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annimukh/Documents/acode/ProKabaddi_API/pypi/prokabaddidata/1_DATA/DATA__Tableau-Data/raiders-v-no-of-defenders_CLEAN_S5/"/>
    </mc:Choice>
  </mc:AlternateContent>
  <xr:revisionPtr revIDLastSave="0" documentId="13_ncr:1_{CD61EF0E-82E5-AB4A-995A-9D6ACE05EC77}" xr6:coauthVersionLast="47" xr6:coauthVersionMax="47" xr10:uidLastSave="{00000000-0000-0000-0000-000000000000}"/>
  <bookViews>
    <workbookView xWindow="20560" yWindow="900" windowWidth="20520" windowHeight="24940" xr2:uid="{0C219878-F23E-F74E-923A-9105648B00D1}"/>
  </bookViews>
  <sheets>
    <sheet name="merged_csv_s6tos9_merged copy" sheetId="1" r:id="rId1"/>
  </sheets>
  <definedNames>
    <definedName name="_xlnm._FilterDatabase" localSheetId="0" hidden="1">'merged_csv_s6tos9_merged copy'!$A$1:$P$3341</definedName>
    <definedName name="beng_s7">'merged_csv_s6tos9_merged copy'!$O$1269:$P$1285</definedName>
    <definedName name="blr_s7">'merged_csv_s6tos9_merged copy'!$O$1059:$P$1072</definedName>
    <definedName name="correct_data">'merged_csv_s6tos9_merged copy'!$N$1480:$N$1497</definedName>
    <definedName name="data">'merged_csv_s6tos9_merged copy'!$O$1480:$P$1493</definedName>
    <definedName name="data2">'merged_csv_s6tos9_merged copy'!$M$1481:$N$1497</definedName>
    <definedName name="del_s7">'merged_csv_s6tos9_merged copy'!$O$1015:$P$1029</definedName>
    <definedName name="guj_s7">'merged_csv_s6tos9_merged copy'!$O$856:$P$871</definedName>
    <definedName name="hrn_s7">'merged_csv_s6tos9_merged copy'!$O$967:$P$981</definedName>
    <definedName name="jai_s7">'merged_csv_s6tos9_merged copy'!$O$1104:$P$1119</definedName>
    <definedName name="mum_s7">'merged_csv_s6tos9_merged copy'!$O$907:$P$921</definedName>
    <definedName name="pp_s8">'merged_csv_s6tos9_merged copy'!$O$1330:$P$1346</definedName>
    <definedName name="ptna_s7">'merged_csv_s6tos9_merged copy'!$O$745:$P$757</definedName>
    <definedName name="pune_s7">'merged_csv_s6tos9_merged copy'!$O$795:$P$811</definedName>
    <definedName name="s5_beng">'merged_csv_s6tos9_merged copy'!$L$2673:$M$2688</definedName>
    <definedName name="s5_blr">'merged_csv_s6tos9_merged copy'!$L$3297:$M$3308</definedName>
    <definedName name="s5_del">'merged_csv_s6tos9_merged copy'!$L$2729:$M$2747</definedName>
    <definedName name="s5_guj">'merged_csv_s6tos9_merged copy'!$L$2785:$M$2796</definedName>
    <definedName name="s5_hara">'merged_csv_s6tos9_merged copy'!$L$2847:$M$2864</definedName>
    <definedName name="s5_jai">'merged_csv_s6tos9_merged copy'!$L$2920:$M$2933</definedName>
    <definedName name="s5_patna">'merged_csv_s6tos9_merged copy'!$L$3015:$M$3028</definedName>
    <definedName name="s5_pirate">'merged_csv_s6tos9_merged copy'!$L$2974:$M$2985</definedName>
    <definedName name="s5_pune">'merged_csv_s6tos9_merged copy'!$L$3015:$M$3028</definedName>
    <definedName name="s5_tamil">'merged_csv_s6tos9_merged copy'!$L$3077:$M$3092</definedName>
    <definedName name="s5_tt">'merged_csv_s6tos9_merged copy'!$L$3134:$M$3148</definedName>
    <definedName name="s5_umum">'merged_csv_s6tos9_merged copy'!$L$3188:$M$3204</definedName>
    <definedName name="s5_up">'merged_csv_s6tos9_merged copy'!$L$3239:$M$3254</definedName>
    <definedName name="s6_bengal">'merged_csv_s6tos9_merged copy'!$M$616:$N$632</definedName>
    <definedName name="s6_bulls">'merged_csv_s6tos9_merged copy'!$M$349:$N$364</definedName>
    <definedName name="s6_delhi">'merged_csv_s6tos9_merged copy'!$M$460:$N$474</definedName>
    <definedName name="s6_gujarat">'merged_csv_s6tos9_merged copy'!$M$395:$N$410</definedName>
    <definedName name="s6_harayana">'merged_csv_s6tos9_merged copy'!$M$2:$N$16</definedName>
    <definedName name="s6_jaipur">'merged_csv_s6tos9_merged copy'!$M$288:$N$305</definedName>
    <definedName name="s6_mumba">'merged_csv_s6tos9_merged copy'!$M$46:$N$59</definedName>
    <definedName name="s6_patna">'merged_csv_s6tos9_merged copy'!$M$174:$N$187</definedName>
    <definedName name="s6_puneri">'merged_csv_s6tos9_merged copy'!$M$109:$N$122</definedName>
    <definedName name="s6_tamil">'merged_csv_s6tos9_merged copy'!$M$556:$N$572</definedName>
    <definedName name="s6_telugu">'merged_csv_s6tos9_merged copy'!$M$222:$N$236</definedName>
    <definedName name="s6_up">'merged_csv_s6tos9_merged copy'!$M$505:$N$520</definedName>
    <definedName name="s8_beng">'merged_csv_s6tos9_merged copy'!$M$1901:$N$1920</definedName>
    <definedName name="s8_bulls">'merged_csv_s6tos9_merged copy'!$M$1760:$N$1775</definedName>
    <definedName name="s8_delhi">'merged_csv_s6tos9_merged copy'!$M$1611:$N$1626</definedName>
    <definedName name="s8_harayana">'merged_csv_s6tos9_merged copy'!$M$1664:$N$1679</definedName>
    <definedName name="s8_jaipur">'merged_csv_s6tos9_merged copy'!$M$1709:$N$1726</definedName>
    <definedName name="s8_tamil">'merged_csv_s6tos9_merged copy'!$M$1802:$N$1816</definedName>
    <definedName name="s8_up">'merged_csv_s6tos9_merged copy'!$M$1853:$N$1867</definedName>
    <definedName name="s9_beng">'merged_csv_s6tos9_merged copy'!$M$1949:$N$1970</definedName>
    <definedName name="s9_bulls">'merged_csv_s6tos9_merged copy'!$M$2016:$N$2030</definedName>
    <definedName name="s9_delhi">'merged_csv_s6tos9_merged copy'!$M$2061:$N$2074</definedName>
    <definedName name="s9_gujarat">'merged_csv_s6tos9_merged copy'!$M$2099:$N$2120</definedName>
    <definedName name="s9_harayana">'merged_csv_s6tos9_merged copy'!$M$2606:$N$2624</definedName>
    <definedName name="s9_jaipur">'merged_csv_s6tos9_merged copy'!$M$2158:$N$2173</definedName>
    <definedName name="s9_mumba">'merged_csv_s6tos9_merged copy'!$M$2473:$N$2488</definedName>
    <definedName name="s9_patna">'merged_csv_s6tos9_merged copy'!$M$2211:$N$2227</definedName>
    <definedName name="s9_puneri">'merged_csv_s6tos9_merged copy'!$M$2276:$N$2294</definedName>
    <definedName name="s9_tamil">'merged_csv_s6tos9_merged copy'!$M$2349:$N$2365</definedName>
    <definedName name="s9_telugu">'merged_csv_s6tos9_merged copy'!$M$2407:$N$2426</definedName>
    <definedName name="s9_up">'merged_csv_s6tos9_merged copy'!$M$2538:$N$2556</definedName>
    <definedName name="tamil_s7">'merged_csv_s6tos9_merged copy'!$O$1160:$P$1176</definedName>
    <definedName name="telu_s7">'merged_csv_s6tos9_merged copy'!$O$680:$P$696</definedName>
    <definedName name="tt_s8">'merged_csv_s6tos9_merged copy'!$N$1410:$O$1425</definedName>
    <definedName name="up_s7">'merged_csv_s6tos9_merged copy'!$O$1215:$P$1228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86" i="1" l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785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847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20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2974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15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077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3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29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673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34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188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297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16" i="1"/>
  <c r="C615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556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05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461" i="1"/>
  <c r="C462" i="1"/>
  <c r="C463" i="1"/>
  <c r="C464" i="1"/>
  <c r="C465" i="1"/>
  <c r="C466" i="1"/>
  <c r="C467" i="1"/>
  <c r="C468" i="1"/>
  <c r="C469" i="1"/>
  <c r="C460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395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49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288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22" i="1"/>
  <c r="C220" i="1"/>
  <c r="C221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174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09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46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2" i="1"/>
  <c r="C1945" i="1"/>
  <c r="C1946" i="1"/>
  <c r="C1947" i="1"/>
  <c r="C1948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01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53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02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760" i="1"/>
  <c r="C1753" i="1"/>
  <c r="C1754" i="1"/>
  <c r="C1755" i="1"/>
  <c r="C1756" i="1"/>
  <c r="C1757" i="1"/>
  <c r="C1758" i="1"/>
  <c r="C1759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10" i="1"/>
  <c r="C1711" i="1"/>
  <c r="C1712" i="1"/>
  <c r="C1713" i="1"/>
  <c r="C1714" i="1"/>
  <c r="C1715" i="1"/>
  <c r="C1716" i="1"/>
  <c r="C1717" i="1"/>
  <c r="C1718" i="1"/>
  <c r="C1709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664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11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38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483" i="1"/>
  <c r="C2474" i="1"/>
  <c r="C2475" i="1"/>
  <c r="C2476" i="1"/>
  <c r="C2477" i="1"/>
  <c r="C2478" i="1"/>
  <c r="C2479" i="1"/>
  <c r="C2480" i="1"/>
  <c r="C2481" i="1"/>
  <c r="C2482" i="1"/>
  <c r="C247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08" i="1"/>
  <c r="C2409" i="1"/>
  <c r="C2410" i="1"/>
  <c r="C2411" i="1"/>
  <c r="C2412" i="1"/>
  <c r="C2413" i="1"/>
  <c r="C2407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349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276" i="1"/>
  <c r="C2275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11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158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06" i="1"/>
  <c r="C2121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8" i="1"/>
  <c r="C2119" i="1"/>
  <c r="C2120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51" i="1"/>
  <c r="C2152" i="1"/>
  <c r="C2153" i="1"/>
  <c r="C2154" i="1"/>
  <c r="C2155" i="1"/>
  <c r="C2156" i="1"/>
  <c r="C2157" i="1"/>
  <c r="C2099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8" i="1"/>
  <c r="C2089" i="1"/>
  <c r="C2090" i="1"/>
  <c r="C2091" i="1"/>
  <c r="C2092" i="1"/>
  <c r="C2093" i="1"/>
  <c r="C2094" i="1"/>
  <c r="C2095" i="1"/>
  <c r="C2096" i="1"/>
  <c r="C2097" i="1"/>
  <c r="C2098" i="1"/>
  <c r="C2061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16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50" i="1"/>
  <c r="C1951" i="1"/>
  <c r="C1952" i="1"/>
  <c r="C1953" i="1"/>
  <c r="C1954" i="1"/>
  <c r="C1955" i="1"/>
  <c r="C1956" i="1"/>
  <c r="C1957" i="1"/>
  <c r="C1958" i="1"/>
  <c r="C1959" i="1"/>
  <c r="C1960" i="1"/>
  <c r="C1949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680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79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45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856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07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6" i="1"/>
  <c r="C1325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27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7" i="1"/>
  <c r="C1448" i="1"/>
  <c r="C1449" i="1"/>
  <c r="C1446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90" i="1"/>
  <c r="C1491" i="1"/>
  <c r="C1492" i="1"/>
  <c r="C1493" i="1"/>
  <c r="C1494" i="1"/>
  <c r="C1495" i="1"/>
  <c r="C1489" i="1"/>
  <c r="C1500" i="1"/>
  <c r="C1501" i="1"/>
  <c r="C1502" i="1"/>
  <c r="C1503" i="1"/>
  <c r="C1504" i="1"/>
  <c r="C1497" i="1"/>
  <c r="C1498" i="1"/>
  <c r="C1499" i="1"/>
  <c r="C1496" i="1"/>
  <c r="C1506" i="1"/>
  <c r="C1505" i="1"/>
</calcChain>
</file>

<file path=xl/sharedStrings.xml><?xml version="1.0" encoding="utf-8"?>
<sst xmlns="http://schemas.openxmlformats.org/spreadsheetml/2006/main" count="10978" uniqueCount="574">
  <si>
    <t>season</t>
  </si>
  <si>
    <t>team_name</t>
  </si>
  <si>
    <t>player-id-pkdc</t>
  </si>
  <si>
    <t>Raider Name</t>
  </si>
  <si>
    <t>Number of Defenders</t>
  </si>
  <si>
    <t>Total Raids</t>
  </si>
  <si>
    <t>% of Raids</t>
  </si>
  <si>
    <t>Empty</t>
  </si>
  <si>
    <t>Successful</t>
  </si>
  <si>
    <t>Unsuccessful</t>
  </si>
  <si>
    <t>PKL-06</t>
  </si>
  <si>
    <t>Haryana Steelers</t>
  </si>
  <si>
    <t>Arun Kumar HN</t>
  </si>
  <si>
    <t>Bhuvneshwar Gaur</t>
  </si>
  <si>
    <t>Kuldeep Singh</t>
  </si>
  <si>
    <t>Mayur Shivtarkar</t>
  </si>
  <si>
    <t>Monu Goyat</t>
  </si>
  <si>
    <t>Naveen</t>
  </si>
  <si>
    <t>Parveen</t>
  </si>
  <si>
    <t>Sachin Shingade</t>
  </si>
  <si>
    <t>Sunil</t>
  </si>
  <si>
    <t>Vikash Khandola</t>
  </si>
  <si>
    <t>Wazir Singh</t>
  </si>
  <si>
    <t>U Mumba</t>
  </si>
  <si>
    <t>Abhishek Singh</t>
  </si>
  <si>
    <t>Anil</t>
  </si>
  <si>
    <t>Arjun Deshwal</t>
  </si>
  <si>
    <t>Darshan Kadian</t>
  </si>
  <si>
    <t>Dharmaraj Cheralathan</t>
  </si>
  <si>
    <t>Fazel Atrachali</t>
  </si>
  <si>
    <t>Gaurav Kumar</t>
  </si>
  <si>
    <t>R. Sriram</t>
  </si>
  <si>
    <t>Rohit Baliyan</t>
  </si>
  <si>
    <t>Siddharth Sirish Desai</t>
  </si>
  <si>
    <t>Surender Singh</t>
  </si>
  <si>
    <t>Vinod Kumar</t>
  </si>
  <si>
    <t>Puneri Paltan</t>
  </si>
  <si>
    <t>Akshay Jadhav</t>
  </si>
  <si>
    <t>Amit Kumar</t>
  </si>
  <si>
    <t>Girish Maruti Ernak</t>
  </si>
  <si>
    <t>Monu</t>
  </si>
  <si>
    <t>More G B</t>
  </si>
  <si>
    <t>Nitin Tomar</t>
  </si>
  <si>
    <t>Rajesh Mondal</t>
  </si>
  <si>
    <t>Ravi Kumar</t>
  </si>
  <si>
    <t>Rinku Narwal</t>
  </si>
  <si>
    <t>Sandeep</t>
  </si>
  <si>
    <t>Sandeep Narwal</t>
  </si>
  <si>
    <t>Shubham Shinde</t>
  </si>
  <si>
    <t>Patna Pirates</t>
  </si>
  <si>
    <t>Deepak Narwal</t>
  </si>
  <si>
    <t>Jaideep</t>
  </si>
  <si>
    <t>Jawahar Dagar</t>
  </si>
  <si>
    <t>Manjeet</t>
  </si>
  <si>
    <t>Pardeep Narwal</t>
  </si>
  <si>
    <t>Tushar Patil</t>
  </si>
  <si>
    <t>Vijay</t>
  </si>
  <si>
    <t>Vijay Kumar</t>
  </si>
  <si>
    <t>Vikas Jaglan</t>
  </si>
  <si>
    <t>Vikas Kale</t>
  </si>
  <si>
    <t>Telugu Titans</t>
  </si>
  <si>
    <t>Abozar Mighani</t>
  </si>
  <si>
    <t>Anil Kumar</t>
  </si>
  <si>
    <t>Ankit Beniwal</t>
  </si>
  <si>
    <t>Anuj Kumar</t>
  </si>
  <si>
    <t>Armaan</t>
  </si>
  <si>
    <t>Farhad Milaghardan</t>
  </si>
  <si>
    <t>Kamal Singh</t>
  </si>
  <si>
    <t>Krushna Madane</t>
  </si>
  <si>
    <t>Mohsen Maghsoudlou</t>
  </si>
  <si>
    <t>Nilesh Salunke</t>
  </si>
  <si>
    <t>Rahul Chaudhari</t>
  </si>
  <si>
    <t>Rajnish</t>
  </si>
  <si>
    <t>Vishal Bhardwaj</t>
  </si>
  <si>
    <t>Jaipur Pink Panthers</t>
  </si>
  <si>
    <t>Ajinkya Ashok</t>
  </si>
  <si>
    <t>Pawar</t>
  </si>
  <si>
    <t>Ajit Singh</t>
  </si>
  <si>
    <t>Anand Patil</t>
  </si>
  <si>
    <t>Anup Kumar</t>
  </si>
  <si>
    <t>David Mosambayi</t>
  </si>
  <si>
    <t>Deepak Hooda</t>
  </si>
  <si>
    <t>Lokesh Kaushik</t>
  </si>
  <si>
    <t>Mohit Chhillar</t>
  </si>
  <si>
    <t>Nitin Rawal</t>
  </si>
  <si>
    <t>Sandeep Dhull</t>
  </si>
  <si>
    <t>Selvamani K</t>
  </si>
  <si>
    <t>Sunil Siddhgavali</t>
  </si>
  <si>
    <t>Bengaluru Bulls</t>
  </si>
  <si>
    <t>Anand V</t>
  </si>
  <si>
    <t>Ankit</t>
  </si>
  <si>
    <t>Ashish Kumar</t>
  </si>
  <si>
    <t>Gyung Tae Kim</t>
  </si>
  <si>
    <t>Harish Naik</t>
  </si>
  <si>
    <t>Kashiling Adake</t>
  </si>
  <si>
    <t>Mahender Singh</t>
  </si>
  <si>
    <t>Pawan Sehrawat</t>
  </si>
  <si>
    <t>Rohit Kumar</t>
  </si>
  <si>
    <t>Sumit Singh</t>
  </si>
  <si>
    <t>Gujarat Fortunegiants</t>
  </si>
  <si>
    <t>Ajay Kumar</t>
  </si>
  <si>
    <t>Dong Geon Lee</t>
  </si>
  <si>
    <t>Hadi Oshtorak</t>
  </si>
  <si>
    <t>K. Prapanjan</t>
  </si>
  <si>
    <t>Lalit Chaudhary</t>
  </si>
  <si>
    <t>Mahendra Rajput</t>
  </si>
  <si>
    <t>Rohit Gulia</t>
  </si>
  <si>
    <t>Sachin</t>
  </si>
  <si>
    <t>Sunil Kumar</t>
  </si>
  <si>
    <t>Dabang Delhi</t>
  </si>
  <si>
    <t>Aman Kadian</t>
  </si>
  <si>
    <t>Chandran Ranjit</t>
  </si>
  <si>
    <t>Meraj Sheykh</t>
  </si>
  <si>
    <t>Naveen Kumar</t>
  </si>
  <si>
    <t>Pawan Kumar</t>
  </si>
  <si>
    <t>Rajesh Narwal</t>
  </si>
  <si>
    <t>Shabeer Bappu</t>
  </si>
  <si>
    <t>Sumit Kumar</t>
  </si>
  <si>
    <t>Vishal</t>
  </si>
  <si>
    <t>Yogesh Hooda</t>
  </si>
  <si>
    <t>UP Yoddha</t>
  </si>
  <si>
    <t>Azad Singh</t>
  </si>
  <si>
    <t>Bhanu Tomar</t>
  </si>
  <si>
    <t>Jeeva Kumar</t>
  </si>
  <si>
    <t>Md Masud Karim</t>
  </si>
  <si>
    <t>Nitesh Kumar</t>
  </si>
  <si>
    <t>Prashanth Kumar Rai</t>
  </si>
  <si>
    <t>Rishank Devadiga</t>
  </si>
  <si>
    <t>Sachin Kumar</t>
  </si>
  <si>
    <t>Sagar Krishna</t>
  </si>
  <si>
    <t>Shrikant Jadhav</t>
  </si>
  <si>
    <t>Vishav Chaudhary</t>
  </si>
  <si>
    <t>Tamil Thailaivas</t>
  </si>
  <si>
    <t>Ajay Thakur</t>
  </si>
  <si>
    <t>Amit Hooda</t>
  </si>
  <si>
    <t>Anand</t>
  </si>
  <si>
    <t>Athul MS</t>
  </si>
  <si>
    <t>C. Arun</t>
  </si>
  <si>
    <t>D. Pradap</t>
  </si>
  <si>
    <t>Darshan J.</t>
  </si>
  <si>
    <t>Jasvir Singh</t>
  </si>
  <si>
    <t>K. Jayaseelan</t>
  </si>
  <si>
    <t>Manjeet Chhillar</t>
  </si>
  <si>
    <t>Sukesh Hegde</t>
  </si>
  <si>
    <t>Surjeet Singh</t>
  </si>
  <si>
    <t>Victor Obiero</t>
  </si>
  <si>
    <t>Vimal Raj V</t>
  </si>
  <si>
    <t>Bengal Warriors</t>
  </si>
  <si>
    <t>Adarsh T</t>
  </si>
  <si>
    <t>Amaresh Mondal</t>
  </si>
  <si>
    <t>Amit Nagar</t>
  </si>
  <si>
    <t>Ashish Chhokar</t>
  </si>
  <si>
    <t>Baldev Singh</t>
  </si>
  <si>
    <t>Bhupender Singh</t>
  </si>
  <si>
    <t>Jang Kun Lee</t>
  </si>
  <si>
    <t>Mahesh Goud</t>
  </si>
  <si>
    <t>Maninder Singh</t>
  </si>
  <si>
    <t>Mithin Kumar</t>
  </si>
  <si>
    <t>Rakesh Narwal</t>
  </si>
  <si>
    <t>Ran Singh</t>
  </si>
  <si>
    <t>Shrikant Tewthia</t>
  </si>
  <si>
    <t>Vijin Thangadurai</t>
  </si>
  <si>
    <t>PKL-07</t>
  </si>
  <si>
    <t>Mula Siva Ganesh Reddy</t>
  </si>
  <si>
    <t>Palle Mallikarjun</t>
  </si>
  <si>
    <t>Rakesh Gowda</t>
  </si>
  <si>
    <t>Suraj Desai</t>
  </si>
  <si>
    <t>Ashish</t>
  </si>
  <si>
    <t>Mohammad Esmaeil Maghsoudlou Mahalli</t>
  </si>
  <si>
    <t>Neeraj Kumar</t>
  </si>
  <si>
    <t>Purna Singh</t>
  </si>
  <si>
    <t>Emad Sedaghatnia</t>
  </si>
  <si>
    <t>Hadi Tajik</t>
  </si>
  <si>
    <t>Pankaj Mohite</t>
  </si>
  <si>
    <t>Sushant Sail</t>
  </si>
  <si>
    <t>Gujarat  FortuneGiants</t>
  </si>
  <si>
    <t>Gurvinder Singh</t>
  </si>
  <si>
    <t>Harmanjit Singh</t>
  </si>
  <si>
    <t>Pankaj</t>
  </si>
  <si>
    <t>Sonu Jaglan</t>
  </si>
  <si>
    <t>Ajinkya Rohidas Kapre</t>
  </si>
  <si>
    <t>Navneet</t>
  </si>
  <si>
    <t>Rajaguru Subramanian</t>
  </si>
  <si>
    <t>Vinoth Kumar</t>
  </si>
  <si>
    <t>Chand Singh</t>
  </si>
  <si>
    <t>Phonchoo Tin</t>
  </si>
  <si>
    <t>Vikas Chhillar</t>
  </si>
  <si>
    <t>Vikram Kandola</t>
  </si>
  <si>
    <t>Vinay</t>
  </si>
  <si>
    <t>Balram</t>
  </si>
  <si>
    <t>Neeraj Narwal</t>
  </si>
  <si>
    <t>Ravinder Pahal</t>
  </si>
  <si>
    <t>Sombir</t>
  </si>
  <si>
    <t>Vishal Mane</t>
  </si>
  <si>
    <t>Ajay</t>
  </si>
  <si>
    <t>Amit Sheoran</t>
  </si>
  <si>
    <t>Banty</t>
  </si>
  <si>
    <t>Mohit Sehrawat</t>
  </si>
  <si>
    <t>Saurabh Nandal</t>
  </si>
  <si>
    <t>Guman Singh</t>
  </si>
  <si>
    <t>Sachin Narwal</t>
  </si>
  <si>
    <t>Sushil Gulia</t>
  </si>
  <si>
    <t>Hemant Chauhan</t>
  </si>
  <si>
    <t>Himanshu</t>
  </si>
  <si>
    <t>Milad Sheibak</t>
  </si>
  <si>
    <t>Sagar</t>
  </si>
  <si>
    <t>V. Ajith Kumar</t>
  </si>
  <si>
    <t>Vineet Kumar</t>
  </si>
  <si>
    <t>Yashwant Bishnoi</t>
  </si>
  <si>
    <t>Amit</t>
  </si>
  <si>
    <t>Ankush</t>
  </si>
  <si>
    <t>Ashu Singh</t>
  </si>
  <si>
    <t>Sumit</t>
  </si>
  <si>
    <t>Surender Gill</t>
  </si>
  <si>
    <t>Avinash A. R.</t>
  </si>
  <si>
    <t>Mohammad Esmaeil Nabibakhsh</t>
  </si>
  <si>
    <t>Mohammad Taghi Paein Mahali</t>
  </si>
  <si>
    <t>Ravindra Ramesh Kumawat</t>
  </si>
  <si>
    <t>Sourabh Tanaji Patil</t>
  </si>
  <si>
    <t>Sunil Manik Dubile</t>
  </si>
  <si>
    <t>PKL-08</t>
  </si>
  <si>
    <t>Abinesh Nadarajan</t>
  </si>
  <si>
    <t>Akash Shinde</t>
  </si>
  <si>
    <t>Asalam Inamdar</t>
  </si>
  <si>
    <t>Karamvir</t>
  </si>
  <si>
    <t>Mohit Goyat</t>
  </si>
  <si>
    <t>Sanket Sawant</t>
  </si>
  <si>
    <t>Shubham Shelke</t>
  </si>
  <si>
    <t>Vishwas S</t>
  </si>
  <si>
    <t>Akash Choudhary</t>
  </si>
  <si>
    <t>Amit Chauhan</t>
  </si>
  <si>
    <t>Galla Raju</t>
  </si>
  <si>
    <t>Hyunsu Park</t>
  </si>
  <si>
    <t>Muhammed Shihas S</t>
  </si>
  <si>
    <t>Prince D</t>
  </si>
  <si>
    <t>Ruturaj Koravi</t>
  </si>
  <si>
    <t>Sandeep Kandola</t>
  </si>
  <si>
    <t>Siddharth Desai</t>
  </si>
  <si>
    <t>Surinder Singh</t>
  </si>
  <si>
    <t>Balaji D</t>
  </si>
  <si>
    <t>C Sajin</t>
  </si>
  <si>
    <t>Daniel Omondi Odhiambo</t>
  </si>
  <si>
    <t>Mohit</t>
  </si>
  <si>
    <t>Monu Sandhu</t>
  </si>
  <si>
    <t>Rohit</t>
  </si>
  <si>
    <t>Sachin Tanwar</t>
  </si>
  <si>
    <t>Shadloui Chianeh</t>
  </si>
  <si>
    <t>Ajeet</t>
  </si>
  <si>
    <t>Ajinkya Kapre</t>
  </si>
  <si>
    <t>Harendra Kumar</t>
  </si>
  <si>
    <t>Jashandeep Singh</t>
  </si>
  <si>
    <t>Kamlesh</t>
  </si>
  <si>
    <t>Prathap S</t>
  </si>
  <si>
    <t>Rahul Rana</t>
  </si>
  <si>
    <t>Rinku</t>
  </si>
  <si>
    <t>Shivam</t>
  </si>
  <si>
    <t>?</t>
  </si>
  <si>
    <t>Pardeep Kumar</t>
  </si>
  <si>
    <t>Rakesh Sungroya</t>
  </si>
  <si>
    <t>Rathan K</t>
  </si>
  <si>
    <t>Sonu Singh</t>
  </si>
  <si>
    <t>Ashu Malik</t>
  </si>
  <si>
    <t>Joginder Narwal</t>
  </si>
  <si>
    <t>Nitin Panwar</t>
  </si>
  <si>
    <t>Vijay Jaglan</t>
  </si>
  <si>
    <t>Ajay Ghanghas</t>
  </si>
  <si>
    <t>Meetu</t>
  </si>
  <si>
    <t>Mohammad Esmaeil</t>
  </si>
  <si>
    <t>Surender Nada</t>
  </si>
  <si>
    <t>Vikash Kandola</t>
  </si>
  <si>
    <t>Amin Nosrati</t>
  </si>
  <si>
    <t>Ashok</t>
  </si>
  <si>
    <t>Brijendra Singh Chaudhary</t>
  </si>
  <si>
    <t>Vishal Lather</t>
  </si>
  <si>
    <t>Aman</t>
  </si>
  <si>
    <t>Bharat Naresh</t>
  </si>
  <si>
    <t>Ajinkya Pawar</t>
  </si>
  <si>
    <t>Anwar Saheed Baba</t>
  </si>
  <si>
    <t>Bhavani Rajput</t>
  </si>
  <si>
    <t>Himanshu Singh</t>
  </si>
  <si>
    <t>Sandaruwan Asiri</t>
  </si>
  <si>
    <t>Aman Hooda</t>
  </si>
  <si>
    <t>Rohit Tomar</t>
  </si>
  <si>
    <t>Sahil</t>
  </si>
  <si>
    <t>Shubham Kumar</t>
  </si>
  <si>
    <t>Akash Pikalmunde</t>
  </si>
  <si>
    <t>Amit Nirwal</t>
  </si>
  <si>
    <t>Esmaeil Nabibakhsh</t>
  </si>
  <si>
    <t>Manoj Gowda</t>
  </si>
  <si>
    <t>Parveen Satpal</t>
  </si>
  <si>
    <t>PKL-09</t>
  </si>
  <si>
    <t>Aslam Thambi</t>
  </si>
  <si>
    <t>Parshant Kumar</t>
  </si>
  <si>
    <t>R Guhan</t>
  </si>
  <si>
    <t>Suyog Gaikar</t>
  </si>
  <si>
    <t>Vaibhav Garje</t>
  </si>
  <si>
    <t>Bharat</t>
  </si>
  <si>
    <t>Ashish Narwal</t>
  </si>
  <si>
    <t>Tejas Maruti Patil</t>
  </si>
  <si>
    <t>Arkam Shaikh</t>
  </si>
  <si>
    <t>Gaurav Chhikara</t>
  </si>
  <si>
    <t>Mahendra Ganesh Rajput</t>
  </si>
  <si>
    <t>Mohammad Ghorbani</t>
  </si>
  <si>
    <t>Rakesh Sangroya</t>
  </si>
  <si>
    <t>Rohan Singh</t>
  </si>
  <si>
    <t>Shankar Bhimraj Gadai</t>
  </si>
  <si>
    <t>Sonu</t>
  </si>
  <si>
    <t>Devank</t>
  </si>
  <si>
    <t>Lucky Sharma</t>
  </si>
  <si>
    <t>Rahul Gorakh Dhanawade</t>
  </si>
  <si>
    <t>Sahul Kumar</t>
  </si>
  <si>
    <t>V Ajith Kumar</t>
  </si>
  <si>
    <t>Manish</t>
  </si>
  <si>
    <t>Naveen Sharma</t>
  </si>
  <si>
    <t>Aditya Shinde</t>
  </si>
  <si>
    <t>Aditya Tushar Shinde</t>
  </si>
  <si>
    <t>Ajinkya Ashok Pawar</t>
  </si>
  <si>
    <t>D Mahindraprasad</t>
  </si>
  <si>
    <t>Gaurav Khatri</t>
  </si>
  <si>
    <t>Govind Gurjar</t>
  </si>
  <si>
    <t>Mohammad Nabibakhsh</t>
  </si>
  <si>
    <t>Saurabh</t>
  </si>
  <si>
    <t>Aashish</t>
  </si>
  <si>
    <t>Himanshu Narwal</t>
  </si>
  <si>
    <t>Md. Arif Rabbani</t>
  </si>
  <si>
    <t>Mohit Jakhar</t>
  </si>
  <si>
    <t>Narender</t>
  </si>
  <si>
    <t>Narender (1)</t>
  </si>
  <si>
    <t>Sachin Nehra</t>
  </si>
  <si>
    <t>Visvanath V</t>
  </si>
  <si>
    <t>K Hanumanthu</t>
  </si>
  <si>
    <t>Mohit Pahal</t>
  </si>
  <si>
    <t>Nitin</t>
  </si>
  <si>
    <t>Palla Ramakrishna</t>
  </si>
  <si>
    <t>Parvesh Bhainswal</t>
  </si>
  <si>
    <t>Ashish (Bubla)</t>
  </si>
  <si>
    <t>Heidarali Ekrami</t>
  </si>
  <si>
    <t>Jai Bhagwan</t>
  </si>
  <si>
    <t>Rahul Sethpal</t>
  </si>
  <si>
    <t>Rinku H C</t>
  </si>
  <si>
    <t>Rupesh</t>
  </si>
  <si>
    <t>Shivansh Thakur</t>
  </si>
  <si>
    <t>Babu M</t>
  </si>
  <si>
    <t>Durgesh Kumar</t>
  </si>
  <si>
    <t>Gulveer Singh</t>
  </si>
  <si>
    <t>Gurdeep</t>
  </si>
  <si>
    <t>James Kamweti</t>
  </si>
  <si>
    <t>Mahipal</t>
  </si>
  <si>
    <t>Nehal B Sawal De..</t>
  </si>
  <si>
    <t>Harsh</t>
  </si>
  <si>
    <t>Jaideep Dahiya</t>
  </si>
  <si>
    <t>Lovepreet Singh</t>
  </si>
  <si>
    <t>Manish Gulia</t>
  </si>
  <si>
    <t>Manjeet Dahiya</t>
  </si>
  <si>
    <t>Meetu Mahender</t>
  </si>
  <si>
    <t>Mohit Nandal</t>
  </si>
  <si>
    <t>Sushil</t>
  </si>
  <si>
    <t>Vinay Tevatia</t>
  </si>
  <si>
    <t>player_id</t>
  </si>
  <si>
    <t>player_name</t>
  </si>
  <si>
    <t>Jang Lee</t>
  </si>
  <si>
    <t>Mohammad Mahalli</t>
  </si>
  <si>
    <t>Vikash Jaglan</t>
  </si>
  <si>
    <t>Amit Kumar pat</t>
  </si>
  <si>
    <t>Mohammadreza Chiyaneh</t>
  </si>
  <si>
    <t>Sajin C</t>
  </si>
  <si>
    <t>Sourav Gulia</t>
  </si>
  <si>
    <t>Daniel Odhiambo</t>
  </si>
  <si>
    <t>Manuj</t>
  </si>
  <si>
    <t>Muhammed Shihas</t>
  </si>
  <si>
    <t>Aslam Inamdar</t>
  </si>
  <si>
    <t>Pawan Kadian</t>
  </si>
  <si>
    <t>Balasaheb Jadhav</t>
  </si>
  <si>
    <t>Sourabh Patil</t>
  </si>
  <si>
    <t>Viraj Vishnu Landge</t>
  </si>
  <si>
    <t>Ravindra Kumavat</t>
  </si>
  <si>
    <t>Naveen Narwal</t>
  </si>
  <si>
    <t>Vineet Sharma</t>
  </si>
  <si>
    <t>Obiero Victor</t>
  </si>
  <si>
    <t>Ponparthiban Subramanian</t>
  </si>
  <si>
    <t>Pavan TR</t>
  </si>
  <si>
    <t>Saeid Ghaffari</t>
  </si>
  <si>
    <t>Prashanth Rai</t>
  </si>
  <si>
    <t>Vikas kale</t>
  </si>
  <si>
    <t>Arun Kumar</t>
  </si>
  <si>
    <t>Athul M S</t>
  </si>
  <si>
    <t>Young Chang Ko</t>
  </si>
  <si>
    <t>Mohit Balyan</t>
  </si>
  <si>
    <t>Sonu GFG</t>
  </si>
  <si>
    <t>Abolfazel Maghsodlo</t>
  </si>
  <si>
    <t>GURVINDER SINGH</t>
  </si>
  <si>
    <t>Jadhav Shahaji</t>
  </si>
  <si>
    <t>Amit Kumar Pun</t>
  </si>
  <si>
    <t>Sagar B Krishna</t>
  </si>
  <si>
    <t>Vishal Bharadwaj</t>
  </si>
  <si>
    <t>Aakash Arsul</t>
  </si>
  <si>
    <t>Avinash</t>
  </si>
  <si>
    <t>M. Abishek</t>
  </si>
  <si>
    <t>Santhapanaselvam</t>
  </si>
  <si>
    <t>Elavarasan</t>
  </si>
  <si>
    <t>Satywan</t>
  </si>
  <si>
    <t>DARSHAN</t>
  </si>
  <si>
    <t>Ravinder</t>
  </si>
  <si>
    <t>Milinda Chathuranga</t>
  </si>
  <si>
    <t>Ruturaj Shivaji Koravi</t>
  </si>
  <si>
    <t>Jadhav Balasaheb Shahaji</t>
  </si>
  <si>
    <t>Ashish Sangwan</t>
  </si>
  <si>
    <t>Sakthivel R</t>
  </si>
  <si>
    <t>Soleiman Pahlevani</t>
  </si>
  <si>
    <t>Mayur Kadam</t>
  </si>
  <si>
    <t>Sudhakar Krishant</t>
  </si>
  <si>
    <t>Narender Hooda</t>
  </si>
  <si>
    <t>Rajnesh</t>
  </si>
  <si>
    <t>Vijay Malik</t>
  </si>
  <si>
    <t>Krishan</t>
  </si>
  <si>
    <t>Dipak</t>
  </si>
  <si>
    <t>Tejas Patil</t>
  </si>
  <si>
    <t>Parteek Dahiya</t>
  </si>
  <si>
    <t>Rakesh</t>
  </si>
  <si>
    <t>Shankar Gadai</t>
  </si>
  <si>
    <t>Kapil</t>
  </si>
  <si>
    <t>Priyank Chandel</t>
  </si>
  <si>
    <t>Meetu Sharma</t>
  </si>
  <si>
    <t>Amirhossein Bastami</t>
  </si>
  <si>
    <t>Monu Hooda</t>
  </si>
  <si>
    <t>Naveen Kundu</t>
  </si>
  <si>
    <t>Sunny Sehrawat</t>
  </si>
  <si>
    <t>Reza Mirbagheri</t>
  </si>
  <si>
    <t>Abhishek KS</t>
  </si>
  <si>
    <t>Deepak Singh</t>
  </si>
  <si>
    <t>Nitin Chandel</t>
  </si>
  <si>
    <t>Anand Tomar</t>
  </si>
  <si>
    <t>Ranjit Naik</t>
  </si>
  <si>
    <t>Abdul Insamam</t>
  </si>
  <si>
    <t>Sager Kumar</t>
  </si>
  <si>
    <t>Thiyagarajan Yuvaraj</t>
  </si>
  <si>
    <t>Badal Singh</t>
  </si>
  <si>
    <t>Harsh Lad</t>
  </si>
  <si>
    <t>Alankar Patil</t>
  </si>
  <si>
    <t>Rakesh Ram</t>
  </si>
  <si>
    <t>D MahindraPrasad</t>
  </si>
  <si>
    <t>Sahil Gulia</t>
  </si>
  <si>
    <t>Arpit Saroha</t>
  </si>
  <si>
    <t>K. Abhimanyu</t>
  </si>
  <si>
    <t>Pranay Rane</t>
  </si>
  <si>
    <t>Kiran Magar</t>
  </si>
  <si>
    <t>Mohammad Malak</t>
  </si>
  <si>
    <t>Vikash D</t>
  </si>
  <si>
    <t>Akshay</t>
  </si>
  <si>
    <t>Amirhossein Mohammad Maleki</t>
  </si>
  <si>
    <t>Mohammad Nosrati</t>
  </si>
  <si>
    <t>Asiri Alawathge</t>
  </si>
  <si>
    <t>Sachin Vittala</t>
  </si>
  <si>
    <t>Rohit Banne</t>
  </si>
  <si>
    <t>Tapas Pal</t>
  </si>
  <si>
    <t xml:space="preserve">Naveen </t>
  </si>
  <si>
    <t xml:space="preserve">Sunil </t>
  </si>
  <si>
    <t xml:space="preserve">Parveen </t>
  </si>
  <si>
    <t xml:space="preserve">Prateek </t>
  </si>
  <si>
    <t>Sudhanshu Tyagi</t>
  </si>
  <si>
    <t xml:space="preserve">DARSHAN </t>
  </si>
  <si>
    <t>Rohit Rana</t>
  </si>
  <si>
    <t>Subash E</t>
  </si>
  <si>
    <t xml:space="preserve">Monu </t>
  </si>
  <si>
    <t>Deepak Dahiya</t>
  </si>
  <si>
    <t xml:space="preserve">Parvesh </t>
  </si>
  <si>
    <t xml:space="preserve">Sandeep </t>
  </si>
  <si>
    <t xml:space="preserve">Manjeet </t>
  </si>
  <si>
    <t xml:space="preserve">Vijay </t>
  </si>
  <si>
    <t xml:space="preserve">Jaideep </t>
  </si>
  <si>
    <t xml:space="preserve">Manish </t>
  </si>
  <si>
    <t>Ravinder Kumar</t>
  </si>
  <si>
    <t>Taedeok Eom</t>
  </si>
  <si>
    <t xml:space="preserve">Armaan </t>
  </si>
  <si>
    <t xml:space="preserve">Kamal Singh </t>
  </si>
  <si>
    <t xml:space="preserve">Rakshith </t>
  </si>
  <si>
    <t xml:space="preserve">C Manoj Kumar </t>
  </si>
  <si>
    <t xml:space="preserve">Rajnish </t>
  </si>
  <si>
    <t xml:space="preserve">Sombir </t>
  </si>
  <si>
    <t xml:space="preserve">Selvamani K </t>
  </si>
  <si>
    <t xml:space="preserve">Santhapanaselvam </t>
  </si>
  <si>
    <t>Gangadhari Mallesh</t>
  </si>
  <si>
    <t>N. Shiva Ramakrishna</t>
  </si>
  <si>
    <t>Bajirao Hodage</t>
  </si>
  <si>
    <t>Raju Choudhary</t>
  </si>
  <si>
    <t>Mahesh Magdum</t>
  </si>
  <si>
    <t>Jasmer Gulia</t>
  </si>
  <si>
    <t xml:space="preserve">Ajay </t>
  </si>
  <si>
    <t xml:space="preserve">Ankit </t>
  </si>
  <si>
    <t>Nithesh B R</t>
  </si>
  <si>
    <t xml:space="preserve">Sachin </t>
  </si>
  <si>
    <t xml:space="preserve">K.Prapanjan </t>
  </si>
  <si>
    <t xml:space="preserve">Dharmender </t>
  </si>
  <si>
    <t>Shubham Ashok Palkar</t>
  </si>
  <si>
    <t xml:space="preserve">Amit </t>
  </si>
  <si>
    <t xml:space="preserve">Satpal </t>
  </si>
  <si>
    <t xml:space="preserve">Vishal </t>
  </si>
  <si>
    <t xml:space="preserve">Narender </t>
  </si>
  <si>
    <t>Rohit Chaudhary</t>
  </si>
  <si>
    <t>Aashish Nagar</t>
  </si>
  <si>
    <t xml:space="preserve">Pankaj </t>
  </si>
  <si>
    <t xml:space="preserve">Prathap </t>
  </si>
  <si>
    <t xml:space="preserve">Anand </t>
  </si>
  <si>
    <t xml:space="preserve">C.Arun </t>
  </si>
  <si>
    <t>Gopu D</t>
  </si>
  <si>
    <t>Ziaur Rahman</t>
  </si>
  <si>
    <t>Manoj Dhull</t>
  </si>
  <si>
    <t>PKL-05</t>
  </si>
  <si>
    <t>Kuldeep</t>
  </si>
  <si>
    <t>Rahul Kumar</t>
  </si>
  <si>
    <t>Virender</t>
  </si>
  <si>
    <t>Abolfazl Maghsodlou</t>
  </si>
  <si>
    <t>Nilesh Shinde</t>
  </si>
  <si>
    <t>Ravi Dalal</t>
  </si>
  <si>
    <t>Rupesh Tomar</t>
  </si>
  <si>
    <t>Satpal</t>
  </si>
  <si>
    <t>Suresu Kumar</t>
  </si>
  <si>
    <t>Vipin Malik</t>
  </si>
  <si>
    <t>Yatharth</t>
  </si>
  <si>
    <t>Amit Rathi</t>
  </si>
  <si>
    <t>Mahipal Narwal</t>
  </si>
  <si>
    <t>Manoj Kumar</t>
  </si>
  <si>
    <t>Deepak Kumar</t>
  </si>
  <si>
    <t>Deepak Kumar Dahiya</t>
  </si>
  <si>
    <t>Khomsan Thongkham</t>
  </si>
  <si>
    <t>Parmod Narwal</t>
  </si>
  <si>
    <t>Rakesh Singh Kumar</t>
  </si>
  <si>
    <t>Vikas</t>
  </si>
  <si>
    <t>Abhishek N</t>
  </si>
  <si>
    <t>Kamal Kishor</t>
  </si>
  <si>
    <t>Navneet Gautam</t>
  </si>
  <si>
    <t>Rahul Choudhary</t>
  </si>
  <si>
    <t>Sidharth</t>
  </si>
  <si>
    <t>Satish</t>
  </si>
  <si>
    <t>Vishnu Uthaman</t>
  </si>
  <si>
    <t>Rohit Kumar Choudary</t>
  </si>
  <si>
    <t>Suresh Kumar</t>
  </si>
  <si>
    <t>Umesh Mhatre</t>
  </si>
  <si>
    <t>M. Thivakaran</t>
  </si>
  <si>
    <t>Muruthu M</t>
  </si>
  <si>
    <t>Sanket Chavan</t>
  </si>
  <si>
    <t>Sujit Maharana</t>
  </si>
  <si>
    <t>Elangeshwaran R</t>
  </si>
  <si>
    <t>Munish</t>
  </si>
  <si>
    <t>Rakesh Kumar</t>
  </si>
  <si>
    <t>Rakshith</t>
  </si>
  <si>
    <t>Vikrant</t>
  </si>
  <si>
    <t>Deepak Yadav</t>
  </si>
  <si>
    <t>Dong Ju Hong</t>
  </si>
  <si>
    <t>Mohan Raman G</t>
  </si>
  <si>
    <t>Nitin Madane</t>
  </si>
  <si>
    <t>Yong Joo Ok</t>
  </si>
  <si>
    <t>Ajvender Singh</t>
  </si>
  <si>
    <t>Sanoj Kumar</t>
  </si>
  <si>
    <t>Santhosh B.S</t>
  </si>
  <si>
    <t>Sulieman Kabir</t>
  </si>
  <si>
    <t>Preetam Chhillar</t>
  </si>
  <si>
    <t>Sunil Jaipal</t>
  </si>
  <si>
    <t>Virender Singh</t>
  </si>
  <si>
    <t xml:space="preserve">Vikash </t>
  </si>
  <si>
    <t>Shashank Wankhede</t>
  </si>
  <si>
    <t xml:space="preserve">Kuldeep (392) </t>
  </si>
  <si>
    <t>Vishnu Landge</t>
  </si>
  <si>
    <t>Swapnil Shinde</t>
  </si>
  <si>
    <t xml:space="preserve">Yatharth </t>
  </si>
  <si>
    <t>Shubham Palkar</t>
  </si>
  <si>
    <t>Tushar Bhoir</t>
  </si>
  <si>
    <t>Jeeva Gopal</t>
  </si>
  <si>
    <t>Somvir Shekhar</t>
  </si>
  <si>
    <t>Jawahar</t>
  </si>
  <si>
    <t>Vikas Kumar</t>
  </si>
  <si>
    <t>N. Renjith</t>
  </si>
  <si>
    <t>D. SURESH KUMAR</t>
  </si>
  <si>
    <t>Santosh B.S.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</si>
</sst>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2"/>
      <color rgb="FF9C5700"/>
      <name val="Aptos Narrow"/>
      <family val="2"/>
      <scheme val="minor"/>
    </font>
    <font>
      <sz val="12"/>
      <color rgb="FF3F3F76"/>
      <name val="Aptos Narrow"/>
      <family val="2"/>
      <scheme val="minor"/>
    </font>
    <font>
      <b/>
      <sz val="12"/>
      <color rgb="FF3F3F3F"/>
      <name val="Aptos Narrow"/>
      <family val="2"/>
      <scheme val="minor"/>
    </font>
    <font>
      <b/>
      <sz val="12"/>
      <color rgb="FFFA7D00"/>
      <name val="Aptos Narrow"/>
      <family val="2"/>
      <scheme val="minor"/>
    </font>
    <font>
      <sz val="12"/>
      <color rgb="FFFA7D00"/>
      <name val="Aptos Narrow"/>
      <family val="2"/>
      <scheme val="minor"/>
    </font>
    <font>
      <b/>
      <sz val="12"/>
      <color theme="0"/>
      <name val="Aptos Narrow"/>
      <family val="2"/>
      <scheme val="minor"/>
    </font>
    <font>
      <sz val="12"/>
      <color rgb="FFFF0000"/>
      <name val="Aptos Narrow"/>
      <family val="2"/>
      <scheme val="minor"/>
    </font>
    <font>
      <i/>
      <sz val="12"/>
      <color rgb="FF7F7F7F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12"/>
      <color theme="0"/>
      <name val="Aptos Narrow"/>
      <family val="2"/>
      <scheme val="minor"/>
    </font>
    <font>
      <sz val="12"/>
      <color rgb="FF00000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9" fontId="0" fillId="0" borderId="0" xfId="0" applyNumberFormat="1"/>
    <xf numFmtId="10" fontId="0" fillId="0" borderId="0" xfId="0" applyNumberFormat="1"/>
    <xf numFmtId="0" fontId="18" fillId="0" borderId="0" xfId="0" applyFont="1"/>
    <xf numFmtId="9" fontId="18" fillId="0" borderId="0" xfId="0" applyNumberFormat="1" applyFont="1"/>
    <xf numFmtId="10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22F20-320F-CF48-B91C-3FDC70605106}">
  <dimension ref="A1:P3341"/>
  <sheetViews>
    <sheetView tabSelected="1" topLeftCell="A901" zoomScale="75" zoomScaleNormal="70" workbookViewId="0">
      <selection activeCell="D9" sqref="D9"/>
    </sheetView>
  </sheetViews>
  <sheetFormatPr baseColWidth="10" defaultColWidth="10.83203125" defaultRowHeight="16" x14ac:dyDescent="0.2"/>
  <cols>
    <col min="1" max="1" width="7.5" bestFit="1" customWidth="1"/>
    <col min="2" max="2" width="20.33203125" bestFit="1" customWidth="1"/>
    <col min="3" max="3" width="13.33203125" bestFit="1" customWidth="1"/>
    <col min="4" max="4" width="36.1640625" bestFit="1" customWidth="1"/>
    <col min="5" max="5" width="19.5" bestFit="1" customWidth="1"/>
    <col min="6" max="6" width="10.33203125" bestFit="1" customWidth="1"/>
    <col min="7" max="7" width="10.1640625" bestFit="1" customWidth="1"/>
    <col min="8" max="8" width="9" bestFit="1" customWidth="1"/>
    <col min="9" max="9" width="10.33203125" bestFit="1" customWidth="1"/>
    <col min="10" max="10" width="12.6640625" bestFit="1" customWidth="1"/>
    <col min="12" max="12" width="20.5" bestFit="1" customWidth="1"/>
    <col min="13" max="13" width="22.5" bestFit="1" customWidth="1"/>
    <col min="14" max="14" width="16.5" bestFit="1" customWidth="1"/>
    <col min="15" max="15" width="26.6640625" bestFit="1" customWidth="1"/>
    <col min="16" max="16" width="17.1640625" bestFit="1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4" x14ac:dyDescent="0.2">
      <c r="A2" t="s">
        <v>10</v>
      </c>
      <c r="B2" t="s">
        <v>11</v>
      </c>
      <c r="C2">
        <f t="shared" ref="C2:C45" si="0">VLOOKUP(D2,s6_harayana,2,FALSE)</f>
        <v>644</v>
      </c>
      <c r="D2" t="s">
        <v>431</v>
      </c>
      <c r="E2">
        <v>5</v>
      </c>
      <c r="F2">
        <v>2</v>
      </c>
      <c r="G2" s="1">
        <v>0.1</v>
      </c>
      <c r="H2" s="2">
        <v>1</v>
      </c>
      <c r="M2" t="s">
        <v>21</v>
      </c>
      <c r="N2">
        <v>366</v>
      </c>
    </row>
    <row r="3" spans="1:14" x14ac:dyDescent="0.2">
      <c r="A3" t="s">
        <v>10</v>
      </c>
      <c r="B3" t="s">
        <v>11</v>
      </c>
      <c r="C3">
        <f t="shared" si="0"/>
        <v>644</v>
      </c>
      <c r="D3" t="s">
        <v>431</v>
      </c>
      <c r="E3">
        <v>6</v>
      </c>
      <c r="F3">
        <v>3</v>
      </c>
      <c r="G3" s="1">
        <v>0.15</v>
      </c>
      <c r="I3" s="2">
        <v>0.33300000000000002</v>
      </c>
      <c r="J3" s="2">
        <v>0.66700000000000004</v>
      </c>
      <c r="M3" t="s">
        <v>16</v>
      </c>
      <c r="N3">
        <v>388</v>
      </c>
    </row>
    <row r="4" spans="1:14" x14ac:dyDescent="0.2">
      <c r="A4" t="s">
        <v>10</v>
      </c>
      <c r="B4" t="s">
        <v>11</v>
      </c>
      <c r="C4">
        <f t="shared" si="0"/>
        <v>644</v>
      </c>
      <c r="D4" t="s">
        <v>431</v>
      </c>
      <c r="E4">
        <v>7</v>
      </c>
      <c r="F4">
        <v>15</v>
      </c>
      <c r="G4" s="1">
        <v>0.75</v>
      </c>
      <c r="H4" s="2">
        <v>0.2</v>
      </c>
      <c r="I4" s="2">
        <v>0.4</v>
      </c>
      <c r="J4" s="2">
        <v>0.4</v>
      </c>
      <c r="M4" t="s">
        <v>455</v>
      </c>
      <c r="N4">
        <v>2357</v>
      </c>
    </row>
    <row r="5" spans="1:14" x14ac:dyDescent="0.2">
      <c r="A5" t="s">
        <v>10</v>
      </c>
      <c r="B5" t="s">
        <v>11</v>
      </c>
      <c r="C5">
        <f t="shared" si="0"/>
        <v>2318</v>
      </c>
      <c r="D5" t="s">
        <v>384</v>
      </c>
      <c r="E5">
        <v>7</v>
      </c>
      <c r="F5">
        <v>5</v>
      </c>
      <c r="G5" s="1">
        <v>1</v>
      </c>
      <c r="H5" s="2">
        <v>0.2</v>
      </c>
      <c r="I5" s="2">
        <v>0.2</v>
      </c>
      <c r="J5" s="2">
        <v>0.6</v>
      </c>
      <c r="M5" t="s">
        <v>14</v>
      </c>
      <c r="N5">
        <v>732</v>
      </c>
    </row>
    <row r="6" spans="1:14" x14ac:dyDescent="0.2">
      <c r="A6" t="s">
        <v>10</v>
      </c>
      <c r="B6" t="s">
        <v>11</v>
      </c>
      <c r="C6">
        <f t="shared" si="0"/>
        <v>2315</v>
      </c>
      <c r="D6" t="s">
        <v>13</v>
      </c>
      <c r="E6">
        <v>6</v>
      </c>
      <c r="F6">
        <v>1</v>
      </c>
      <c r="G6" s="1">
        <v>0.14000000000000001</v>
      </c>
      <c r="J6" s="2">
        <v>1</v>
      </c>
      <c r="M6" t="s">
        <v>456</v>
      </c>
      <c r="N6">
        <v>3106</v>
      </c>
    </row>
    <row r="7" spans="1:14" x14ac:dyDescent="0.2">
      <c r="A7" t="s">
        <v>10</v>
      </c>
      <c r="B7" t="s">
        <v>11</v>
      </c>
      <c r="C7">
        <f t="shared" si="0"/>
        <v>2315</v>
      </c>
      <c r="D7" t="s">
        <v>13</v>
      </c>
      <c r="E7">
        <v>7</v>
      </c>
      <c r="F7">
        <v>6</v>
      </c>
      <c r="G7" s="1">
        <v>0.86</v>
      </c>
      <c r="I7" s="2">
        <v>0.5</v>
      </c>
      <c r="J7" s="2">
        <v>0.5</v>
      </c>
      <c r="M7" t="s">
        <v>457</v>
      </c>
      <c r="N7">
        <v>3100</v>
      </c>
    </row>
    <row r="8" spans="1:14" x14ac:dyDescent="0.2">
      <c r="A8" t="s">
        <v>10</v>
      </c>
      <c r="B8" t="s">
        <v>11</v>
      </c>
      <c r="C8">
        <f t="shared" si="0"/>
        <v>732</v>
      </c>
      <c r="D8" t="s">
        <v>14</v>
      </c>
      <c r="E8">
        <v>6</v>
      </c>
      <c r="F8">
        <v>1</v>
      </c>
      <c r="G8" s="1">
        <v>0.5</v>
      </c>
      <c r="H8" s="2">
        <v>1</v>
      </c>
      <c r="M8" t="s">
        <v>19</v>
      </c>
      <c r="N8">
        <v>165</v>
      </c>
    </row>
    <row r="9" spans="1:14" x14ac:dyDescent="0.2">
      <c r="A9" t="s">
        <v>10</v>
      </c>
      <c r="B9" t="s">
        <v>11</v>
      </c>
      <c r="C9">
        <f t="shared" si="0"/>
        <v>732</v>
      </c>
      <c r="D9" t="s">
        <v>14</v>
      </c>
      <c r="E9">
        <v>7</v>
      </c>
      <c r="F9">
        <v>1</v>
      </c>
      <c r="G9" s="1">
        <v>0.5</v>
      </c>
      <c r="H9" s="2">
        <v>1</v>
      </c>
      <c r="M9" t="s">
        <v>15</v>
      </c>
      <c r="N9">
        <v>3045</v>
      </c>
    </row>
    <row r="10" spans="1:14" x14ac:dyDescent="0.2">
      <c r="A10" t="s">
        <v>10</v>
      </c>
      <c r="B10" t="s">
        <v>11</v>
      </c>
      <c r="C10">
        <f t="shared" si="0"/>
        <v>3045</v>
      </c>
      <c r="D10" t="s">
        <v>15</v>
      </c>
      <c r="E10">
        <v>3</v>
      </c>
      <c r="F10">
        <v>1</v>
      </c>
      <c r="G10" s="1">
        <v>0.03</v>
      </c>
      <c r="H10" s="2">
        <v>1</v>
      </c>
      <c r="M10" t="s">
        <v>431</v>
      </c>
      <c r="N10">
        <v>644</v>
      </c>
    </row>
    <row r="11" spans="1:14" x14ac:dyDescent="0.2">
      <c r="A11" t="s">
        <v>10</v>
      </c>
      <c r="B11" t="s">
        <v>11</v>
      </c>
      <c r="C11">
        <f t="shared" si="0"/>
        <v>3045</v>
      </c>
      <c r="D11" t="s">
        <v>15</v>
      </c>
      <c r="E11">
        <v>4</v>
      </c>
      <c r="F11">
        <v>4</v>
      </c>
      <c r="G11" s="1">
        <v>0.11</v>
      </c>
      <c r="H11" s="2">
        <v>0.75</v>
      </c>
      <c r="J11" s="2">
        <v>0.25</v>
      </c>
      <c r="M11" t="s">
        <v>13</v>
      </c>
      <c r="N11">
        <v>2315</v>
      </c>
    </row>
    <row r="12" spans="1:14" x14ac:dyDescent="0.2">
      <c r="A12" t="s">
        <v>10</v>
      </c>
      <c r="B12" t="s">
        <v>11</v>
      </c>
      <c r="C12">
        <f t="shared" si="0"/>
        <v>3045</v>
      </c>
      <c r="D12" t="s">
        <v>15</v>
      </c>
      <c r="E12">
        <v>5</v>
      </c>
      <c r="F12">
        <v>6</v>
      </c>
      <c r="G12" s="1">
        <v>0.17</v>
      </c>
      <c r="H12" s="2">
        <v>0.83299999999999996</v>
      </c>
      <c r="J12" s="2">
        <v>0.16700000000000001</v>
      </c>
      <c r="M12" t="s">
        <v>458</v>
      </c>
      <c r="N12">
        <v>608</v>
      </c>
    </row>
    <row r="13" spans="1:14" x14ac:dyDescent="0.2">
      <c r="A13" t="s">
        <v>10</v>
      </c>
      <c r="B13" t="s">
        <v>11</v>
      </c>
      <c r="C13">
        <f t="shared" si="0"/>
        <v>3045</v>
      </c>
      <c r="D13" t="s">
        <v>15</v>
      </c>
      <c r="E13">
        <v>6</v>
      </c>
      <c r="F13">
        <v>4</v>
      </c>
      <c r="G13" s="1">
        <v>0.11</v>
      </c>
      <c r="H13" s="2">
        <v>0.75</v>
      </c>
      <c r="J13" s="2">
        <v>0.25</v>
      </c>
      <c r="M13" t="s">
        <v>268</v>
      </c>
      <c r="N13">
        <v>146</v>
      </c>
    </row>
    <row r="14" spans="1:14" x14ac:dyDescent="0.2">
      <c r="A14" t="s">
        <v>10</v>
      </c>
      <c r="B14" t="s">
        <v>11</v>
      </c>
      <c r="C14">
        <f t="shared" si="0"/>
        <v>3045</v>
      </c>
      <c r="D14" t="s">
        <v>15</v>
      </c>
      <c r="E14">
        <v>7</v>
      </c>
      <c r="F14">
        <v>21</v>
      </c>
      <c r="G14" s="1">
        <v>0.57999999999999996</v>
      </c>
      <c r="H14" s="2">
        <v>0.71399999999999997</v>
      </c>
      <c r="I14" s="2">
        <v>4.8000000000000001E-2</v>
      </c>
      <c r="J14" s="2">
        <v>0.23799999999999999</v>
      </c>
      <c r="M14" t="s">
        <v>459</v>
      </c>
      <c r="N14">
        <v>2328</v>
      </c>
    </row>
    <row r="15" spans="1:14" x14ac:dyDescent="0.2">
      <c r="A15" t="s">
        <v>10</v>
      </c>
      <c r="B15" t="s">
        <v>11</v>
      </c>
      <c r="C15">
        <f t="shared" si="0"/>
        <v>388</v>
      </c>
      <c r="D15" t="s">
        <v>16</v>
      </c>
      <c r="E15">
        <v>2</v>
      </c>
      <c r="F15">
        <v>10</v>
      </c>
      <c r="G15" s="1">
        <v>0.03</v>
      </c>
      <c r="I15" s="2">
        <v>0.7</v>
      </c>
      <c r="J15" s="2">
        <v>0.3</v>
      </c>
      <c r="M15" t="s">
        <v>22</v>
      </c>
      <c r="N15">
        <v>124</v>
      </c>
    </row>
    <row r="16" spans="1:14" x14ac:dyDescent="0.2">
      <c r="A16" t="s">
        <v>10</v>
      </c>
      <c r="B16" t="s">
        <v>11</v>
      </c>
      <c r="C16">
        <f t="shared" si="0"/>
        <v>388</v>
      </c>
      <c r="D16" t="s">
        <v>16</v>
      </c>
      <c r="E16">
        <v>3</v>
      </c>
      <c r="F16">
        <v>16</v>
      </c>
      <c r="G16" s="1">
        <v>0.05</v>
      </c>
      <c r="H16" s="2">
        <v>0.313</v>
      </c>
      <c r="I16" s="2">
        <v>0.375</v>
      </c>
      <c r="J16" s="2">
        <v>0.313</v>
      </c>
      <c r="M16" t="s">
        <v>384</v>
      </c>
      <c r="N16">
        <v>2318</v>
      </c>
    </row>
    <row r="17" spans="1:10" x14ac:dyDescent="0.2">
      <c r="A17" t="s">
        <v>10</v>
      </c>
      <c r="B17" t="s">
        <v>11</v>
      </c>
      <c r="C17">
        <f t="shared" si="0"/>
        <v>388</v>
      </c>
      <c r="D17" t="s">
        <v>16</v>
      </c>
      <c r="E17">
        <v>4</v>
      </c>
      <c r="F17">
        <v>41</v>
      </c>
      <c r="G17" s="1">
        <v>0.14000000000000001</v>
      </c>
      <c r="H17" s="2">
        <v>0.46300000000000002</v>
      </c>
      <c r="I17" s="2">
        <v>0.19500000000000001</v>
      </c>
      <c r="J17" s="2">
        <v>0.34100000000000003</v>
      </c>
    </row>
    <row r="18" spans="1:10" x14ac:dyDescent="0.2">
      <c r="A18" t="s">
        <v>10</v>
      </c>
      <c r="B18" t="s">
        <v>11</v>
      </c>
      <c r="C18">
        <f t="shared" si="0"/>
        <v>388</v>
      </c>
      <c r="D18" t="s">
        <v>16</v>
      </c>
      <c r="E18">
        <v>5</v>
      </c>
      <c r="F18">
        <v>40</v>
      </c>
      <c r="G18" s="1">
        <v>0.13</v>
      </c>
      <c r="H18" s="2">
        <v>0.52500000000000002</v>
      </c>
      <c r="I18" s="2">
        <v>0.27500000000000002</v>
      </c>
      <c r="J18" s="2">
        <v>0.2</v>
      </c>
    </row>
    <row r="19" spans="1:10" x14ac:dyDescent="0.2">
      <c r="A19" t="s">
        <v>10</v>
      </c>
      <c r="B19" t="s">
        <v>11</v>
      </c>
      <c r="C19">
        <f t="shared" si="0"/>
        <v>388</v>
      </c>
      <c r="D19" t="s">
        <v>16</v>
      </c>
      <c r="E19">
        <v>6</v>
      </c>
      <c r="F19">
        <v>78</v>
      </c>
      <c r="G19" s="1">
        <v>0.26</v>
      </c>
      <c r="H19" s="2">
        <v>0.24399999999999999</v>
      </c>
      <c r="I19" s="2">
        <v>0.56399999999999995</v>
      </c>
      <c r="J19" s="2">
        <v>0.192</v>
      </c>
    </row>
    <row r="20" spans="1:10" x14ac:dyDescent="0.2">
      <c r="A20" t="s">
        <v>10</v>
      </c>
      <c r="B20" t="s">
        <v>11</v>
      </c>
      <c r="C20">
        <f t="shared" si="0"/>
        <v>388</v>
      </c>
      <c r="D20" t="s">
        <v>16</v>
      </c>
      <c r="E20">
        <v>7</v>
      </c>
      <c r="F20">
        <v>116</v>
      </c>
      <c r="G20" s="1">
        <v>0.39</v>
      </c>
      <c r="H20" s="2">
        <v>0.25</v>
      </c>
      <c r="I20" s="2">
        <v>0.47399999999999998</v>
      </c>
      <c r="J20" s="2">
        <v>0.27600000000000002</v>
      </c>
    </row>
    <row r="21" spans="1:10" x14ac:dyDescent="0.2">
      <c r="A21" t="s">
        <v>10</v>
      </c>
      <c r="B21" t="s">
        <v>11</v>
      </c>
      <c r="C21">
        <f t="shared" si="0"/>
        <v>2357</v>
      </c>
      <c r="D21" t="s">
        <v>455</v>
      </c>
      <c r="E21">
        <v>3</v>
      </c>
      <c r="F21">
        <v>8</v>
      </c>
      <c r="G21" s="1">
        <v>0.04</v>
      </c>
      <c r="H21" s="2">
        <v>0.5</v>
      </c>
      <c r="I21" s="2">
        <v>0.125</v>
      </c>
      <c r="J21" s="2">
        <v>0.375</v>
      </c>
    </row>
    <row r="22" spans="1:10" x14ac:dyDescent="0.2">
      <c r="A22" t="s">
        <v>10</v>
      </c>
      <c r="B22" t="s">
        <v>11</v>
      </c>
      <c r="C22">
        <f t="shared" si="0"/>
        <v>2357</v>
      </c>
      <c r="D22" t="s">
        <v>455</v>
      </c>
      <c r="E22">
        <v>4</v>
      </c>
      <c r="F22">
        <v>26</v>
      </c>
      <c r="G22" s="1">
        <v>0.13</v>
      </c>
      <c r="H22" s="2">
        <v>0.34599999999999997</v>
      </c>
      <c r="I22" s="2">
        <v>0.192</v>
      </c>
      <c r="J22" s="2">
        <v>0.46200000000000002</v>
      </c>
    </row>
    <row r="23" spans="1:10" x14ac:dyDescent="0.2">
      <c r="A23" t="s">
        <v>10</v>
      </c>
      <c r="B23" t="s">
        <v>11</v>
      </c>
      <c r="C23">
        <f t="shared" si="0"/>
        <v>2357</v>
      </c>
      <c r="D23" t="s">
        <v>455</v>
      </c>
      <c r="E23">
        <v>5</v>
      </c>
      <c r="F23">
        <v>37</v>
      </c>
      <c r="G23" s="1">
        <v>0.19</v>
      </c>
      <c r="H23" s="2">
        <v>0.432</v>
      </c>
      <c r="I23" s="2">
        <v>0.29699999999999999</v>
      </c>
      <c r="J23" s="2">
        <v>0.27</v>
      </c>
    </row>
    <row r="24" spans="1:10" x14ac:dyDescent="0.2">
      <c r="A24" t="s">
        <v>10</v>
      </c>
      <c r="B24" t="s">
        <v>11</v>
      </c>
      <c r="C24">
        <f t="shared" si="0"/>
        <v>2357</v>
      </c>
      <c r="D24" t="s">
        <v>455</v>
      </c>
      <c r="E24">
        <v>6</v>
      </c>
      <c r="F24">
        <v>47</v>
      </c>
      <c r="G24" s="1">
        <v>0.24</v>
      </c>
      <c r="H24" s="2">
        <v>0.34</v>
      </c>
      <c r="I24" s="2">
        <v>0.44700000000000001</v>
      </c>
      <c r="J24" s="2">
        <v>0.21299999999999999</v>
      </c>
    </row>
    <row r="25" spans="1:10" x14ac:dyDescent="0.2">
      <c r="A25" t="s">
        <v>10</v>
      </c>
      <c r="B25" t="s">
        <v>11</v>
      </c>
      <c r="C25">
        <f t="shared" si="0"/>
        <v>2357</v>
      </c>
      <c r="D25" t="s">
        <v>455</v>
      </c>
      <c r="E25">
        <v>7</v>
      </c>
      <c r="F25">
        <v>75</v>
      </c>
      <c r="G25" s="1">
        <v>0.39</v>
      </c>
      <c r="H25" s="2">
        <v>0.38700000000000001</v>
      </c>
      <c r="I25" s="2">
        <v>0.49299999999999999</v>
      </c>
      <c r="J25" s="2">
        <v>0.12</v>
      </c>
    </row>
    <row r="26" spans="1:10" x14ac:dyDescent="0.2">
      <c r="A26" t="s">
        <v>10</v>
      </c>
      <c r="B26" t="s">
        <v>11</v>
      </c>
      <c r="C26">
        <f t="shared" si="0"/>
        <v>3100</v>
      </c>
      <c r="D26" t="s">
        <v>457</v>
      </c>
      <c r="E26">
        <v>5</v>
      </c>
      <c r="F26">
        <v>1</v>
      </c>
      <c r="G26" s="1">
        <v>0.14000000000000001</v>
      </c>
      <c r="H26" s="2">
        <v>1</v>
      </c>
    </row>
    <row r="27" spans="1:10" x14ac:dyDescent="0.2">
      <c r="A27" t="s">
        <v>10</v>
      </c>
      <c r="B27" t="s">
        <v>11</v>
      </c>
      <c r="C27">
        <f t="shared" si="0"/>
        <v>3100</v>
      </c>
      <c r="D27" t="s">
        <v>457</v>
      </c>
      <c r="E27">
        <v>7</v>
      </c>
      <c r="F27">
        <v>6</v>
      </c>
      <c r="G27" s="1">
        <v>0.86</v>
      </c>
      <c r="H27" s="2">
        <v>0.66700000000000004</v>
      </c>
      <c r="I27" s="2">
        <v>0.16700000000000001</v>
      </c>
      <c r="J27" s="2">
        <v>0.16700000000000001</v>
      </c>
    </row>
    <row r="28" spans="1:10" x14ac:dyDescent="0.2">
      <c r="A28" t="s">
        <v>10</v>
      </c>
      <c r="B28" t="s">
        <v>11</v>
      </c>
      <c r="C28">
        <f t="shared" si="0"/>
        <v>608</v>
      </c>
      <c r="D28" t="s">
        <v>458</v>
      </c>
      <c r="E28">
        <v>3</v>
      </c>
      <c r="F28">
        <v>1</v>
      </c>
      <c r="G28" s="1">
        <v>0.13</v>
      </c>
      <c r="H28" s="2">
        <v>1</v>
      </c>
    </row>
    <row r="29" spans="1:10" x14ac:dyDescent="0.2">
      <c r="A29" t="s">
        <v>10</v>
      </c>
      <c r="B29" t="s">
        <v>11</v>
      </c>
      <c r="C29">
        <f t="shared" si="0"/>
        <v>608</v>
      </c>
      <c r="D29" t="s">
        <v>458</v>
      </c>
      <c r="E29">
        <v>6</v>
      </c>
      <c r="F29">
        <v>3</v>
      </c>
      <c r="G29" s="1">
        <v>0.38</v>
      </c>
      <c r="H29" s="2">
        <v>0.33300000000000002</v>
      </c>
      <c r="I29" s="2">
        <v>0.33300000000000002</v>
      </c>
      <c r="J29" s="2">
        <v>0.33300000000000002</v>
      </c>
    </row>
    <row r="30" spans="1:10" x14ac:dyDescent="0.2">
      <c r="A30" t="s">
        <v>10</v>
      </c>
      <c r="B30" t="s">
        <v>11</v>
      </c>
      <c r="C30">
        <f t="shared" si="0"/>
        <v>608</v>
      </c>
      <c r="D30" t="s">
        <v>458</v>
      </c>
      <c r="E30">
        <v>7</v>
      </c>
      <c r="F30">
        <v>4</v>
      </c>
      <c r="G30" s="1">
        <v>0.5</v>
      </c>
      <c r="H30" s="2">
        <v>0.5</v>
      </c>
      <c r="J30" s="2">
        <v>0.5</v>
      </c>
    </row>
    <row r="31" spans="1:10" x14ac:dyDescent="0.2">
      <c r="A31" t="s">
        <v>10</v>
      </c>
      <c r="B31" t="s">
        <v>11</v>
      </c>
      <c r="C31">
        <f t="shared" si="0"/>
        <v>165</v>
      </c>
      <c r="D31" t="s">
        <v>19</v>
      </c>
      <c r="E31">
        <v>6</v>
      </c>
      <c r="F31">
        <v>1</v>
      </c>
      <c r="G31" s="1">
        <v>0.5</v>
      </c>
      <c r="H31" s="2">
        <v>1</v>
      </c>
    </row>
    <row r="32" spans="1:10" x14ac:dyDescent="0.2">
      <c r="A32" t="s">
        <v>10</v>
      </c>
      <c r="B32" t="s">
        <v>11</v>
      </c>
      <c r="C32">
        <f t="shared" si="0"/>
        <v>165</v>
      </c>
      <c r="D32" t="s">
        <v>19</v>
      </c>
      <c r="E32">
        <v>7</v>
      </c>
      <c r="F32">
        <v>1</v>
      </c>
      <c r="G32" s="1">
        <v>0.5</v>
      </c>
      <c r="H32" s="2">
        <v>1</v>
      </c>
    </row>
    <row r="33" spans="1:14" x14ac:dyDescent="0.2">
      <c r="A33" t="s">
        <v>10</v>
      </c>
      <c r="B33" t="s">
        <v>11</v>
      </c>
      <c r="C33">
        <f t="shared" si="0"/>
        <v>3106</v>
      </c>
      <c r="D33" t="s">
        <v>456</v>
      </c>
      <c r="E33">
        <v>6</v>
      </c>
      <c r="F33">
        <v>1</v>
      </c>
      <c r="G33" s="1">
        <v>0.33</v>
      </c>
      <c r="H33" s="2">
        <v>1</v>
      </c>
    </row>
    <row r="34" spans="1:14" x14ac:dyDescent="0.2">
      <c r="A34" t="s">
        <v>10</v>
      </c>
      <c r="B34" t="s">
        <v>11</v>
      </c>
      <c r="C34">
        <f t="shared" si="0"/>
        <v>3106</v>
      </c>
      <c r="D34" t="s">
        <v>456</v>
      </c>
      <c r="E34">
        <v>7</v>
      </c>
      <c r="F34">
        <v>2</v>
      </c>
      <c r="G34" s="1">
        <v>0.67</v>
      </c>
      <c r="H34" s="2">
        <v>1</v>
      </c>
    </row>
    <row r="35" spans="1:14" x14ac:dyDescent="0.2">
      <c r="A35" t="s">
        <v>10</v>
      </c>
      <c r="B35" t="s">
        <v>11</v>
      </c>
      <c r="C35">
        <f t="shared" si="0"/>
        <v>366</v>
      </c>
      <c r="D35" t="s">
        <v>21</v>
      </c>
      <c r="E35">
        <v>1</v>
      </c>
      <c r="F35">
        <v>2</v>
      </c>
      <c r="G35" s="1">
        <v>0.01</v>
      </c>
      <c r="I35" s="2">
        <v>1</v>
      </c>
    </row>
    <row r="36" spans="1:14" x14ac:dyDescent="0.2">
      <c r="A36" t="s">
        <v>10</v>
      </c>
      <c r="B36" t="s">
        <v>11</v>
      </c>
      <c r="C36">
        <f t="shared" si="0"/>
        <v>366</v>
      </c>
      <c r="D36" t="s">
        <v>21</v>
      </c>
      <c r="E36">
        <v>2</v>
      </c>
      <c r="F36">
        <v>13</v>
      </c>
      <c r="G36" s="1">
        <v>0.04</v>
      </c>
      <c r="I36" s="2">
        <v>0.61499999999999999</v>
      </c>
      <c r="J36" s="2">
        <v>0.38500000000000001</v>
      </c>
    </row>
    <row r="37" spans="1:14" x14ac:dyDescent="0.2">
      <c r="A37" t="s">
        <v>10</v>
      </c>
      <c r="B37" t="s">
        <v>11</v>
      </c>
      <c r="C37">
        <f t="shared" si="0"/>
        <v>366</v>
      </c>
      <c r="D37" t="s">
        <v>21</v>
      </c>
      <c r="E37">
        <v>3</v>
      </c>
      <c r="F37">
        <v>27</v>
      </c>
      <c r="G37" s="1">
        <v>0.08</v>
      </c>
      <c r="H37" s="2">
        <v>0.70399999999999996</v>
      </c>
      <c r="I37" s="2">
        <v>0.29599999999999999</v>
      </c>
    </row>
    <row r="38" spans="1:14" x14ac:dyDescent="0.2">
      <c r="A38" t="s">
        <v>10</v>
      </c>
      <c r="B38" t="s">
        <v>11</v>
      </c>
      <c r="C38">
        <f t="shared" si="0"/>
        <v>366</v>
      </c>
      <c r="D38" t="s">
        <v>21</v>
      </c>
      <c r="E38">
        <v>4</v>
      </c>
      <c r="F38">
        <v>46</v>
      </c>
      <c r="G38" s="1">
        <v>0.13</v>
      </c>
      <c r="H38" s="2">
        <v>0.34799999999999998</v>
      </c>
      <c r="I38" s="2">
        <v>0.30399999999999999</v>
      </c>
      <c r="J38" s="2">
        <v>0.34799999999999998</v>
      </c>
    </row>
    <row r="39" spans="1:14" x14ac:dyDescent="0.2">
      <c r="A39" t="s">
        <v>10</v>
      </c>
      <c r="B39" t="s">
        <v>11</v>
      </c>
      <c r="C39">
        <f t="shared" si="0"/>
        <v>366</v>
      </c>
      <c r="D39" t="s">
        <v>21</v>
      </c>
      <c r="E39">
        <v>5</v>
      </c>
      <c r="F39">
        <v>82</v>
      </c>
      <c r="G39" s="1">
        <v>0.24</v>
      </c>
      <c r="H39" s="2">
        <v>0.52400000000000002</v>
      </c>
      <c r="I39" s="2">
        <v>0.23200000000000001</v>
      </c>
      <c r="J39" s="2">
        <v>0.24399999999999999</v>
      </c>
    </row>
    <row r="40" spans="1:14" x14ac:dyDescent="0.2">
      <c r="A40" t="s">
        <v>10</v>
      </c>
      <c r="B40" t="s">
        <v>11</v>
      </c>
      <c r="C40">
        <f t="shared" si="0"/>
        <v>366</v>
      </c>
      <c r="D40" t="s">
        <v>21</v>
      </c>
      <c r="E40">
        <v>6</v>
      </c>
      <c r="F40">
        <v>70</v>
      </c>
      <c r="G40" s="1">
        <v>0.2</v>
      </c>
      <c r="H40" s="2">
        <v>0.25700000000000001</v>
      </c>
      <c r="I40" s="2">
        <v>0.47099999999999997</v>
      </c>
      <c r="J40" s="2">
        <v>0.27100000000000002</v>
      </c>
    </row>
    <row r="41" spans="1:14" x14ac:dyDescent="0.2">
      <c r="A41" t="s">
        <v>10</v>
      </c>
      <c r="B41" t="s">
        <v>11</v>
      </c>
      <c r="C41">
        <f t="shared" si="0"/>
        <v>366</v>
      </c>
      <c r="D41" t="s">
        <v>21</v>
      </c>
      <c r="E41">
        <v>7</v>
      </c>
      <c r="F41">
        <v>107</v>
      </c>
      <c r="G41" s="1">
        <v>0.31</v>
      </c>
      <c r="H41" s="2">
        <v>0.28999999999999998</v>
      </c>
      <c r="I41" s="2">
        <v>0.53300000000000003</v>
      </c>
      <c r="J41" s="2">
        <v>0.17799999999999999</v>
      </c>
    </row>
    <row r="42" spans="1:14" x14ac:dyDescent="0.2">
      <c r="A42" t="s">
        <v>10</v>
      </c>
      <c r="B42" t="s">
        <v>11</v>
      </c>
      <c r="C42">
        <f t="shared" si="0"/>
        <v>124</v>
      </c>
      <c r="D42" t="s">
        <v>22</v>
      </c>
      <c r="E42">
        <v>4</v>
      </c>
      <c r="F42">
        <v>2</v>
      </c>
      <c r="G42" s="1">
        <v>0.2</v>
      </c>
      <c r="H42" s="2">
        <v>1</v>
      </c>
    </row>
    <row r="43" spans="1:14" x14ac:dyDescent="0.2">
      <c r="A43" t="s">
        <v>10</v>
      </c>
      <c r="B43" t="s">
        <v>11</v>
      </c>
      <c r="C43">
        <f t="shared" si="0"/>
        <v>124</v>
      </c>
      <c r="D43" t="s">
        <v>22</v>
      </c>
      <c r="E43">
        <v>5</v>
      </c>
      <c r="F43">
        <v>1</v>
      </c>
      <c r="G43" s="1">
        <v>0.1</v>
      </c>
      <c r="J43" s="2">
        <v>1</v>
      </c>
    </row>
    <row r="44" spans="1:14" x14ac:dyDescent="0.2">
      <c r="A44" t="s">
        <v>10</v>
      </c>
      <c r="B44" t="s">
        <v>11</v>
      </c>
      <c r="C44">
        <f t="shared" si="0"/>
        <v>124</v>
      </c>
      <c r="D44" t="s">
        <v>22</v>
      </c>
      <c r="E44">
        <v>6</v>
      </c>
      <c r="F44">
        <v>2</v>
      </c>
      <c r="G44" s="1">
        <v>0.2</v>
      </c>
      <c r="I44" s="2">
        <v>0.5</v>
      </c>
      <c r="J44" s="2">
        <v>0.5</v>
      </c>
    </row>
    <row r="45" spans="1:14" x14ac:dyDescent="0.2">
      <c r="A45" t="s">
        <v>10</v>
      </c>
      <c r="B45" t="s">
        <v>11</v>
      </c>
      <c r="C45">
        <f t="shared" si="0"/>
        <v>124</v>
      </c>
      <c r="D45" t="s">
        <v>22</v>
      </c>
      <c r="E45">
        <v>7</v>
      </c>
      <c r="F45">
        <v>5</v>
      </c>
      <c r="G45" s="1">
        <v>0.5</v>
      </c>
      <c r="H45" s="2">
        <v>0.6</v>
      </c>
      <c r="I45" s="2">
        <v>0.2</v>
      </c>
      <c r="J45" s="2">
        <v>0.2</v>
      </c>
    </row>
    <row r="46" spans="1:14" x14ac:dyDescent="0.2">
      <c r="A46" t="s">
        <v>10</v>
      </c>
      <c r="B46" t="s">
        <v>23</v>
      </c>
      <c r="C46">
        <f t="shared" ref="C46:C77" si="1">VLOOKUP(D46,s6_mumba,2,FALSE)</f>
        <v>2028</v>
      </c>
      <c r="D46" t="s">
        <v>24</v>
      </c>
      <c r="E46">
        <v>1</v>
      </c>
      <c r="F46">
        <v>3</v>
      </c>
      <c r="G46" s="1">
        <v>0.03</v>
      </c>
      <c r="I46" s="2">
        <v>1</v>
      </c>
      <c r="M46" t="s">
        <v>237</v>
      </c>
      <c r="N46">
        <v>2026</v>
      </c>
    </row>
    <row r="47" spans="1:14" x14ac:dyDescent="0.2">
      <c r="A47" t="s">
        <v>10</v>
      </c>
      <c r="B47" t="s">
        <v>23</v>
      </c>
      <c r="C47">
        <f t="shared" si="1"/>
        <v>2028</v>
      </c>
      <c r="D47" t="s">
        <v>24</v>
      </c>
      <c r="E47">
        <v>2</v>
      </c>
      <c r="F47">
        <v>4</v>
      </c>
      <c r="G47" s="1">
        <v>0.03</v>
      </c>
      <c r="H47" s="2">
        <v>0.25</v>
      </c>
      <c r="I47" s="2">
        <v>0.75</v>
      </c>
      <c r="M47" t="s">
        <v>32</v>
      </c>
      <c r="N47">
        <v>261</v>
      </c>
    </row>
    <row r="48" spans="1:14" x14ac:dyDescent="0.2">
      <c r="A48" t="s">
        <v>10</v>
      </c>
      <c r="B48" t="s">
        <v>23</v>
      </c>
      <c r="C48">
        <f t="shared" si="1"/>
        <v>2028</v>
      </c>
      <c r="D48" t="s">
        <v>24</v>
      </c>
      <c r="E48">
        <v>3</v>
      </c>
      <c r="F48">
        <v>25</v>
      </c>
      <c r="G48" s="1">
        <v>0.21</v>
      </c>
      <c r="H48" s="2">
        <v>0.64</v>
      </c>
      <c r="I48" s="2">
        <v>0.24</v>
      </c>
      <c r="J48" s="2">
        <v>0.12</v>
      </c>
      <c r="M48" t="s">
        <v>29</v>
      </c>
      <c r="N48">
        <v>259</v>
      </c>
    </row>
    <row r="49" spans="1:14" x14ac:dyDescent="0.2">
      <c r="A49" t="s">
        <v>10</v>
      </c>
      <c r="B49" t="s">
        <v>23</v>
      </c>
      <c r="C49">
        <f t="shared" si="1"/>
        <v>2028</v>
      </c>
      <c r="D49" t="s">
        <v>24</v>
      </c>
      <c r="E49">
        <v>4</v>
      </c>
      <c r="F49">
        <v>28</v>
      </c>
      <c r="G49" s="1">
        <v>0.24</v>
      </c>
      <c r="H49" s="2">
        <v>0.42899999999999999</v>
      </c>
      <c r="I49" s="2">
        <v>0.35699999999999998</v>
      </c>
      <c r="J49" s="2">
        <v>0.214</v>
      </c>
      <c r="M49" t="s">
        <v>238</v>
      </c>
      <c r="N49">
        <v>3086</v>
      </c>
    </row>
    <row r="50" spans="1:14" x14ac:dyDescent="0.2">
      <c r="A50" t="s">
        <v>10</v>
      </c>
      <c r="B50" t="s">
        <v>23</v>
      </c>
      <c r="C50">
        <f t="shared" si="1"/>
        <v>2028</v>
      </c>
      <c r="D50" t="s">
        <v>24</v>
      </c>
      <c r="E50">
        <v>5</v>
      </c>
      <c r="F50">
        <v>22</v>
      </c>
      <c r="G50" s="1">
        <v>0.19</v>
      </c>
      <c r="H50" s="2">
        <v>0.59099999999999997</v>
      </c>
      <c r="I50" s="2">
        <v>0.13600000000000001</v>
      </c>
      <c r="J50" s="2">
        <v>0.27300000000000002</v>
      </c>
      <c r="M50" t="s">
        <v>24</v>
      </c>
      <c r="N50">
        <v>2028</v>
      </c>
    </row>
    <row r="51" spans="1:14" x14ac:dyDescent="0.2">
      <c r="A51" t="s">
        <v>10</v>
      </c>
      <c r="B51" t="s">
        <v>23</v>
      </c>
      <c r="C51">
        <f t="shared" si="1"/>
        <v>2028</v>
      </c>
      <c r="D51" t="s">
        <v>24</v>
      </c>
      <c r="E51">
        <v>6</v>
      </c>
      <c r="F51">
        <v>9</v>
      </c>
      <c r="G51" s="1">
        <v>0.08</v>
      </c>
      <c r="H51" s="2">
        <v>0.222</v>
      </c>
      <c r="I51" s="2">
        <v>0.66700000000000004</v>
      </c>
      <c r="J51" s="2">
        <v>0.111</v>
      </c>
      <c r="M51" t="s">
        <v>35</v>
      </c>
      <c r="N51">
        <v>764</v>
      </c>
    </row>
    <row r="52" spans="1:14" x14ac:dyDescent="0.2">
      <c r="A52" t="s">
        <v>10</v>
      </c>
      <c r="B52" t="s">
        <v>23</v>
      </c>
      <c r="C52">
        <f t="shared" si="1"/>
        <v>2028</v>
      </c>
      <c r="D52" t="s">
        <v>24</v>
      </c>
      <c r="E52">
        <v>7</v>
      </c>
      <c r="F52">
        <v>26</v>
      </c>
      <c r="G52" s="1">
        <v>0.22</v>
      </c>
      <c r="H52" s="2">
        <v>0.53800000000000003</v>
      </c>
      <c r="I52" s="2">
        <v>0.26900000000000002</v>
      </c>
      <c r="J52" s="2">
        <v>0.192</v>
      </c>
      <c r="M52" t="s">
        <v>460</v>
      </c>
      <c r="N52">
        <v>324</v>
      </c>
    </row>
    <row r="53" spans="1:14" x14ac:dyDescent="0.2">
      <c r="A53" t="s">
        <v>10</v>
      </c>
      <c r="B53" t="s">
        <v>23</v>
      </c>
      <c r="C53">
        <f t="shared" si="1"/>
        <v>300</v>
      </c>
      <c r="D53" t="s">
        <v>389</v>
      </c>
      <c r="E53">
        <v>2</v>
      </c>
      <c r="F53">
        <v>2</v>
      </c>
      <c r="G53" s="1">
        <v>0.03</v>
      </c>
      <c r="J53" s="2">
        <v>1</v>
      </c>
      <c r="M53" t="s">
        <v>28</v>
      </c>
      <c r="N53">
        <v>42</v>
      </c>
    </row>
    <row r="54" spans="1:14" x14ac:dyDescent="0.2">
      <c r="A54" t="s">
        <v>10</v>
      </c>
      <c r="B54" t="s">
        <v>23</v>
      </c>
      <c r="C54">
        <f t="shared" si="1"/>
        <v>300</v>
      </c>
      <c r="D54" t="s">
        <v>389</v>
      </c>
      <c r="E54">
        <v>3</v>
      </c>
      <c r="F54">
        <v>7</v>
      </c>
      <c r="G54" s="1">
        <v>0.09</v>
      </c>
      <c r="H54" s="2">
        <v>0.71399999999999997</v>
      </c>
      <c r="I54" s="2">
        <v>0.14299999999999999</v>
      </c>
      <c r="J54" s="2">
        <v>0.14299999999999999</v>
      </c>
      <c r="M54" t="s">
        <v>461</v>
      </c>
      <c r="N54">
        <v>96</v>
      </c>
    </row>
    <row r="55" spans="1:14" x14ac:dyDescent="0.2">
      <c r="A55" t="s">
        <v>10</v>
      </c>
      <c r="B55" t="s">
        <v>23</v>
      </c>
      <c r="C55">
        <f t="shared" si="1"/>
        <v>300</v>
      </c>
      <c r="D55" t="s">
        <v>389</v>
      </c>
      <c r="E55">
        <v>4</v>
      </c>
      <c r="F55">
        <v>11</v>
      </c>
      <c r="G55" s="1">
        <v>0.14000000000000001</v>
      </c>
      <c r="H55" s="2">
        <v>0.63600000000000001</v>
      </c>
      <c r="I55" s="2">
        <v>0.182</v>
      </c>
      <c r="J55" s="2">
        <v>0.182</v>
      </c>
      <c r="M55" t="s">
        <v>389</v>
      </c>
      <c r="N55">
        <v>300</v>
      </c>
    </row>
    <row r="56" spans="1:14" x14ac:dyDescent="0.2">
      <c r="A56" t="s">
        <v>10</v>
      </c>
      <c r="B56" t="s">
        <v>23</v>
      </c>
      <c r="C56">
        <f t="shared" si="1"/>
        <v>300</v>
      </c>
      <c r="D56" t="s">
        <v>389</v>
      </c>
      <c r="E56">
        <v>5</v>
      </c>
      <c r="F56">
        <v>18</v>
      </c>
      <c r="G56" s="1">
        <v>0.23</v>
      </c>
      <c r="H56" s="2">
        <v>0.66700000000000004</v>
      </c>
      <c r="I56" s="2">
        <v>0.16700000000000001</v>
      </c>
      <c r="J56" s="2">
        <v>0.16700000000000001</v>
      </c>
      <c r="M56" t="s">
        <v>182</v>
      </c>
      <c r="N56">
        <v>84</v>
      </c>
    </row>
    <row r="57" spans="1:14" x14ac:dyDescent="0.2">
      <c r="A57" t="s">
        <v>10</v>
      </c>
      <c r="B57" t="s">
        <v>23</v>
      </c>
      <c r="C57">
        <f t="shared" si="1"/>
        <v>300</v>
      </c>
      <c r="D57" t="s">
        <v>389</v>
      </c>
      <c r="E57">
        <v>6</v>
      </c>
      <c r="F57">
        <v>19</v>
      </c>
      <c r="G57" s="1">
        <v>0.25</v>
      </c>
      <c r="H57" s="2">
        <v>0.316</v>
      </c>
      <c r="I57" s="2">
        <v>0.316</v>
      </c>
      <c r="J57" s="2">
        <v>0.36799999999999999</v>
      </c>
      <c r="M57" t="s">
        <v>26</v>
      </c>
      <c r="N57">
        <v>2024</v>
      </c>
    </row>
    <row r="58" spans="1:14" x14ac:dyDescent="0.2">
      <c r="A58" t="s">
        <v>10</v>
      </c>
      <c r="B58" t="s">
        <v>23</v>
      </c>
      <c r="C58">
        <f t="shared" si="1"/>
        <v>300</v>
      </c>
      <c r="D58" t="s">
        <v>389</v>
      </c>
      <c r="E58">
        <v>7</v>
      </c>
      <c r="F58">
        <v>20</v>
      </c>
      <c r="G58" s="1">
        <v>0.26</v>
      </c>
      <c r="H58" s="2">
        <v>0.45</v>
      </c>
      <c r="I58" s="2">
        <v>0.35</v>
      </c>
      <c r="J58" s="2">
        <v>0.2</v>
      </c>
      <c r="M58" t="s">
        <v>30</v>
      </c>
      <c r="N58">
        <v>2313</v>
      </c>
    </row>
    <row r="59" spans="1:14" x14ac:dyDescent="0.2">
      <c r="A59" t="s">
        <v>10</v>
      </c>
      <c r="B59" t="s">
        <v>23</v>
      </c>
      <c r="C59" t="e">
        <f t="shared" si="1"/>
        <v>#N/A</v>
      </c>
      <c r="D59" t="s">
        <v>25</v>
      </c>
      <c r="E59">
        <v>5</v>
      </c>
      <c r="F59">
        <v>1</v>
      </c>
      <c r="G59" s="1">
        <v>0.5</v>
      </c>
      <c r="H59" s="2">
        <v>1</v>
      </c>
      <c r="M59" t="s">
        <v>462</v>
      </c>
      <c r="N59">
        <v>3087</v>
      </c>
    </row>
    <row r="60" spans="1:14" x14ac:dyDescent="0.2">
      <c r="A60" t="s">
        <v>10</v>
      </c>
      <c r="B60" t="s">
        <v>23</v>
      </c>
      <c r="C60" t="e">
        <f t="shared" si="1"/>
        <v>#N/A</v>
      </c>
      <c r="D60" t="s">
        <v>25</v>
      </c>
      <c r="E60">
        <v>7</v>
      </c>
      <c r="F60">
        <v>1</v>
      </c>
      <c r="G60" s="1">
        <v>0.5</v>
      </c>
      <c r="H60" s="2">
        <v>1</v>
      </c>
    </row>
    <row r="61" spans="1:14" x14ac:dyDescent="0.2">
      <c r="A61" t="s">
        <v>10</v>
      </c>
      <c r="B61" t="s">
        <v>23</v>
      </c>
      <c r="C61">
        <f t="shared" si="1"/>
        <v>2024</v>
      </c>
      <c r="D61" t="s">
        <v>26</v>
      </c>
      <c r="E61">
        <v>2</v>
      </c>
      <c r="F61">
        <v>1</v>
      </c>
      <c r="G61" s="1">
        <v>0.09</v>
      </c>
      <c r="I61" s="2">
        <v>1</v>
      </c>
    </row>
    <row r="62" spans="1:14" x14ac:dyDescent="0.2">
      <c r="A62" t="s">
        <v>10</v>
      </c>
      <c r="B62" t="s">
        <v>23</v>
      </c>
      <c r="C62">
        <f t="shared" si="1"/>
        <v>2024</v>
      </c>
      <c r="D62" t="s">
        <v>26</v>
      </c>
      <c r="E62">
        <v>4</v>
      </c>
      <c r="F62">
        <v>3</v>
      </c>
      <c r="G62" s="1">
        <v>0.27</v>
      </c>
      <c r="H62" s="2">
        <v>0.66700000000000004</v>
      </c>
      <c r="I62" s="2">
        <v>0.33300000000000002</v>
      </c>
    </row>
    <row r="63" spans="1:14" x14ac:dyDescent="0.2">
      <c r="A63" t="s">
        <v>10</v>
      </c>
      <c r="B63" t="s">
        <v>23</v>
      </c>
      <c r="C63">
        <f t="shared" si="1"/>
        <v>2024</v>
      </c>
      <c r="D63" t="s">
        <v>26</v>
      </c>
      <c r="E63">
        <v>5</v>
      </c>
      <c r="F63">
        <v>3</v>
      </c>
      <c r="G63" s="1">
        <v>0.27</v>
      </c>
      <c r="H63" s="2">
        <v>0.33300000000000002</v>
      </c>
      <c r="J63" s="2">
        <v>0.66700000000000004</v>
      </c>
    </row>
    <row r="64" spans="1:14" x14ac:dyDescent="0.2">
      <c r="A64" t="s">
        <v>10</v>
      </c>
      <c r="B64" t="s">
        <v>23</v>
      </c>
      <c r="C64">
        <f t="shared" si="1"/>
        <v>2024</v>
      </c>
      <c r="D64" t="s">
        <v>26</v>
      </c>
      <c r="E64">
        <v>6</v>
      </c>
      <c r="F64">
        <v>1</v>
      </c>
      <c r="G64" s="1">
        <v>0.09</v>
      </c>
      <c r="I64" s="2">
        <v>1</v>
      </c>
    </row>
    <row r="65" spans="1:10" x14ac:dyDescent="0.2">
      <c r="A65" t="s">
        <v>10</v>
      </c>
      <c r="B65" t="s">
        <v>23</v>
      </c>
      <c r="C65">
        <f t="shared" si="1"/>
        <v>2024</v>
      </c>
      <c r="D65" t="s">
        <v>26</v>
      </c>
      <c r="E65">
        <v>7</v>
      </c>
      <c r="F65">
        <v>3</v>
      </c>
      <c r="G65" s="1">
        <v>0.27</v>
      </c>
      <c r="H65" s="2">
        <v>0.66700000000000004</v>
      </c>
      <c r="J65" s="2">
        <v>0.33300000000000002</v>
      </c>
    </row>
    <row r="66" spans="1:10" x14ac:dyDescent="0.2">
      <c r="A66" t="s">
        <v>10</v>
      </c>
      <c r="B66" t="s">
        <v>23</v>
      </c>
      <c r="C66" t="e">
        <f t="shared" si="1"/>
        <v>#N/A</v>
      </c>
      <c r="D66" t="s">
        <v>27</v>
      </c>
      <c r="E66">
        <v>1</v>
      </c>
      <c r="F66">
        <v>2</v>
      </c>
      <c r="G66" s="1">
        <v>0.01</v>
      </c>
      <c r="I66" s="2">
        <v>1</v>
      </c>
    </row>
    <row r="67" spans="1:10" x14ac:dyDescent="0.2">
      <c r="A67" t="s">
        <v>10</v>
      </c>
      <c r="B67" t="s">
        <v>23</v>
      </c>
      <c r="C67" t="e">
        <f t="shared" si="1"/>
        <v>#N/A</v>
      </c>
      <c r="D67" t="s">
        <v>27</v>
      </c>
      <c r="E67">
        <v>2</v>
      </c>
      <c r="F67">
        <v>4</v>
      </c>
      <c r="G67" s="1">
        <v>0.03</v>
      </c>
      <c r="I67" s="2">
        <v>0.75</v>
      </c>
      <c r="J67" s="2">
        <v>0.25</v>
      </c>
    </row>
    <row r="68" spans="1:10" x14ac:dyDescent="0.2">
      <c r="A68" t="s">
        <v>10</v>
      </c>
      <c r="B68" t="s">
        <v>23</v>
      </c>
      <c r="C68" t="e">
        <f t="shared" si="1"/>
        <v>#N/A</v>
      </c>
      <c r="D68" t="s">
        <v>27</v>
      </c>
      <c r="E68">
        <v>3</v>
      </c>
      <c r="F68">
        <v>17</v>
      </c>
      <c r="G68" s="1">
        <v>0.12</v>
      </c>
      <c r="H68" s="2">
        <v>0.52900000000000003</v>
      </c>
      <c r="I68" s="2">
        <v>0.29399999999999998</v>
      </c>
      <c r="J68" s="2">
        <v>0.17599999999999999</v>
      </c>
    </row>
    <row r="69" spans="1:10" x14ac:dyDescent="0.2">
      <c r="A69" t="s">
        <v>10</v>
      </c>
      <c r="B69" t="s">
        <v>23</v>
      </c>
      <c r="C69" t="e">
        <f t="shared" si="1"/>
        <v>#N/A</v>
      </c>
      <c r="D69" t="s">
        <v>27</v>
      </c>
      <c r="E69">
        <v>4</v>
      </c>
      <c r="F69">
        <v>18</v>
      </c>
      <c r="G69" s="1">
        <v>0.13</v>
      </c>
      <c r="H69" s="2">
        <v>0.38900000000000001</v>
      </c>
      <c r="I69" s="2">
        <v>0.27800000000000002</v>
      </c>
      <c r="J69" s="2">
        <v>0.33300000000000002</v>
      </c>
    </row>
    <row r="70" spans="1:10" x14ac:dyDescent="0.2">
      <c r="A70" t="s">
        <v>10</v>
      </c>
      <c r="B70" t="s">
        <v>23</v>
      </c>
      <c r="C70" t="e">
        <f t="shared" si="1"/>
        <v>#N/A</v>
      </c>
      <c r="D70" t="s">
        <v>27</v>
      </c>
      <c r="E70">
        <v>5</v>
      </c>
      <c r="F70">
        <v>39</v>
      </c>
      <c r="G70" s="1">
        <v>0.28000000000000003</v>
      </c>
      <c r="H70" s="2">
        <v>0.53800000000000003</v>
      </c>
      <c r="I70" s="2">
        <v>0.17899999999999999</v>
      </c>
      <c r="J70" s="2">
        <v>0.28199999999999997</v>
      </c>
    </row>
    <row r="71" spans="1:10" x14ac:dyDescent="0.2">
      <c r="A71" t="s">
        <v>10</v>
      </c>
      <c r="B71" t="s">
        <v>23</v>
      </c>
      <c r="C71" t="e">
        <f t="shared" si="1"/>
        <v>#N/A</v>
      </c>
      <c r="D71" t="s">
        <v>27</v>
      </c>
      <c r="E71">
        <v>6</v>
      </c>
      <c r="F71">
        <v>28</v>
      </c>
      <c r="G71" s="1">
        <v>0.2</v>
      </c>
      <c r="H71" s="2">
        <v>0.60699999999999998</v>
      </c>
      <c r="I71" s="2">
        <v>0.35699999999999998</v>
      </c>
      <c r="J71" s="2">
        <v>3.5999999999999997E-2</v>
      </c>
    </row>
    <row r="72" spans="1:10" x14ac:dyDescent="0.2">
      <c r="A72" t="s">
        <v>10</v>
      </c>
      <c r="B72" t="s">
        <v>23</v>
      </c>
      <c r="C72" t="e">
        <f t="shared" si="1"/>
        <v>#N/A</v>
      </c>
      <c r="D72" t="s">
        <v>27</v>
      </c>
      <c r="E72">
        <v>7</v>
      </c>
      <c r="F72">
        <v>33</v>
      </c>
      <c r="G72" s="1">
        <v>0.23</v>
      </c>
      <c r="H72" s="2">
        <v>0.54500000000000004</v>
      </c>
      <c r="I72" s="2">
        <v>0.24199999999999999</v>
      </c>
      <c r="J72" s="2">
        <v>0.21199999999999999</v>
      </c>
    </row>
    <row r="73" spans="1:10" x14ac:dyDescent="0.2">
      <c r="A73" t="s">
        <v>10</v>
      </c>
      <c r="B73" t="s">
        <v>23</v>
      </c>
      <c r="C73">
        <f t="shared" si="1"/>
        <v>42</v>
      </c>
      <c r="D73" t="s">
        <v>28</v>
      </c>
      <c r="E73">
        <v>2</v>
      </c>
      <c r="F73">
        <v>1</v>
      </c>
      <c r="G73" s="1">
        <v>0.05</v>
      </c>
      <c r="J73" s="2">
        <v>1</v>
      </c>
    </row>
    <row r="74" spans="1:10" x14ac:dyDescent="0.2">
      <c r="A74" t="s">
        <v>10</v>
      </c>
      <c r="B74" t="s">
        <v>23</v>
      </c>
      <c r="C74">
        <f t="shared" si="1"/>
        <v>42</v>
      </c>
      <c r="D74" t="s">
        <v>28</v>
      </c>
      <c r="E74">
        <v>4</v>
      </c>
      <c r="F74">
        <v>1</v>
      </c>
      <c r="G74" s="1">
        <v>0.05</v>
      </c>
      <c r="H74" s="2">
        <v>1</v>
      </c>
    </row>
    <row r="75" spans="1:10" x14ac:dyDescent="0.2">
      <c r="A75" t="s">
        <v>10</v>
      </c>
      <c r="B75" t="s">
        <v>23</v>
      </c>
      <c r="C75">
        <f t="shared" si="1"/>
        <v>42</v>
      </c>
      <c r="D75" t="s">
        <v>28</v>
      </c>
      <c r="E75">
        <v>5</v>
      </c>
      <c r="F75">
        <v>6</v>
      </c>
      <c r="G75" s="1">
        <v>0.27</v>
      </c>
      <c r="H75" s="2">
        <v>1</v>
      </c>
    </row>
    <row r="76" spans="1:10" x14ac:dyDescent="0.2">
      <c r="A76" t="s">
        <v>10</v>
      </c>
      <c r="B76" t="s">
        <v>23</v>
      </c>
      <c r="C76">
        <f t="shared" si="1"/>
        <v>42</v>
      </c>
      <c r="D76" t="s">
        <v>28</v>
      </c>
      <c r="E76">
        <v>6</v>
      </c>
      <c r="F76">
        <v>2</v>
      </c>
      <c r="G76" s="1">
        <v>0.09</v>
      </c>
      <c r="H76" s="2">
        <v>1</v>
      </c>
    </row>
    <row r="77" spans="1:10" x14ac:dyDescent="0.2">
      <c r="A77" t="s">
        <v>10</v>
      </c>
      <c r="B77" t="s">
        <v>23</v>
      </c>
      <c r="C77">
        <f t="shared" si="1"/>
        <v>42</v>
      </c>
      <c r="D77" t="s">
        <v>28</v>
      </c>
      <c r="E77">
        <v>7</v>
      </c>
      <c r="F77">
        <v>12</v>
      </c>
      <c r="G77" s="1">
        <v>0.55000000000000004</v>
      </c>
      <c r="H77" s="2">
        <v>1</v>
      </c>
    </row>
    <row r="78" spans="1:10" x14ac:dyDescent="0.2">
      <c r="A78" t="s">
        <v>10</v>
      </c>
      <c r="B78" t="s">
        <v>23</v>
      </c>
      <c r="C78">
        <f t="shared" ref="C78:C108" si="2">VLOOKUP(D78,s6_mumba,2,FALSE)</f>
        <v>259</v>
      </c>
      <c r="D78" t="s">
        <v>29</v>
      </c>
      <c r="E78">
        <v>3</v>
      </c>
      <c r="F78">
        <v>1</v>
      </c>
      <c r="G78" s="1">
        <v>7.0000000000000007E-2</v>
      </c>
      <c r="H78" s="2">
        <v>1</v>
      </c>
    </row>
    <row r="79" spans="1:10" x14ac:dyDescent="0.2">
      <c r="A79" t="s">
        <v>10</v>
      </c>
      <c r="B79" t="s">
        <v>23</v>
      </c>
      <c r="C79">
        <f t="shared" si="2"/>
        <v>259</v>
      </c>
      <c r="D79" t="s">
        <v>29</v>
      </c>
      <c r="E79">
        <v>4</v>
      </c>
      <c r="F79">
        <v>2</v>
      </c>
      <c r="G79" s="1">
        <v>0.14000000000000001</v>
      </c>
      <c r="H79" s="2">
        <v>1</v>
      </c>
    </row>
    <row r="80" spans="1:10" x14ac:dyDescent="0.2">
      <c r="A80" t="s">
        <v>10</v>
      </c>
      <c r="B80" t="s">
        <v>23</v>
      </c>
      <c r="C80">
        <f t="shared" si="2"/>
        <v>259</v>
      </c>
      <c r="D80" t="s">
        <v>29</v>
      </c>
      <c r="E80">
        <v>5</v>
      </c>
      <c r="F80">
        <v>3</v>
      </c>
      <c r="G80" s="1">
        <v>0.21</v>
      </c>
      <c r="H80" s="2">
        <v>1</v>
      </c>
    </row>
    <row r="81" spans="1:10" x14ac:dyDescent="0.2">
      <c r="A81" t="s">
        <v>10</v>
      </c>
      <c r="B81" t="s">
        <v>23</v>
      </c>
      <c r="C81">
        <f t="shared" si="2"/>
        <v>259</v>
      </c>
      <c r="D81" t="s">
        <v>29</v>
      </c>
      <c r="E81">
        <v>6</v>
      </c>
      <c r="F81">
        <v>1</v>
      </c>
      <c r="G81" s="1">
        <v>7.0000000000000007E-2</v>
      </c>
      <c r="H81" s="2">
        <v>1</v>
      </c>
    </row>
    <row r="82" spans="1:10" x14ac:dyDescent="0.2">
      <c r="A82" t="s">
        <v>10</v>
      </c>
      <c r="B82" t="s">
        <v>23</v>
      </c>
      <c r="C82">
        <f t="shared" si="2"/>
        <v>259</v>
      </c>
      <c r="D82" t="s">
        <v>29</v>
      </c>
      <c r="E82">
        <v>7</v>
      </c>
      <c r="F82">
        <v>7</v>
      </c>
      <c r="G82" s="1">
        <v>0.5</v>
      </c>
      <c r="H82" s="2">
        <v>1</v>
      </c>
    </row>
    <row r="83" spans="1:10" x14ac:dyDescent="0.2">
      <c r="A83" t="s">
        <v>10</v>
      </c>
      <c r="B83" t="s">
        <v>23</v>
      </c>
      <c r="C83">
        <f t="shared" si="2"/>
        <v>2313</v>
      </c>
      <c r="D83" t="s">
        <v>30</v>
      </c>
      <c r="E83">
        <v>4</v>
      </c>
      <c r="F83">
        <v>3</v>
      </c>
      <c r="G83" s="1">
        <v>0.3</v>
      </c>
      <c r="H83" s="2">
        <v>0.33300000000000002</v>
      </c>
      <c r="I83" s="2">
        <v>0.66700000000000004</v>
      </c>
    </row>
    <row r="84" spans="1:10" x14ac:dyDescent="0.2">
      <c r="A84" t="s">
        <v>10</v>
      </c>
      <c r="B84" t="s">
        <v>23</v>
      </c>
      <c r="C84">
        <f t="shared" si="2"/>
        <v>2313</v>
      </c>
      <c r="D84" t="s">
        <v>30</v>
      </c>
      <c r="E84">
        <v>5</v>
      </c>
      <c r="F84">
        <v>5</v>
      </c>
      <c r="G84" s="1">
        <v>0.5</v>
      </c>
      <c r="H84" s="2">
        <v>0.2</v>
      </c>
      <c r="J84" s="2">
        <v>0.8</v>
      </c>
    </row>
    <row r="85" spans="1:10" x14ac:dyDescent="0.2">
      <c r="A85" t="s">
        <v>10</v>
      </c>
      <c r="B85" t="s">
        <v>23</v>
      </c>
      <c r="C85">
        <f t="shared" si="2"/>
        <v>2313</v>
      </c>
      <c r="D85" t="s">
        <v>30</v>
      </c>
      <c r="E85">
        <v>6</v>
      </c>
      <c r="F85">
        <v>1</v>
      </c>
      <c r="G85" s="1">
        <v>0.1</v>
      </c>
      <c r="H85" s="2">
        <v>1</v>
      </c>
    </row>
    <row r="86" spans="1:10" x14ac:dyDescent="0.2">
      <c r="A86" t="s">
        <v>10</v>
      </c>
      <c r="B86" t="s">
        <v>23</v>
      </c>
      <c r="C86">
        <f t="shared" si="2"/>
        <v>2313</v>
      </c>
      <c r="D86" t="s">
        <v>30</v>
      </c>
      <c r="E86">
        <v>7</v>
      </c>
      <c r="F86">
        <v>1</v>
      </c>
      <c r="G86" s="1">
        <v>0.1</v>
      </c>
      <c r="J86" s="2">
        <v>1</v>
      </c>
    </row>
    <row r="87" spans="1:10" x14ac:dyDescent="0.2">
      <c r="A87" t="s">
        <v>10</v>
      </c>
      <c r="B87" t="s">
        <v>23</v>
      </c>
      <c r="C87" t="e">
        <f t="shared" si="2"/>
        <v>#N/A</v>
      </c>
      <c r="D87" t="s">
        <v>31</v>
      </c>
      <c r="E87">
        <v>3</v>
      </c>
      <c r="F87">
        <v>1</v>
      </c>
      <c r="G87" s="1">
        <v>0.25</v>
      </c>
      <c r="J87" s="2">
        <v>1</v>
      </c>
    </row>
    <row r="88" spans="1:10" x14ac:dyDescent="0.2">
      <c r="A88" t="s">
        <v>10</v>
      </c>
      <c r="B88" t="s">
        <v>23</v>
      </c>
      <c r="C88" t="e">
        <f t="shared" si="2"/>
        <v>#N/A</v>
      </c>
      <c r="D88" t="s">
        <v>31</v>
      </c>
      <c r="E88">
        <v>4</v>
      </c>
      <c r="F88">
        <v>1</v>
      </c>
      <c r="G88" s="1">
        <v>0.25</v>
      </c>
      <c r="J88" s="2">
        <v>1</v>
      </c>
    </row>
    <row r="89" spans="1:10" x14ac:dyDescent="0.2">
      <c r="A89" t="s">
        <v>10</v>
      </c>
      <c r="B89" t="s">
        <v>23</v>
      </c>
      <c r="C89" t="e">
        <f t="shared" si="2"/>
        <v>#N/A</v>
      </c>
      <c r="D89" t="s">
        <v>31</v>
      </c>
      <c r="E89">
        <v>5</v>
      </c>
      <c r="F89">
        <v>2</v>
      </c>
      <c r="G89" s="1">
        <v>0.5</v>
      </c>
      <c r="J89" s="2">
        <v>1</v>
      </c>
    </row>
    <row r="90" spans="1:10" x14ac:dyDescent="0.2">
      <c r="A90" t="s">
        <v>10</v>
      </c>
      <c r="B90" t="s">
        <v>23</v>
      </c>
      <c r="C90">
        <f t="shared" si="2"/>
        <v>261</v>
      </c>
      <c r="D90" t="s">
        <v>32</v>
      </c>
      <c r="E90">
        <v>2</v>
      </c>
      <c r="F90">
        <v>1</v>
      </c>
      <c r="G90" s="1">
        <v>0.01</v>
      </c>
      <c r="I90" s="2">
        <v>1</v>
      </c>
    </row>
    <row r="91" spans="1:10" x14ac:dyDescent="0.2">
      <c r="A91" t="s">
        <v>10</v>
      </c>
      <c r="B91" t="s">
        <v>23</v>
      </c>
      <c r="C91">
        <f t="shared" si="2"/>
        <v>261</v>
      </c>
      <c r="D91" t="s">
        <v>32</v>
      </c>
      <c r="E91">
        <v>3</v>
      </c>
      <c r="F91">
        <v>10</v>
      </c>
      <c r="G91" s="1">
        <v>0.05</v>
      </c>
      <c r="H91" s="2">
        <v>0.5</v>
      </c>
      <c r="I91" s="2">
        <v>0.2</v>
      </c>
      <c r="J91" s="2">
        <v>0.3</v>
      </c>
    </row>
    <row r="92" spans="1:10" x14ac:dyDescent="0.2">
      <c r="A92" t="s">
        <v>10</v>
      </c>
      <c r="B92" t="s">
        <v>23</v>
      </c>
      <c r="C92">
        <f t="shared" si="2"/>
        <v>261</v>
      </c>
      <c r="D92" t="s">
        <v>32</v>
      </c>
      <c r="E92">
        <v>4</v>
      </c>
      <c r="F92">
        <v>21</v>
      </c>
      <c r="G92" s="1">
        <v>0.11</v>
      </c>
      <c r="H92" s="2">
        <v>0.66700000000000004</v>
      </c>
      <c r="I92" s="2">
        <v>0.19</v>
      </c>
      <c r="J92" s="2">
        <v>0.14299999999999999</v>
      </c>
    </row>
    <row r="93" spans="1:10" x14ac:dyDescent="0.2">
      <c r="A93" t="s">
        <v>10</v>
      </c>
      <c r="B93" t="s">
        <v>23</v>
      </c>
      <c r="C93">
        <f t="shared" si="2"/>
        <v>261</v>
      </c>
      <c r="D93" t="s">
        <v>32</v>
      </c>
      <c r="E93">
        <v>5</v>
      </c>
      <c r="F93">
        <v>34</v>
      </c>
      <c r="G93" s="1">
        <v>0.18</v>
      </c>
      <c r="H93" s="2">
        <v>0.67600000000000005</v>
      </c>
      <c r="I93" s="2">
        <v>0.17599999999999999</v>
      </c>
      <c r="J93" s="2">
        <v>0.14699999999999999</v>
      </c>
    </row>
    <row r="94" spans="1:10" x14ac:dyDescent="0.2">
      <c r="A94" t="s">
        <v>10</v>
      </c>
      <c r="B94" t="s">
        <v>23</v>
      </c>
      <c r="C94">
        <f t="shared" si="2"/>
        <v>261</v>
      </c>
      <c r="D94" t="s">
        <v>32</v>
      </c>
      <c r="E94">
        <v>6</v>
      </c>
      <c r="F94">
        <v>60</v>
      </c>
      <c r="G94" s="1">
        <v>0.32</v>
      </c>
      <c r="H94" s="2">
        <v>0.23300000000000001</v>
      </c>
      <c r="I94" s="2">
        <v>0.58299999999999996</v>
      </c>
      <c r="J94" s="2">
        <v>0.183</v>
      </c>
    </row>
    <row r="95" spans="1:10" x14ac:dyDescent="0.2">
      <c r="A95" t="s">
        <v>10</v>
      </c>
      <c r="B95" t="s">
        <v>23</v>
      </c>
      <c r="C95">
        <f t="shared" si="2"/>
        <v>261</v>
      </c>
      <c r="D95" t="s">
        <v>32</v>
      </c>
      <c r="E95">
        <v>7</v>
      </c>
      <c r="F95">
        <v>62</v>
      </c>
      <c r="G95" s="1">
        <v>0.33</v>
      </c>
      <c r="H95" s="2">
        <v>0.30599999999999999</v>
      </c>
      <c r="I95" s="2">
        <v>0.54800000000000004</v>
      </c>
      <c r="J95" s="2">
        <v>0.14499999999999999</v>
      </c>
    </row>
    <row r="96" spans="1:10" x14ac:dyDescent="0.2">
      <c r="A96" t="s">
        <v>10</v>
      </c>
      <c r="B96" t="s">
        <v>23</v>
      </c>
      <c r="C96">
        <f t="shared" si="2"/>
        <v>2026</v>
      </c>
      <c r="D96" t="s">
        <v>237</v>
      </c>
      <c r="E96">
        <v>1</v>
      </c>
      <c r="F96">
        <v>9</v>
      </c>
      <c r="G96" s="1">
        <v>0.03</v>
      </c>
      <c r="I96" s="2">
        <v>1</v>
      </c>
    </row>
    <row r="97" spans="1:14" x14ac:dyDescent="0.2">
      <c r="A97" t="s">
        <v>10</v>
      </c>
      <c r="B97" t="s">
        <v>23</v>
      </c>
      <c r="C97">
        <f t="shared" si="2"/>
        <v>2026</v>
      </c>
      <c r="D97" t="s">
        <v>237</v>
      </c>
      <c r="E97">
        <v>2</v>
      </c>
      <c r="F97">
        <v>20</v>
      </c>
      <c r="G97" s="1">
        <v>0.06</v>
      </c>
      <c r="H97" s="2">
        <v>0.1</v>
      </c>
      <c r="I97" s="2">
        <v>0.65</v>
      </c>
      <c r="J97" s="2">
        <v>0.25</v>
      </c>
    </row>
    <row r="98" spans="1:14" x14ac:dyDescent="0.2">
      <c r="A98" t="s">
        <v>10</v>
      </c>
      <c r="B98" t="s">
        <v>23</v>
      </c>
      <c r="C98">
        <f t="shared" si="2"/>
        <v>2026</v>
      </c>
      <c r="D98" t="s">
        <v>237</v>
      </c>
      <c r="E98">
        <v>3</v>
      </c>
      <c r="F98">
        <v>31</v>
      </c>
      <c r="G98" s="1">
        <v>0.1</v>
      </c>
      <c r="H98" s="2">
        <v>0.22600000000000001</v>
      </c>
      <c r="I98" s="2">
        <v>0.51600000000000001</v>
      </c>
      <c r="J98" s="2">
        <v>0.25800000000000001</v>
      </c>
    </row>
    <row r="99" spans="1:14" x14ac:dyDescent="0.2">
      <c r="A99" t="s">
        <v>10</v>
      </c>
      <c r="B99" t="s">
        <v>23</v>
      </c>
      <c r="C99">
        <f t="shared" si="2"/>
        <v>2026</v>
      </c>
      <c r="D99" t="s">
        <v>237</v>
      </c>
      <c r="E99">
        <v>4</v>
      </c>
      <c r="F99">
        <v>53</v>
      </c>
      <c r="G99" s="1">
        <v>0.17</v>
      </c>
      <c r="H99" s="2">
        <v>0.39600000000000002</v>
      </c>
      <c r="I99" s="2">
        <v>0.377</v>
      </c>
      <c r="J99" s="2">
        <v>0.22600000000000001</v>
      </c>
    </row>
    <row r="100" spans="1:14" x14ac:dyDescent="0.2">
      <c r="A100" t="s">
        <v>10</v>
      </c>
      <c r="B100" t="s">
        <v>23</v>
      </c>
      <c r="C100">
        <f t="shared" si="2"/>
        <v>2026</v>
      </c>
      <c r="D100" t="s">
        <v>237</v>
      </c>
      <c r="E100">
        <v>5</v>
      </c>
      <c r="F100">
        <v>49</v>
      </c>
      <c r="G100" s="1">
        <v>0.15</v>
      </c>
      <c r="H100" s="2">
        <v>0.42899999999999999</v>
      </c>
      <c r="I100" s="2">
        <v>0.32700000000000001</v>
      </c>
      <c r="J100" s="2">
        <v>0.245</v>
      </c>
    </row>
    <row r="101" spans="1:14" x14ac:dyDescent="0.2">
      <c r="A101" t="s">
        <v>10</v>
      </c>
      <c r="B101" t="s">
        <v>23</v>
      </c>
      <c r="C101">
        <f t="shared" si="2"/>
        <v>2026</v>
      </c>
      <c r="D101" t="s">
        <v>237</v>
      </c>
      <c r="E101">
        <v>6</v>
      </c>
      <c r="F101">
        <v>59</v>
      </c>
      <c r="G101" s="1">
        <v>0.18</v>
      </c>
      <c r="H101" s="2">
        <v>0.13600000000000001</v>
      </c>
      <c r="I101" s="2">
        <v>0.69499999999999995</v>
      </c>
      <c r="J101" s="2">
        <v>0.16900000000000001</v>
      </c>
    </row>
    <row r="102" spans="1:14" x14ac:dyDescent="0.2">
      <c r="A102" t="s">
        <v>10</v>
      </c>
      <c r="B102" t="s">
        <v>23</v>
      </c>
      <c r="C102">
        <f t="shared" si="2"/>
        <v>2026</v>
      </c>
      <c r="D102" t="s">
        <v>237</v>
      </c>
      <c r="E102">
        <v>7</v>
      </c>
      <c r="F102">
        <v>100</v>
      </c>
      <c r="G102" s="1">
        <v>0.31</v>
      </c>
      <c r="H102" s="2">
        <v>0.16</v>
      </c>
      <c r="I102" s="2">
        <v>0.59</v>
      </c>
      <c r="J102" s="2">
        <v>0.25</v>
      </c>
    </row>
    <row r="103" spans="1:14" x14ac:dyDescent="0.2">
      <c r="A103" t="s">
        <v>10</v>
      </c>
      <c r="B103" t="s">
        <v>23</v>
      </c>
      <c r="C103">
        <f t="shared" si="2"/>
        <v>3086</v>
      </c>
      <c r="D103" t="s">
        <v>238</v>
      </c>
      <c r="E103">
        <v>7</v>
      </c>
      <c r="F103">
        <v>3</v>
      </c>
      <c r="G103" s="1">
        <v>1</v>
      </c>
      <c r="H103" s="2">
        <v>1</v>
      </c>
    </row>
    <row r="104" spans="1:14" x14ac:dyDescent="0.2">
      <c r="A104" t="s">
        <v>10</v>
      </c>
      <c r="B104" t="s">
        <v>23</v>
      </c>
      <c r="C104">
        <f t="shared" si="2"/>
        <v>764</v>
      </c>
      <c r="D104" t="s">
        <v>35</v>
      </c>
      <c r="E104">
        <v>3</v>
      </c>
      <c r="F104">
        <v>7</v>
      </c>
      <c r="G104" s="1">
        <v>0.1</v>
      </c>
      <c r="H104" s="2">
        <v>0.85699999999999998</v>
      </c>
      <c r="J104" s="2">
        <v>0.14299999999999999</v>
      </c>
    </row>
    <row r="105" spans="1:14" x14ac:dyDescent="0.2">
      <c r="A105" t="s">
        <v>10</v>
      </c>
      <c r="B105" t="s">
        <v>23</v>
      </c>
      <c r="C105">
        <f t="shared" si="2"/>
        <v>764</v>
      </c>
      <c r="D105" t="s">
        <v>35</v>
      </c>
      <c r="E105">
        <v>4</v>
      </c>
      <c r="F105">
        <v>8</v>
      </c>
      <c r="G105" s="1">
        <v>0.12</v>
      </c>
      <c r="H105" s="2">
        <v>0.75</v>
      </c>
      <c r="J105" s="2">
        <v>0.25</v>
      </c>
    </row>
    <row r="106" spans="1:14" x14ac:dyDescent="0.2">
      <c r="A106" t="s">
        <v>10</v>
      </c>
      <c r="B106" t="s">
        <v>23</v>
      </c>
      <c r="C106">
        <f t="shared" si="2"/>
        <v>764</v>
      </c>
      <c r="D106" t="s">
        <v>35</v>
      </c>
      <c r="E106">
        <v>5</v>
      </c>
      <c r="F106">
        <v>13</v>
      </c>
      <c r="G106" s="1">
        <v>0.19</v>
      </c>
      <c r="H106" s="2">
        <v>0.92300000000000004</v>
      </c>
      <c r="J106" s="2">
        <v>7.6999999999999999E-2</v>
      </c>
    </row>
    <row r="107" spans="1:14" x14ac:dyDescent="0.2">
      <c r="A107" t="s">
        <v>10</v>
      </c>
      <c r="B107" t="s">
        <v>23</v>
      </c>
      <c r="C107">
        <f t="shared" si="2"/>
        <v>764</v>
      </c>
      <c r="D107" t="s">
        <v>35</v>
      </c>
      <c r="E107">
        <v>6</v>
      </c>
      <c r="F107">
        <v>12</v>
      </c>
      <c r="G107" s="1">
        <v>0.18</v>
      </c>
      <c r="H107" s="2">
        <v>0.66700000000000004</v>
      </c>
      <c r="I107" s="2">
        <v>0.25</v>
      </c>
      <c r="J107" s="2">
        <v>8.3000000000000004E-2</v>
      </c>
    </row>
    <row r="108" spans="1:14" x14ac:dyDescent="0.2">
      <c r="A108" t="s">
        <v>10</v>
      </c>
      <c r="B108" t="s">
        <v>23</v>
      </c>
      <c r="C108">
        <f t="shared" si="2"/>
        <v>764</v>
      </c>
      <c r="D108" t="s">
        <v>35</v>
      </c>
      <c r="E108">
        <v>7</v>
      </c>
      <c r="F108">
        <v>28</v>
      </c>
      <c r="G108" s="1">
        <v>0.41</v>
      </c>
      <c r="H108" s="2">
        <v>0.35699999999999998</v>
      </c>
      <c r="I108" s="2">
        <v>0.42899999999999999</v>
      </c>
      <c r="J108" s="2">
        <v>0.214</v>
      </c>
    </row>
    <row r="109" spans="1:14" x14ac:dyDescent="0.2">
      <c r="A109" t="s">
        <v>10</v>
      </c>
      <c r="B109" t="s">
        <v>36</v>
      </c>
      <c r="C109">
        <f t="shared" ref="C109:C140" si="3">VLOOKUP(D109,s6_puneri,2,FALSE)</f>
        <v>365</v>
      </c>
      <c r="D109" t="s">
        <v>37</v>
      </c>
      <c r="E109">
        <v>3</v>
      </c>
      <c r="F109">
        <v>5</v>
      </c>
      <c r="G109" s="1">
        <v>0.05</v>
      </c>
      <c r="H109" s="2">
        <v>0.6</v>
      </c>
      <c r="J109" s="2">
        <v>0.4</v>
      </c>
      <c r="M109" t="s">
        <v>42</v>
      </c>
      <c r="N109">
        <v>320</v>
      </c>
    </row>
    <row r="110" spans="1:14" x14ac:dyDescent="0.2">
      <c r="A110" t="s">
        <v>10</v>
      </c>
      <c r="B110" t="s">
        <v>36</v>
      </c>
      <c r="C110">
        <f t="shared" si="3"/>
        <v>365</v>
      </c>
      <c r="D110" t="s">
        <v>37</v>
      </c>
      <c r="E110">
        <v>4</v>
      </c>
      <c r="F110">
        <v>15</v>
      </c>
      <c r="G110" s="1">
        <v>0.14000000000000001</v>
      </c>
      <c r="H110" s="2">
        <v>0.53300000000000003</v>
      </c>
      <c r="I110" s="2">
        <v>6.7000000000000004E-2</v>
      </c>
      <c r="J110" s="2">
        <v>0.4</v>
      </c>
      <c r="M110" t="s">
        <v>41</v>
      </c>
      <c r="N110">
        <v>772</v>
      </c>
    </row>
    <row r="111" spans="1:14" x14ac:dyDescent="0.2">
      <c r="A111" t="s">
        <v>10</v>
      </c>
      <c r="B111" t="s">
        <v>36</v>
      </c>
      <c r="C111">
        <f t="shared" si="3"/>
        <v>365</v>
      </c>
      <c r="D111" t="s">
        <v>37</v>
      </c>
      <c r="E111">
        <v>5</v>
      </c>
      <c r="F111">
        <v>20</v>
      </c>
      <c r="G111" s="1">
        <v>0.19</v>
      </c>
      <c r="H111" s="2">
        <v>0.55000000000000004</v>
      </c>
      <c r="I111" s="2">
        <v>0.1</v>
      </c>
      <c r="J111" s="2">
        <v>0.35</v>
      </c>
      <c r="M111" t="s">
        <v>47</v>
      </c>
      <c r="N111">
        <v>142</v>
      </c>
    </row>
    <row r="112" spans="1:14" x14ac:dyDescent="0.2">
      <c r="A112" t="s">
        <v>10</v>
      </c>
      <c r="B112" t="s">
        <v>36</v>
      </c>
      <c r="C112">
        <f t="shared" si="3"/>
        <v>365</v>
      </c>
      <c r="D112" t="s">
        <v>37</v>
      </c>
      <c r="E112">
        <v>6</v>
      </c>
      <c r="F112">
        <v>24</v>
      </c>
      <c r="G112" s="1">
        <v>0.22</v>
      </c>
      <c r="H112" s="2">
        <v>0.45800000000000002</v>
      </c>
      <c r="I112" s="2">
        <v>0.25</v>
      </c>
      <c r="J112" s="2">
        <v>0.29199999999999998</v>
      </c>
      <c r="M112" t="s">
        <v>39</v>
      </c>
      <c r="N112">
        <v>161</v>
      </c>
    </row>
    <row r="113" spans="1:14" x14ac:dyDescent="0.2">
      <c r="A113" t="s">
        <v>10</v>
      </c>
      <c r="B113" t="s">
        <v>36</v>
      </c>
      <c r="C113">
        <f t="shared" si="3"/>
        <v>365</v>
      </c>
      <c r="D113" t="s">
        <v>37</v>
      </c>
      <c r="E113">
        <v>7</v>
      </c>
      <c r="F113">
        <v>44</v>
      </c>
      <c r="G113" s="1">
        <v>0.41</v>
      </c>
      <c r="H113" s="2">
        <v>0.52300000000000002</v>
      </c>
      <c r="I113" s="2">
        <v>0.38600000000000001</v>
      </c>
      <c r="J113" s="2">
        <v>9.0999999999999998E-2</v>
      </c>
      <c r="M113" t="s">
        <v>463</v>
      </c>
      <c r="N113">
        <v>3082</v>
      </c>
    </row>
    <row r="114" spans="1:14" x14ac:dyDescent="0.2">
      <c r="A114" t="s">
        <v>10</v>
      </c>
      <c r="B114" t="s">
        <v>36</v>
      </c>
      <c r="C114">
        <f t="shared" si="3"/>
        <v>3110</v>
      </c>
      <c r="D114" t="s">
        <v>38</v>
      </c>
      <c r="E114">
        <v>3</v>
      </c>
      <c r="F114">
        <v>2</v>
      </c>
      <c r="G114" s="1">
        <v>7.0000000000000007E-2</v>
      </c>
      <c r="H114" s="2">
        <v>1</v>
      </c>
      <c r="M114" t="s">
        <v>37</v>
      </c>
      <c r="N114">
        <v>365</v>
      </c>
    </row>
    <row r="115" spans="1:14" x14ac:dyDescent="0.2">
      <c r="A115" t="s">
        <v>10</v>
      </c>
      <c r="B115" t="s">
        <v>36</v>
      </c>
      <c r="C115">
        <f t="shared" si="3"/>
        <v>3110</v>
      </c>
      <c r="D115" t="s">
        <v>38</v>
      </c>
      <c r="E115">
        <v>4</v>
      </c>
      <c r="F115">
        <v>3</v>
      </c>
      <c r="G115" s="1">
        <v>0.1</v>
      </c>
      <c r="H115" s="2">
        <v>0.66700000000000004</v>
      </c>
      <c r="J115" s="2">
        <v>0.33300000000000002</v>
      </c>
      <c r="M115" t="s">
        <v>44</v>
      </c>
      <c r="N115">
        <v>240</v>
      </c>
    </row>
    <row r="116" spans="1:14" x14ac:dyDescent="0.2">
      <c r="A116" t="s">
        <v>10</v>
      </c>
      <c r="B116" t="s">
        <v>36</v>
      </c>
      <c r="C116">
        <f t="shared" si="3"/>
        <v>3110</v>
      </c>
      <c r="D116" t="s">
        <v>38</v>
      </c>
      <c r="E116">
        <v>5</v>
      </c>
      <c r="F116">
        <v>9</v>
      </c>
      <c r="G116" s="1">
        <v>0.31</v>
      </c>
      <c r="H116" s="2">
        <v>0.66700000000000004</v>
      </c>
      <c r="I116" s="2">
        <v>0.222</v>
      </c>
      <c r="J116" s="2">
        <v>0.111</v>
      </c>
      <c r="M116" t="s">
        <v>464</v>
      </c>
      <c r="N116">
        <v>174</v>
      </c>
    </row>
    <row r="117" spans="1:14" x14ac:dyDescent="0.2">
      <c r="A117" t="s">
        <v>10</v>
      </c>
      <c r="B117" t="s">
        <v>36</v>
      </c>
      <c r="C117">
        <f t="shared" si="3"/>
        <v>3110</v>
      </c>
      <c r="D117" t="s">
        <v>38</v>
      </c>
      <c r="E117">
        <v>6</v>
      </c>
      <c r="F117">
        <v>5</v>
      </c>
      <c r="G117" s="1">
        <v>0.17</v>
      </c>
      <c r="H117" s="2">
        <v>0.8</v>
      </c>
      <c r="I117" s="2">
        <v>0.2</v>
      </c>
      <c r="M117" t="s">
        <v>45</v>
      </c>
      <c r="N117">
        <v>3084</v>
      </c>
    </row>
    <row r="118" spans="1:14" x14ac:dyDescent="0.2">
      <c r="A118" t="s">
        <v>10</v>
      </c>
      <c r="B118" t="s">
        <v>36</v>
      </c>
      <c r="C118">
        <f t="shared" si="3"/>
        <v>3110</v>
      </c>
      <c r="D118" t="s">
        <v>38</v>
      </c>
      <c r="E118">
        <v>7</v>
      </c>
      <c r="F118">
        <v>10</v>
      </c>
      <c r="G118" s="1">
        <v>0.34</v>
      </c>
      <c r="H118" s="2">
        <v>0.3</v>
      </c>
      <c r="I118" s="2">
        <v>0.2</v>
      </c>
      <c r="J118" s="2">
        <v>0.5</v>
      </c>
      <c r="M118" t="s">
        <v>43</v>
      </c>
      <c r="N118">
        <v>85</v>
      </c>
    </row>
    <row r="119" spans="1:14" x14ac:dyDescent="0.2">
      <c r="A119" t="s">
        <v>10</v>
      </c>
      <c r="B119" t="s">
        <v>36</v>
      </c>
      <c r="C119">
        <f t="shared" si="3"/>
        <v>174</v>
      </c>
      <c r="D119" t="s">
        <v>464</v>
      </c>
      <c r="E119">
        <v>1</v>
      </c>
      <c r="F119">
        <v>1</v>
      </c>
      <c r="G119" s="1">
        <v>0.01</v>
      </c>
      <c r="I119" s="2">
        <v>1</v>
      </c>
      <c r="M119" t="s">
        <v>465</v>
      </c>
      <c r="N119">
        <v>786</v>
      </c>
    </row>
    <row r="120" spans="1:14" x14ac:dyDescent="0.2">
      <c r="A120" t="s">
        <v>10</v>
      </c>
      <c r="B120" t="s">
        <v>36</v>
      </c>
      <c r="C120">
        <f t="shared" si="3"/>
        <v>174</v>
      </c>
      <c r="D120" t="s">
        <v>464</v>
      </c>
      <c r="E120">
        <v>3</v>
      </c>
      <c r="F120">
        <v>2</v>
      </c>
      <c r="G120" s="1">
        <v>0.02</v>
      </c>
      <c r="H120" s="2">
        <v>1</v>
      </c>
      <c r="M120" t="s">
        <v>48</v>
      </c>
      <c r="N120">
        <v>3103</v>
      </c>
    </row>
    <row r="121" spans="1:14" x14ac:dyDescent="0.2">
      <c r="A121" t="s">
        <v>10</v>
      </c>
      <c r="B121" t="s">
        <v>36</v>
      </c>
      <c r="C121">
        <f t="shared" si="3"/>
        <v>174</v>
      </c>
      <c r="D121" t="s">
        <v>464</v>
      </c>
      <c r="E121">
        <v>4</v>
      </c>
      <c r="F121">
        <v>6</v>
      </c>
      <c r="G121" s="1">
        <v>7.0000000000000007E-2</v>
      </c>
      <c r="H121" s="2">
        <v>0.33300000000000002</v>
      </c>
      <c r="I121" s="2">
        <v>0.33300000000000002</v>
      </c>
      <c r="J121" s="2">
        <v>0.33300000000000002</v>
      </c>
      <c r="M121" t="s">
        <v>466</v>
      </c>
      <c r="N121">
        <v>3102</v>
      </c>
    </row>
    <row r="122" spans="1:14" x14ac:dyDescent="0.2">
      <c r="A122" t="s">
        <v>10</v>
      </c>
      <c r="B122" t="s">
        <v>36</v>
      </c>
      <c r="C122">
        <f t="shared" si="3"/>
        <v>174</v>
      </c>
      <c r="D122" t="s">
        <v>464</v>
      </c>
      <c r="E122">
        <v>5</v>
      </c>
      <c r="F122">
        <v>20</v>
      </c>
      <c r="G122" s="1">
        <v>0.23</v>
      </c>
      <c r="H122" s="2">
        <v>0.75</v>
      </c>
      <c r="I122" s="2">
        <v>0.05</v>
      </c>
      <c r="J122" s="2">
        <v>0.2</v>
      </c>
      <c r="M122" t="s">
        <v>38</v>
      </c>
      <c r="N122">
        <v>3110</v>
      </c>
    </row>
    <row r="123" spans="1:14" x14ac:dyDescent="0.2">
      <c r="A123" t="s">
        <v>10</v>
      </c>
      <c r="B123" t="s">
        <v>36</v>
      </c>
      <c r="C123">
        <f t="shared" si="3"/>
        <v>174</v>
      </c>
      <c r="D123" t="s">
        <v>464</v>
      </c>
      <c r="E123">
        <v>6</v>
      </c>
      <c r="F123">
        <v>22</v>
      </c>
      <c r="G123" s="1">
        <v>0.25</v>
      </c>
      <c r="H123" s="2">
        <v>0.36399999999999999</v>
      </c>
      <c r="I123" s="2">
        <v>0.27300000000000002</v>
      </c>
      <c r="J123" s="2">
        <v>0.36399999999999999</v>
      </c>
    </row>
    <row r="124" spans="1:14" x14ac:dyDescent="0.2">
      <c r="A124" t="s">
        <v>10</v>
      </c>
      <c r="B124" t="s">
        <v>36</v>
      </c>
      <c r="C124">
        <f t="shared" si="3"/>
        <v>174</v>
      </c>
      <c r="D124" t="s">
        <v>464</v>
      </c>
      <c r="E124">
        <v>7</v>
      </c>
      <c r="F124">
        <v>37</v>
      </c>
      <c r="G124" s="1">
        <v>0.42</v>
      </c>
      <c r="H124" s="2">
        <v>0.27</v>
      </c>
      <c r="I124" s="2">
        <v>0.432</v>
      </c>
      <c r="J124" s="2">
        <v>0.29699999999999999</v>
      </c>
    </row>
    <row r="125" spans="1:14" x14ac:dyDescent="0.2">
      <c r="A125" t="s">
        <v>10</v>
      </c>
      <c r="B125" t="s">
        <v>36</v>
      </c>
      <c r="C125">
        <f t="shared" si="3"/>
        <v>161</v>
      </c>
      <c r="D125" t="s">
        <v>39</v>
      </c>
      <c r="E125">
        <v>5</v>
      </c>
      <c r="F125">
        <v>3</v>
      </c>
      <c r="G125" s="1">
        <v>0.38</v>
      </c>
      <c r="H125" s="2">
        <v>1</v>
      </c>
    </row>
    <row r="126" spans="1:14" x14ac:dyDescent="0.2">
      <c r="A126" t="s">
        <v>10</v>
      </c>
      <c r="B126" t="s">
        <v>36</v>
      </c>
      <c r="C126">
        <f t="shared" si="3"/>
        <v>161</v>
      </c>
      <c r="D126" t="s">
        <v>39</v>
      </c>
      <c r="E126">
        <v>6</v>
      </c>
      <c r="F126">
        <v>4</v>
      </c>
      <c r="G126" s="1">
        <v>0.5</v>
      </c>
      <c r="H126" s="2">
        <v>1</v>
      </c>
    </row>
    <row r="127" spans="1:14" x14ac:dyDescent="0.2">
      <c r="A127" t="s">
        <v>10</v>
      </c>
      <c r="B127" t="s">
        <v>36</v>
      </c>
      <c r="C127">
        <f t="shared" si="3"/>
        <v>161</v>
      </c>
      <c r="D127" t="s">
        <v>39</v>
      </c>
      <c r="E127">
        <v>7</v>
      </c>
      <c r="F127">
        <v>1</v>
      </c>
      <c r="G127" s="1">
        <v>0.13</v>
      </c>
      <c r="J127" s="2">
        <v>1</v>
      </c>
    </row>
    <row r="128" spans="1:14" x14ac:dyDescent="0.2">
      <c r="A128" t="s">
        <v>10</v>
      </c>
      <c r="B128" t="s">
        <v>36</v>
      </c>
      <c r="C128">
        <f t="shared" si="3"/>
        <v>3082</v>
      </c>
      <c r="D128" t="s">
        <v>463</v>
      </c>
      <c r="E128">
        <v>2</v>
      </c>
      <c r="F128">
        <v>3</v>
      </c>
      <c r="G128" s="1">
        <v>0.02</v>
      </c>
      <c r="I128" s="2">
        <v>1</v>
      </c>
    </row>
    <row r="129" spans="1:10" x14ac:dyDescent="0.2">
      <c r="A129" t="s">
        <v>10</v>
      </c>
      <c r="B129" t="s">
        <v>36</v>
      </c>
      <c r="C129">
        <f t="shared" si="3"/>
        <v>3082</v>
      </c>
      <c r="D129" t="s">
        <v>463</v>
      </c>
      <c r="E129">
        <v>3</v>
      </c>
      <c r="F129">
        <v>5</v>
      </c>
      <c r="G129" s="1">
        <v>0.04</v>
      </c>
      <c r="H129" s="2">
        <v>0.4</v>
      </c>
      <c r="I129" s="2">
        <v>0.2</v>
      </c>
      <c r="J129" s="2">
        <v>0.4</v>
      </c>
    </row>
    <row r="130" spans="1:10" x14ac:dyDescent="0.2">
      <c r="A130" t="s">
        <v>10</v>
      </c>
      <c r="B130" t="s">
        <v>36</v>
      </c>
      <c r="C130">
        <f t="shared" si="3"/>
        <v>3082</v>
      </c>
      <c r="D130" t="s">
        <v>463</v>
      </c>
      <c r="E130">
        <v>4</v>
      </c>
      <c r="F130">
        <v>11</v>
      </c>
      <c r="G130" s="1">
        <v>0.09</v>
      </c>
      <c r="H130" s="2">
        <v>0.54500000000000004</v>
      </c>
      <c r="I130" s="2">
        <v>9.0999999999999998E-2</v>
      </c>
      <c r="J130" s="2">
        <v>0.36399999999999999</v>
      </c>
    </row>
    <row r="131" spans="1:10" x14ac:dyDescent="0.2">
      <c r="A131" t="s">
        <v>10</v>
      </c>
      <c r="B131" t="s">
        <v>36</v>
      </c>
      <c r="C131">
        <f t="shared" si="3"/>
        <v>3082</v>
      </c>
      <c r="D131" t="s">
        <v>463</v>
      </c>
      <c r="E131">
        <v>5</v>
      </c>
      <c r="F131">
        <v>34</v>
      </c>
      <c r="G131" s="1">
        <v>0.28000000000000003</v>
      </c>
      <c r="H131" s="2">
        <v>0.441</v>
      </c>
      <c r="I131" s="2">
        <v>0.20599999999999999</v>
      </c>
      <c r="J131" s="2">
        <v>0.35299999999999998</v>
      </c>
    </row>
    <row r="132" spans="1:10" x14ac:dyDescent="0.2">
      <c r="A132" t="s">
        <v>10</v>
      </c>
      <c r="B132" t="s">
        <v>36</v>
      </c>
      <c r="C132">
        <f t="shared" si="3"/>
        <v>3082</v>
      </c>
      <c r="D132" t="s">
        <v>463</v>
      </c>
      <c r="E132">
        <v>6</v>
      </c>
      <c r="F132">
        <v>33</v>
      </c>
      <c r="G132" s="1">
        <v>0.27</v>
      </c>
      <c r="H132" s="2">
        <v>0.30299999999999999</v>
      </c>
      <c r="I132" s="2">
        <v>0.36399999999999999</v>
      </c>
      <c r="J132" s="2">
        <v>0.33300000000000002</v>
      </c>
    </row>
    <row r="133" spans="1:10" x14ac:dyDescent="0.2">
      <c r="A133" t="s">
        <v>10</v>
      </c>
      <c r="B133" t="s">
        <v>36</v>
      </c>
      <c r="C133">
        <f t="shared" si="3"/>
        <v>3082</v>
      </c>
      <c r="D133" t="s">
        <v>463</v>
      </c>
      <c r="E133">
        <v>7</v>
      </c>
      <c r="F133">
        <v>37</v>
      </c>
      <c r="G133" s="1">
        <v>0.3</v>
      </c>
      <c r="H133" s="2">
        <v>0.378</v>
      </c>
      <c r="I133" s="2">
        <v>0.40500000000000003</v>
      </c>
      <c r="J133" s="2">
        <v>0.216</v>
      </c>
    </row>
    <row r="134" spans="1:10" x14ac:dyDescent="0.2">
      <c r="A134" t="s">
        <v>10</v>
      </c>
      <c r="B134" t="s">
        <v>36</v>
      </c>
      <c r="C134">
        <f t="shared" si="3"/>
        <v>772</v>
      </c>
      <c r="D134" t="s">
        <v>41</v>
      </c>
      <c r="E134">
        <v>2</v>
      </c>
      <c r="F134">
        <v>6</v>
      </c>
      <c r="G134" s="1">
        <v>0.03</v>
      </c>
      <c r="H134" s="2">
        <v>0.33300000000000002</v>
      </c>
      <c r="I134" s="2">
        <v>0.33300000000000002</v>
      </c>
      <c r="J134" s="2">
        <v>0.33300000000000002</v>
      </c>
    </row>
    <row r="135" spans="1:10" x14ac:dyDescent="0.2">
      <c r="A135" t="s">
        <v>10</v>
      </c>
      <c r="B135" t="s">
        <v>36</v>
      </c>
      <c r="C135">
        <f t="shared" si="3"/>
        <v>772</v>
      </c>
      <c r="D135" t="s">
        <v>41</v>
      </c>
      <c r="E135">
        <v>3</v>
      </c>
      <c r="F135">
        <v>7</v>
      </c>
      <c r="G135" s="1">
        <v>0.04</v>
      </c>
      <c r="H135" s="2">
        <v>0.57099999999999995</v>
      </c>
      <c r="I135" s="2">
        <v>0.14299999999999999</v>
      </c>
      <c r="J135" s="2">
        <v>0.28599999999999998</v>
      </c>
    </row>
    <row r="136" spans="1:10" x14ac:dyDescent="0.2">
      <c r="A136" t="s">
        <v>10</v>
      </c>
      <c r="B136" t="s">
        <v>36</v>
      </c>
      <c r="C136">
        <f t="shared" si="3"/>
        <v>772</v>
      </c>
      <c r="D136" t="s">
        <v>41</v>
      </c>
      <c r="E136">
        <v>4</v>
      </c>
      <c r="F136">
        <v>14</v>
      </c>
      <c r="G136" s="1">
        <v>0.08</v>
      </c>
      <c r="H136" s="2">
        <v>0.35699999999999998</v>
      </c>
      <c r="I136" s="2">
        <v>0.14299999999999999</v>
      </c>
      <c r="J136" s="2">
        <v>0.5</v>
      </c>
    </row>
    <row r="137" spans="1:10" x14ac:dyDescent="0.2">
      <c r="A137" t="s">
        <v>10</v>
      </c>
      <c r="B137" t="s">
        <v>36</v>
      </c>
      <c r="C137">
        <f t="shared" si="3"/>
        <v>772</v>
      </c>
      <c r="D137" t="s">
        <v>41</v>
      </c>
      <c r="E137">
        <v>5</v>
      </c>
      <c r="F137">
        <v>39</v>
      </c>
      <c r="G137" s="1">
        <v>0.23</v>
      </c>
      <c r="H137" s="2">
        <v>0.61499999999999999</v>
      </c>
      <c r="I137" s="2">
        <v>0.20499999999999999</v>
      </c>
      <c r="J137" s="2">
        <v>0.17899999999999999</v>
      </c>
    </row>
    <row r="138" spans="1:10" x14ac:dyDescent="0.2">
      <c r="A138" t="s">
        <v>10</v>
      </c>
      <c r="B138" t="s">
        <v>36</v>
      </c>
      <c r="C138">
        <f t="shared" si="3"/>
        <v>772</v>
      </c>
      <c r="D138" t="s">
        <v>41</v>
      </c>
      <c r="E138">
        <v>6</v>
      </c>
      <c r="F138">
        <v>40</v>
      </c>
      <c r="G138" s="1">
        <v>0.23</v>
      </c>
      <c r="H138" s="2">
        <v>0.4</v>
      </c>
      <c r="I138" s="2">
        <v>0.35</v>
      </c>
      <c r="J138" s="2">
        <v>0.25</v>
      </c>
    </row>
    <row r="139" spans="1:10" x14ac:dyDescent="0.2">
      <c r="A139" t="s">
        <v>10</v>
      </c>
      <c r="B139" t="s">
        <v>36</v>
      </c>
      <c r="C139">
        <f t="shared" si="3"/>
        <v>772</v>
      </c>
      <c r="D139" t="s">
        <v>41</v>
      </c>
      <c r="E139">
        <v>7</v>
      </c>
      <c r="F139">
        <v>67</v>
      </c>
      <c r="G139" s="1">
        <v>0.39</v>
      </c>
      <c r="H139" s="2">
        <v>0.19400000000000001</v>
      </c>
      <c r="I139" s="2">
        <v>0.49299999999999999</v>
      </c>
      <c r="J139" s="2">
        <v>0.313</v>
      </c>
    </row>
    <row r="140" spans="1:10" x14ac:dyDescent="0.2">
      <c r="A140" t="s">
        <v>10</v>
      </c>
      <c r="B140" t="s">
        <v>36</v>
      </c>
      <c r="C140">
        <f t="shared" si="3"/>
        <v>320</v>
      </c>
      <c r="D140" t="s">
        <v>42</v>
      </c>
      <c r="E140">
        <v>1</v>
      </c>
      <c r="F140">
        <v>2</v>
      </c>
      <c r="G140" s="1">
        <v>0.01</v>
      </c>
      <c r="I140" s="2">
        <v>1</v>
      </c>
    </row>
    <row r="141" spans="1:10" x14ac:dyDescent="0.2">
      <c r="A141" t="s">
        <v>10</v>
      </c>
      <c r="B141" t="s">
        <v>36</v>
      </c>
      <c r="C141">
        <f t="shared" ref="C141:C172" si="4">VLOOKUP(D141,s6_puneri,2,FALSE)</f>
        <v>320</v>
      </c>
      <c r="D141" t="s">
        <v>42</v>
      </c>
      <c r="E141">
        <v>2</v>
      </c>
      <c r="F141">
        <v>8</v>
      </c>
      <c r="G141" s="1">
        <v>0.04</v>
      </c>
      <c r="H141" s="2">
        <v>0.125</v>
      </c>
      <c r="I141" s="2">
        <v>0.75</v>
      </c>
      <c r="J141" s="2">
        <v>0.125</v>
      </c>
    </row>
    <row r="142" spans="1:10" x14ac:dyDescent="0.2">
      <c r="A142" t="s">
        <v>10</v>
      </c>
      <c r="B142" t="s">
        <v>36</v>
      </c>
      <c r="C142">
        <f t="shared" si="4"/>
        <v>320</v>
      </c>
      <c r="D142" t="s">
        <v>42</v>
      </c>
      <c r="E142">
        <v>3</v>
      </c>
      <c r="F142">
        <v>17</v>
      </c>
      <c r="G142" s="1">
        <v>0.09</v>
      </c>
      <c r="H142" s="2">
        <v>0.70599999999999996</v>
      </c>
      <c r="I142" s="2">
        <v>0.17599999999999999</v>
      </c>
      <c r="J142" s="2">
        <v>0.11799999999999999</v>
      </c>
    </row>
    <row r="143" spans="1:10" x14ac:dyDescent="0.2">
      <c r="A143" t="s">
        <v>10</v>
      </c>
      <c r="B143" t="s">
        <v>36</v>
      </c>
      <c r="C143">
        <f t="shared" si="4"/>
        <v>320</v>
      </c>
      <c r="D143" t="s">
        <v>42</v>
      </c>
      <c r="E143">
        <v>4</v>
      </c>
      <c r="F143">
        <v>21</v>
      </c>
      <c r="G143" s="1">
        <v>0.11</v>
      </c>
      <c r="H143" s="2">
        <v>0.47599999999999998</v>
      </c>
      <c r="I143" s="2">
        <v>0.23799999999999999</v>
      </c>
      <c r="J143" s="2">
        <v>0.28599999999999998</v>
      </c>
    </row>
    <row r="144" spans="1:10" x14ac:dyDescent="0.2">
      <c r="A144" t="s">
        <v>10</v>
      </c>
      <c r="B144" t="s">
        <v>36</v>
      </c>
      <c r="C144">
        <f t="shared" si="4"/>
        <v>320</v>
      </c>
      <c r="D144" t="s">
        <v>42</v>
      </c>
      <c r="E144">
        <v>5</v>
      </c>
      <c r="F144">
        <v>30</v>
      </c>
      <c r="G144" s="1">
        <v>0.16</v>
      </c>
      <c r="H144" s="2">
        <v>0.66700000000000004</v>
      </c>
      <c r="I144" s="2">
        <v>0.16700000000000001</v>
      </c>
      <c r="J144" s="2">
        <v>0.16700000000000001</v>
      </c>
    </row>
    <row r="145" spans="1:10" x14ac:dyDescent="0.2">
      <c r="A145" t="s">
        <v>10</v>
      </c>
      <c r="B145" t="s">
        <v>36</v>
      </c>
      <c r="C145">
        <f t="shared" si="4"/>
        <v>320</v>
      </c>
      <c r="D145" t="s">
        <v>42</v>
      </c>
      <c r="E145">
        <v>6</v>
      </c>
      <c r="F145">
        <v>49</v>
      </c>
      <c r="G145" s="1">
        <v>0.26</v>
      </c>
      <c r="H145" s="2">
        <v>0.20399999999999999</v>
      </c>
      <c r="I145" s="2">
        <v>0.69399999999999995</v>
      </c>
      <c r="J145" s="2">
        <v>0.10199999999999999</v>
      </c>
    </row>
    <row r="146" spans="1:10" x14ac:dyDescent="0.2">
      <c r="A146" t="s">
        <v>10</v>
      </c>
      <c r="B146" t="s">
        <v>36</v>
      </c>
      <c r="C146">
        <f t="shared" si="4"/>
        <v>320</v>
      </c>
      <c r="D146" t="s">
        <v>42</v>
      </c>
      <c r="E146">
        <v>7</v>
      </c>
      <c r="F146">
        <v>65</v>
      </c>
      <c r="G146" s="1">
        <v>0.34</v>
      </c>
      <c r="H146" s="2">
        <v>0.26200000000000001</v>
      </c>
      <c r="I146" s="2">
        <v>0.53800000000000003</v>
      </c>
      <c r="J146" s="2">
        <v>0.2</v>
      </c>
    </row>
    <row r="147" spans="1:10" x14ac:dyDescent="0.2">
      <c r="A147" t="s">
        <v>10</v>
      </c>
      <c r="B147" t="s">
        <v>36</v>
      </c>
      <c r="C147">
        <f t="shared" si="4"/>
        <v>786</v>
      </c>
      <c r="D147" t="s">
        <v>465</v>
      </c>
      <c r="E147">
        <v>2</v>
      </c>
      <c r="F147">
        <v>1</v>
      </c>
      <c r="G147" s="1">
        <v>0.03</v>
      </c>
      <c r="J147" s="2">
        <v>1</v>
      </c>
    </row>
    <row r="148" spans="1:10" x14ac:dyDescent="0.2">
      <c r="A148" t="s">
        <v>10</v>
      </c>
      <c r="B148" t="s">
        <v>36</v>
      </c>
      <c r="C148">
        <f t="shared" si="4"/>
        <v>786</v>
      </c>
      <c r="D148" t="s">
        <v>465</v>
      </c>
      <c r="E148">
        <v>3</v>
      </c>
      <c r="F148">
        <v>2</v>
      </c>
      <c r="G148" s="1">
        <v>7.0000000000000007E-2</v>
      </c>
      <c r="I148" s="2">
        <v>0.5</v>
      </c>
      <c r="J148" s="2">
        <v>0.5</v>
      </c>
    </row>
    <row r="149" spans="1:10" x14ac:dyDescent="0.2">
      <c r="A149" t="s">
        <v>10</v>
      </c>
      <c r="B149" t="s">
        <v>36</v>
      </c>
      <c r="C149">
        <f t="shared" si="4"/>
        <v>786</v>
      </c>
      <c r="D149" t="s">
        <v>465</v>
      </c>
      <c r="E149">
        <v>4</v>
      </c>
      <c r="F149">
        <v>2</v>
      </c>
      <c r="G149" s="1">
        <v>7.0000000000000007E-2</v>
      </c>
      <c r="H149" s="2">
        <v>0.5</v>
      </c>
      <c r="I149" s="2">
        <v>0.5</v>
      </c>
    </row>
    <row r="150" spans="1:10" x14ac:dyDescent="0.2">
      <c r="A150" t="s">
        <v>10</v>
      </c>
      <c r="B150" t="s">
        <v>36</v>
      </c>
      <c r="C150">
        <f t="shared" si="4"/>
        <v>786</v>
      </c>
      <c r="D150" t="s">
        <v>465</v>
      </c>
      <c r="E150">
        <v>5</v>
      </c>
      <c r="F150">
        <v>13</v>
      </c>
      <c r="G150" s="1">
        <v>0.43</v>
      </c>
      <c r="H150" s="2">
        <v>0.61499999999999999</v>
      </c>
      <c r="I150" s="2">
        <v>7.6999999999999999E-2</v>
      </c>
      <c r="J150" s="2">
        <v>0.308</v>
      </c>
    </row>
    <row r="151" spans="1:10" x14ac:dyDescent="0.2">
      <c r="A151" t="s">
        <v>10</v>
      </c>
      <c r="B151" t="s">
        <v>36</v>
      </c>
      <c r="C151">
        <f t="shared" si="4"/>
        <v>786</v>
      </c>
      <c r="D151" t="s">
        <v>465</v>
      </c>
      <c r="E151">
        <v>6</v>
      </c>
      <c r="F151">
        <v>8</v>
      </c>
      <c r="G151" s="1">
        <v>0.27</v>
      </c>
      <c r="H151" s="2">
        <v>0.5</v>
      </c>
      <c r="I151" s="2">
        <v>0.25</v>
      </c>
      <c r="J151" s="2">
        <v>0.25</v>
      </c>
    </row>
    <row r="152" spans="1:10" x14ac:dyDescent="0.2">
      <c r="A152" t="s">
        <v>10</v>
      </c>
      <c r="B152" t="s">
        <v>36</v>
      </c>
      <c r="C152">
        <f t="shared" si="4"/>
        <v>786</v>
      </c>
      <c r="D152" t="s">
        <v>465</v>
      </c>
      <c r="E152">
        <v>7</v>
      </c>
      <c r="F152">
        <v>4</v>
      </c>
      <c r="G152" s="1">
        <v>0.13</v>
      </c>
      <c r="H152" s="2">
        <v>0.25</v>
      </c>
      <c r="J152" s="2">
        <v>0.75</v>
      </c>
    </row>
    <row r="153" spans="1:10" x14ac:dyDescent="0.2">
      <c r="A153" t="s">
        <v>10</v>
      </c>
      <c r="B153" t="s">
        <v>36</v>
      </c>
      <c r="C153">
        <f t="shared" si="4"/>
        <v>85</v>
      </c>
      <c r="D153" t="s">
        <v>43</v>
      </c>
      <c r="E153">
        <v>3</v>
      </c>
      <c r="F153">
        <v>5</v>
      </c>
      <c r="G153" s="1">
        <v>7.0000000000000007E-2</v>
      </c>
      <c r="H153" s="2">
        <v>0.4</v>
      </c>
      <c r="I153" s="2">
        <v>0.2</v>
      </c>
      <c r="J153" s="2">
        <v>0.4</v>
      </c>
    </row>
    <row r="154" spans="1:10" x14ac:dyDescent="0.2">
      <c r="A154" t="s">
        <v>10</v>
      </c>
      <c r="B154" t="s">
        <v>36</v>
      </c>
      <c r="C154">
        <f t="shared" si="4"/>
        <v>85</v>
      </c>
      <c r="D154" t="s">
        <v>43</v>
      </c>
      <c r="E154">
        <v>4</v>
      </c>
      <c r="F154">
        <v>10</v>
      </c>
      <c r="G154" s="1">
        <v>0.13</v>
      </c>
      <c r="H154" s="2">
        <v>0.4</v>
      </c>
      <c r="I154" s="2">
        <v>0.1</v>
      </c>
      <c r="J154" s="2">
        <v>0.5</v>
      </c>
    </row>
    <row r="155" spans="1:10" x14ac:dyDescent="0.2">
      <c r="A155" t="s">
        <v>10</v>
      </c>
      <c r="B155" t="s">
        <v>36</v>
      </c>
      <c r="C155">
        <f t="shared" si="4"/>
        <v>85</v>
      </c>
      <c r="D155" t="s">
        <v>43</v>
      </c>
      <c r="E155">
        <v>5</v>
      </c>
      <c r="F155">
        <v>22</v>
      </c>
      <c r="G155" s="1">
        <v>0.28999999999999998</v>
      </c>
      <c r="H155" s="2">
        <v>0.59099999999999997</v>
      </c>
      <c r="I155" s="2">
        <v>0.182</v>
      </c>
      <c r="J155" s="2">
        <v>0.22700000000000001</v>
      </c>
    </row>
    <row r="156" spans="1:10" x14ac:dyDescent="0.2">
      <c r="A156" t="s">
        <v>10</v>
      </c>
      <c r="B156" t="s">
        <v>36</v>
      </c>
      <c r="C156">
        <f t="shared" si="4"/>
        <v>85</v>
      </c>
      <c r="D156" t="s">
        <v>43</v>
      </c>
      <c r="E156">
        <v>6</v>
      </c>
      <c r="F156">
        <v>15</v>
      </c>
      <c r="G156" s="1">
        <v>0.2</v>
      </c>
      <c r="H156" s="2">
        <v>0.4</v>
      </c>
      <c r="I156" s="2">
        <v>0.2</v>
      </c>
      <c r="J156" s="2">
        <v>0.4</v>
      </c>
    </row>
    <row r="157" spans="1:10" x14ac:dyDescent="0.2">
      <c r="A157" t="s">
        <v>10</v>
      </c>
      <c r="B157" t="s">
        <v>36</v>
      </c>
      <c r="C157">
        <f t="shared" si="4"/>
        <v>85</v>
      </c>
      <c r="D157" t="s">
        <v>43</v>
      </c>
      <c r="E157">
        <v>7</v>
      </c>
      <c r="F157">
        <v>23</v>
      </c>
      <c r="G157" s="1">
        <v>0.31</v>
      </c>
      <c r="H157" s="2">
        <v>0.65200000000000002</v>
      </c>
      <c r="I157" s="2">
        <v>0.17399999999999999</v>
      </c>
      <c r="J157" s="2">
        <v>0.17399999999999999</v>
      </c>
    </row>
    <row r="158" spans="1:10" x14ac:dyDescent="0.2">
      <c r="A158" t="s">
        <v>10</v>
      </c>
      <c r="B158" t="s">
        <v>36</v>
      </c>
      <c r="C158">
        <f t="shared" si="4"/>
        <v>240</v>
      </c>
      <c r="D158" t="s">
        <v>44</v>
      </c>
      <c r="E158">
        <v>7</v>
      </c>
      <c r="F158">
        <v>1</v>
      </c>
      <c r="G158" s="1">
        <v>1</v>
      </c>
      <c r="H158" s="2">
        <v>1</v>
      </c>
    </row>
    <row r="159" spans="1:10" x14ac:dyDescent="0.2">
      <c r="A159" t="s">
        <v>10</v>
      </c>
      <c r="B159" t="s">
        <v>36</v>
      </c>
      <c r="C159">
        <f t="shared" si="4"/>
        <v>3084</v>
      </c>
      <c r="D159" t="s">
        <v>45</v>
      </c>
      <c r="E159">
        <v>4</v>
      </c>
      <c r="F159">
        <v>1</v>
      </c>
      <c r="G159" s="1">
        <v>0.14000000000000001</v>
      </c>
      <c r="J159" s="2">
        <v>1</v>
      </c>
    </row>
    <row r="160" spans="1:10" x14ac:dyDescent="0.2">
      <c r="A160" t="s">
        <v>10</v>
      </c>
      <c r="B160" t="s">
        <v>36</v>
      </c>
      <c r="C160">
        <f t="shared" si="4"/>
        <v>3084</v>
      </c>
      <c r="D160" t="s">
        <v>45</v>
      </c>
      <c r="E160">
        <v>5</v>
      </c>
      <c r="F160">
        <v>4</v>
      </c>
      <c r="G160" s="1">
        <v>0.56999999999999995</v>
      </c>
      <c r="H160" s="2">
        <v>0.75</v>
      </c>
      <c r="J160" s="2">
        <v>0.25</v>
      </c>
    </row>
    <row r="161" spans="1:14" x14ac:dyDescent="0.2">
      <c r="A161" t="s">
        <v>10</v>
      </c>
      <c r="B161" t="s">
        <v>36</v>
      </c>
      <c r="C161">
        <f t="shared" si="4"/>
        <v>3084</v>
      </c>
      <c r="D161" t="s">
        <v>45</v>
      </c>
      <c r="E161">
        <v>7</v>
      </c>
      <c r="F161">
        <v>2</v>
      </c>
      <c r="G161" s="1">
        <v>0.28999999999999998</v>
      </c>
      <c r="H161" s="2">
        <v>0.5</v>
      </c>
      <c r="I161" s="2">
        <v>0.5</v>
      </c>
    </row>
    <row r="162" spans="1:14" x14ac:dyDescent="0.2">
      <c r="A162" t="s">
        <v>10</v>
      </c>
      <c r="B162" t="s">
        <v>36</v>
      </c>
      <c r="C162">
        <f t="shared" si="4"/>
        <v>3102</v>
      </c>
      <c r="D162" t="s">
        <v>466</v>
      </c>
      <c r="E162">
        <v>5</v>
      </c>
      <c r="F162">
        <v>2</v>
      </c>
      <c r="G162" s="1">
        <v>0.22</v>
      </c>
      <c r="I162" s="2">
        <v>0.5</v>
      </c>
      <c r="J162" s="2">
        <v>0.5</v>
      </c>
    </row>
    <row r="163" spans="1:14" x14ac:dyDescent="0.2">
      <c r="A163" t="s">
        <v>10</v>
      </c>
      <c r="B163" t="s">
        <v>36</v>
      </c>
      <c r="C163">
        <f t="shared" si="4"/>
        <v>3102</v>
      </c>
      <c r="D163" t="s">
        <v>466</v>
      </c>
      <c r="E163">
        <v>7</v>
      </c>
      <c r="F163">
        <v>7</v>
      </c>
      <c r="G163" s="1">
        <v>0.78</v>
      </c>
      <c r="H163" s="2">
        <v>0.28599999999999998</v>
      </c>
      <c r="I163" s="2">
        <v>0.42899999999999999</v>
      </c>
      <c r="J163" s="2">
        <v>0.28599999999999998</v>
      </c>
    </row>
    <row r="164" spans="1:14" x14ac:dyDescent="0.2">
      <c r="A164" t="s">
        <v>10</v>
      </c>
      <c r="B164" t="s">
        <v>36</v>
      </c>
      <c r="C164">
        <f t="shared" si="4"/>
        <v>142</v>
      </c>
      <c r="D164" t="s">
        <v>47</v>
      </c>
      <c r="E164">
        <v>1</v>
      </c>
      <c r="F164">
        <v>2</v>
      </c>
      <c r="G164" s="1">
        <v>0.02</v>
      </c>
      <c r="I164" s="2">
        <v>1</v>
      </c>
    </row>
    <row r="165" spans="1:14" x14ac:dyDescent="0.2">
      <c r="A165" t="s">
        <v>10</v>
      </c>
      <c r="B165" t="s">
        <v>36</v>
      </c>
      <c r="C165">
        <f t="shared" si="4"/>
        <v>142</v>
      </c>
      <c r="D165" t="s">
        <v>47</v>
      </c>
      <c r="E165">
        <v>2</v>
      </c>
      <c r="F165">
        <v>1</v>
      </c>
      <c r="G165" s="1">
        <v>0.01</v>
      </c>
      <c r="H165" s="2">
        <v>1</v>
      </c>
    </row>
    <row r="166" spans="1:14" x14ac:dyDescent="0.2">
      <c r="A166" t="s">
        <v>10</v>
      </c>
      <c r="B166" t="s">
        <v>36</v>
      </c>
      <c r="C166">
        <f t="shared" si="4"/>
        <v>142</v>
      </c>
      <c r="D166" t="s">
        <v>47</v>
      </c>
      <c r="E166">
        <v>3</v>
      </c>
      <c r="F166">
        <v>7</v>
      </c>
      <c r="G166" s="1">
        <v>0.08</v>
      </c>
      <c r="H166" s="2">
        <v>0.85699999999999998</v>
      </c>
      <c r="J166" s="2">
        <v>0.14299999999999999</v>
      </c>
    </row>
    <row r="167" spans="1:14" x14ac:dyDescent="0.2">
      <c r="A167" t="s">
        <v>10</v>
      </c>
      <c r="B167" t="s">
        <v>36</v>
      </c>
      <c r="C167">
        <f t="shared" si="4"/>
        <v>142</v>
      </c>
      <c r="D167" t="s">
        <v>47</v>
      </c>
      <c r="E167">
        <v>4</v>
      </c>
      <c r="F167">
        <v>9</v>
      </c>
      <c r="G167" s="1">
        <v>0.1</v>
      </c>
      <c r="H167" s="2">
        <v>0.66700000000000004</v>
      </c>
      <c r="I167" s="2">
        <v>0.111</v>
      </c>
      <c r="J167" s="2">
        <v>0.222</v>
      </c>
    </row>
    <row r="168" spans="1:14" x14ac:dyDescent="0.2">
      <c r="A168" t="s">
        <v>10</v>
      </c>
      <c r="B168" t="s">
        <v>36</v>
      </c>
      <c r="C168">
        <f t="shared" si="4"/>
        <v>142</v>
      </c>
      <c r="D168" t="s">
        <v>47</v>
      </c>
      <c r="E168">
        <v>5</v>
      </c>
      <c r="F168">
        <v>12</v>
      </c>
      <c r="G168" s="1">
        <v>0.14000000000000001</v>
      </c>
      <c r="H168" s="2">
        <v>0.91700000000000004</v>
      </c>
      <c r="J168" s="2">
        <v>8.3000000000000004E-2</v>
      </c>
    </row>
    <row r="169" spans="1:14" x14ac:dyDescent="0.2">
      <c r="A169" t="s">
        <v>10</v>
      </c>
      <c r="B169" t="s">
        <v>36</v>
      </c>
      <c r="C169">
        <f t="shared" si="4"/>
        <v>142</v>
      </c>
      <c r="D169" t="s">
        <v>47</v>
      </c>
      <c r="E169">
        <v>6</v>
      </c>
      <c r="F169">
        <v>17</v>
      </c>
      <c r="G169" s="1">
        <v>0.2</v>
      </c>
      <c r="H169" s="2">
        <v>0.88200000000000001</v>
      </c>
      <c r="I169" s="2">
        <v>0.11799999999999999</v>
      </c>
    </row>
    <row r="170" spans="1:14" x14ac:dyDescent="0.2">
      <c r="A170" t="s">
        <v>10</v>
      </c>
      <c r="B170" t="s">
        <v>36</v>
      </c>
      <c r="C170">
        <f t="shared" si="4"/>
        <v>142</v>
      </c>
      <c r="D170" t="s">
        <v>47</v>
      </c>
      <c r="E170">
        <v>7</v>
      </c>
      <c r="F170">
        <v>38</v>
      </c>
      <c r="G170" s="1">
        <v>0.44</v>
      </c>
      <c r="H170" s="2">
        <v>0.5</v>
      </c>
      <c r="I170" s="2">
        <v>0.316</v>
      </c>
      <c r="J170" s="2">
        <v>0.184</v>
      </c>
    </row>
    <row r="171" spans="1:14" x14ac:dyDescent="0.2">
      <c r="A171" t="s">
        <v>10</v>
      </c>
      <c r="B171" t="s">
        <v>36</v>
      </c>
      <c r="C171">
        <f t="shared" si="4"/>
        <v>3103</v>
      </c>
      <c r="D171" t="s">
        <v>48</v>
      </c>
      <c r="E171">
        <v>5</v>
      </c>
      <c r="F171">
        <v>4</v>
      </c>
      <c r="G171" s="1">
        <v>0.36</v>
      </c>
      <c r="H171" s="2">
        <v>0.75</v>
      </c>
      <c r="J171" s="2">
        <v>0.25</v>
      </c>
    </row>
    <row r="172" spans="1:14" x14ac:dyDescent="0.2">
      <c r="A172" t="s">
        <v>10</v>
      </c>
      <c r="B172" t="s">
        <v>36</v>
      </c>
      <c r="C172">
        <f t="shared" si="4"/>
        <v>3103</v>
      </c>
      <c r="D172" t="s">
        <v>48</v>
      </c>
      <c r="E172">
        <v>6</v>
      </c>
      <c r="F172">
        <v>4</v>
      </c>
      <c r="G172" s="1">
        <v>0.36</v>
      </c>
      <c r="H172" s="2">
        <v>0.75</v>
      </c>
      <c r="J172" s="2">
        <v>0.25</v>
      </c>
    </row>
    <row r="173" spans="1:14" x14ac:dyDescent="0.2">
      <c r="A173" t="s">
        <v>10</v>
      </c>
      <c r="B173" t="s">
        <v>36</v>
      </c>
      <c r="C173">
        <f t="shared" ref="C173" si="5">VLOOKUP(D173,s6_puneri,2,FALSE)</f>
        <v>3103</v>
      </c>
      <c r="D173" t="s">
        <v>48</v>
      </c>
      <c r="E173">
        <v>7</v>
      </c>
      <c r="F173">
        <v>3</v>
      </c>
      <c r="G173" s="1">
        <v>0.27</v>
      </c>
      <c r="H173" s="2">
        <v>1</v>
      </c>
    </row>
    <row r="174" spans="1:14" x14ac:dyDescent="0.2">
      <c r="A174" t="s">
        <v>10</v>
      </c>
      <c r="B174" t="s">
        <v>49</v>
      </c>
      <c r="C174">
        <f t="shared" ref="C174:C221" si="6">VLOOKUP(D174,s6_patna,2,FALSE)</f>
        <v>211</v>
      </c>
      <c r="D174" t="s">
        <v>50</v>
      </c>
      <c r="E174">
        <v>1</v>
      </c>
      <c r="F174">
        <v>1</v>
      </c>
      <c r="G174" s="1">
        <v>0.01</v>
      </c>
      <c r="I174" s="2">
        <v>1</v>
      </c>
      <c r="M174" t="s">
        <v>54</v>
      </c>
      <c r="N174">
        <v>197</v>
      </c>
    </row>
    <row r="175" spans="1:14" x14ac:dyDescent="0.2">
      <c r="A175" t="s">
        <v>10</v>
      </c>
      <c r="B175" t="s">
        <v>49</v>
      </c>
      <c r="C175">
        <f t="shared" si="6"/>
        <v>211</v>
      </c>
      <c r="D175" t="s">
        <v>50</v>
      </c>
      <c r="E175">
        <v>2</v>
      </c>
      <c r="F175">
        <v>1</v>
      </c>
      <c r="G175" s="1">
        <v>0.01</v>
      </c>
      <c r="I175" s="2">
        <v>1</v>
      </c>
      <c r="M175" t="s">
        <v>467</v>
      </c>
      <c r="N175">
        <v>763</v>
      </c>
    </row>
    <row r="176" spans="1:14" x14ac:dyDescent="0.2">
      <c r="A176" t="s">
        <v>10</v>
      </c>
      <c r="B176" t="s">
        <v>49</v>
      </c>
      <c r="C176">
        <f t="shared" si="6"/>
        <v>211</v>
      </c>
      <c r="D176" t="s">
        <v>50</v>
      </c>
      <c r="E176">
        <v>3</v>
      </c>
      <c r="F176">
        <v>2</v>
      </c>
      <c r="G176" s="1">
        <v>0.01</v>
      </c>
      <c r="H176" s="2">
        <v>0.5</v>
      </c>
      <c r="J176" s="2">
        <v>0.5</v>
      </c>
      <c r="M176" t="s">
        <v>50</v>
      </c>
      <c r="N176">
        <v>211</v>
      </c>
    </row>
    <row r="177" spans="1:14" x14ac:dyDescent="0.2">
      <c r="A177" t="s">
        <v>10</v>
      </c>
      <c r="B177" t="s">
        <v>49</v>
      </c>
      <c r="C177">
        <f t="shared" si="6"/>
        <v>211</v>
      </c>
      <c r="D177" t="s">
        <v>50</v>
      </c>
      <c r="E177">
        <v>4</v>
      </c>
      <c r="F177">
        <v>14</v>
      </c>
      <c r="G177" s="1">
        <v>0.1</v>
      </c>
      <c r="H177" s="2">
        <v>0.64300000000000002</v>
      </c>
      <c r="I177" s="2">
        <v>7.0999999999999994E-2</v>
      </c>
      <c r="J177" s="2">
        <v>0.28599999999999998</v>
      </c>
      <c r="M177" t="s">
        <v>468</v>
      </c>
      <c r="N177">
        <v>3081</v>
      </c>
    </row>
    <row r="178" spans="1:14" x14ac:dyDescent="0.2">
      <c r="A178" t="s">
        <v>10</v>
      </c>
      <c r="B178" t="s">
        <v>49</v>
      </c>
      <c r="C178">
        <f t="shared" si="6"/>
        <v>211</v>
      </c>
      <c r="D178" t="s">
        <v>50</v>
      </c>
      <c r="E178">
        <v>5</v>
      </c>
      <c r="F178">
        <v>19</v>
      </c>
      <c r="G178" s="1">
        <v>0.14000000000000001</v>
      </c>
      <c r="H178" s="2">
        <v>0.36799999999999999</v>
      </c>
      <c r="I178" s="2">
        <v>0.36799999999999999</v>
      </c>
      <c r="J178" s="2">
        <v>0.26300000000000001</v>
      </c>
      <c r="M178" t="s">
        <v>469</v>
      </c>
      <c r="N178">
        <v>579</v>
      </c>
    </row>
    <row r="179" spans="1:14" x14ac:dyDescent="0.2">
      <c r="A179" t="s">
        <v>10</v>
      </c>
      <c r="B179" t="s">
        <v>49</v>
      </c>
      <c r="C179">
        <f t="shared" si="6"/>
        <v>211</v>
      </c>
      <c r="D179" t="s">
        <v>50</v>
      </c>
      <c r="E179">
        <v>6</v>
      </c>
      <c r="F179">
        <v>30</v>
      </c>
      <c r="G179" s="1">
        <v>0.21</v>
      </c>
      <c r="H179" s="2">
        <v>0.16700000000000001</v>
      </c>
      <c r="I179" s="2">
        <v>0.53300000000000003</v>
      </c>
      <c r="J179" s="2">
        <v>0.3</v>
      </c>
      <c r="M179" t="s">
        <v>383</v>
      </c>
      <c r="N179">
        <v>179</v>
      </c>
    </row>
    <row r="180" spans="1:14" x14ac:dyDescent="0.2">
      <c r="A180" t="s">
        <v>10</v>
      </c>
      <c r="B180" t="s">
        <v>49</v>
      </c>
      <c r="C180">
        <f t="shared" si="6"/>
        <v>211</v>
      </c>
      <c r="D180" t="s">
        <v>50</v>
      </c>
      <c r="E180">
        <v>7</v>
      </c>
      <c r="F180">
        <v>73</v>
      </c>
      <c r="G180" s="1">
        <v>0.52</v>
      </c>
      <c r="H180" s="2">
        <v>0.34200000000000003</v>
      </c>
      <c r="I180" s="2">
        <v>0.438</v>
      </c>
      <c r="J180" s="2">
        <v>0.219</v>
      </c>
      <c r="M180" t="s">
        <v>362</v>
      </c>
      <c r="N180">
        <v>121</v>
      </c>
    </row>
    <row r="181" spans="1:14" x14ac:dyDescent="0.2">
      <c r="A181" t="s">
        <v>10</v>
      </c>
      <c r="B181" t="s">
        <v>49</v>
      </c>
      <c r="C181">
        <f t="shared" si="6"/>
        <v>579</v>
      </c>
      <c r="D181" t="s">
        <v>469</v>
      </c>
      <c r="E181">
        <v>3</v>
      </c>
      <c r="F181">
        <v>1</v>
      </c>
      <c r="G181" s="1">
        <v>0.13</v>
      </c>
      <c r="H181" s="2">
        <v>1</v>
      </c>
      <c r="M181" t="s">
        <v>52</v>
      </c>
      <c r="N181">
        <v>390</v>
      </c>
    </row>
    <row r="182" spans="1:14" x14ac:dyDescent="0.2">
      <c r="A182" t="s">
        <v>10</v>
      </c>
      <c r="B182" t="s">
        <v>49</v>
      </c>
      <c r="C182">
        <f t="shared" si="6"/>
        <v>579</v>
      </c>
      <c r="D182" t="s">
        <v>469</v>
      </c>
      <c r="E182">
        <v>5</v>
      </c>
      <c r="F182">
        <v>1</v>
      </c>
      <c r="G182" s="1">
        <v>0.13</v>
      </c>
      <c r="H182" s="2">
        <v>1</v>
      </c>
      <c r="M182" t="s">
        <v>55</v>
      </c>
      <c r="N182">
        <v>242</v>
      </c>
    </row>
    <row r="183" spans="1:14" x14ac:dyDescent="0.2">
      <c r="A183" t="s">
        <v>10</v>
      </c>
      <c r="B183" t="s">
        <v>49</v>
      </c>
      <c r="C183">
        <f t="shared" si="6"/>
        <v>579</v>
      </c>
      <c r="D183" t="s">
        <v>469</v>
      </c>
      <c r="E183">
        <v>7</v>
      </c>
      <c r="F183">
        <v>6</v>
      </c>
      <c r="G183" s="1">
        <v>0.75</v>
      </c>
      <c r="H183" s="2">
        <v>0.83299999999999996</v>
      </c>
      <c r="J183" s="2">
        <v>0.16700000000000001</v>
      </c>
      <c r="M183" t="s">
        <v>470</v>
      </c>
      <c r="N183">
        <v>728</v>
      </c>
    </row>
    <row r="184" spans="1:14" x14ac:dyDescent="0.2">
      <c r="A184" t="s">
        <v>10</v>
      </c>
      <c r="B184" t="s">
        <v>49</v>
      </c>
      <c r="C184">
        <f t="shared" si="6"/>
        <v>390</v>
      </c>
      <c r="D184" t="s">
        <v>52</v>
      </c>
      <c r="E184">
        <v>6</v>
      </c>
      <c r="F184">
        <v>1</v>
      </c>
      <c r="G184" s="1">
        <v>0.2</v>
      </c>
      <c r="H184" s="2">
        <v>1</v>
      </c>
      <c r="M184" t="s">
        <v>14</v>
      </c>
      <c r="N184">
        <v>252</v>
      </c>
    </row>
    <row r="185" spans="1:14" x14ac:dyDescent="0.2">
      <c r="A185" t="s">
        <v>10</v>
      </c>
      <c r="B185" t="s">
        <v>49</v>
      </c>
      <c r="C185">
        <f t="shared" si="6"/>
        <v>390</v>
      </c>
      <c r="D185" t="s">
        <v>52</v>
      </c>
      <c r="E185">
        <v>7</v>
      </c>
      <c r="F185">
        <v>4</v>
      </c>
      <c r="G185" s="1">
        <v>0.8</v>
      </c>
      <c r="H185" s="2">
        <v>0.25</v>
      </c>
      <c r="I185" s="2">
        <v>0.25</v>
      </c>
      <c r="J185" s="2">
        <v>0.5</v>
      </c>
      <c r="M185" t="s">
        <v>471</v>
      </c>
      <c r="N185">
        <v>292</v>
      </c>
    </row>
    <row r="186" spans="1:14" x14ac:dyDescent="0.2">
      <c r="A186" t="s">
        <v>10</v>
      </c>
      <c r="B186" t="s">
        <v>49</v>
      </c>
      <c r="C186">
        <f t="shared" si="6"/>
        <v>252</v>
      </c>
      <c r="D186" t="s">
        <v>14</v>
      </c>
      <c r="E186">
        <v>7</v>
      </c>
      <c r="F186">
        <v>1</v>
      </c>
      <c r="G186" s="1">
        <v>1</v>
      </c>
      <c r="H186" s="2">
        <v>1</v>
      </c>
      <c r="M186" t="s">
        <v>57</v>
      </c>
      <c r="N186">
        <v>768</v>
      </c>
    </row>
    <row r="187" spans="1:14" x14ac:dyDescent="0.2">
      <c r="A187" t="s">
        <v>10</v>
      </c>
      <c r="B187" t="s">
        <v>49</v>
      </c>
      <c r="C187">
        <f t="shared" si="6"/>
        <v>763</v>
      </c>
      <c r="D187" t="s">
        <v>467</v>
      </c>
      <c r="E187">
        <v>1</v>
      </c>
      <c r="F187">
        <v>1</v>
      </c>
      <c r="G187" s="1">
        <v>0.01</v>
      </c>
      <c r="I187" s="2">
        <v>1</v>
      </c>
      <c r="M187" t="s">
        <v>472</v>
      </c>
      <c r="N187">
        <v>14</v>
      </c>
    </row>
    <row r="188" spans="1:14" x14ac:dyDescent="0.2">
      <c r="A188" t="s">
        <v>10</v>
      </c>
      <c r="B188" t="s">
        <v>49</v>
      </c>
      <c r="C188">
        <f t="shared" si="6"/>
        <v>763</v>
      </c>
      <c r="D188" t="s">
        <v>467</v>
      </c>
      <c r="E188">
        <v>2</v>
      </c>
      <c r="F188">
        <v>2</v>
      </c>
      <c r="G188" s="1">
        <v>0.01</v>
      </c>
      <c r="H188" s="2">
        <v>0.5</v>
      </c>
      <c r="I188" s="2">
        <v>0.5</v>
      </c>
    </row>
    <row r="189" spans="1:14" x14ac:dyDescent="0.2">
      <c r="A189" t="s">
        <v>10</v>
      </c>
      <c r="B189" t="s">
        <v>49</v>
      </c>
      <c r="C189">
        <f t="shared" si="6"/>
        <v>763</v>
      </c>
      <c r="D189" t="s">
        <v>467</v>
      </c>
      <c r="E189">
        <v>3</v>
      </c>
      <c r="F189">
        <v>16</v>
      </c>
      <c r="G189" s="1">
        <v>0.08</v>
      </c>
      <c r="H189" s="2">
        <v>0.25</v>
      </c>
      <c r="I189" s="2">
        <v>0.5</v>
      </c>
      <c r="J189" s="2">
        <v>0.25</v>
      </c>
    </row>
    <row r="190" spans="1:14" x14ac:dyDescent="0.2">
      <c r="A190" t="s">
        <v>10</v>
      </c>
      <c r="B190" t="s">
        <v>49</v>
      </c>
      <c r="C190">
        <f t="shared" si="6"/>
        <v>763</v>
      </c>
      <c r="D190" t="s">
        <v>467</v>
      </c>
      <c r="E190">
        <v>4</v>
      </c>
      <c r="F190">
        <v>35</v>
      </c>
      <c r="G190" s="1">
        <v>0.19</v>
      </c>
      <c r="H190" s="2">
        <v>0.42899999999999999</v>
      </c>
      <c r="I190" s="2">
        <v>0.25700000000000001</v>
      </c>
      <c r="J190" s="2">
        <v>0.314</v>
      </c>
    </row>
    <row r="191" spans="1:14" x14ac:dyDescent="0.2">
      <c r="A191" t="s">
        <v>10</v>
      </c>
      <c r="B191" t="s">
        <v>49</v>
      </c>
      <c r="C191">
        <f t="shared" si="6"/>
        <v>763</v>
      </c>
      <c r="D191" t="s">
        <v>467</v>
      </c>
      <c r="E191">
        <v>5</v>
      </c>
      <c r="F191">
        <v>42</v>
      </c>
      <c r="G191" s="1">
        <v>0.22</v>
      </c>
      <c r="H191" s="2">
        <v>0.38100000000000001</v>
      </c>
      <c r="I191" s="2">
        <v>0.38100000000000001</v>
      </c>
      <c r="J191" s="2">
        <v>0.23799999999999999</v>
      </c>
    </row>
    <row r="192" spans="1:14" x14ac:dyDescent="0.2">
      <c r="A192" t="s">
        <v>10</v>
      </c>
      <c r="B192" t="s">
        <v>49</v>
      </c>
      <c r="C192">
        <f t="shared" si="6"/>
        <v>763</v>
      </c>
      <c r="D192" t="s">
        <v>467</v>
      </c>
      <c r="E192">
        <v>6</v>
      </c>
      <c r="F192">
        <v>36</v>
      </c>
      <c r="G192" s="1">
        <v>0.19</v>
      </c>
      <c r="H192" s="2">
        <v>0.25</v>
      </c>
      <c r="I192" s="2">
        <v>0.5</v>
      </c>
      <c r="J192" s="2">
        <v>0.25</v>
      </c>
    </row>
    <row r="193" spans="1:10" x14ac:dyDescent="0.2">
      <c r="A193" t="s">
        <v>10</v>
      </c>
      <c r="B193" t="s">
        <v>49</v>
      </c>
      <c r="C193">
        <f t="shared" si="6"/>
        <v>763</v>
      </c>
      <c r="D193" t="s">
        <v>467</v>
      </c>
      <c r="E193">
        <v>7</v>
      </c>
      <c r="F193">
        <v>57</v>
      </c>
      <c r="G193" s="1">
        <v>0.3</v>
      </c>
      <c r="H193" s="2">
        <v>0.246</v>
      </c>
      <c r="I193" s="2">
        <v>0.439</v>
      </c>
      <c r="J193" s="2">
        <v>0.316</v>
      </c>
    </row>
    <row r="194" spans="1:10" x14ac:dyDescent="0.2">
      <c r="A194" t="s">
        <v>10</v>
      </c>
      <c r="B194" t="s">
        <v>49</v>
      </c>
      <c r="C194">
        <f t="shared" si="6"/>
        <v>197</v>
      </c>
      <c r="D194" t="s">
        <v>54</v>
      </c>
      <c r="E194">
        <v>1</v>
      </c>
      <c r="F194">
        <v>6</v>
      </c>
      <c r="G194" s="1">
        <v>0.02</v>
      </c>
      <c r="I194" s="2">
        <v>1</v>
      </c>
    </row>
    <row r="195" spans="1:10" x14ac:dyDescent="0.2">
      <c r="A195" t="s">
        <v>10</v>
      </c>
      <c r="B195" t="s">
        <v>49</v>
      </c>
      <c r="C195">
        <f t="shared" si="6"/>
        <v>197</v>
      </c>
      <c r="D195" t="s">
        <v>54</v>
      </c>
      <c r="E195">
        <v>2</v>
      </c>
      <c r="F195">
        <v>34</v>
      </c>
      <c r="G195" s="1">
        <v>0.09</v>
      </c>
      <c r="H195" s="2">
        <v>5.8999999999999997E-2</v>
      </c>
      <c r="I195" s="2">
        <v>0.79400000000000004</v>
      </c>
      <c r="J195" s="2">
        <v>0.14699999999999999</v>
      </c>
    </row>
    <row r="196" spans="1:10" x14ac:dyDescent="0.2">
      <c r="A196" t="s">
        <v>10</v>
      </c>
      <c r="B196" t="s">
        <v>49</v>
      </c>
      <c r="C196">
        <f t="shared" si="6"/>
        <v>197</v>
      </c>
      <c r="D196" t="s">
        <v>54</v>
      </c>
      <c r="E196">
        <v>3</v>
      </c>
      <c r="F196">
        <v>47</v>
      </c>
      <c r="G196" s="1">
        <v>0.12</v>
      </c>
      <c r="H196" s="2">
        <v>0.36199999999999999</v>
      </c>
      <c r="I196" s="2">
        <v>0.40400000000000003</v>
      </c>
      <c r="J196" s="2">
        <v>0.23400000000000001</v>
      </c>
    </row>
    <row r="197" spans="1:10" x14ac:dyDescent="0.2">
      <c r="A197" t="s">
        <v>10</v>
      </c>
      <c r="B197" t="s">
        <v>49</v>
      </c>
      <c r="C197">
        <f t="shared" si="6"/>
        <v>197</v>
      </c>
      <c r="D197" t="s">
        <v>54</v>
      </c>
      <c r="E197">
        <v>4</v>
      </c>
      <c r="F197">
        <v>45</v>
      </c>
      <c r="G197" s="1">
        <v>0.12</v>
      </c>
      <c r="H197" s="2">
        <v>0.26700000000000002</v>
      </c>
      <c r="I197" s="2">
        <v>0.51100000000000001</v>
      </c>
      <c r="J197" s="2">
        <v>0.222</v>
      </c>
    </row>
    <row r="198" spans="1:10" x14ac:dyDescent="0.2">
      <c r="A198" t="s">
        <v>10</v>
      </c>
      <c r="B198" t="s">
        <v>49</v>
      </c>
      <c r="C198">
        <f t="shared" si="6"/>
        <v>197</v>
      </c>
      <c r="D198" t="s">
        <v>54</v>
      </c>
      <c r="E198">
        <v>5</v>
      </c>
      <c r="F198">
        <v>60</v>
      </c>
      <c r="G198" s="1">
        <v>0.15</v>
      </c>
      <c r="H198" s="2">
        <v>0.48299999999999998</v>
      </c>
      <c r="I198" s="2">
        <v>0.317</v>
      </c>
      <c r="J198" s="2">
        <v>0.2</v>
      </c>
    </row>
    <row r="199" spans="1:10" x14ac:dyDescent="0.2">
      <c r="A199" t="s">
        <v>10</v>
      </c>
      <c r="B199" t="s">
        <v>49</v>
      </c>
      <c r="C199">
        <f t="shared" si="6"/>
        <v>197</v>
      </c>
      <c r="D199" t="s">
        <v>54</v>
      </c>
      <c r="E199">
        <v>6</v>
      </c>
      <c r="F199">
        <v>67</v>
      </c>
      <c r="G199" s="1">
        <v>0.17</v>
      </c>
      <c r="H199" s="2">
        <v>0.19400000000000001</v>
      </c>
      <c r="I199" s="2">
        <v>0.61199999999999999</v>
      </c>
      <c r="J199" s="2">
        <v>0.19400000000000001</v>
      </c>
    </row>
    <row r="200" spans="1:10" x14ac:dyDescent="0.2">
      <c r="A200" t="s">
        <v>10</v>
      </c>
      <c r="B200" t="s">
        <v>49</v>
      </c>
      <c r="C200">
        <f t="shared" si="6"/>
        <v>197</v>
      </c>
      <c r="D200" t="s">
        <v>54</v>
      </c>
      <c r="E200">
        <v>7</v>
      </c>
      <c r="F200">
        <v>132</v>
      </c>
      <c r="G200" s="1">
        <v>0.34</v>
      </c>
      <c r="H200" s="2">
        <v>0.25</v>
      </c>
      <c r="I200" s="2">
        <v>0.432</v>
      </c>
      <c r="J200" s="2">
        <v>0.318</v>
      </c>
    </row>
    <row r="201" spans="1:10" x14ac:dyDescent="0.2">
      <c r="A201" t="s">
        <v>10</v>
      </c>
      <c r="B201" t="s">
        <v>49</v>
      </c>
      <c r="C201" t="e">
        <f t="shared" si="6"/>
        <v>#N/A</v>
      </c>
      <c r="D201" t="s">
        <v>34</v>
      </c>
      <c r="E201">
        <v>7</v>
      </c>
      <c r="F201">
        <v>1</v>
      </c>
      <c r="G201" s="1">
        <v>1</v>
      </c>
      <c r="J201" s="2">
        <v>1</v>
      </c>
    </row>
    <row r="202" spans="1:10" x14ac:dyDescent="0.2">
      <c r="A202" t="s">
        <v>10</v>
      </c>
      <c r="B202" t="s">
        <v>49</v>
      </c>
      <c r="C202">
        <f t="shared" si="6"/>
        <v>14</v>
      </c>
      <c r="D202" t="s">
        <v>472</v>
      </c>
      <c r="E202">
        <v>7</v>
      </c>
      <c r="F202">
        <v>2</v>
      </c>
      <c r="G202" s="1">
        <v>1</v>
      </c>
      <c r="H202" s="2">
        <v>0.5</v>
      </c>
      <c r="J202" s="2">
        <v>0.5</v>
      </c>
    </row>
    <row r="203" spans="1:10" x14ac:dyDescent="0.2">
      <c r="A203" t="s">
        <v>10</v>
      </c>
      <c r="B203" t="s">
        <v>49</v>
      </c>
      <c r="C203">
        <f t="shared" si="6"/>
        <v>242</v>
      </c>
      <c r="D203" t="s">
        <v>55</v>
      </c>
      <c r="E203">
        <v>3</v>
      </c>
      <c r="F203">
        <v>2</v>
      </c>
      <c r="G203" s="1">
        <v>0.05</v>
      </c>
      <c r="H203" s="2">
        <v>0.5</v>
      </c>
      <c r="I203" s="2">
        <v>0.5</v>
      </c>
    </row>
    <row r="204" spans="1:10" x14ac:dyDescent="0.2">
      <c r="A204" t="s">
        <v>10</v>
      </c>
      <c r="B204" t="s">
        <v>49</v>
      </c>
      <c r="C204">
        <f t="shared" si="6"/>
        <v>242</v>
      </c>
      <c r="D204" t="s">
        <v>55</v>
      </c>
      <c r="E204">
        <v>4</v>
      </c>
      <c r="F204">
        <v>3</v>
      </c>
      <c r="G204" s="1">
        <v>0.08</v>
      </c>
      <c r="H204" s="2">
        <v>0.33300000000000002</v>
      </c>
      <c r="J204" s="2">
        <v>0.66700000000000004</v>
      </c>
    </row>
    <row r="205" spans="1:10" x14ac:dyDescent="0.2">
      <c r="A205" t="s">
        <v>10</v>
      </c>
      <c r="B205" t="s">
        <v>49</v>
      </c>
      <c r="C205">
        <f t="shared" si="6"/>
        <v>242</v>
      </c>
      <c r="D205" t="s">
        <v>55</v>
      </c>
      <c r="E205">
        <v>5</v>
      </c>
      <c r="F205">
        <v>14</v>
      </c>
      <c r="G205" s="1">
        <v>0.37</v>
      </c>
      <c r="H205" s="2">
        <v>0.57099999999999995</v>
      </c>
      <c r="I205" s="2">
        <v>0.14299999999999999</v>
      </c>
      <c r="J205" s="2">
        <v>0.28599999999999998</v>
      </c>
    </row>
    <row r="206" spans="1:10" x14ac:dyDescent="0.2">
      <c r="A206" t="s">
        <v>10</v>
      </c>
      <c r="B206" t="s">
        <v>49</v>
      </c>
      <c r="C206">
        <f t="shared" si="6"/>
        <v>242</v>
      </c>
      <c r="D206" t="s">
        <v>55</v>
      </c>
      <c r="E206">
        <v>6</v>
      </c>
      <c r="F206">
        <v>5</v>
      </c>
      <c r="G206" s="1">
        <v>0.13</v>
      </c>
      <c r="I206" s="2">
        <v>0.8</v>
      </c>
      <c r="J206" s="2">
        <v>0.2</v>
      </c>
    </row>
    <row r="207" spans="1:10" x14ac:dyDescent="0.2">
      <c r="A207" t="s">
        <v>10</v>
      </c>
      <c r="B207" t="s">
        <v>49</v>
      </c>
      <c r="C207">
        <f t="shared" si="6"/>
        <v>242</v>
      </c>
      <c r="D207" t="s">
        <v>55</v>
      </c>
      <c r="E207">
        <v>7</v>
      </c>
      <c r="F207">
        <v>14</v>
      </c>
      <c r="G207" s="1">
        <v>0.37</v>
      </c>
      <c r="H207" s="2">
        <v>0.28599999999999998</v>
      </c>
      <c r="I207" s="2">
        <v>0.42899999999999999</v>
      </c>
      <c r="J207" s="2">
        <v>0.28599999999999998</v>
      </c>
    </row>
    <row r="208" spans="1:10" x14ac:dyDescent="0.2">
      <c r="A208" t="s">
        <v>10</v>
      </c>
      <c r="B208" t="s">
        <v>49</v>
      </c>
      <c r="C208">
        <f t="shared" si="6"/>
        <v>3081</v>
      </c>
      <c r="D208" t="s">
        <v>468</v>
      </c>
      <c r="E208">
        <v>3</v>
      </c>
      <c r="F208">
        <v>3</v>
      </c>
      <c r="G208" s="1">
        <v>0.03</v>
      </c>
      <c r="H208" s="2">
        <v>1</v>
      </c>
    </row>
    <row r="209" spans="1:14" x14ac:dyDescent="0.2">
      <c r="A209" t="s">
        <v>10</v>
      </c>
      <c r="B209" t="s">
        <v>49</v>
      </c>
      <c r="C209">
        <f t="shared" si="6"/>
        <v>3081</v>
      </c>
      <c r="D209" t="s">
        <v>468</v>
      </c>
      <c r="E209">
        <v>4</v>
      </c>
      <c r="F209">
        <v>9</v>
      </c>
      <c r="G209" s="1">
        <v>0.08</v>
      </c>
      <c r="H209" s="2">
        <v>0.66700000000000004</v>
      </c>
      <c r="I209" s="2">
        <v>0.111</v>
      </c>
      <c r="J209" s="2">
        <v>0.222</v>
      </c>
    </row>
    <row r="210" spans="1:14" x14ac:dyDescent="0.2">
      <c r="A210" t="s">
        <v>10</v>
      </c>
      <c r="B210" t="s">
        <v>49</v>
      </c>
      <c r="C210">
        <f t="shared" si="6"/>
        <v>3081</v>
      </c>
      <c r="D210" t="s">
        <v>468</v>
      </c>
      <c r="E210">
        <v>5</v>
      </c>
      <c r="F210">
        <v>31</v>
      </c>
      <c r="G210" s="1">
        <v>0.28000000000000003</v>
      </c>
      <c r="H210" s="2">
        <v>0.45200000000000001</v>
      </c>
      <c r="I210" s="2">
        <v>0.22600000000000001</v>
      </c>
      <c r="J210" s="2">
        <v>0.32300000000000001</v>
      </c>
    </row>
    <row r="211" spans="1:14" x14ac:dyDescent="0.2">
      <c r="A211" t="s">
        <v>10</v>
      </c>
      <c r="B211" t="s">
        <v>49</v>
      </c>
      <c r="C211">
        <f t="shared" si="6"/>
        <v>3081</v>
      </c>
      <c r="D211" t="s">
        <v>468</v>
      </c>
      <c r="E211">
        <v>6</v>
      </c>
      <c r="F211">
        <v>20</v>
      </c>
      <c r="G211" s="1">
        <v>0.18</v>
      </c>
      <c r="H211" s="2">
        <v>0.3</v>
      </c>
      <c r="I211" s="2">
        <v>0.7</v>
      </c>
    </row>
    <row r="212" spans="1:14" x14ac:dyDescent="0.2">
      <c r="A212" t="s">
        <v>10</v>
      </c>
      <c r="B212" t="s">
        <v>49</v>
      </c>
      <c r="C212">
        <f t="shared" si="6"/>
        <v>3081</v>
      </c>
      <c r="D212" t="s">
        <v>468</v>
      </c>
      <c r="E212">
        <v>7</v>
      </c>
      <c r="F212">
        <v>48</v>
      </c>
      <c r="G212" s="1">
        <v>0.43</v>
      </c>
      <c r="H212" s="2">
        <v>0.22900000000000001</v>
      </c>
      <c r="I212" s="2">
        <v>0.58299999999999996</v>
      </c>
      <c r="J212" s="2">
        <v>0.188</v>
      </c>
    </row>
    <row r="213" spans="1:14" x14ac:dyDescent="0.2">
      <c r="A213" t="s">
        <v>10</v>
      </c>
      <c r="B213" t="s">
        <v>49</v>
      </c>
      <c r="C213">
        <f t="shared" si="6"/>
        <v>768</v>
      </c>
      <c r="D213" t="s">
        <v>57</v>
      </c>
      <c r="E213">
        <v>6</v>
      </c>
      <c r="F213">
        <v>1</v>
      </c>
      <c r="G213" s="1">
        <v>0.5</v>
      </c>
      <c r="I213" s="2">
        <v>1</v>
      </c>
    </row>
    <row r="214" spans="1:14" x14ac:dyDescent="0.2">
      <c r="A214" t="s">
        <v>10</v>
      </c>
      <c r="B214" t="s">
        <v>49</v>
      </c>
      <c r="C214">
        <f t="shared" si="6"/>
        <v>768</v>
      </c>
      <c r="D214" t="s">
        <v>57</v>
      </c>
      <c r="E214">
        <v>7</v>
      </c>
      <c r="F214">
        <v>1</v>
      </c>
      <c r="G214" s="1">
        <v>0.5</v>
      </c>
      <c r="H214" s="2">
        <v>1</v>
      </c>
    </row>
    <row r="215" spans="1:14" x14ac:dyDescent="0.2">
      <c r="A215" t="s">
        <v>10</v>
      </c>
      <c r="B215" t="s">
        <v>49</v>
      </c>
      <c r="C215">
        <f t="shared" si="6"/>
        <v>121</v>
      </c>
      <c r="D215" t="s">
        <v>362</v>
      </c>
      <c r="E215">
        <v>3</v>
      </c>
      <c r="F215">
        <v>2</v>
      </c>
      <c r="G215" s="1">
        <v>0.05</v>
      </c>
      <c r="J215" s="2">
        <v>1</v>
      </c>
    </row>
    <row r="216" spans="1:14" x14ac:dyDescent="0.2">
      <c r="A216" t="s">
        <v>10</v>
      </c>
      <c r="B216" t="s">
        <v>49</v>
      </c>
      <c r="C216">
        <f t="shared" si="6"/>
        <v>121</v>
      </c>
      <c r="D216" t="s">
        <v>362</v>
      </c>
      <c r="E216">
        <v>4</v>
      </c>
      <c r="F216">
        <v>4</v>
      </c>
      <c r="G216" s="1">
        <v>0.1</v>
      </c>
      <c r="H216" s="2">
        <v>0.5</v>
      </c>
      <c r="I216" s="2">
        <v>0.25</v>
      </c>
      <c r="J216" s="2">
        <v>0.25</v>
      </c>
    </row>
    <row r="217" spans="1:14" x14ac:dyDescent="0.2">
      <c r="A217" t="s">
        <v>10</v>
      </c>
      <c r="B217" t="s">
        <v>49</v>
      </c>
      <c r="C217">
        <f t="shared" si="6"/>
        <v>121</v>
      </c>
      <c r="D217" t="s">
        <v>362</v>
      </c>
      <c r="E217">
        <v>5</v>
      </c>
      <c r="F217">
        <v>7</v>
      </c>
      <c r="G217" s="1">
        <v>0.17</v>
      </c>
      <c r="H217" s="2">
        <v>1</v>
      </c>
    </row>
    <row r="218" spans="1:14" x14ac:dyDescent="0.2">
      <c r="A218" t="s">
        <v>10</v>
      </c>
      <c r="B218" t="s">
        <v>49</v>
      </c>
      <c r="C218">
        <f t="shared" si="6"/>
        <v>121</v>
      </c>
      <c r="D218" t="s">
        <v>362</v>
      </c>
      <c r="E218">
        <v>6</v>
      </c>
      <c r="F218">
        <v>10</v>
      </c>
      <c r="G218" s="1">
        <v>0.24</v>
      </c>
      <c r="H218" s="2">
        <v>0.3</v>
      </c>
      <c r="I218" s="2">
        <v>0.6</v>
      </c>
      <c r="J218" s="2">
        <v>0.1</v>
      </c>
    </row>
    <row r="219" spans="1:14" x14ac:dyDescent="0.2">
      <c r="A219" t="s">
        <v>10</v>
      </c>
      <c r="B219" t="s">
        <v>49</v>
      </c>
      <c r="C219">
        <f t="shared" si="6"/>
        <v>121</v>
      </c>
      <c r="D219" t="s">
        <v>362</v>
      </c>
      <c r="E219">
        <v>7</v>
      </c>
      <c r="F219">
        <v>19</v>
      </c>
      <c r="G219" s="1">
        <v>0.45</v>
      </c>
      <c r="H219" s="2">
        <v>0.42099999999999999</v>
      </c>
      <c r="I219" s="2">
        <v>0.316</v>
      </c>
      <c r="J219" s="2">
        <v>0.26300000000000001</v>
      </c>
    </row>
    <row r="220" spans="1:14" x14ac:dyDescent="0.2">
      <c r="A220" t="s">
        <v>10</v>
      </c>
      <c r="B220" t="s">
        <v>49</v>
      </c>
      <c r="C220">
        <f t="shared" si="6"/>
        <v>179</v>
      </c>
      <c r="D220" t="s">
        <v>59</v>
      </c>
      <c r="E220">
        <v>6</v>
      </c>
      <c r="F220">
        <v>1</v>
      </c>
      <c r="G220" s="1">
        <v>0.25</v>
      </c>
      <c r="H220" s="2">
        <v>1</v>
      </c>
    </row>
    <row r="221" spans="1:14" x14ac:dyDescent="0.2">
      <c r="A221" t="s">
        <v>10</v>
      </c>
      <c r="B221" t="s">
        <v>49</v>
      </c>
      <c r="C221">
        <f t="shared" si="6"/>
        <v>179</v>
      </c>
      <c r="D221" t="s">
        <v>59</v>
      </c>
      <c r="E221">
        <v>7</v>
      </c>
      <c r="F221">
        <v>3</v>
      </c>
      <c r="G221" s="1">
        <v>0.75</v>
      </c>
      <c r="H221" s="2">
        <v>1</v>
      </c>
    </row>
    <row r="222" spans="1:14" x14ac:dyDescent="0.2">
      <c r="A222" t="s">
        <v>10</v>
      </c>
      <c r="B222" t="s">
        <v>60</v>
      </c>
      <c r="C222">
        <f t="shared" ref="C222:C253" si="7">VLOOKUP(D222,s6_telugu,2,FALSE)</f>
        <v>489</v>
      </c>
      <c r="D222" t="s">
        <v>61</v>
      </c>
      <c r="E222">
        <v>3</v>
      </c>
      <c r="F222">
        <v>9</v>
      </c>
      <c r="G222" s="1">
        <v>0.35</v>
      </c>
      <c r="H222" s="2">
        <v>1</v>
      </c>
      <c r="M222" t="s">
        <v>71</v>
      </c>
      <c r="N222">
        <v>81</v>
      </c>
    </row>
    <row r="223" spans="1:14" x14ac:dyDescent="0.2">
      <c r="A223" t="s">
        <v>10</v>
      </c>
      <c r="B223" t="s">
        <v>60</v>
      </c>
      <c r="C223">
        <f t="shared" si="7"/>
        <v>489</v>
      </c>
      <c r="D223" t="s">
        <v>61</v>
      </c>
      <c r="E223">
        <v>4</v>
      </c>
      <c r="F223">
        <v>5</v>
      </c>
      <c r="G223" s="1">
        <v>0.19</v>
      </c>
      <c r="H223" s="2">
        <v>1</v>
      </c>
      <c r="M223" t="s">
        <v>70</v>
      </c>
      <c r="N223">
        <v>293</v>
      </c>
    </row>
    <row r="224" spans="1:14" x14ac:dyDescent="0.2">
      <c r="A224" t="s">
        <v>10</v>
      </c>
      <c r="B224" t="s">
        <v>60</v>
      </c>
      <c r="C224">
        <f t="shared" si="7"/>
        <v>489</v>
      </c>
      <c r="D224" t="s">
        <v>61</v>
      </c>
      <c r="E224">
        <v>5</v>
      </c>
      <c r="F224">
        <v>6</v>
      </c>
      <c r="G224" s="1">
        <v>0.23</v>
      </c>
      <c r="H224" s="2">
        <v>1</v>
      </c>
      <c r="M224" t="s">
        <v>394</v>
      </c>
      <c r="N224">
        <v>3083</v>
      </c>
    </row>
    <row r="225" spans="1:14" x14ac:dyDescent="0.2">
      <c r="A225" t="s">
        <v>10</v>
      </c>
      <c r="B225" t="s">
        <v>60</v>
      </c>
      <c r="C225">
        <f t="shared" si="7"/>
        <v>489</v>
      </c>
      <c r="D225" t="s">
        <v>61</v>
      </c>
      <c r="E225">
        <v>6</v>
      </c>
      <c r="F225">
        <v>4</v>
      </c>
      <c r="G225" s="1">
        <v>0.15</v>
      </c>
      <c r="H225" s="2">
        <v>1</v>
      </c>
      <c r="M225" t="s">
        <v>69</v>
      </c>
      <c r="N225">
        <v>567</v>
      </c>
    </row>
    <row r="226" spans="1:14" x14ac:dyDescent="0.2">
      <c r="A226" t="s">
        <v>10</v>
      </c>
      <c r="B226" t="s">
        <v>60</v>
      </c>
      <c r="C226">
        <f t="shared" si="7"/>
        <v>489</v>
      </c>
      <c r="D226" t="s">
        <v>61</v>
      </c>
      <c r="E226">
        <v>7</v>
      </c>
      <c r="F226">
        <v>2</v>
      </c>
      <c r="G226" s="1">
        <v>0.08</v>
      </c>
      <c r="H226" s="2">
        <v>1</v>
      </c>
      <c r="M226" t="s">
        <v>61</v>
      </c>
      <c r="N226">
        <v>489</v>
      </c>
    </row>
    <row r="227" spans="1:14" x14ac:dyDescent="0.2">
      <c r="A227" t="s">
        <v>10</v>
      </c>
      <c r="B227" t="s">
        <v>60</v>
      </c>
      <c r="C227">
        <f t="shared" si="7"/>
        <v>311</v>
      </c>
      <c r="D227" t="s">
        <v>62</v>
      </c>
      <c r="E227">
        <v>5</v>
      </c>
      <c r="F227">
        <v>1</v>
      </c>
      <c r="G227" s="1">
        <v>0.11</v>
      </c>
      <c r="H227" s="2">
        <v>1</v>
      </c>
      <c r="M227" t="s">
        <v>66</v>
      </c>
      <c r="N227">
        <v>482</v>
      </c>
    </row>
    <row r="228" spans="1:14" x14ac:dyDescent="0.2">
      <c r="A228" t="s">
        <v>10</v>
      </c>
      <c r="B228" t="s">
        <v>60</v>
      </c>
      <c r="C228">
        <f t="shared" si="7"/>
        <v>311</v>
      </c>
      <c r="D228" t="s">
        <v>62</v>
      </c>
      <c r="E228">
        <v>6</v>
      </c>
      <c r="F228">
        <v>5</v>
      </c>
      <c r="G228" s="1">
        <v>0.56000000000000005</v>
      </c>
      <c r="H228" s="2">
        <v>1</v>
      </c>
      <c r="M228" t="s">
        <v>62</v>
      </c>
      <c r="N228">
        <v>311</v>
      </c>
    </row>
    <row r="229" spans="1:14" x14ac:dyDescent="0.2">
      <c r="A229" t="s">
        <v>10</v>
      </c>
      <c r="B229" t="s">
        <v>60</v>
      </c>
      <c r="C229">
        <f t="shared" si="7"/>
        <v>311</v>
      </c>
      <c r="D229" t="s">
        <v>62</v>
      </c>
      <c r="E229">
        <v>7</v>
      </c>
      <c r="F229">
        <v>3</v>
      </c>
      <c r="G229" s="1">
        <v>0.33</v>
      </c>
      <c r="H229" s="2">
        <v>0.33300000000000002</v>
      </c>
      <c r="J229" s="2">
        <v>0.66700000000000004</v>
      </c>
      <c r="M229" t="s">
        <v>473</v>
      </c>
      <c r="N229">
        <v>2298</v>
      </c>
    </row>
    <row r="230" spans="1:14" x14ac:dyDescent="0.2">
      <c r="A230" t="s">
        <v>10</v>
      </c>
      <c r="B230" t="s">
        <v>60</v>
      </c>
      <c r="C230" t="e">
        <f t="shared" si="7"/>
        <v>#N/A</v>
      </c>
      <c r="D230" t="s">
        <v>63</v>
      </c>
      <c r="E230">
        <v>6</v>
      </c>
      <c r="F230">
        <v>2</v>
      </c>
      <c r="G230" s="1">
        <v>0.67</v>
      </c>
      <c r="H230" s="2">
        <v>0.5</v>
      </c>
      <c r="J230" s="2">
        <v>0.5</v>
      </c>
      <c r="M230" t="s">
        <v>474</v>
      </c>
      <c r="N230">
        <v>2307</v>
      </c>
    </row>
    <row r="231" spans="1:14" x14ac:dyDescent="0.2">
      <c r="A231" t="s">
        <v>10</v>
      </c>
      <c r="B231" t="s">
        <v>60</v>
      </c>
      <c r="C231" t="e">
        <f t="shared" si="7"/>
        <v>#N/A</v>
      </c>
      <c r="D231" t="s">
        <v>63</v>
      </c>
      <c r="E231">
        <v>7</v>
      </c>
      <c r="F231">
        <v>1</v>
      </c>
      <c r="G231" s="1">
        <v>0.33</v>
      </c>
      <c r="J231" s="2">
        <v>1</v>
      </c>
      <c r="M231" t="s">
        <v>475</v>
      </c>
      <c r="N231">
        <v>3090</v>
      </c>
    </row>
    <row r="232" spans="1:14" x14ac:dyDescent="0.2">
      <c r="A232" t="s">
        <v>10</v>
      </c>
      <c r="B232" t="s">
        <v>60</v>
      </c>
      <c r="C232">
        <f t="shared" si="7"/>
        <v>2336</v>
      </c>
      <c r="D232" t="s">
        <v>64</v>
      </c>
      <c r="E232">
        <v>6</v>
      </c>
      <c r="F232">
        <v>3</v>
      </c>
      <c r="G232" s="1">
        <v>0.6</v>
      </c>
      <c r="H232" s="2">
        <v>1</v>
      </c>
      <c r="M232" t="s">
        <v>476</v>
      </c>
      <c r="N232">
        <v>2274</v>
      </c>
    </row>
    <row r="233" spans="1:14" x14ac:dyDescent="0.2">
      <c r="A233" t="s">
        <v>10</v>
      </c>
      <c r="B233" t="s">
        <v>60</v>
      </c>
      <c r="C233">
        <f t="shared" si="7"/>
        <v>2336</v>
      </c>
      <c r="D233" t="s">
        <v>64</v>
      </c>
      <c r="E233">
        <v>7</v>
      </c>
      <c r="F233">
        <v>2</v>
      </c>
      <c r="G233" s="1">
        <v>0.4</v>
      </c>
      <c r="H233" s="2">
        <v>0.5</v>
      </c>
      <c r="I233" s="2">
        <v>0.5</v>
      </c>
      <c r="M233" t="s">
        <v>68</v>
      </c>
      <c r="N233">
        <v>274</v>
      </c>
    </row>
    <row r="234" spans="1:14" x14ac:dyDescent="0.2">
      <c r="A234" t="s">
        <v>10</v>
      </c>
      <c r="B234" t="s">
        <v>60</v>
      </c>
      <c r="C234">
        <f t="shared" si="7"/>
        <v>2298</v>
      </c>
      <c r="D234" t="s">
        <v>473</v>
      </c>
      <c r="E234">
        <v>2</v>
      </c>
      <c r="F234">
        <v>1</v>
      </c>
      <c r="G234" s="1">
        <v>0.04</v>
      </c>
      <c r="I234" s="2">
        <v>1</v>
      </c>
      <c r="M234" t="s">
        <v>477</v>
      </c>
      <c r="N234">
        <v>2290</v>
      </c>
    </row>
    <row r="235" spans="1:14" x14ac:dyDescent="0.2">
      <c r="A235" t="s">
        <v>10</v>
      </c>
      <c r="B235" t="s">
        <v>60</v>
      </c>
      <c r="C235">
        <f t="shared" si="7"/>
        <v>2298</v>
      </c>
      <c r="D235" t="s">
        <v>473</v>
      </c>
      <c r="E235">
        <v>4</v>
      </c>
      <c r="F235">
        <v>1</v>
      </c>
      <c r="G235" s="1">
        <v>0.04</v>
      </c>
      <c r="H235" s="2">
        <v>1</v>
      </c>
      <c r="M235" t="s">
        <v>64</v>
      </c>
      <c r="N235">
        <v>2336</v>
      </c>
    </row>
    <row r="236" spans="1:14" x14ac:dyDescent="0.2">
      <c r="A236" t="s">
        <v>10</v>
      </c>
      <c r="B236" t="s">
        <v>60</v>
      </c>
      <c r="C236">
        <f t="shared" si="7"/>
        <v>2298</v>
      </c>
      <c r="D236" t="s">
        <v>473</v>
      </c>
      <c r="E236">
        <v>5</v>
      </c>
      <c r="F236">
        <v>4</v>
      </c>
      <c r="G236" s="1">
        <v>0.17</v>
      </c>
      <c r="H236" s="2">
        <v>0.5</v>
      </c>
      <c r="I236" s="2">
        <v>0.25</v>
      </c>
      <c r="J236" s="2">
        <v>0.25</v>
      </c>
      <c r="M236" t="s">
        <v>478</v>
      </c>
      <c r="N236">
        <v>3000</v>
      </c>
    </row>
    <row r="237" spans="1:14" x14ac:dyDescent="0.2">
      <c r="A237" t="s">
        <v>10</v>
      </c>
      <c r="B237" t="s">
        <v>60</v>
      </c>
      <c r="C237">
        <f t="shared" si="7"/>
        <v>2298</v>
      </c>
      <c r="D237" t="s">
        <v>473</v>
      </c>
      <c r="E237">
        <v>6</v>
      </c>
      <c r="F237">
        <v>6</v>
      </c>
      <c r="G237" s="1">
        <v>0.26</v>
      </c>
      <c r="I237" s="2">
        <v>0.5</v>
      </c>
      <c r="J237" s="2">
        <v>0.5</v>
      </c>
    </row>
    <row r="238" spans="1:14" x14ac:dyDescent="0.2">
      <c r="A238" t="s">
        <v>10</v>
      </c>
      <c r="B238" t="s">
        <v>60</v>
      </c>
      <c r="C238">
        <f t="shared" si="7"/>
        <v>2298</v>
      </c>
      <c r="D238" t="s">
        <v>473</v>
      </c>
      <c r="E238">
        <v>7</v>
      </c>
      <c r="F238">
        <v>11</v>
      </c>
      <c r="G238" s="1">
        <v>0.48</v>
      </c>
      <c r="H238" s="2">
        <v>0.182</v>
      </c>
      <c r="I238" s="2">
        <v>0.45500000000000002</v>
      </c>
      <c r="J238" s="2">
        <v>0.36399999999999999</v>
      </c>
    </row>
    <row r="239" spans="1:14" x14ac:dyDescent="0.2">
      <c r="A239" t="s">
        <v>10</v>
      </c>
      <c r="B239" t="s">
        <v>60</v>
      </c>
      <c r="C239">
        <f t="shared" si="7"/>
        <v>2274</v>
      </c>
      <c r="D239" t="s">
        <v>476</v>
      </c>
      <c r="E239">
        <v>4</v>
      </c>
      <c r="F239">
        <v>2</v>
      </c>
      <c r="G239" s="1">
        <v>0.1</v>
      </c>
      <c r="J239" s="2">
        <v>1</v>
      </c>
    </row>
    <row r="240" spans="1:14" x14ac:dyDescent="0.2">
      <c r="A240" t="s">
        <v>10</v>
      </c>
      <c r="B240" t="s">
        <v>60</v>
      </c>
      <c r="C240">
        <f t="shared" si="7"/>
        <v>2274</v>
      </c>
      <c r="D240" t="s">
        <v>476</v>
      </c>
      <c r="E240">
        <v>5</v>
      </c>
      <c r="F240">
        <v>8</v>
      </c>
      <c r="G240" s="1">
        <v>0.38</v>
      </c>
      <c r="H240" s="2">
        <v>0.25</v>
      </c>
      <c r="I240" s="2">
        <v>0.375</v>
      </c>
      <c r="J240" s="2">
        <v>0.375</v>
      </c>
    </row>
    <row r="241" spans="1:10" x14ac:dyDescent="0.2">
      <c r="A241" t="s">
        <v>10</v>
      </c>
      <c r="B241" t="s">
        <v>60</v>
      </c>
      <c r="C241">
        <f t="shared" si="7"/>
        <v>2274</v>
      </c>
      <c r="D241" t="s">
        <v>476</v>
      </c>
      <c r="E241">
        <v>6</v>
      </c>
      <c r="F241">
        <v>5</v>
      </c>
      <c r="G241" s="1">
        <v>0.24</v>
      </c>
      <c r="H241" s="2">
        <v>0.2</v>
      </c>
      <c r="I241" s="2">
        <v>0.4</v>
      </c>
      <c r="J241" s="2">
        <v>0.4</v>
      </c>
    </row>
    <row r="242" spans="1:10" x14ac:dyDescent="0.2">
      <c r="A242" t="s">
        <v>10</v>
      </c>
      <c r="B242" t="s">
        <v>60</v>
      </c>
      <c r="C242">
        <f t="shared" si="7"/>
        <v>2274</v>
      </c>
      <c r="D242" t="s">
        <v>476</v>
      </c>
      <c r="E242">
        <v>7</v>
      </c>
      <c r="F242">
        <v>6</v>
      </c>
      <c r="G242" s="1">
        <v>0.28999999999999998</v>
      </c>
      <c r="H242" s="2">
        <v>0.33300000000000002</v>
      </c>
      <c r="I242" s="2">
        <v>0.33300000000000002</v>
      </c>
      <c r="J242" s="2">
        <v>0.33300000000000002</v>
      </c>
    </row>
    <row r="243" spans="1:10" x14ac:dyDescent="0.2">
      <c r="A243" t="s">
        <v>10</v>
      </c>
      <c r="B243" t="s">
        <v>60</v>
      </c>
      <c r="C243">
        <f t="shared" si="7"/>
        <v>482</v>
      </c>
      <c r="D243" t="s">
        <v>66</v>
      </c>
      <c r="E243">
        <v>2</v>
      </c>
      <c r="F243">
        <v>2</v>
      </c>
      <c r="G243" s="1">
        <v>0.03</v>
      </c>
      <c r="I243" s="2">
        <v>0.5</v>
      </c>
      <c r="J243" s="2">
        <v>0.5</v>
      </c>
    </row>
    <row r="244" spans="1:10" x14ac:dyDescent="0.2">
      <c r="A244" t="s">
        <v>10</v>
      </c>
      <c r="B244" t="s">
        <v>60</v>
      </c>
      <c r="C244">
        <f t="shared" si="7"/>
        <v>482</v>
      </c>
      <c r="D244" t="s">
        <v>66</v>
      </c>
      <c r="E244">
        <v>3</v>
      </c>
      <c r="F244">
        <v>3</v>
      </c>
      <c r="G244" s="1">
        <v>0.05</v>
      </c>
      <c r="H244" s="2">
        <v>0.33300000000000002</v>
      </c>
      <c r="I244" s="2">
        <v>0.33300000000000002</v>
      </c>
      <c r="J244" s="2">
        <v>0.33300000000000002</v>
      </c>
    </row>
    <row r="245" spans="1:10" x14ac:dyDescent="0.2">
      <c r="A245" t="s">
        <v>10</v>
      </c>
      <c r="B245" t="s">
        <v>60</v>
      </c>
      <c r="C245">
        <f t="shared" si="7"/>
        <v>482</v>
      </c>
      <c r="D245" t="s">
        <v>66</v>
      </c>
      <c r="E245">
        <v>4</v>
      </c>
      <c r="F245">
        <v>5</v>
      </c>
      <c r="G245" s="1">
        <v>0.08</v>
      </c>
      <c r="H245" s="2">
        <v>0.4</v>
      </c>
      <c r="I245" s="2">
        <v>0.2</v>
      </c>
      <c r="J245" s="2">
        <v>0.4</v>
      </c>
    </row>
    <row r="246" spans="1:10" x14ac:dyDescent="0.2">
      <c r="A246" t="s">
        <v>10</v>
      </c>
      <c r="B246" t="s">
        <v>60</v>
      </c>
      <c r="C246">
        <f t="shared" si="7"/>
        <v>482</v>
      </c>
      <c r="D246" t="s">
        <v>66</v>
      </c>
      <c r="E246">
        <v>5</v>
      </c>
      <c r="F246">
        <v>12</v>
      </c>
      <c r="G246" s="1">
        <v>0.2</v>
      </c>
      <c r="H246" s="2">
        <v>0.75</v>
      </c>
      <c r="I246" s="2">
        <v>0.16700000000000001</v>
      </c>
      <c r="J246" s="2">
        <v>8.3000000000000004E-2</v>
      </c>
    </row>
    <row r="247" spans="1:10" x14ac:dyDescent="0.2">
      <c r="A247" t="s">
        <v>10</v>
      </c>
      <c r="B247" t="s">
        <v>60</v>
      </c>
      <c r="C247">
        <f t="shared" si="7"/>
        <v>482</v>
      </c>
      <c r="D247" t="s">
        <v>66</v>
      </c>
      <c r="E247">
        <v>6</v>
      </c>
      <c r="F247">
        <v>10</v>
      </c>
      <c r="G247" s="1">
        <v>0.16</v>
      </c>
      <c r="H247" s="2">
        <v>0.5</v>
      </c>
      <c r="I247" s="2">
        <v>0.5</v>
      </c>
    </row>
    <row r="248" spans="1:10" x14ac:dyDescent="0.2">
      <c r="A248" t="s">
        <v>10</v>
      </c>
      <c r="B248" t="s">
        <v>60</v>
      </c>
      <c r="C248">
        <f t="shared" si="7"/>
        <v>482</v>
      </c>
      <c r="D248" t="s">
        <v>66</v>
      </c>
      <c r="E248">
        <v>7</v>
      </c>
      <c r="F248">
        <v>29</v>
      </c>
      <c r="G248" s="1">
        <v>0.48</v>
      </c>
      <c r="H248" s="2">
        <v>0.55200000000000005</v>
      </c>
      <c r="I248" s="2">
        <v>0.24099999999999999</v>
      </c>
      <c r="J248" s="2">
        <v>0.20699999999999999</v>
      </c>
    </row>
    <row r="249" spans="1:10" x14ac:dyDescent="0.2">
      <c r="A249" t="s">
        <v>10</v>
      </c>
      <c r="B249" t="s">
        <v>60</v>
      </c>
      <c r="C249">
        <f t="shared" si="7"/>
        <v>2307</v>
      </c>
      <c r="D249" t="s">
        <v>474</v>
      </c>
      <c r="E249">
        <v>4</v>
      </c>
      <c r="F249">
        <v>2</v>
      </c>
      <c r="G249" s="1">
        <v>0.06</v>
      </c>
      <c r="H249" s="2">
        <v>1</v>
      </c>
    </row>
    <row r="250" spans="1:10" x14ac:dyDescent="0.2">
      <c r="A250" t="s">
        <v>10</v>
      </c>
      <c r="B250" t="s">
        <v>60</v>
      </c>
      <c r="C250">
        <f t="shared" si="7"/>
        <v>2307</v>
      </c>
      <c r="D250" t="s">
        <v>474</v>
      </c>
      <c r="E250">
        <v>5</v>
      </c>
      <c r="F250">
        <v>12</v>
      </c>
      <c r="G250" s="1">
        <v>0.34</v>
      </c>
      <c r="H250" s="2">
        <v>0.75</v>
      </c>
      <c r="I250" s="2">
        <v>0.16700000000000001</v>
      </c>
      <c r="J250" s="2">
        <v>8.3000000000000004E-2</v>
      </c>
    </row>
    <row r="251" spans="1:10" x14ac:dyDescent="0.2">
      <c r="A251" t="s">
        <v>10</v>
      </c>
      <c r="B251" t="s">
        <v>60</v>
      </c>
      <c r="C251">
        <f t="shared" si="7"/>
        <v>2307</v>
      </c>
      <c r="D251" t="s">
        <v>474</v>
      </c>
      <c r="E251">
        <v>6</v>
      </c>
      <c r="F251">
        <v>6</v>
      </c>
      <c r="G251" s="1">
        <v>0.17</v>
      </c>
      <c r="H251" s="2">
        <v>0.83299999999999996</v>
      </c>
      <c r="J251" s="2">
        <v>0.16700000000000001</v>
      </c>
    </row>
    <row r="252" spans="1:10" x14ac:dyDescent="0.2">
      <c r="A252" t="s">
        <v>10</v>
      </c>
      <c r="B252" t="s">
        <v>60</v>
      </c>
      <c r="C252">
        <f t="shared" si="7"/>
        <v>2307</v>
      </c>
      <c r="D252" t="s">
        <v>474</v>
      </c>
      <c r="E252">
        <v>7</v>
      </c>
      <c r="F252">
        <v>15</v>
      </c>
      <c r="G252" s="1">
        <v>0.43</v>
      </c>
      <c r="H252" s="2">
        <v>0.26700000000000002</v>
      </c>
      <c r="I252" s="2">
        <v>0.33300000000000002</v>
      </c>
      <c r="J252" s="2">
        <v>0.4</v>
      </c>
    </row>
    <row r="253" spans="1:10" x14ac:dyDescent="0.2">
      <c r="A253" t="s">
        <v>10</v>
      </c>
      <c r="B253" t="s">
        <v>60</v>
      </c>
      <c r="C253">
        <f t="shared" si="7"/>
        <v>274</v>
      </c>
      <c r="D253" t="s">
        <v>68</v>
      </c>
      <c r="E253">
        <v>5</v>
      </c>
      <c r="F253">
        <v>2</v>
      </c>
      <c r="G253" s="1">
        <v>0.67</v>
      </c>
      <c r="H253" s="2">
        <v>1</v>
      </c>
    </row>
    <row r="254" spans="1:10" x14ac:dyDescent="0.2">
      <c r="A254" t="s">
        <v>10</v>
      </c>
      <c r="B254" t="s">
        <v>60</v>
      </c>
      <c r="C254">
        <f t="shared" ref="C254:C285" si="8">VLOOKUP(D254,s6_telugu,2,FALSE)</f>
        <v>274</v>
      </c>
      <c r="D254" t="s">
        <v>68</v>
      </c>
      <c r="E254">
        <v>6</v>
      </c>
      <c r="F254">
        <v>1</v>
      </c>
      <c r="G254" s="1">
        <v>0.33</v>
      </c>
      <c r="I254" s="2">
        <v>1</v>
      </c>
    </row>
    <row r="255" spans="1:10" x14ac:dyDescent="0.2">
      <c r="A255" t="s">
        <v>10</v>
      </c>
      <c r="B255" t="s">
        <v>60</v>
      </c>
      <c r="C255">
        <f t="shared" si="8"/>
        <v>567</v>
      </c>
      <c r="D255" t="s">
        <v>69</v>
      </c>
      <c r="E255">
        <v>2</v>
      </c>
      <c r="F255">
        <v>2</v>
      </c>
      <c r="G255" s="1">
        <v>0.02</v>
      </c>
      <c r="H255" s="2">
        <v>0.5</v>
      </c>
      <c r="J255" s="2">
        <v>0.5</v>
      </c>
    </row>
    <row r="256" spans="1:10" x14ac:dyDescent="0.2">
      <c r="A256" t="s">
        <v>10</v>
      </c>
      <c r="B256" t="s">
        <v>60</v>
      </c>
      <c r="C256">
        <f t="shared" si="8"/>
        <v>567</v>
      </c>
      <c r="D256" t="s">
        <v>69</v>
      </c>
      <c r="E256">
        <v>3</v>
      </c>
      <c r="F256">
        <v>5</v>
      </c>
      <c r="G256" s="1">
        <v>0.05</v>
      </c>
      <c r="H256" s="2">
        <v>0.6</v>
      </c>
      <c r="I256" s="2">
        <v>0.2</v>
      </c>
      <c r="J256" s="2">
        <v>0.2</v>
      </c>
    </row>
    <row r="257" spans="1:10" x14ac:dyDescent="0.2">
      <c r="A257" t="s">
        <v>10</v>
      </c>
      <c r="B257" t="s">
        <v>60</v>
      </c>
      <c r="C257">
        <f t="shared" si="8"/>
        <v>567</v>
      </c>
      <c r="D257" t="s">
        <v>69</v>
      </c>
      <c r="E257">
        <v>4</v>
      </c>
      <c r="F257">
        <v>21</v>
      </c>
      <c r="G257" s="1">
        <v>0.19</v>
      </c>
      <c r="H257" s="2">
        <v>0.47599999999999998</v>
      </c>
      <c r="I257" s="2">
        <v>0.14299999999999999</v>
      </c>
      <c r="J257" s="2">
        <v>0.38100000000000001</v>
      </c>
    </row>
    <row r="258" spans="1:10" x14ac:dyDescent="0.2">
      <c r="A258" t="s">
        <v>10</v>
      </c>
      <c r="B258" t="s">
        <v>60</v>
      </c>
      <c r="C258">
        <f t="shared" si="8"/>
        <v>567</v>
      </c>
      <c r="D258" t="s">
        <v>69</v>
      </c>
      <c r="E258">
        <v>5</v>
      </c>
      <c r="F258">
        <v>23</v>
      </c>
      <c r="G258" s="1">
        <v>0.21</v>
      </c>
      <c r="H258" s="2">
        <v>0.65200000000000002</v>
      </c>
      <c r="I258" s="2">
        <v>0.13</v>
      </c>
      <c r="J258" s="2">
        <v>0.217</v>
      </c>
    </row>
    <row r="259" spans="1:10" x14ac:dyDescent="0.2">
      <c r="A259" t="s">
        <v>10</v>
      </c>
      <c r="B259" t="s">
        <v>60</v>
      </c>
      <c r="C259">
        <f t="shared" si="8"/>
        <v>567</v>
      </c>
      <c r="D259" t="s">
        <v>69</v>
      </c>
      <c r="E259">
        <v>6</v>
      </c>
      <c r="F259">
        <v>23</v>
      </c>
      <c r="G259" s="1">
        <v>0.21</v>
      </c>
      <c r="H259" s="2">
        <v>0.52200000000000002</v>
      </c>
      <c r="I259" s="2">
        <v>0.34799999999999998</v>
      </c>
      <c r="J259" s="2">
        <v>0.13</v>
      </c>
    </row>
    <row r="260" spans="1:10" x14ac:dyDescent="0.2">
      <c r="A260" t="s">
        <v>10</v>
      </c>
      <c r="B260" t="s">
        <v>60</v>
      </c>
      <c r="C260">
        <f t="shared" si="8"/>
        <v>567</v>
      </c>
      <c r="D260" t="s">
        <v>69</v>
      </c>
      <c r="E260">
        <v>7</v>
      </c>
      <c r="F260">
        <v>37</v>
      </c>
      <c r="G260" s="1">
        <v>0.33</v>
      </c>
      <c r="H260" s="2">
        <v>0.51400000000000001</v>
      </c>
      <c r="I260" s="2">
        <v>0.29699999999999999</v>
      </c>
      <c r="J260" s="2">
        <v>0.189</v>
      </c>
    </row>
    <row r="261" spans="1:10" x14ac:dyDescent="0.2">
      <c r="A261" t="s">
        <v>10</v>
      </c>
      <c r="B261" t="s">
        <v>60</v>
      </c>
      <c r="C261">
        <f t="shared" si="8"/>
        <v>293</v>
      </c>
      <c r="D261" t="s">
        <v>70</v>
      </c>
      <c r="E261">
        <v>1</v>
      </c>
      <c r="F261">
        <v>1</v>
      </c>
      <c r="G261" s="1">
        <v>0</v>
      </c>
      <c r="I261" s="2">
        <v>1</v>
      </c>
    </row>
    <row r="262" spans="1:10" x14ac:dyDescent="0.2">
      <c r="A262" t="s">
        <v>10</v>
      </c>
      <c r="B262" t="s">
        <v>60</v>
      </c>
      <c r="C262">
        <f t="shared" si="8"/>
        <v>293</v>
      </c>
      <c r="D262" t="s">
        <v>70</v>
      </c>
      <c r="E262">
        <v>2</v>
      </c>
      <c r="F262">
        <v>4</v>
      </c>
      <c r="G262" s="1">
        <v>0.02</v>
      </c>
      <c r="H262" s="2">
        <v>0.25</v>
      </c>
      <c r="I262" s="2">
        <v>0.25</v>
      </c>
      <c r="J262" s="2">
        <v>0.5</v>
      </c>
    </row>
    <row r="263" spans="1:10" x14ac:dyDescent="0.2">
      <c r="A263" t="s">
        <v>10</v>
      </c>
      <c r="B263" t="s">
        <v>60</v>
      </c>
      <c r="C263">
        <f t="shared" si="8"/>
        <v>293</v>
      </c>
      <c r="D263" t="s">
        <v>70</v>
      </c>
      <c r="E263">
        <v>3</v>
      </c>
      <c r="F263">
        <v>10</v>
      </c>
      <c r="G263" s="1">
        <v>0.05</v>
      </c>
      <c r="H263" s="2">
        <v>0.6</v>
      </c>
      <c r="J263" s="2">
        <v>0.4</v>
      </c>
    </row>
    <row r="264" spans="1:10" x14ac:dyDescent="0.2">
      <c r="A264" t="s">
        <v>10</v>
      </c>
      <c r="B264" t="s">
        <v>60</v>
      </c>
      <c r="C264">
        <f t="shared" si="8"/>
        <v>293</v>
      </c>
      <c r="D264" t="s">
        <v>70</v>
      </c>
      <c r="E264">
        <v>4</v>
      </c>
      <c r="F264">
        <v>27</v>
      </c>
      <c r="G264" s="1">
        <v>0.13</v>
      </c>
      <c r="H264" s="2">
        <v>0.59299999999999997</v>
      </c>
      <c r="I264" s="2">
        <v>0.111</v>
      </c>
      <c r="J264" s="2">
        <v>0.29599999999999999</v>
      </c>
    </row>
    <row r="265" spans="1:10" x14ac:dyDescent="0.2">
      <c r="A265" t="s">
        <v>10</v>
      </c>
      <c r="B265" t="s">
        <v>60</v>
      </c>
      <c r="C265">
        <f t="shared" si="8"/>
        <v>293</v>
      </c>
      <c r="D265" t="s">
        <v>70</v>
      </c>
      <c r="E265">
        <v>5</v>
      </c>
      <c r="F265">
        <v>41</v>
      </c>
      <c r="G265" s="1">
        <v>0.2</v>
      </c>
      <c r="H265" s="2">
        <v>0.56100000000000005</v>
      </c>
      <c r="I265" s="2">
        <v>0.17100000000000001</v>
      </c>
      <c r="J265" s="2">
        <v>0.26800000000000002</v>
      </c>
    </row>
    <row r="266" spans="1:10" x14ac:dyDescent="0.2">
      <c r="A266" t="s">
        <v>10</v>
      </c>
      <c r="B266" t="s">
        <v>60</v>
      </c>
      <c r="C266">
        <f t="shared" si="8"/>
        <v>293</v>
      </c>
      <c r="D266" t="s">
        <v>70</v>
      </c>
      <c r="E266">
        <v>6</v>
      </c>
      <c r="F266">
        <v>50</v>
      </c>
      <c r="G266" s="1">
        <v>0.25</v>
      </c>
      <c r="H266" s="2">
        <v>0.36</v>
      </c>
      <c r="I266" s="2">
        <v>0.44</v>
      </c>
      <c r="J266" s="2">
        <v>0.2</v>
      </c>
    </row>
    <row r="267" spans="1:10" x14ac:dyDescent="0.2">
      <c r="A267" t="s">
        <v>10</v>
      </c>
      <c r="B267" t="s">
        <v>60</v>
      </c>
      <c r="C267">
        <f t="shared" si="8"/>
        <v>293</v>
      </c>
      <c r="D267" t="s">
        <v>70</v>
      </c>
      <c r="E267">
        <v>7</v>
      </c>
      <c r="F267">
        <v>68</v>
      </c>
      <c r="G267" s="1">
        <v>0.34</v>
      </c>
      <c r="H267" s="2">
        <v>0.33800000000000002</v>
      </c>
      <c r="I267" s="2">
        <v>0.39700000000000002</v>
      </c>
      <c r="J267" s="2">
        <v>0.26500000000000001</v>
      </c>
    </row>
    <row r="268" spans="1:10" x14ac:dyDescent="0.2">
      <c r="A268" t="s">
        <v>10</v>
      </c>
      <c r="B268" t="s">
        <v>60</v>
      </c>
      <c r="C268">
        <f t="shared" si="8"/>
        <v>81</v>
      </c>
      <c r="D268" t="s">
        <v>71</v>
      </c>
      <c r="E268">
        <v>1</v>
      </c>
      <c r="F268">
        <v>5</v>
      </c>
      <c r="G268" s="1">
        <v>0.01</v>
      </c>
      <c r="I268" s="2">
        <v>1</v>
      </c>
    </row>
    <row r="269" spans="1:10" x14ac:dyDescent="0.2">
      <c r="A269" t="s">
        <v>10</v>
      </c>
      <c r="B269" t="s">
        <v>60</v>
      </c>
      <c r="C269">
        <f t="shared" si="8"/>
        <v>81</v>
      </c>
      <c r="D269" t="s">
        <v>71</v>
      </c>
      <c r="E269">
        <v>2</v>
      </c>
      <c r="F269">
        <v>18</v>
      </c>
      <c r="G269" s="1">
        <v>0.05</v>
      </c>
      <c r="H269" s="2">
        <v>5.6000000000000001E-2</v>
      </c>
      <c r="I269" s="2">
        <v>0.77800000000000002</v>
      </c>
      <c r="J269" s="2">
        <v>0.16700000000000001</v>
      </c>
    </row>
    <row r="270" spans="1:10" x14ac:dyDescent="0.2">
      <c r="A270" t="s">
        <v>10</v>
      </c>
      <c r="B270" t="s">
        <v>60</v>
      </c>
      <c r="C270">
        <f t="shared" si="8"/>
        <v>81</v>
      </c>
      <c r="D270" t="s">
        <v>71</v>
      </c>
      <c r="E270">
        <v>3</v>
      </c>
      <c r="F270">
        <v>25</v>
      </c>
      <c r="G270" s="1">
        <v>7.0000000000000007E-2</v>
      </c>
      <c r="H270" s="2">
        <v>0.24</v>
      </c>
      <c r="I270" s="2">
        <v>0.48</v>
      </c>
      <c r="J270" s="2">
        <v>0.28000000000000003</v>
      </c>
    </row>
    <row r="271" spans="1:10" x14ac:dyDescent="0.2">
      <c r="A271" t="s">
        <v>10</v>
      </c>
      <c r="B271" t="s">
        <v>60</v>
      </c>
      <c r="C271">
        <f t="shared" si="8"/>
        <v>81</v>
      </c>
      <c r="D271" t="s">
        <v>71</v>
      </c>
      <c r="E271">
        <v>4</v>
      </c>
      <c r="F271">
        <v>43</v>
      </c>
      <c r="G271" s="1">
        <v>0.12</v>
      </c>
      <c r="H271" s="2">
        <v>0.442</v>
      </c>
      <c r="I271" s="2">
        <v>0.20899999999999999</v>
      </c>
      <c r="J271" s="2">
        <v>0.34899999999999998</v>
      </c>
    </row>
    <row r="272" spans="1:10" x14ac:dyDescent="0.2">
      <c r="A272" t="s">
        <v>10</v>
      </c>
      <c r="B272" t="s">
        <v>60</v>
      </c>
      <c r="C272">
        <f t="shared" si="8"/>
        <v>81</v>
      </c>
      <c r="D272" t="s">
        <v>71</v>
      </c>
      <c r="E272">
        <v>5</v>
      </c>
      <c r="F272">
        <v>57</v>
      </c>
      <c r="G272" s="1">
        <v>0.16</v>
      </c>
      <c r="H272" s="2">
        <v>0.42099999999999999</v>
      </c>
      <c r="I272" s="2">
        <v>0.22800000000000001</v>
      </c>
      <c r="J272" s="2">
        <v>0.35099999999999998</v>
      </c>
    </row>
    <row r="273" spans="1:14" x14ac:dyDescent="0.2">
      <c r="A273" t="s">
        <v>10</v>
      </c>
      <c r="B273" t="s">
        <v>60</v>
      </c>
      <c r="C273">
        <f t="shared" si="8"/>
        <v>81</v>
      </c>
      <c r="D273" t="s">
        <v>71</v>
      </c>
      <c r="E273">
        <v>6</v>
      </c>
      <c r="F273">
        <v>83</v>
      </c>
      <c r="G273" s="1">
        <v>0.24</v>
      </c>
      <c r="H273" s="2">
        <v>0.434</v>
      </c>
      <c r="I273" s="2">
        <v>0.48199999999999998</v>
      </c>
      <c r="J273" s="2">
        <v>8.4000000000000005E-2</v>
      </c>
    </row>
    <row r="274" spans="1:14" x14ac:dyDescent="0.2">
      <c r="A274" t="s">
        <v>10</v>
      </c>
      <c r="B274" t="s">
        <v>60</v>
      </c>
      <c r="C274">
        <f t="shared" si="8"/>
        <v>81</v>
      </c>
      <c r="D274" t="s">
        <v>71</v>
      </c>
      <c r="E274">
        <v>7</v>
      </c>
      <c r="F274">
        <v>119</v>
      </c>
      <c r="G274" s="1">
        <v>0.34</v>
      </c>
      <c r="H274" s="2">
        <v>0.31900000000000001</v>
      </c>
      <c r="I274" s="2">
        <v>0.38700000000000001</v>
      </c>
      <c r="J274" s="2">
        <v>0.29399999999999998</v>
      </c>
    </row>
    <row r="275" spans="1:14" x14ac:dyDescent="0.2">
      <c r="A275" t="s">
        <v>10</v>
      </c>
      <c r="B275" t="s">
        <v>60</v>
      </c>
      <c r="C275">
        <f t="shared" si="8"/>
        <v>2290</v>
      </c>
      <c r="D275" t="s">
        <v>477</v>
      </c>
      <c r="E275">
        <v>4</v>
      </c>
      <c r="F275">
        <v>3</v>
      </c>
      <c r="G275" s="1">
        <v>0.12</v>
      </c>
      <c r="H275" s="2">
        <v>0.66700000000000004</v>
      </c>
      <c r="I275" s="2">
        <v>0.33300000000000002</v>
      </c>
    </row>
    <row r="276" spans="1:14" x14ac:dyDescent="0.2">
      <c r="A276" t="s">
        <v>10</v>
      </c>
      <c r="B276" t="s">
        <v>60</v>
      </c>
      <c r="C276">
        <f t="shared" si="8"/>
        <v>2290</v>
      </c>
      <c r="D276" t="s">
        <v>477</v>
      </c>
      <c r="E276">
        <v>5</v>
      </c>
      <c r="F276">
        <v>6</v>
      </c>
      <c r="G276" s="1">
        <v>0.23</v>
      </c>
      <c r="H276" s="2">
        <v>0.5</v>
      </c>
      <c r="J276" s="2">
        <v>0.5</v>
      </c>
    </row>
    <row r="277" spans="1:14" x14ac:dyDescent="0.2">
      <c r="A277" t="s">
        <v>10</v>
      </c>
      <c r="B277" t="s">
        <v>60</v>
      </c>
      <c r="C277">
        <f t="shared" si="8"/>
        <v>2290</v>
      </c>
      <c r="D277" t="s">
        <v>477</v>
      </c>
      <c r="E277">
        <v>6</v>
      </c>
      <c r="F277">
        <v>4</v>
      </c>
      <c r="G277" s="1">
        <v>0.15</v>
      </c>
      <c r="H277" s="2">
        <v>0.25</v>
      </c>
      <c r="I277" s="2">
        <v>0.25</v>
      </c>
      <c r="J277" s="2">
        <v>0.5</v>
      </c>
    </row>
    <row r="278" spans="1:14" x14ac:dyDescent="0.2">
      <c r="A278" t="s">
        <v>10</v>
      </c>
      <c r="B278" t="s">
        <v>60</v>
      </c>
      <c r="C278">
        <f t="shared" si="8"/>
        <v>2290</v>
      </c>
      <c r="D278" t="s">
        <v>477</v>
      </c>
      <c r="E278">
        <v>7</v>
      </c>
      <c r="F278">
        <v>13</v>
      </c>
      <c r="G278" s="1">
        <v>0.5</v>
      </c>
      <c r="H278" s="2">
        <v>0.308</v>
      </c>
      <c r="I278" s="2">
        <v>0.46200000000000002</v>
      </c>
      <c r="J278" s="2">
        <v>0.23100000000000001</v>
      </c>
    </row>
    <row r="279" spans="1:14" x14ac:dyDescent="0.2">
      <c r="A279" t="s">
        <v>10</v>
      </c>
      <c r="B279" t="s">
        <v>60</v>
      </c>
      <c r="C279">
        <f t="shared" si="8"/>
        <v>3090</v>
      </c>
      <c r="D279" t="s">
        <v>475</v>
      </c>
      <c r="E279">
        <v>4</v>
      </c>
      <c r="F279">
        <v>4</v>
      </c>
      <c r="G279" s="1">
        <v>0.1</v>
      </c>
      <c r="I279" s="2">
        <v>0.25</v>
      </c>
      <c r="J279" s="2">
        <v>0.75</v>
      </c>
    </row>
    <row r="280" spans="1:14" x14ac:dyDescent="0.2">
      <c r="A280" t="s">
        <v>10</v>
      </c>
      <c r="B280" t="s">
        <v>60</v>
      </c>
      <c r="C280">
        <f t="shared" si="8"/>
        <v>3090</v>
      </c>
      <c r="D280" t="s">
        <v>475</v>
      </c>
      <c r="E280">
        <v>5</v>
      </c>
      <c r="F280">
        <v>5</v>
      </c>
      <c r="G280" s="1">
        <v>0.13</v>
      </c>
      <c r="H280" s="2">
        <v>0.4</v>
      </c>
      <c r="I280" s="2">
        <v>0.2</v>
      </c>
      <c r="J280" s="2">
        <v>0.4</v>
      </c>
    </row>
    <row r="281" spans="1:14" x14ac:dyDescent="0.2">
      <c r="A281" t="s">
        <v>10</v>
      </c>
      <c r="B281" t="s">
        <v>60</v>
      </c>
      <c r="C281">
        <f t="shared" si="8"/>
        <v>3090</v>
      </c>
      <c r="D281" t="s">
        <v>475</v>
      </c>
      <c r="E281">
        <v>6</v>
      </c>
      <c r="F281">
        <v>11</v>
      </c>
      <c r="G281" s="1">
        <v>0.28000000000000003</v>
      </c>
      <c r="H281" s="2">
        <v>0.27300000000000002</v>
      </c>
      <c r="I281" s="2">
        <v>0.27300000000000002</v>
      </c>
      <c r="J281" s="2">
        <v>0.45500000000000002</v>
      </c>
    </row>
    <row r="282" spans="1:14" x14ac:dyDescent="0.2">
      <c r="A282" t="s">
        <v>10</v>
      </c>
      <c r="B282" t="s">
        <v>60</v>
      </c>
      <c r="C282">
        <f t="shared" si="8"/>
        <v>3090</v>
      </c>
      <c r="D282" t="s">
        <v>475</v>
      </c>
      <c r="E282">
        <v>7</v>
      </c>
      <c r="F282">
        <v>19</v>
      </c>
      <c r="G282" s="1">
        <v>0.49</v>
      </c>
      <c r="H282" s="2">
        <v>0.316</v>
      </c>
      <c r="I282" s="2">
        <v>0.36799999999999999</v>
      </c>
      <c r="J282" s="2">
        <v>0.316</v>
      </c>
    </row>
    <row r="283" spans="1:14" x14ac:dyDescent="0.2">
      <c r="A283" t="s">
        <v>10</v>
      </c>
      <c r="B283" t="s">
        <v>60</v>
      </c>
      <c r="C283">
        <f t="shared" si="8"/>
        <v>3083</v>
      </c>
      <c r="D283" t="s">
        <v>394</v>
      </c>
      <c r="E283">
        <v>3</v>
      </c>
      <c r="F283">
        <v>4</v>
      </c>
      <c r="G283" s="1">
        <v>0.1</v>
      </c>
      <c r="H283" s="2">
        <v>1</v>
      </c>
    </row>
    <row r="284" spans="1:14" x14ac:dyDescent="0.2">
      <c r="A284" t="s">
        <v>10</v>
      </c>
      <c r="B284" t="s">
        <v>60</v>
      </c>
      <c r="C284">
        <f t="shared" si="8"/>
        <v>3083</v>
      </c>
      <c r="D284" t="s">
        <v>394</v>
      </c>
      <c r="E284">
        <v>4</v>
      </c>
      <c r="F284">
        <v>2</v>
      </c>
      <c r="G284" s="1">
        <v>0.05</v>
      </c>
      <c r="H284" s="2">
        <v>1</v>
      </c>
    </row>
    <row r="285" spans="1:14" x14ac:dyDescent="0.2">
      <c r="A285" t="s">
        <v>10</v>
      </c>
      <c r="B285" t="s">
        <v>60</v>
      </c>
      <c r="C285">
        <f t="shared" si="8"/>
        <v>3083</v>
      </c>
      <c r="D285" t="s">
        <v>394</v>
      </c>
      <c r="E285">
        <v>5</v>
      </c>
      <c r="F285">
        <v>20</v>
      </c>
      <c r="G285" s="1">
        <v>0.5</v>
      </c>
      <c r="H285" s="2">
        <v>1</v>
      </c>
    </row>
    <row r="286" spans="1:14" x14ac:dyDescent="0.2">
      <c r="A286" t="s">
        <v>10</v>
      </c>
      <c r="B286" t="s">
        <v>60</v>
      </c>
      <c r="C286">
        <f t="shared" ref="C286:C287" si="9">VLOOKUP(D286,s6_telugu,2,FALSE)</f>
        <v>3083</v>
      </c>
      <c r="D286" t="s">
        <v>394</v>
      </c>
      <c r="E286">
        <v>6</v>
      </c>
      <c r="F286">
        <v>5</v>
      </c>
      <c r="G286" s="1">
        <v>0.13</v>
      </c>
      <c r="H286" s="2">
        <v>1</v>
      </c>
    </row>
    <row r="287" spans="1:14" x14ac:dyDescent="0.2">
      <c r="A287" t="s">
        <v>10</v>
      </c>
      <c r="B287" t="s">
        <v>60</v>
      </c>
      <c r="C287">
        <f t="shared" si="9"/>
        <v>3083</v>
      </c>
      <c r="D287" t="s">
        <v>394</v>
      </c>
      <c r="E287">
        <v>7</v>
      </c>
      <c r="F287">
        <v>9</v>
      </c>
      <c r="G287" s="1">
        <v>0.23</v>
      </c>
      <c r="H287" s="2">
        <v>1</v>
      </c>
    </row>
    <row r="288" spans="1:14" x14ac:dyDescent="0.2">
      <c r="A288" t="s">
        <v>10</v>
      </c>
      <c r="B288" t="s">
        <v>74</v>
      </c>
      <c r="C288">
        <f t="shared" ref="C288:C319" si="10">VLOOKUP(D288,s6_jaipur,2,FALSE)</f>
        <v>3097</v>
      </c>
      <c r="D288" t="s">
        <v>316</v>
      </c>
      <c r="E288">
        <v>2</v>
      </c>
      <c r="F288">
        <v>7</v>
      </c>
      <c r="G288" s="1">
        <v>0.04</v>
      </c>
      <c r="H288" s="2">
        <v>0.14299999999999999</v>
      </c>
      <c r="I288" s="2">
        <v>0.57099999999999995</v>
      </c>
      <c r="J288" s="2">
        <v>0.28599999999999998</v>
      </c>
      <c r="M288" t="s">
        <v>81</v>
      </c>
      <c r="N288">
        <v>41</v>
      </c>
    </row>
    <row r="289" spans="1:14" x14ac:dyDescent="0.2">
      <c r="A289" t="s">
        <v>10</v>
      </c>
      <c r="B289" t="s">
        <v>74</v>
      </c>
      <c r="C289">
        <f t="shared" si="10"/>
        <v>3097</v>
      </c>
      <c r="D289" t="s">
        <v>316</v>
      </c>
      <c r="E289">
        <v>3</v>
      </c>
      <c r="F289">
        <v>13</v>
      </c>
      <c r="G289" s="1">
        <v>0.08</v>
      </c>
      <c r="H289" s="2">
        <v>0.23100000000000001</v>
      </c>
      <c r="I289" s="2">
        <v>0.61499999999999999</v>
      </c>
      <c r="J289" s="2">
        <v>0.154</v>
      </c>
      <c r="M289" t="s">
        <v>316</v>
      </c>
      <c r="N289">
        <v>3097</v>
      </c>
    </row>
    <row r="290" spans="1:14" x14ac:dyDescent="0.2">
      <c r="A290" t="s">
        <v>10</v>
      </c>
      <c r="B290" t="s">
        <v>74</v>
      </c>
      <c r="C290">
        <f t="shared" si="10"/>
        <v>3097</v>
      </c>
      <c r="D290" t="s">
        <v>316</v>
      </c>
      <c r="E290">
        <v>4</v>
      </c>
      <c r="F290">
        <v>22</v>
      </c>
      <c r="G290" s="1">
        <v>0.13</v>
      </c>
      <c r="H290" s="2">
        <v>0.45500000000000002</v>
      </c>
      <c r="I290" s="2">
        <v>0.36399999999999999</v>
      </c>
      <c r="J290" s="2">
        <v>0.182</v>
      </c>
      <c r="M290" t="s">
        <v>85</v>
      </c>
      <c r="N290">
        <v>290</v>
      </c>
    </row>
    <row r="291" spans="1:14" x14ac:dyDescent="0.2">
      <c r="A291" t="s">
        <v>10</v>
      </c>
      <c r="B291" t="s">
        <v>74</v>
      </c>
      <c r="C291">
        <f t="shared" si="10"/>
        <v>3097</v>
      </c>
      <c r="D291" t="s">
        <v>316</v>
      </c>
      <c r="E291">
        <v>5</v>
      </c>
      <c r="F291">
        <v>38</v>
      </c>
      <c r="G291" s="1">
        <v>0.23</v>
      </c>
      <c r="H291" s="2">
        <v>0.34200000000000003</v>
      </c>
      <c r="I291" s="2">
        <v>0.34200000000000003</v>
      </c>
      <c r="J291" s="2">
        <v>0.316</v>
      </c>
      <c r="M291" t="s">
        <v>79</v>
      </c>
      <c r="N291">
        <v>29</v>
      </c>
    </row>
    <row r="292" spans="1:14" x14ac:dyDescent="0.2">
      <c r="A292" t="s">
        <v>10</v>
      </c>
      <c r="B292" t="s">
        <v>74</v>
      </c>
      <c r="C292">
        <f t="shared" si="10"/>
        <v>3097</v>
      </c>
      <c r="D292" t="s">
        <v>316</v>
      </c>
      <c r="E292">
        <v>6</v>
      </c>
      <c r="F292">
        <v>28</v>
      </c>
      <c r="G292" s="1">
        <v>0.17</v>
      </c>
      <c r="H292" s="2">
        <v>0.32100000000000001</v>
      </c>
      <c r="I292" s="2">
        <v>0.35699999999999998</v>
      </c>
      <c r="J292" s="2">
        <v>0.32100000000000001</v>
      </c>
      <c r="M292" t="s">
        <v>479</v>
      </c>
      <c r="N292">
        <v>264</v>
      </c>
    </row>
    <row r="293" spans="1:14" x14ac:dyDescent="0.2">
      <c r="A293" t="s">
        <v>10</v>
      </c>
      <c r="B293" t="s">
        <v>74</v>
      </c>
      <c r="C293">
        <f t="shared" si="10"/>
        <v>3097</v>
      </c>
      <c r="D293" t="s">
        <v>316</v>
      </c>
      <c r="E293">
        <v>7</v>
      </c>
      <c r="F293">
        <v>55</v>
      </c>
      <c r="G293" s="1">
        <v>0.34</v>
      </c>
      <c r="H293" s="2">
        <v>0.45500000000000002</v>
      </c>
      <c r="I293" s="2">
        <v>0.29099999999999998</v>
      </c>
      <c r="J293" s="2">
        <v>0.255</v>
      </c>
      <c r="M293" t="s">
        <v>87</v>
      </c>
      <c r="N293">
        <v>613</v>
      </c>
    </row>
    <row r="294" spans="1:14" x14ac:dyDescent="0.2">
      <c r="A294" t="s">
        <v>10</v>
      </c>
      <c r="B294" t="s">
        <v>74</v>
      </c>
      <c r="C294">
        <f t="shared" si="10"/>
        <v>3056</v>
      </c>
      <c r="D294" t="s">
        <v>77</v>
      </c>
      <c r="E294">
        <v>4</v>
      </c>
      <c r="F294">
        <v>3</v>
      </c>
      <c r="G294" s="1">
        <v>0.16</v>
      </c>
      <c r="H294" s="2">
        <v>0.33300000000000002</v>
      </c>
      <c r="I294" s="2">
        <v>0.33300000000000002</v>
      </c>
      <c r="J294" s="2">
        <v>0.33300000000000002</v>
      </c>
      <c r="M294" t="s">
        <v>38</v>
      </c>
      <c r="N294">
        <v>3133</v>
      </c>
    </row>
    <row r="295" spans="1:14" x14ac:dyDescent="0.2">
      <c r="A295" t="s">
        <v>10</v>
      </c>
      <c r="B295" t="s">
        <v>74</v>
      </c>
      <c r="C295">
        <f t="shared" si="10"/>
        <v>3056</v>
      </c>
      <c r="D295" t="s">
        <v>77</v>
      </c>
      <c r="E295">
        <v>5</v>
      </c>
      <c r="F295">
        <v>4</v>
      </c>
      <c r="G295" s="1">
        <v>0.21</v>
      </c>
      <c r="H295" s="2">
        <v>0.75</v>
      </c>
      <c r="J295" s="2">
        <v>0.25</v>
      </c>
      <c r="M295" t="s">
        <v>84</v>
      </c>
      <c r="N295">
        <v>3065</v>
      </c>
    </row>
    <row r="296" spans="1:14" x14ac:dyDescent="0.2">
      <c r="A296" t="s">
        <v>10</v>
      </c>
      <c r="B296" t="s">
        <v>74</v>
      </c>
      <c r="C296">
        <f t="shared" si="10"/>
        <v>3056</v>
      </c>
      <c r="D296" t="s">
        <v>77</v>
      </c>
      <c r="E296">
        <v>6</v>
      </c>
      <c r="F296">
        <v>2</v>
      </c>
      <c r="G296" s="1">
        <v>0.11</v>
      </c>
      <c r="I296" s="2">
        <v>0.5</v>
      </c>
      <c r="J296" s="2">
        <v>0.5</v>
      </c>
      <c r="M296" t="s">
        <v>83</v>
      </c>
      <c r="N296">
        <v>71</v>
      </c>
    </row>
    <row r="297" spans="1:14" x14ac:dyDescent="0.2">
      <c r="A297" t="s">
        <v>10</v>
      </c>
      <c r="B297" t="s">
        <v>74</v>
      </c>
      <c r="C297">
        <f t="shared" si="10"/>
        <v>3056</v>
      </c>
      <c r="D297" t="s">
        <v>77</v>
      </c>
      <c r="E297">
        <v>7</v>
      </c>
      <c r="F297">
        <v>10</v>
      </c>
      <c r="G297" s="1">
        <v>0.53</v>
      </c>
      <c r="H297" s="2">
        <v>0.1</v>
      </c>
      <c r="I297" s="2">
        <v>0.5</v>
      </c>
      <c r="J297" s="2">
        <v>0.4</v>
      </c>
      <c r="M297" t="s">
        <v>386</v>
      </c>
      <c r="N297">
        <v>519</v>
      </c>
    </row>
    <row r="298" spans="1:14" x14ac:dyDescent="0.2">
      <c r="A298" t="s">
        <v>10</v>
      </c>
      <c r="B298" t="s">
        <v>74</v>
      </c>
      <c r="C298">
        <f t="shared" si="10"/>
        <v>3133</v>
      </c>
      <c r="D298" t="s">
        <v>38</v>
      </c>
      <c r="E298">
        <v>2</v>
      </c>
      <c r="F298">
        <v>1</v>
      </c>
      <c r="G298" s="1">
        <v>0.03</v>
      </c>
      <c r="J298" s="2">
        <v>1</v>
      </c>
      <c r="M298" t="s">
        <v>480</v>
      </c>
      <c r="N298">
        <v>3076</v>
      </c>
    </row>
    <row r="299" spans="1:14" x14ac:dyDescent="0.2">
      <c r="A299" t="s">
        <v>10</v>
      </c>
      <c r="B299" t="s">
        <v>74</v>
      </c>
      <c r="C299">
        <f t="shared" si="10"/>
        <v>3133</v>
      </c>
      <c r="D299" t="s">
        <v>38</v>
      </c>
      <c r="E299">
        <v>4</v>
      </c>
      <c r="F299">
        <v>6</v>
      </c>
      <c r="G299" s="1">
        <v>0.17</v>
      </c>
      <c r="H299" s="2">
        <v>0.16700000000000001</v>
      </c>
      <c r="I299" s="2">
        <v>0.16700000000000001</v>
      </c>
      <c r="J299" s="2">
        <v>0.66700000000000004</v>
      </c>
      <c r="M299" t="s">
        <v>78</v>
      </c>
      <c r="N299">
        <v>576</v>
      </c>
    </row>
    <row r="300" spans="1:14" x14ac:dyDescent="0.2">
      <c r="A300" t="s">
        <v>10</v>
      </c>
      <c r="B300" t="s">
        <v>74</v>
      </c>
      <c r="C300">
        <f t="shared" si="10"/>
        <v>3133</v>
      </c>
      <c r="D300" t="s">
        <v>38</v>
      </c>
      <c r="E300">
        <v>5</v>
      </c>
      <c r="F300">
        <v>9</v>
      </c>
      <c r="G300" s="1">
        <v>0.26</v>
      </c>
      <c r="H300" s="2">
        <v>0.222</v>
      </c>
      <c r="I300" s="2">
        <v>0.111</v>
      </c>
      <c r="J300" s="2">
        <v>0.66700000000000004</v>
      </c>
      <c r="M300" t="s">
        <v>77</v>
      </c>
      <c r="N300">
        <v>3056</v>
      </c>
    </row>
    <row r="301" spans="1:14" x14ac:dyDescent="0.2">
      <c r="A301" t="s">
        <v>10</v>
      </c>
      <c r="B301" t="s">
        <v>74</v>
      </c>
      <c r="C301">
        <f t="shared" si="10"/>
        <v>3133</v>
      </c>
      <c r="D301" t="s">
        <v>38</v>
      </c>
      <c r="E301">
        <v>6</v>
      </c>
      <c r="F301">
        <v>10</v>
      </c>
      <c r="G301" s="1">
        <v>0.28999999999999998</v>
      </c>
      <c r="H301" s="2">
        <v>0.6</v>
      </c>
      <c r="I301" s="2">
        <v>0.1</v>
      </c>
      <c r="J301" s="2">
        <v>0.3</v>
      </c>
      <c r="M301" t="s">
        <v>82</v>
      </c>
      <c r="N301">
        <v>599</v>
      </c>
    </row>
    <row r="302" spans="1:14" x14ac:dyDescent="0.2">
      <c r="A302" t="s">
        <v>10</v>
      </c>
      <c r="B302" t="s">
        <v>74</v>
      </c>
      <c r="C302">
        <f t="shared" si="10"/>
        <v>3133</v>
      </c>
      <c r="D302" t="s">
        <v>38</v>
      </c>
      <c r="E302">
        <v>7</v>
      </c>
      <c r="F302">
        <v>9</v>
      </c>
      <c r="G302" s="1">
        <v>0.26</v>
      </c>
      <c r="H302" s="2">
        <v>0.222</v>
      </c>
      <c r="I302" s="2">
        <v>0.77800000000000002</v>
      </c>
      <c r="M302" t="s">
        <v>481</v>
      </c>
      <c r="N302">
        <v>44</v>
      </c>
    </row>
    <row r="303" spans="1:14" x14ac:dyDescent="0.2">
      <c r="A303" t="s">
        <v>10</v>
      </c>
      <c r="B303" t="s">
        <v>74</v>
      </c>
      <c r="C303">
        <f t="shared" si="10"/>
        <v>576</v>
      </c>
      <c r="D303" t="s">
        <v>78</v>
      </c>
      <c r="E303">
        <v>3</v>
      </c>
      <c r="F303">
        <v>1</v>
      </c>
      <c r="G303" s="1">
        <v>0.02</v>
      </c>
      <c r="J303" s="2">
        <v>1</v>
      </c>
      <c r="M303" t="s">
        <v>80</v>
      </c>
      <c r="N303">
        <v>266</v>
      </c>
    </row>
    <row r="304" spans="1:14" x14ac:dyDescent="0.2">
      <c r="A304" t="s">
        <v>10</v>
      </c>
      <c r="B304" t="s">
        <v>74</v>
      </c>
      <c r="C304">
        <f t="shared" si="10"/>
        <v>576</v>
      </c>
      <c r="D304" t="s">
        <v>78</v>
      </c>
      <c r="E304">
        <v>4</v>
      </c>
      <c r="F304">
        <v>8</v>
      </c>
      <c r="G304" s="1">
        <v>0.15</v>
      </c>
      <c r="H304" s="2">
        <v>1</v>
      </c>
      <c r="M304" t="s">
        <v>482</v>
      </c>
      <c r="N304">
        <v>708</v>
      </c>
    </row>
    <row r="305" spans="1:14" x14ac:dyDescent="0.2">
      <c r="A305" t="s">
        <v>10</v>
      </c>
      <c r="B305" t="s">
        <v>74</v>
      </c>
      <c r="C305">
        <f t="shared" si="10"/>
        <v>576</v>
      </c>
      <c r="D305" t="s">
        <v>78</v>
      </c>
      <c r="E305">
        <v>5</v>
      </c>
      <c r="F305">
        <v>10</v>
      </c>
      <c r="G305" s="1">
        <v>0.19</v>
      </c>
      <c r="H305" s="2">
        <v>0.6</v>
      </c>
      <c r="I305" s="2">
        <v>0.1</v>
      </c>
      <c r="J305" s="2">
        <v>0.3</v>
      </c>
      <c r="M305" t="s">
        <v>483</v>
      </c>
      <c r="N305">
        <v>164</v>
      </c>
    </row>
    <row r="306" spans="1:14" x14ac:dyDescent="0.2">
      <c r="A306" t="s">
        <v>10</v>
      </c>
      <c r="B306" t="s">
        <v>74</v>
      </c>
      <c r="C306">
        <f t="shared" si="10"/>
        <v>576</v>
      </c>
      <c r="D306" t="s">
        <v>78</v>
      </c>
      <c r="E306">
        <v>6</v>
      </c>
      <c r="F306">
        <v>10</v>
      </c>
      <c r="G306" s="1">
        <v>0.19</v>
      </c>
      <c r="H306" s="2">
        <v>0.5</v>
      </c>
      <c r="I306" s="2">
        <v>0.1</v>
      </c>
      <c r="J306" s="2">
        <v>0.4</v>
      </c>
    </row>
    <row r="307" spans="1:14" x14ac:dyDescent="0.2">
      <c r="A307" t="s">
        <v>10</v>
      </c>
      <c r="B307" t="s">
        <v>74</v>
      </c>
      <c r="C307">
        <f t="shared" si="10"/>
        <v>576</v>
      </c>
      <c r="D307" t="s">
        <v>78</v>
      </c>
      <c r="E307">
        <v>7</v>
      </c>
      <c r="F307">
        <v>23</v>
      </c>
      <c r="G307" s="1">
        <v>0.44</v>
      </c>
      <c r="H307" s="2">
        <v>0.34799999999999998</v>
      </c>
      <c r="I307" s="2">
        <v>0.30399999999999999</v>
      </c>
      <c r="J307" s="2">
        <v>0.34799999999999998</v>
      </c>
    </row>
    <row r="308" spans="1:14" x14ac:dyDescent="0.2">
      <c r="A308" t="s">
        <v>10</v>
      </c>
      <c r="B308" t="s">
        <v>74</v>
      </c>
      <c r="C308">
        <f t="shared" si="10"/>
        <v>29</v>
      </c>
      <c r="D308" t="s">
        <v>79</v>
      </c>
      <c r="E308">
        <v>2</v>
      </c>
      <c r="F308">
        <v>7</v>
      </c>
      <c r="G308" s="1">
        <v>0.06</v>
      </c>
      <c r="H308" s="2">
        <v>0.14299999999999999</v>
      </c>
      <c r="I308" s="2">
        <v>0.28599999999999998</v>
      </c>
      <c r="J308" s="2">
        <v>0.57099999999999995</v>
      </c>
    </row>
    <row r="309" spans="1:14" x14ac:dyDescent="0.2">
      <c r="A309" t="s">
        <v>10</v>
      </c>
      <c r="B309" t="s">
        <v>74</v>
      </c>
      <c r="C309">
        <f t="shared" si="10"/>
        <v>29</v>
      </c>
      <c r="D309" t="s">
        <v>79</v>
      </c>
      <c r="E309">
        <v>3</v>
      </c>
      <c r="F309">
        <v>23</v>
      </c>
      <c r="G309" s="1">
        <v>0.18</v>
      </c>
      <c r="H309" s="2">
        <v>0.78300000000000003</v>
      </c>
      <c r="I309" s="2">
        <v>0.17399999999999999</v>
      </c>
      <c r="J309" s="2">
        <v>4.2999999999999997E-2</v>
      </c>
    </row>
    <row r="310" spans="1:14" x14ac:dyDescent="0.2">
      <c r="A310" t="s">
        <v>10</v>
      </c>
      <c r="B310" t="s">
        <v>74</v>
      </c>
      <c r="C310">
        <f t="shared" si="10"/>
        <v>29</v>
      </c>
      <c r="D310" t="s">
        <v>79</v>
      </c>
      <c r="E310">
        <v>4</v>
      </c>
      <c r="F310">
        <v>13</v>
      </c>
      <c r="G310" s="1">
        <v>0.1</v>
      </c>
      <c r="H310" s="2">
        <v>0.92300000000000004</v>
      </c>
      <c r="J310" s="2">
        <v>7.6999999999999999E-2</v>
      </c>
    </row>
    <row r="311" spans="1:14" x14ac:dyDescent="0.2">
      <c r="A311" t="s">
        <v>10</v>
      </c>
      <c r="B311" t="s">
        <v>74</v>
      </c>
      <c r="C311">
        <f t="shared" si="10"/>
        <v>29</v>
      </c>
      <c r="D311" t="s">
        <v>79</v>
      </c>
      <c r="E311">
        <v>5</v>
      </c>
      <c r="F311">
        <v>19</v>
      </c>
      <c r="G311" s="1">
        <v>0.15</v>
      </c>
      <c r="H311" s="2">
        <v>0.89500000000000002</v>
      </c>
      <c r="J311" s="2">
        <v>0.105</v>
      </c>
    </row>
    <row r="312" spans="1:14" x14ac:dyDescent="0.2">
      <c r="A312" t="s">
        <v>10</v>
      </c>
      <c r="B312" t="s">
        <v>74</v>
      </c>
      <c r="C312">
        <f t="shared" si="10"/>
        <v>29</v>
      </c>
      <c r="D312" t="s">
        <v>79</v>
      </c>
      <c r="E312">
        <v>6</v>
      </c>
      <c r="F312">
        <v>16</v>
      </c>
      <c r="G312" s="1">
        <v>0.13</v>
      </c>
      <c r="H312" s="2">
        <v>0.313</v>
      </c>
      <c r="I312" s="2">
        <v>0.438</v>
      </c>
      <c r="J312" s="2">
        <v>0.25</v>
      </c>
    </row>
    <row r="313" spans="1:14" x14ac:dyDescent="0.2">
      <c r="A313" t="s">
        <v>10</v>
      </c>
      <c r="B313" t="s">
        <v>74</v>
      </c>
      <c r="C313">
        <f t="shared" si="10"/>
        <v>29</v>
      </c>
      <c r="D313" t="s">
        <v>79</v>
      </c>
      <c r="E313">
        <v>7</v>
      </c>
      <c r="F313">
        <v>49</v>
      </c>
      <c r="G313" s="1">
        <v>0.39</v>
      </c>
      <c r="H313" s="2">
        <v>0.46899999999999997</v>
      </c>
      <c r="I313" s="2">
        <v>0.34699999999999998</v>
      </c>
      <c r="J313" s="2">
        <v>0.184</v>
      </c>
    </row>
    <row r="314" spans="1:14" x14ac:dyDescent="0.2">
      <c r="A314" t="s">
        <v>10</v>
      </c>
      <c r="B314" t="s">
        <v>74</v>
      </c>
      <c r="C314">
        <f t="shared" si="10"/>
        <v>266</v>
      </c>
      <c r="D314" t="s">
        <v>80</v>
      </c>
      <c r="E314">
        <v>5</v>
      </c>
      <c r="F314">
        <v>2</v>
      </c>
      <c r="G314" s="1">
        <v>0.33</v>
      </c>
      <c r="J314" s="2">
        <v>1</v>
      </c>
    </row>
    <row r="315" spans="1:14" x14ac:dyDescent="0.2">
      <c r="A315" t="s">
        <v>10</v>
      </c>
      <c r="B315" t="s">
        <v>74</v>
      </c>
      <c r="C315">
        <f t="shared" si="10"/>
        <v>266</v>
      </c>
      <c r="D315" t="s">
        <v>80</v>
      </c>
      <c r="E315">
        <v>7</v>
      </c>
      <c r="F315">
        <v>4</v>
      </c>
      <c r="G315" s="1">
        <v>0.67</v>
      </c>
      <c r="H315" s="2">
        <v>0.25</v>
      </c>
      <c r="I315" s="2">
        <v>0.25</v>
      </c>
      <c r="J315" s="2">
        <v>0.5</v>
      </c>
    </row>
    <row r="316" spans="1:14" x14ac:dyDescent="0.2">
      <c r="A316" t="s">
        <v>10</v>
      </c>
      <c r="B316" t="s">
        <v>74</v>
      </c>
      <c r="C316">
        <f t="shared" si="10"/>
        <v>41</v>
      </c>
      <c r="D316" t="s">
        <v>81</v>
      </c>
      <c r="E316">
        <v>1</v>
      </c>
      <c r="F316">
        <v>4</v>
      </c>
      <c r="G316" s="1">
        <v>0.01</v>
      </c>
      <c r="I316" s="2">
        <v>1</v>
      </c>
    </row>
    <row r="317" spans="1:14" x14ac:dyDescent="0.2">
      <c r="A317" t="s">
        <v>10</v>
      </c>
      <c r="B317" t="s">
        <v>74</v>
      </c>
      <c r="C317">
        <f t="shared" si="10"/>
        <v>41</v>
      </c>
      <c r="D317" t="s">
        <v>81</v>
      </c>
      <c r="E317">
        <v>2</v>
      </c>
      <c r="F317">
        <v>14</v>
      </c>
      <c r="G317" s="1">
        <v>0.04</v>
      </c>
      <c r="I317" s="2">
        <v>0.64300000000000002</v>
      </c>
      <c r="J317" s="2">
        <v>0.35699999999999998</v>
      </c>
    </row>
    <row r="318" spans="1:14" x14ac:dyDescent="0.2">
      <c r="A318" t="s">
        <v>10</v>
      </c>
      <c r="B318" t="s">
        <v>74</v>
      </c>
      <c r="C318">
        <f t="shared" si="10"/>
        <v>41</v>
      </c>
      <c r="D318" t="s">
        <v>81</v>
      </c>
      <c r="E318">
        <v>3</v>
      </c>
      <c r="F318">
        <v>26</v>
      </c>
      <c r="G318" s="1">
        <v>7.0000000000000007E-2</v>
      </c>
      <c r="H318" s="2">
        <v>0.5</v>
      </c>
      <c r="I318" s="2">
        <v>0.308</v>
      </c>
      <c r="J318" s="2">
        <v>0.192</v>
      </c>
    </row>
    <row r="319" spans="1:14" x14ac:dyDescent="0.2">
      <c r="A319" t="s">
        <v>10</v>
      </c>
      <c r="B319" t="s">
        <v>74</v>
      </c>
      <c r="C319">
        <f t="shared" si="10"/>
        <v>41</v>
      </c>
      <c r="D319" t="s">
        <v>81</v>
      </c>
      <c r="E319">
        <v>4</v>
      </c>
      <c r="F319">
        <v>45</v>
      </c>
      <c r="G319" s="1">
        <v>0.12</v>
      </c>
      <c r="H319" s="2">
        <v>0.48899999999999999</v>
      </c>
      <c r="I319" s="2">
        <v>0.311</v>
      </c>
      <c r="J319" s="2">
        <v>0.2</v>
      </c>
    </row>
    <row r="320" spans="1:14" x14ac:dyDescent="0.2">
      <c r="A320" t="s">
        <v>10</v>
      </c>
      <c r="B320" t="s">
        <v>74</v>
      </c>
      <c r="C320">
        <f t="shared" ref="C320:C348" si="11">VLOOKUP(D320,s6_jaipur,2,FALSE)</f>
        <v>41</v>
      </c>
      <c r="D320" t="s">
        <v>81</v>
      </c>
      <c r="E320">
        <v>5</v>
      </c>
      <c r="F320">
        <v>48</v>
      </c>
      <c r="G320" s="1">
        <v>0.13</v>
      </c>
      <c r="H320" s="2">
        <v>0.68799999999999994</v>
      </c>
      <c r="I320" s="2">
        <v>0.188</v>
      </c>
      <c r="J320" s="2">
        <v>0.125</v>
      </c>
    </row>
    <row r="321" spans="1:10" x14ac:dyDescent="0.2">
      <c r="A321" t="s">
        <v>10</v>
      </c>
      <c r="B321" t="s">
        <v>74</v>
      </c>
      <c r="C321">
        <f t="shared" si="11"/>
        <v>41</v>
      </c>
      <c r="D321" t="s">
        <v>81</v>
      </c>
      <c r="E321">
        <v>6</v>
      </c>
      <c r="F321">
        <v>81</v>
      </c>
      <c r="G321" s="1">
        <v>0.22</v>
      </c>
      <c r="H321" s="2">
        <v>0.247</v>
      </c>
      <c r="I321" s="2">
        <v>0.53100000000000003</v>
      </c>
      <c r="J321" s="2">
        <v>0.222</v>
      </c>
    </row>
    <row r="322" spans="1:10" x14ac:dyDescent="0.2">
      <c r="A322" t="s">
        <v>10</v>
      </c>
      <c r="B322" t="s">
        <v>74</v>
      </c>
      <c r="C322">
        <f t="shared" si="11"/>
        <v>41</v>
      </c>
      <c r="D322" t="s">
        <v>81</v>
      </c>
      <c r="E322">
        <v>7</v>
      </c>
      <c r="F322">
        <v>149</v>
      </c>
      <c r="G322" s="1">
        <v>0.41</v>
      </c>
      <c r="H322" s="2">
        <v>0.28199999999999997</v>
      </c>
      <c r="I322" s="2">
        <v>0.51700000000000002</v>
      </c>
      <c r="J322" s="2">
        <v>0.20100000000000001</v>
      </c>
    </row>
    <row r="323" spans="1:10" x14ac:dyDescent="0.2">
      <c r="A323" t="s">
        <v>10</v>
      </c>
      <c r="B323" t="s">
        <v>74</v>
      </c>
      <c r="C323">
        <f t="shared" si="11"/>
        <v>44</v>
      </c>
      <c r="D323" t="s">
        <v>481</v>
      </c>
      <c r="E323">
        <v>4</v>
      </c>
      <c r="F323">
        <v>1</v>
      </c>
      <c r="G323" s="1">
        <v>0.11</v>
      </c>
      <c r="H323" s="2">
        <v>1</v>
      </c>
    </row>
    <row r="324" spans="1:10" x14ac:dyDescent="0.2">
      <c r="A324" t="s">
        <v>10</v>
      </c>
      <c r="B324" t="s">
        <v>74</v>
      </c>
      <c r="C324">
        <f t="shared" si="11"/>
        <v>44</v>
      </c>
      <c r="D324" t="s">
        <v>481</v>
      </c>
      <c r="E324">
        <v>5</v>
      </c>
      <c r="F324">
        <v>4</v>
      </c>
      <c r="G324" s="1">
        <v>0.44</v>
      </c>
      <c r="H324" s="2">
        <v>0.5</v>
      </c>
      <c r="I324" s="2">
        <v>0.25</v>
      </c>
      <c r="J324" s="2">
        <v>0.25</v>
      </c>
    </row>
    <row r="325" spans="1:10" x14ac:dyDescent="0.2">
      <c r="A325" t="s">
        <v>10</v>
      </c>
      <c r="B325" t="s">
        <v>74</v>
      </c>
      <c r="C325">
        <f t="shared" si="11"/>
        <v>44</v>
      </c>
      <c r="D325" t="s">
        <v>481</v>
      </c>
      <c r="E325">
        <v>6</v>
      </c>
      <c r="F325">
        <v>1</v>
      </c>
      <c r="G325" s="1">
        <v>0.11</v>
      </c>
      <c r="H325" s="2">
        <v>1</v>
      </c>
    </row>
    <row r="326" spans="1:10" x14ac:dyDescent="0.2">
      <c r="A326" t="s">
        <v>10</v>
      </c>
      <c r="B326" t="s">
        <v>74</v>
      </c>
      <c r="C326">
        <f t="shared" si="11"/>
        <v>44</v>
      </c>
      <c r="D326" t="s">
        <v>481</v>
      </c>
      <c r="E326">
        <v>7</v>
      </c>
      <c r="F326">
        <v>3</v>
      </c>
      <c r="G326" s="1">
        <v>0.33</v>
      </c>
      <c r="H326" s="2">
        <v>0.33300000000000002</v>
      </c>
      <c r="J326" s="2">
        <v>0.66700000000000004</v>
      </c>
    </row>
    <row r="327" spans="1:10" x14ac:dyDescent="0.2">
      <c r="A327" t="s">
        <v>10</v>
      </c>
      <c r="B327" t="s">
        <v>74</v>
      </c>
      <c r="C327">
        <f t="shared" si="11"/>
        <v>599</v>
      </c>
      <c r="D327" t="s">
        <v>82</v>
      </c>
      <c r="E327">
        <v>5</v>
      </c>
      <c r="F327">
        <v>1</v>
      </c>
      <c r="G327" s="1">
        <v>0.09</v>
      </c>
      <c r="J327" s="2">
        <v>1</v>
      </c>
    </row>
    <row r="328" spans="1:10" x14ac:dyDescent="0.2">
      <c r="A328" t="s">
        <v>10</v>
      </c>
      <c r="B328" t="s">
        <v>74</v>
      </c>
      <c r="C328">
        <f t="shared" si="11"/>
        <v>599</v>
      </c>
      <c r="D328" t="s">
        <v>82</v>
      </c>
      <c r="E328">
        <v>6</v>
      </c>
      <c r="F328">
        <v>2</v>
      </c>
      <c r="G328" s="1">
        <v>0.18</v>
      </c>
      <c r="H328" s="2">
        <v>0.5</v>
      </c>
      <c r="I328" s="2">
        <v>0.5</v>
      </c>
    </row>
    <row r="329" spans="1:10" x14ac:dyDescent="0.2">
      <c r="A329" t="s">
        <v>10</v>
      </c>
      <c r="B329" t="s">
        <v>74</v>
      </c>
      <c r="C329">
        <f t="shared" si="11"/>
        <v>599</v>
      </c>
      <c r="D329" t="s">
        <v>82</v>
      </c>
      <c r="E329">
        <v>7</v>
      </c>
      <c r="F329">
        <v>8</v>
      </c>
      <c r="G329" s="1">
        <v>0.73</v>
      </c>
      <c r="H329" s="2">
        <v>0.375</v>
      </c>
      <c r="I329" s="2">
        <v>0.125</v>
      </c>
      <c r="J329" s="2">
        <v>0.5</v>
      </c>
    </row>
    <row r="330" spans="1:10" x14ac:dyDescent="0.2">
      <c r="A330" t="s">
        <v>10</v>
      </c>
      <c r="B330" t="s">
        <v>74</v>
      </c>
      <c r="C330">
        <f t="shared" si="11"/>
        <v>71</v>
      </c>
      <c r="D330" t="s">
        <v>83</v>
      </c>
      <c r="E330">
        <v>6</v>
      </c>
      <c r="F330">
        <v>1</v>
      </c>
      <c r="G330" s="1">
        <v>0.25</v>
      </c>
      <c r="H330" s="2">
        <v>1</v>
      </c>
    </row>
    <row r="331" spans="1:10" x14ac:dyDescent="0.2">
      <c r="A331" t="s">
        <v>10</v>
      </c>
      <c r="B331" t="s">
        <v>74</v>
      </c>
      <c r="C331">
        <f t="shared" si="11"/>
        <v>71</v>
      </c>
      <c r="D331" t="s">
        <v>83</v>
      </c>
      <c r="E331">
        <v>7</v>
      </c>
      <c r="F331">
        <v>3</v>
      </c>
      <c r="G331" s="1">
        <v>0.75</v>
      </c>
      <c r="H331" s="2">
        <v>0.66700000000000004</v>
      </c>
      <c r="J331" s="2">
        <v>0.33300000000000002</v>
      </c>
    </row>
    <row r="332" spans="1:10" x14ac:dyDescent="0.2">
      <c r="A332" t="s">
        <v>10</v>
      </c>
      <c r="B332" t="s">
        <v>74</v>
      </c>
      <c r="C332">
        <f t="shared" si="11"/>
        <v>3065</v>
      </c>
      <c r="D332" t="s">
        <v>84</v>
      </c>
      <c r="E332">
        <v>2</v>
      </c>
      <c r="F332">
        <v>6</v>
      </c>
      <c r="G332" s="1">
        <v>0.11</v>
      </c>
      <c r="H332" s="2">
        <v>0.16700000000000001</v>
      </c>
      <c r="I332" s="2">
        <v>0.5</v>
      </c>
      <c r="J332" s="2">
        <v>0.33300000000000002</v>
      </c>
    </row>
    <row r="333" spans="1:10" x14ac:dyDescent="0.2">
      <c r="A333" t="s">
        <v>10</v>
      </c>
      <c r="B333" t="s">
        <v>74</v>
      </c>
      <c r="C333">
        <f t="shared" si="11"/>
        <v>3065</v>
      </c>
      <c r="D333" t="s">
        <v>84</v>
      </c>
      <c r="E333">
        <v>3</v>
      </c>
      <c r="F333">
        <v>8</v>
      </c>
      <c r="G333" s="1">
        <v>0.14000000000000001</v>
      </c>
      <c r="H333" s="2">
        <v>0.5</v>
      </c>
      <c r="I333" s="2">
        <v>0.375</v>
      </c>
      <c r="J333" s="2">
        <v>0.125</v>
      </c>
    </row>
    <row r="334" spans="1:10" x14ac:dyDescent="0.2">
      <c r="A334" t="s">
        <v>10</v>
      </c>
      <c r="B334" t="s">
        <v>74</v>
      </c>
      <c r="C334">
        <f t="shared" si="11"/>
        <v>3065</v>
      </c>
      <c r="D334" t="s">
        <v>84</v>
      </c>
      <c r="E334">
        <v>4</v>
      </c>
      <c r="F334">
        <v>10</v>
      </c>
      <c r="G334" s="1">
        <v>0.18</v>
      </c>
      <c r="H334" s="2">
        <v>0.2</v>
      </c>
      <c r="I334" s="2">
        <v>0.3</v>
      </c>
      <c r="J334" s="2">
        <v>0.5</v>
      </c>
    </row>
    <row r="335" spans="1:10" x14ac:dyDescent="0.2">
      <c r="A335" t="s">
        <v>10</v>
      </c>
      <c r="B335" t="s">
        <v>74</v>
      </c>
      <c r="C335">
        <f t="shared" si="11"/>
        <v>3065</v>
      </c>
      <c r="D335" t="s">
        <v>84</v>
      </c>
      <c r="E335">
        <v>5</v>
      </c>
      <c r="F335">
        <v>8</v>
      </c>
      <c r="G335" s="1">
        <v>0.14000000000000001</v>
      </c>
      <c r="H335" s="2">
        <v>0.75</v>
      </c>
      <c r="I335" s="2">
        <v>0.25</v>
      </c>
    </row>
    <row r="336" spans="1:10" x14ac:dyDescent="0.2">
      <c r="A336" t="s">
        <v>10</v>
      </c>
      <c r="B336" t="s">
        <v>74</v>
      </c>
      <c r="C336">
        <f t="shared" si="11"/>
        <v>3065</v>
      </c>
      <c r="D336" t="s">
        <v>84</v>
      </c>
      <c r="E336">
        <v>6</v>
      </c>
      <c r="F336">
        <v>11</v>
      </c>
      <c r="G336" s="1">
        <v>0.19</v>
      </c>
      <c r="H336" s="2">
        <v>0.45500000000000002</v>
      </c>
      <c r="I336" s="2">
        <v>0.36399999999999999</v>
      </c>
      <c r="J336" s="2">
        <v>0.182</v>
      </c>
    </row>
    <row r="337" spans="1:14" x14ac:dyDescent="0.2">
      <c r="A337" t="s">
        <v>10</v>
      </c>
      <c r="B337" t="s">
        <v>74</v>
      </c>
      <c r="C337">
        <f t="shared" si="11"/>
        <v>3065</v>
      </c>
      <c r="D337" t="s">
        <v>84</v>
      </c>
      <c r="E337">
        <v>7</v>
      </c>
      <c r="F337">
        <v>14</v>
      </c>
      <c r="G337" s="1">
        <v>0.25</v>
      </c>
      <c r="H337" s="2">
        <v>0.5</v>
      </c>
      <c r="I337" s="2">
        <v>0.35699999999999998</v>
      </c>
      <c r="J337" s="2">
        <v>0.14299999999999999</v>
      </c>
    </row>
    <row r="338" spans="1:14" x14ac:dyDescent="0.2">
      <c r="A338" t="s">
        <v>10</v>
      </c>
      <c r="B338" t="s">
        <v>74</v>
      </c>
      <c r="C338">
        <f t="shared" si="11"/>
        <v>290</v>
      </c>
      <c r="D338" t="s">
        <v>85</v>
      </c>
      <c r="E338">
        <v>7</v>
      </c>
      <c r="F338">
        <v>1</v>
      </c>
      <c r="G338" s="1">
        <v>1</v>
      </c>
      <c r="H338" s="2">
        <v>1</v>
      </c>
    </row>
    <row r="339" spans="1:14" x14ac:dyDescent="0.2">
      <c r="A339" t="s">
        <v>10</v>
      </c>
      <c r="B339" t="s">
        <v>74</v>
      </c>
      <c r="C339">
        <f t="shared" si="11"/>
        <v>3076</v>
      </c>
      <c r="D339" t="s">
        <v>480</v>
      </c>
      <c r="E339">
        <v>7</v>
      </c>
      <c r="F339">
        <v>1</v>
      </c>
      <c r="G339" s="1">
        <v>1</v>
      </c>
      <c r="H339" s="2">
        <v>1</v>
      </c>
    </row>
    <row r="340" spans="1:14" x14ac:dyDescent="0.2">
      <c r="A340" t="s">
        <v>10</v>
      </c>
      <c r="B340" t="s">
        <v>74</v>
      </c>
      <c r="C340">
        <f t="shared" si="11"/>
        <v>264</v>
      </c>
      <c r="D340" t="s">
        <v>479</v>
      </c>
      <c r="E340">
        <v>3</v>
      </c>
      <c r="F340">
        <v>1</v>
      </c>
      <c r="G340" s="1">
        <v>0.01</v>
      </c>
      <c r="H340" s="2">
        <v>1</v>
      </c>
    </row>
    <row r="341" spans="1:14" x14ac:dyDescent="0.2">
      <c r="A341" t="s">
        <v>10</v>
      </c>
      <c r="B341" t="s">
        <v>74</v>
      </c>
      <c r="C341">
        <f t="shared" si="11"/>
        <v>264</v>
      </c>
      <c r="D341" t="s">
        <v>479</v>
      </c>
      <c r="E341">
        <v>4</v>
      </c>
      <c r="F341">
        <v>5</v>
      </c>
      <c r="G341" s="1">
        <v>0.06</v>
      </c>
      <c r="H341" s="2">
        <v>0.8</v>
      </c>
      <c r="J341" s="2">
        <v>0.2</v>
      </c>
    </row>
    <row r="342" spans="1:14" x14ac:dyDescent="0.2">
      <c r="A342" t="s">
        <v>10</v>
      </c>
      <c r="B342" t="s">
        <v>74</v>
      </c>
      <c r="C342">
        <f t="shared" si="11"/>
        <v>264</v>
      </c>
      <c r="D342" t="s">
        <v>479</v>
      </c>
      <c r="E342">
        <v>5</v>
      </c>
      <c r="F342">
        <v>13</v>
      </c>
      <c r="G342" s="1">
        <v>0.16</v>
      </c>
      <c r="H342" s="2">
        <v>0.84599999999999997</v>
      </c>
      <c r="J342" s="2">
        <v>0.154</v>
      </c>
    </row>
    <row r="343" spans="1:14" x14ac:dyDescent="0.2">
      <c r="A343" t="s">
        <v>10</v>
      </c>
      <c r="B343" t="s">
        <v>74</v>
      </c>
      <c r="C343">
        <f t="shared" si="11"/>
        <v>264</v>
      </c>
      <c r="D343" t="s">
        <v>479</v>
      </c>
      <c r="E343">
        <v>6</v>
      </c>
      <c r="F343">
        <v>26</v>
      </c>
      <c r="G343" s="1">
        <v>0.32</v>
      </c>
      <c r="H343" s="2">
        <v>0.23100000000000001</v>
      </c>
      <c r="I343" s="2">
        <v>0.42299999999999999</v>
      </c>
      <c r="J343" s="2">
        <v>0.34599999999999997</v>
      </c>
    </row>
    <row r="344" spans="1:14" x14ac:dyDescent="0.2">
      <c r="A344" t="s">
        <v>10</v>
      </c>
      <c r="B344" t="s">
        <v>74</v>
      </c>
      <c r="C344">
        <f t="shared" si="11"/>
        <v>264</v>
      </c>
      <c r="D344" t="s">
        <v>479</v>
      </c>
      <c r="E344">
        <v>7</v>
      </c>
      <c r="F344">
        <v>37</v>
      </c>
      <c r="G344" s="1">
        <v>0.45</v>
      </c>
      <c r="H344" s="2">
        <v>0.378</v>
      </c>
      <c r="I344" s="2">
        <v>0.432</v>
      </c>
      <c r="J344" s="2">
        <v>0.189</v>
      </c>
    </row>
    <row r="345" spans="1:14" x14ac:dyDescent="0.2">
      <c r="A345" t="s">
        <v>10</v>
      </c>
      <c r="B345" t="s">
        <v>74</v>
      </c>
      <c r="C345">
        <f t="shared" si="11"/>
        <v>613</v>
      </c>
      <c r="D345" t="s">
        <v>87</v>
      </c>
      <c r="E345">
        <v>4</v>
      </c>
      <c r="F345">
        <v>2</v>
      </c>
      <c r="G345" s="1">
        <v>0.13</v>
      </c>
      <c r="H345" s="2">
        <v>1</v>
      </c>
    </row>
    <row r="346" spans="1:14" x14ac:dyDescent="0.2">
      <c r="A346" t="s">
        <v>10</v>
      </c>
      <c r="B346" t="s">
        <v>74</v>
      </c>
      <c r="C346">
        <f t="shared" si="11"/>
        <v>613</v>
      </c>
      <c r="D346" t="s">
        <v>87</v>
      </c>
      <c r="E346">
        <v>5</v>
      </c>
      <c r="F346">
        <v>2</v>
      </c>
      <c r="G346" s="1">
        <v>0.13</v>
      </c>
      <c r="H346" s="2">
        <v>1</v>
      </c>
    </row>
    <row r="347" spans="1:14" x14ac:dyDescent="0.2">
      <c r="A347" t="s">
        <v>10</v>
      </c>
      <c r="B347" t="s">
        <v>74</v>
      </c>
      <c r="C347">
        <f t="shared" si="11"/>
        <v>613</v>
      </c>
      <c r="D347" t="s">
        <v>87</v>
      </c>
      <c r="E347">
        <v>6</v>
      </c>
      <c r="F347">
        <v>3</v>
      </c>
      <c r="G347" s="1">
        <v>0.2</v>
      </c>
      <c r="I347" s="2">
        <v>0.66700000000000004</v>
      </c>
      <c r="J347" s="2">
        <v>0.33300000000000002</v>
      </c>
    </row>
    <row r="348" spans="1:14" x14ac:dyDescent="0.2">
      <c r="A348" t="s">
        <v>10</v>
      </c>
      <c r="B348" t="s">
        <v>74</v>
      </c>
      <c r="C348">
        <f t="shared" si="11"/>
        <v>613</v>
      </c>
      <c r="D348" t="s">
        <v>87</v>
      </c>
      <c r="E348">
        <v>7</v>
      </c>
      <c r="F348">
        <v>8</v>
      </c>
      <c r="G348" s="1">
        <v>0.53</v>
      </c>
      <c r="H348" s="2">
        <v>0.625</v>
      </c>
      <c r="I348" s="2">
        <v>0.25</v>
      </c>
      <c r="J348" s="2">
        <v>0.125</v>
      </c>
    </row>
    <row r="349" spans="1:14" x14ac:dyDescent="0.2">
      <c r="A349" t="s">
        <v>10</v>
      </c>
      <c r="B349" t="s">
        <v>88</v>
      </c>
      <c r="C349">
        <f t="shared" ref="C349:C394" si="12">VLOOKUP(D349,s6_bulls,2,FALSE)</f>
        <v>2021</v>
      </c>
      <c r="D349" t="s">
        <v>89</v>
      </c>
      <c r="E349">
        <v>3</v>
      </c>
      <c r="F349">
        <v>4</v>
      </c>
      <c r="G349" s="1">
        <v>0.27</v>
      </c>
      <c r="H349" s="2">
        <v>0.5</v>
      </c>
      <c r="J349" s="2">
        <v>0.5</v>
      </c>
      <c r="M349" t="s">
        <v>96</v>
      </c>
      <c r="N349">
        <v>318</v>
      </c>
    </row>
    <row r="350" spans="1:14" x14ac:dyDescent="0.2">
      <c r="A350" t="s">
        <v>10</v>
      </c>
      <c r="B350" t="s">
        <v>88</v>
      </c>
      <c r="C350">
        <f t="shared" si="12"/>
        <v>2021</v>
      </c>
      <c r="D350" t="s">
        <v>89</v>
      </c>
      <c r="E350">
        <v>5</v>
      </c>
      <c r="F350">
        <v>4</v>
      </c>
      <c r="G350" s="1">
        <v>0.27</v>
      </c>
      <c r="H350" s="2">
        <v>0.25</v>
      </c>
      <c r="I350" s="2">
        <v>0.25</v>
      </c>
      <c r="J350" s="2">
        <v>0.5</v>
      </c>
      <c r="M350" t="s">
        <v>97</v>
      </c>
      <c r="N350">
        <v>326</v>
      </c>
    </row>
    <row r="351" spans="1:14" x14ac:dyDescent="0.2">
      <c r="A351" t="s">
        <v>10</v>
      </c>
      <c r="B351" t="s">
        <v>88</v>
      </c>
      <c r="C351">
        <f t="shared" si="12"/>
        <v>2021</v>
      </c>
      <c r="D351" t="s">
        <v>89</v>
      </c>
      <c r="E351">
        <v>6</v>
      </c>
      <c r="F351">
        <v>2</v>
      </c>
      <c r="G351" s="1">
        <v>0.13</v>
      </c>
      <c r="I351" s="2">
        <v>0.5</v>
      </c>
      <c r="J351" s="2">
        <v>0.5</v>
      </c>
      <c r="M351" t="s">
        <v>94</v>
      </c>
      <c r="N351">
        <v>58</v>
      </c>
    </row>
    <row r="352" spans="1:14" x14ac:dyDescent="0.2">
      <c r="A352" t="s">
        <v>10</v>
      </c>
      <c r="B352" t="s">
        <v>88</v>
      </c>
      <c r="C352">
        <f t="shared" si="12"/>
        <v>2021</v>
      </c>
      <c r="D352" t="s">
        <v>89</v>
      </c>
      <c r="E352">
        <v>7</v>
      </c>
      <c r="F352">
        <v>5</v>
      </c>
      <c r="G352" s="1">
        <v>0.33</v>
      </c>
      <c r="H352" s="2">
        <v>0.8</v>
      </c>
      <c r="I352" s="2">
        <v>0.2</v>
      </c>
      <c r="M352" t="s">
        <v>95</v>
      </c>
      <c r="N352">
        <v>769</v>
      </c>
    </row>
    <row r="353" spans="1:14" x14ac:dyDescent="0.2">
      <c r="A353" t="s">
        <v>10</v>
      </c>
      <c r="B353" t="s">
        <v>88</v>
      </c>
      <c r="C353">
        <f t="shared" si="12"/>
        <v>3099</v>
      </c>
      <c r="D353" t="s">
        <v>488</v>
      </c>
      <c r="E353">
        <v>7</v>
      </c>
      <c r="F353">
        <v>2</v>
      </c>
      <c r="G353" s="1">
        <v>1</v>
      </c>
      <c r="H353" s="2">
        <v>1</v>
      </c>
      <c r="M353" t="s">
        <v>91</v>
      </c>
      <c r="N353">
        <v>202</v>
      </c>
    </row>
    <row r="354" spans="1:14" x14ac:dyDescent="0.2">
      <c r="A354" t="s">
        <v>10</v>
      </c>
      <c r="B354" t="s">
        <v>88</v>
      </c>
      <c r="C354">
        <f t="shared" si="12"/>
        <v>202</v>
      </c>
      <c r="D354" t="s">
        <v>91</v>
      </c>
      <c r="E354">
        <v>4</v>
      </c>
      <c r="F354">
        <v>1</v>
      </c>
      <c r="G354" s="1">
        <v>0.04</v>
      </c>
      <c r="H354" s="2">
        <v>1</v>
      </c>
      <c r="M354" t="s">
        <v>195</v>
      </c>
      <c r="N354">
        <v>3115</v>
      </c>
    </row>
    <row r="355" spans="1:14" x14ac:dyDescent="0.2">
      <c r="A355" t="s">
        <v>10</v>
      </c>
      <c r="B355" t="s">
        <v>88</v>
      </c>
      <c r="C355">
        <f t="shared" si="12"/>
        <v>202</v>
      </c>
      <c r="D355" t="s">
        <v>91</v>
      </c>
      <c r="E355">
        <v>5</v>
      </c>
      <c r="F355">
        <v>4</v>
      </c>
      <c r="G355" s="1">
        <v>0.15</v>
      </c>
      <c r="H355" s="2">
        <v>1</v>
      </c>
      <c r="M355" t="s">
        <v>93</v>
      </c>
      <c r="N355">
        <v>3091</v>
      </c>
    </row>
    <row r="356" spans="1:14" x14ac:dyDescent="0.2">
      <c r="A356" t="s">
        <v>10</v>
      </c>
      <c r="B356" t="s">
        <v>88</v>
      </c>
      <c r="C356">
        <f t="shared" si="12"/>
        <v>202</v>
      </c>
      <c r="D356" t="s">
        <v>91</v>
      </c>
      <c r="E356">
        <v>6</v>
      </c>
      <c r="F356">
        <v>8</v>
      </c>
      <c r="G356" s="1">
        <v>0.3</v>
      </c>
      <c r="H356" s="2">
        <v>0.875</v>
      </c>
      <c r="J356" s="2">
        <v>0.125</v>
      </c>
      <c r="M356" t="s">
        <v>484</v>
      </c>
      <c r="N356">
        <v>87</v>
      </c>
    </row>
    <row r="357" spans="1:14" x14ac:dyDescent="0.2">
      <c r="A357" t="s">
        <v>10</v>
      </c>
      <c r="B357" t="s">
        <v>88</v>
      </c>
      <c r="C357">
        <f t="shared" si="12"/>
        <v>202</v>
      </c>
      <c r="D357" t="s">
        <v>91</v>
      </c>
      <c r="E357">
        <v>7</v>
      </c>
      <c r="F357">
        <v>14</v>
      </c>
      <c r="G357" s="1">
        <v>0.52</v>
      </c>
      <c r="H357" s="2">
        <v>0.71399999999999997</v>
      </c>
      <c r="I357" s="2">
        <v>0.214</v>
      </c>
      <c r="J357" s="2">
        <v>7.0999999999999994E-2</v>
      </c>
      <c r="M357" t="s">
        <v>466</v>
      </c>
      <c r="N357">
        <v>299</v>
      </c>
    </row>
    <row r="358" spans="1:14" x14ac:dyDescent="0.2">
      <c r="A358" t="s">
        <v>10</v>
      </c>
      <c r="B358" t="s">
        <v>88</v>
      </c>
      <c r="C358" t="e">
        <f t="shared" si="12"/>
        <v>#N/A</v>
      </c>
      <c r="D358" t="s">
        <v>92</v>
      </c>
      <c r="E358">
        <v>5</v>
      </c>
      <c r="F358">
        <v>1</v>
      </c>
      <c r="G358" s="1">
        <v>1</v>
      </c>
      <c r="J358" s="2">
        <v>1</v>
      </c>
      <c r="M358" t="s">
        <v>98</v>
      </c>
      <c r="N358">
        <v>3104</v>
      </c>
    </row>
    <row r="359" spans="1:14" x14ac:dyDescent="0.2">
      <c r="A359" t="s">
        <v>10</v>
      </c>
      <c r="B359" t="s">
        <v>88</v>
      </c>
      <c r="C359">
        <f t="shared" si="12"/>
        <v>3091</v>
      </c>
      <c r="D359" t="s">
        <v>93</v>
      </c>
      <c r="E359">
        <v>4</v>
      </c>
      <c r="F359">
        <v>1</v>
      </c>
      <c r="G359" s="1">
        <v>0.03</v>
      </c>
      <c r="J359" s="2">
        <v>1</v>
      </c>
      <c r="M359" t="s">
        <v>485</v>
      </c>
      <c r="N359">
        <v>2266</v>
      </c>
    </row>
    <row r="360" spans="1:14" x14ac:dyDescent="0.2">
      <c r="A360" t="s">
        <v>10</v>
      </c>
      <c r="B360" t="s">
        <v>88</v>
      </c>
      <c r="C360">
        <f t="shared" si="12"/>
        <v>3091</v>
      </c>
      <c r="D360" t="s">
        <v>93</v>
      </c>
      <c r="E360">
        <v>5</v>
      </c>
      <c r="F360">
        <v>4</v>
      </c>
      <c r="G360" s="1">
        <v>0.14000000000000001</v>
      </c>
      <c r="H360" s="2">
        <v>0.5</v>
      </c>
      <c r="I360" s="2">
        <v>0.25</v>
      </c>
      <c r="J360" s="2">
        <v>0.25</v>
      </c>
      <c r="M360" t="s">
        <v>486</v>
      </c>
      <c r="N360">
        <v>51</v>
      </c>
    </row>
    <row r="361" spans="1:14" x14ac:dyDescent="0.2">
      <c r="A361" t="s">
        <v>10</v>
      </c>
      <c r="B361" t="s">
        <v>88</v>
      </c>
      <c r="C361">
        <f t="shared" si="12"/>
        <v>3091</v>
      </c>
      <c r="D361" t="s">
        <v>93</v>
      </c>
      <c r="E361">
        <v>6</v>
      </c>
      <c r="F361">
        <v>3</v>
      </c>
      <c r="G361" s="1">
        <v>0.1</v>
      </c>
      <c r="I361" s="2">
        <v>0.66700000000000004</v>
      </c>
      <c r="J361" s="2">
        <v>0.33300000000000002</v>
      </c>
      <c r="M361" t="s">
        <v>487</v>
      </c>
      <c r="N361">
        <v>3096</v>
      </c>
    </row>
    <row r="362" spans="1:14" x14ac:dyDescent="0.2">
      <c r="A362" t="s">
        <v>10</v>
      </c>
      <c r="B362" t="s">
        <v>88</v>
      </c>
      <c r="C362">
        <f t="shared" si="12"/>
        <v>3091</v>
      </c>
      <c r="D362" t="s">
        <v>93</v>
      </c>
      <c r="E362">
        <v>7</v>
      </c>
      <c r="F362">
        <v>21</v>
      </c>
      <c r="G362" s="1">
        <v>0.72</v>
      </c>
      <c r="H362" s="2">
        <v>0.19</v>
      </c>
      <c r="I362" s="2">
        <v>0.52400000000000002</v>
      </c>
      <c r="J362" s="2">
        <v>0.28599999999999998</v>
      </c>
      <c r="M362" t="s">
        <v>488</v>
      </c>
      <c r="N362">
        <v>3099</v>
      </c>
    </row>
    <row r="363" spans="1:14" x14ac:dyDescent="0.2">
      <c r="A363" t="s">
        <v>10</v>
      </c>
      <c r="B363" t="s">
        <v>88</v>
      </c>
      <c r="C363">
        <f t="shared" si="12"/>
        <v>58</v>
      </c>
      <c r="D363" t="s">
        <v>94</v>
      </c>
      <c r="E363">
        <v>1</v>
      </c>
      <c r="F363">
        <v>2</v>
      </c>
      <c r="G363" s="1">
        <v>0.01</v>
      </c>
      <c r="I363" s="2">
        <v>1</v>
      </c>
      <c r="M363" t="s">
        <v>89</v>
      </c>
      <c r="N363">
        <v>2021</v>
      </c>
    </row>
    <row r="364" spans="1:14" x14ac:dyDescent="0.2">
      <c r="A364" t="s">
        <v>10</v>
      </c>
      <c r="B364" t="s">
        <v>88</v>
      </c>
      <c r="C364">
        <f t="shared" si="12"/>
        <v>58</v>
      </c>
      <c r="D364" t="s">
        <v>94</v>
      </c>
      <c r="E364">
        <v>3</v>
      </c>
      <c r="F364">
        <v>13</v>
      </c>
      <c r="G364" s="1">
        <v>0.08</v>
      </c>
      <c r="H364" s="2">
        <v>0.76900000000000002</v>
      </c>
      <c r="I364" s="2">
        <v>0.154</v>
      </c>
      <c r="J364" s="2">
        <v>7.6999999999999999E-2</v>
      </c>
      <c r="M364" t="s">
        <v>489</v>
      </c>
      <c r="N364">
        <v>74</v>
      </c>
    </row>
    <row r="365" spans="1:14" x14ac:dyDescent="0.2">
      <c r="A365" t="s">
        <v>10</v>
      </c>
      <c r="B365" t="s">
        <v>88</v>
      </c>
      <c r="C365">
        <f t="shared" si="12"/>
        <v>58</v>
      </c>
      <c r="D365" t="s">
        <v>94</v>
      </c>
      <c r="E365">
        <v>4</v>
      </c>
      <c r="F365">
        <v>21</v>
      </c>
      <c r="G365" s="1">
        <v>0.13</v>
      </c>
      <c r="H365" s="2">
        <v>0.66700000000000004</v>
      </c>
      <c r="I365" s="2">
        <v>0.19</v>
      </c>
      <c r="J365" s="2">
        <v>0.14299999999999999</v>
      </c>
    </row>
    <row r="366" spans="1:14" x14ac:dyDescent="0.2">
      <c r="A366" t="s">
        <v>10</v>
      </c>
      <c r="B366" t="s">
        <v>88</v>
      </c>
      <c r="C366">
        <f t="shared" si="12"/>
        <v>58</v>
      </c>
      <c r="D366" t="s">
        <v>94</v>
      </c>
      <c r="E366">
        <v>5</v>
      </c>
      <c r="F366">
        <v>35</v>
      </c>
      <c r="G366" s="1">
        <v>0.21</v>
      </c>
      <c r="H366" s="2">
        <v>0.68600000000000005</v>
      </c>
      <c r="I366" s="2">
        <v>0.114</v>
      </c>
      <c r="J366" s="2">
        <v>0.2</v>
      </c>
    </row>
    <row r="367" spans="1:14" x14ac:dyDescent="0.2">
      <c r="A367" t="s">
        <v>10</v>
      </c>
      <c r="B367" t="s">
        <v>88</v>
      </c>
      <c r="C367">
        <f t="shared" si="12"/>
        <v>58</v>
      </c>
      <c r="D367" t="s">
        <v>94</v>
      </c>
      <c r="E367">
        <v>6</v>
      </c>
      <c r="F367">
        <v>37</v>
      </c>
      <c r="G367" s="1">
        <v>0.23</v>
      </c>
      <c r="H367" s="2">
        <v>0.40500000000000003</v>
      </c>
      <c r="I367" s="2">
        <v>0.45900000000000002</v>
      </c>
      <c r="J367" s="2">
        <v>0.13500000000000001</v>
      </c>
    </row>
    <row r="368" spans="1:14" x14ac:dyDescent="0.2">
      <c r="A368" t="s">
        <v>10</v>
      </c>
      <c r="B368" t="s">
        <v>88</v>
      </c>
      <c r="C368">
        <f t="shared" si="12"/>
        <v>58</v>
      </c>
      <c r="D368" t="s">
        <v>94</v>
      </c>
      <c r="E368">
        <v>7</v>
      </c>
      <c r="F368">
        <v>56</v>
      </c>
      <c r="G368" s="1">
        <v>0.34</v>
      </c>
      <c r="H368" s="2">
        <v>0.35699999999999998</v>
      </c>
      <c r="I368" s="2">
        <v>0.39300000000000002</v>
      </c>
      <c r="J368" s="2">
        <v>0.25</v>
      </c>
    </row>
    <row r="369" spans="1:10" x14ac:dyDescent="0.2">
      <c r="A369" t="s">
        <v>10</v>
      </c>
      <c r="B369" t="s">
        <v>88</v>
      </c>
      <c r="C369">
        <f t="shared" si="12"/>
        <v>769</v>
      </c>
      <c r="D369" t="s">
        <v>95</v>
      </c>
      <c r="E369">
        <v>3</v>
      </c>
      <c r="F369">
        <v>1</v>
      </c>
      <c r="G369" s="1">
        <v>0.1</v>
      </c>
      <c r="H369" s="2">
        <v>1</v>
      </c>
    </row>
    <row r="370" spans="1:10" x14ac:dyDescent="0.2">
      <c r="A370" t="s">
        <v>10</v>
      </c>
      <c r="B370" t="s">
        <v>88</v>
      </c>
      <c r="C370">
        <f t="shared" si="12"/>
        <v>769</v>
      </c>
      <c r="D370" t="s">
        <v>95</v>
      </c>
      <c r="E370">
        <v>5</v>
      </c>
      <c r="F370">
        <v>2</v>
      </c>
      <c r="G370" s="1">
        <v>0.2</v>
      </c>
      <c r="H370" s="2">
        <v>1</v>
      </c>
    </row>
    <row r="371" spans="1:10" x14ac:dyDescent="0.2">
      <c r="A371" t="s">
        <v>10</v>
      </c>
      <c r="B371" t="s">
        <v>88</v>
      </c>
      <c r="C371">
        <f t="shared" si="12"/>
        <v>769</v>
      </c>
      <c r="D371" t="s">
        <v>95</v>
      </c>
      <c r="E371">
        <v>6</v>
      </c>
      <c r="F371">
        <v>2</v>
      </c>
      <c r="G371" s="1">
        <v>0.2</v>
      </c>
      <c r="H371" s="2">
        <v>0.5</v>
      </c>
      <c r="J371" s="2">
        <v>0.5</v>
      </c>
    </row>
    <row r="372" spans="1:10" x14ac:dyDescent="0.2">
      <c r="A372" t="s">
        <v>10</v>
      </c>
      <c r="B372" t="s">
        <v>88</v>
      </c>
      <c r="C372">
        <f t="shared" si="12"/>
        <v>769</v>
      </c>
      <c r="D372" t="s">
        <v>95</v>
      </c>
      <c r="E372">
        <v>7</v>
      </c>
      <c r="F372">
        <v>5</v>
      </c>
      <c r="G372" s="1">
        <v>0.5</v>
      </c>
      <c r="H372" s="2">
        <v>0.8</v>
      </c>
      <c r="J372" s="2">
        <v>0.2</v>
      </c>
    </row>
    <row r="373" spans="1:10" x14ac:dyDescent="0.2">
      <c r="A373" t="s">
        <v>10</v>
      </c>
      <c r="B373" t="s">
        <v>88</v>
      </c>
      <c r="C373">
        <f t="shared" si="12"/>
        <v>2266</v>
      </c>
      <c r="D373" t="s">
        <v>485</v>
      </c>
      <c r="E373">
        <v>5</v>
      </c>
      <c r="F373">
        <v>3</v>
      </c>
      <c r="G373" s="1">
        <v>0.25</v>
      </c>
      <c r="J373" s="2">
        <v>1</v>
      </c>
    </row>
    <row r="374" spans="1:10" x14ac:dyDescent="0.2">
      <c r="A374" t="s">
        <v>10</v>
      </c>
      <c r="B374" t="s">
        <v>88</v>
      </c>
      <c r="C374">
        <f t="shared" si="12"/>
        <v>2266</v>
      </c>
      <c r="D374" t="s">
        <v>485</v>
      </c>
      <c r="E374">
        <v>6</v>
      </c>
      <c r="F374">
        <v>2</v>
      </c>
      <c r="G374" s="1">
        <v>0.17</v>
      </c>
      <c r="I374" s="2">
        <v>0.5</v>
      </c>
      <c r="J374" s="2">
        <v>0.5</v>
      </c>
    </row>
    <row r="375" spans="1:10" x14ac:dyDescent="0.2">
      <c r="A375" t="s">
        <v>10</v>
      </c>
      <c r="B375" t="s">
        <v>88</v>
      </c>
      <c r="C375">
        <f t="shared" si="12"/>
        <v>2266</v>
      </c>
      <c r="D375" t="s">
        <v>485</v>
      </c>
      <c r="E375">
        <v>7</v>
      </c>
      <c r="F375">
        <v>7</v>
      </c>
      <c r="G375" s="1">
        <v>0.57999999999999996</v>
      </c>
      <c r="H375" s="2">
        <v>0.14299999999999999</v>
      </c>
      <c r="I375" s="2">
        <v>0.57099999999999995</v>
      </c>
      <c r="J375" s="2">
        <v>0.28599999999999998</v>
      </c>
    </row>
    <row r="376" spans="1:10" x14ac:dyDescent="0.2">
      <c r="A376" t="s">
        <v>10</v>
      </c>
      <c r="B376" t="s">
        <v>88</v>
      </c>
      <c r="C376">
        <f t="shared" si="12"/>
        <v>318</v>
      </c>
      <c r="D376" t="s">
        <v>96</v>
      </c>
      <c r="E376">
        <v>1</v>
      </c>
      <c r="F376">
        <v>1</v>
      </c>
      <c r="G376" s="1">
        <v>0</v>
      </c>
      <c r="I376" s="2">
        <v>1</v>
      </c>
    </row>
    <row r="377" spans="1:10" x14ac:dyDescent="0.2">
      <c r="A377" t="s">
        <v>10</v>
      </c>
      <c r="B377" t="s">
        <v>88</v>
      </c>
      <c r="C377">
        <f t="shared" si="12"/>
        <v>318</v>
      </c>
      <c r="D377" t="s">
        <v>96</v>
      </c>
      <c r="E377">
        <v>2</v>
      </c>
      <c r="F377">
        <v>14</v>
      </c>
      <c r="G377" s="1">
        <v>0.04</v>
      </c>
      <c r="H377" s="2">
        <v>7.0999999999999994E-2</v>
      </c>
      <c r="I377" s="2">
        <v>0.78600000000000003</v>
      </c>
      <c r="J377" s="2">
        <v>0.14299999999999999</v>
      </c>
    </row>
    <row r="378" spans="1:10" x14ac:dyDescent="0.2">
      <c r="A378" t="s">
        <v>10</v>
      </c>
      <c r="B378" t="s">
        <v>88</v>
      </c>
      <c r="C378">
        <f t="shared" si="12"/>
        <v>318</v>
      </c>
      <c r="D378" t="s">
        <v>96</v>
      </c>
      <c r="E378">
        <v>3</v>
      </c>
      <c r="F378">
        <v>40</v>
      </c>
      <c r="G378" s="1">
        <v>0.11</v>
      </c>
      <c r="H378" s="2">
        <v>0.27500000000000002</v>
      </c>
      <c r="I378" s="2">
        <v>0.625</v>
      </c>
      <c r="J378" s="2">
        <v>0.1</v>
      </c>
    </row>
    <row r="379" spans="1:10" x14ac:dyDescent="0.2">
      <c r="A379" t="s">
        <v>10</v>
      </c>
      <c r="B379" t="s">
        <v>88</v>
      </c>
      <c r="C379">
        <f t="shared" si="12"/>
        <v>318</v>
      </c>
      <c r="D379" t="s">
        <v>96</v>
      </c>
      <c r="E379">
        <v>4</v>
      </c>
      <c r="F379">
        <v>47</v>
      </c>
      <c r="G379" s="1">
        <v>0.13</v>
      </c>
      <c r="H379" s="2">
        <v>0.17</v>
      </c>
      <c r="I379" s="2">
        <v>0.53200000000000003</v>
      </c>
      <c r="J379" s="2">
        <v>0.29799999999999999</v>
      </c>
    </row>
    <row r="380" spans="1:10" x14ac:dyDescent="0.2">
      <c r="A380" t="s">
        <v>10</v>
      </c>
      <c r="B380" t="s">
        <v>88</v>
      </c>
      <c r="C380">
        <f t="shared" si="12"/>
        <v>318</v>
      </c>
      <c r="D380" t="s">
        <v>96</v>
      </c>
      <c r="E380">
        <v>5</v>
      </c>
      <c r="F380">
        <v>82</v>
      </c>
      <c r="G380" s="1">
        <v>0.22</v>
      </c>
      <c r="H380" s="2">
        <v>0.29299999999999998</v>
      </c>
      <c r="I380" s="2">
        <v>0.39</v>
      </c>
      <c r="J380" s="2">
        <v>0.317</v>
      </c>
    </row>
    <row r="381" spans="1:10" x14ac:dyDescent="0.2">
      <c r="A381" t="s">
        <v>10</v>
      </c>
      <c r="B381" t="s">
        <v>88</v>
      </c>
      <c r="C381">
        <f t="shared" si="12"/>
        <v>318</v>
      </c>
      <c r="D381" t="s">
        <v>96</v>
      </c>
      <c r="E381">
        <v>6</v>
      </c>
      <c r="F381">
        <v>75</v>
      </c>
      <c r="G381" s="1">
        <v>0.2</v>
      </c>
      <c r="H381" s="2">
        <v>0.12</v>
      </c>
      <c r="I381" s="2">
        <v>0.68</v>
      </c>
      <c r="J381" s="2">
        <v>0.2</v>
      </c>
    </row>
    <row r="382" spans="1:10" x14ac:dyDescent="0.2">
      <c r="A382" t="s">
        <v>10</v>
      </c>
      <c r="B382" t="s">
        <v>88</v>
      </c>
      <c r="C382">
        <f t="shared" si="12"/>
        <v>318</v>
      </c>
      <c r="D382" t="s">
        <v>96</v>
      </c>
      <c r="E382">
        <v>7</v>
      </c>
      <c r="F382">
        <v>116</v>
      </c>
      <c r="G382" s="1">
        <v>0.31</v>
      </c>
      <c r="H382" s="2">
        <v>0.19800000000000001</v>
      </c>
      <c r="I382" s="2">
        <v>0.59499999999999997</v>
      </c>
      <c r="J382" s="2">
        <v>0.20699999999999999</v>
      </c>
    </row>
    <row r="383" spans="1:10" x14ac:dyDescent="0.2">
      <c r="A383" t="s">
        <v>10</v>
      </c>
      <c r="B383" t="s">
        <v>88</v>
      </c>
      <c r="C383">
        <f t="shared" si="12"/>
        <v>326</v>
      </c>
      <c r="D383" t="s">
        <v>97</v>
      </c>
      <c r="E383">
        <v>1</v>
      </c>
      <c r="F383">
        <v>8</v>
      </c>
      <c r="G383" s="1">
        <v>0.02</v>
      </c>
      <c r="H383" s="2">
        <v>0.125</v>
      </c>
      <c r="I383" s="2">
        <v>0.875</v>
      </c>
    </row>
    <row r="384" spans="1:10" x14ac:dyDescent="0.2">
      <c r="A384" t="s">
        <v>10</v>
      </c>
      <c r="B384" t="s">
        <v>88</v>
      </c>
      <c r="C384">
        <f t="shared" si="12"/>
        <v>326</v>
      </c>
      <c r="D384" t="s">
        <v>97</v>
      </c>
      <c r="E384">
        <v>2</v>
      </c>
      <c r="F384">
        <v>15</v>
      </c>
      <c r="G384" s="1">
        <v>0.04</v>
      </c>
      <c r="H384" s="2">
        <v>6.7000000000000004E-2</v>
      </c>
      <c r="I384" s="2">
        <v>0.8</v>
      </c>
      <c r="J384" s="2">
        <v>0.13300000000000001</v>
      </c>
    </row>
    <row r="385" spans="1:14" x14ac:dyDescent="0.2">
      <c r="A385" t="s">
        <v>10</v>
      </c>
      <c r="B385" t="s">
        <v>88</v>
      </c>
      <c r="C385">
        <f t="shared" si="12"/>
        <v>326</v>
      </c>
      <c r="D385" t="s">
        <v>97</v>
      </c>
      <c r="E385">
        <v>3</v>
      </c>
      <c r="F385">
        <v>20</v>
      </c>
      <c r="G385" s="1">
        <v>0.06</v>
      </c>
      <c r="H385" s="2">
        <v>0.6</v>
      </c>
      <c r="I385" s="2">
        <v>0.2</v>
      </c>
      <c r="J385" s="2">
        <v>0.2</v>
      </c>
    </row>
    <row r="386" spans="1:14" x14ac:dyDescent="0.2">
      <c r="A386" t="s">
        <v>10</v>
      </c>
      <c r="B386" t="s">
        <v>88</v>
      </c>
      <c r="C386">
        <f t="shared" si="12"/>
        <v>326</v>
      </c>
      <c r="D386" t="s">
        <v>97</v>
      </c>
      <c r="E386">
        <v>4</v>
      </c>
      <c r="F386">
        <v>42</v>
      </c>
      <c r="G386" s="1">
        <v>0.12</v>
      </c>
      <c r="H386" s="2">
        <v>0.57099999999999995</v>
      </c>
      <c r="I386" s="2">
        <v>0.19</v>
      </c>
      <c r="J386" s="2">
        <v>0.23799999999999999</v>
      </c>
    </row>
    <row r="387" spans="1:14" x14ac:dyDescent="0.2">
      <c r="A387" t="s">
        <v>10</v>
      </c>
      <c r="B387" t="s">
        <v>88</v>
      </c>
      <c r="C387">
        <f t="shared" si="12"/>
        <v>326</v>
      </c>
      <c r="D387" t="s">
        <v>97</v>
      </c>
      <c r="E387">
        <v>5</v>
      </c>
      <c r="F387">
        <v>62</v>
      </c>
      <c r="G387" s="1">
        <v>0.18</v>
      </c>
      <c r="H387" s="2">
        <v>0.56499999999999995</v>
      </c>
      <c r="I387" s="2">
        <v>0.25800000000000001</v>
      </c>
      <c r="J387" s="2">
        <v>0.17699999999999999</v>
      </c>
    </row>
    <row r="388" spans="1:14" x14ac:dyDescent="0.2">
      <c r="A388" t="s">
        <v>10</v>
      </c>
      <c r="B388" t="s">
        <v>88</v>
      </c>
      <c r="C388">
        <f t="shared" si="12"/>
        <v>326</v>
      </c>
      <c r="D388" t="s">
        <v>97</v>
      </c>
      <c r="E388">
        <v>6</v>
      </c>
      <c r="F388">
        <v>71</v>
      </c>
      <c r="G388" s="1">
        <v>0.21</v>
      </c>
      <c r="H388" s="2">
        <v>0.36599999999999999</v>
      </c>
      <c r="I388" s="2">
        <v>0.437</v>
      </c>
      <c r="J388" s="2">
        <v>0.19700000000000001</v>
      </c>
    </row>
    <row r="389" spans="1:14" x14ac:dyDescent="0.2">
      <c r="A389" t="s">
        <v>10</v>
      </c>
      <c r="B389" t="s">
        <v>88</v>
      </c>
      <c r="C389">
        <f t="shared" si="12"/>
        <v>326</v>
      </c>
      <c r="D389" t="s">
        <v>97</v>
      </c>
      <c r="E389">
        <v>7</v>
      </c>
      <c r="F389">
        <v>123</v>
      </c>
      <c r="G389" s="1">
        <v>0.36</v>
      </c>
      <c r="H389" s="2">
        <v>0.35799999999999998</v>
      </c>
      <c r="I389" s="2">
        <v>0.45500000000000002</v>
      </c>
      <c r="J389" s="2">
        <v>0.187</v>
      </c>
    </row>
    <row r="390" spans="1:14" x14ac:dyDescent="0.2">
      <c r="A390" t="s">
        <v>10</v>
      </c>
      <c r="B390" t="s">
        <v>88</v>
      </c>
      <c r="C390">
        <f t="shared" si="12"/>
        <v>299</v>
      </c>
      <c r="D390" t="s">
        <v>466</v>
      </c>
      <c r="E390">
        <v>6</v>
      </c>
      <c r="F390">
        <v>1</v>
      </c>
      <c r="G390" s="1">
        <v>0.5</v>
      </c>
      <c r="H390" s="2">
        <v>1</v>
      </c>
    </row>
    <row r="391" spans="1:14" x14ac:dyDescent="0.2">
      <c r="A391" t="s">
        <v>10</v>
      </c>
      <c r="B391" t="s">
        <v>88</v>
      </c>
      <c r="C391">
        <f t="shared" si="12"/>
        <v>299</v>
      </c>
      <c r="D391" t="s">
        <v>466</v>
      </c>
      <c r="E391">
        <v>7</v>
      </c>
      <c r="F391">
        <v>1</v>
      </c>
      <c r="G391" s="1">
        <v>0.5</v>
      </c>
      <c r="J391" s="2">
        <v>1</v>
      </c>
    </row>
    <row r="392" spans="1:14" x14ac:dyDescent="0.2">
      <c r="A392" t="s">
        <v>10</v>
      </c>
      <c r="B392" t="s">
        <v>88</v>
      </c>
      <c r="C392">
        <f t="shared" si="12"/>
        <v>3104</v>
      </c>
      <c r="D392" t="s">
        <v>98</v>
      </c>
      <c r="E392">
        <v>5</v>
      </c>
      <c r="F392">
        <v>8</v>
      </c>
      <c r="G392" s="1">
        <v>0.3</v>
      </c>
      <c r="H392" s="2">
        <v>0.875</v>
      </c>
      <c r="J392" s="2">
        <v>0.125</v>
      </c>
    </row>
    <row r="393" spans="1:14" x14ac:dyDescent="0.2">
      <c r="A393" t="s">
        <v>10</v>
      </c>
      <c r="B393" t="s">
        <v>88</v>
      </c>
      <c r="C393">
        <f t="shared" si="12"/>
        <v>3104</v>
      </c>
      <c r="D393" t="s">
        <v>98</v>
      </c>
      <c r="E393">
        <v>6</v>
      </c>
      <c r="F393">
        <v>4</v>
      </c>
      <c r="G393" s="1">
        <v>0.15</v>
      </c>
      <c r="H393" s="2">
        <v>0.25</v>
      </c>
      <c r="I393" s="2">
        <v>0.75</v>
      </c>
    </row>
    <row r="394" spans="1:14" x14ac:dyDescent="0.2">
      <c r="A394" t="s">
        <v>10</v>
      </c>
      <c r="B394" t="s">
        <v>88</v>
      </c>
      <c r="C394">
        <f t="shared" si="12"/>
        <v>3104</v>
      </c>
      <c r="D394" t="s">
        <v>98</v>
      </c>
      <c r="E394">
        <v>7</v>
      </c>
      <c r="F394">
        <v>15</v>
      </c>
      <c r="G394" s="1">
        <v>0.56000000000000005</v>
      </c>
      <c r="H394" s="2">
        <v>0.4</v>
      </c>
      <c r="I394" s="2">
        <v>0.26700000000000002</v>
      </c>
      <c r="J394" s="2">
        <v>0.33300000000000002</v>
      </c>
    </row>
    <row r="395" spans="1:14" x14ac:dyDescent="0.2">
      <c r="A395" t="s">
        <v>10</v>
      </c>
      <c r="B395" t="s">
        <v>99</v>
      </c>
      <c r="C395">
        <f t="shared" ref="C395:C426" si="13">VLOOKUP(D395,s6_gujarat,2,)</f>
        <v>389</v>
      </c>
      <c r="D395" t="s">
        <v>100</v>
      </c>
      <c r="E395">
        <v>1</v>
      </c>
      <c r="F395">
        <v>2</v>
      </c>
      <c r="G395" s="1">
        <v>0.02</v>
      </c>
      <c r="I395" s="2">
        <v>1</v>
      </c>
      <c r="M395" t="s">
        <v>490</v>
      </c>
      <c r="N395">
        <v>757</v>
      </c>
    </row>
    <row r="396" spans="1:14" x14ac:dyDescent="0.2">
      <c r="A396" t="s">
        <v>10</v>
      </c>
      <c r="B396" t="s">
        <v>99</v>
      </c>
      <c r="C396">
        <f t="shared" si="13"/>
        <v>389</v>
      </c>
      <c r="D396" t="s">
        <v>100</v>
      </c>
      <c r="E396">
        <v>2</v>
      </c>
      <c r="F396">
        <v>2</v>
      </c>
      <c r="G396" s="1">
        <v>0.02</v>
      </c>
      <c r="H396" s="2">
        <v>0.5</v>
      </c>
      <c r="J396" s="2">
        <v>0.5</v>
      </c>
      <c r="M396" t="s">
        <v>491</v>
      </c>
      <c r="N396">
        <v>219</v>
      </c>
    </row>
    <row r="397" spans="1:14" x14ac:dyDescent="0.2">
      <c r="A397" t="s">
        <v>10</v>
      </c>
      <c r="B397" t="s">
        <v>99</v>
      </c>
      <c r="C397">
        <f t="shared" si="13"/>
        <v>389</v>
      </c>
      <c r="D397" t="s">
        <v>100</v>
      </c>
      <c r="E397">
        <v>3</v>
      </c>
      <c r="F397">
        <v>10</v>
      </c>
      <c r="G397" s="1">
        <v>0.11</v>
      </c>
      <c r="H397" s="2">
        <v>0.6</v>
      </c>
      <c r="I397" s="2">
        <v>0.3</v>
      </c>
      <c r="J397" s="2">
        <v>0.1</v>
      </c>
      <c r="M397" t="s">
        <v>334</v>
      </c>
      <c r="N397">
        <v>357</v>
      </c>
    </row>
    <row r="398" spans="1:14" x14ac:dyDescent="0.2">
      <c r="A398" t="s">
        <v>10</v>
      </c>
      <c r="B398" t="s">
        <v>99</v>
      </c>
      <c r="C398">
        <f t="shared" si="13"/>
        <v>389</v>
      </c>
      <c r="D398" t="s">
        <v>100</v>
      </c>
      <c r="E398">
        <v>4</v>
      </c>
      <c r="F398">
        <v>14</v>
      </c>
      <c r="G398" s="1">
        <v>0.16</v>
      </c>
      <c r="H398" s="2">
        <v>0.57099999999999995</v>
      </c>
      <c r="I398" s="2">
        <v>0.28599999999999998</v>
      </c>
      <c r="J398" s="2">
        <v>0.14299999999999999</v>
      </c>
      <c r="M398" t="s">
        <v>108</v>
      </c>
      <c r="N398">
        <v>368</v>
      </c>
    </row>
    <row r="399" spans="1:14" x14ac:dyDescent="0.2">
      <c r="A399" t="s">
        <v>10</v>
      </c>
      <c r="B399" t="s">
        <v>99</v>
      </c>
      <c r="C399">
        <f t="shared" si="13"/>
        <v>389</v>
      </c>
      <c r="D399" t="s">
        <v>100</v>
      </c>
      <c r="E399">
        <v>5</v>
      </c>
      <c r="F399">
        <v>20</v>
      </c>
      <c r="G399" s="1">
        <v>0.23</v>
      </c>
      <c r="H399" s="2">
        <v>0.65</v>
      </c>
      <c r="J399" s="2">
        <v>0.35</v>
      </c>
      <c r="M399" t="s">
        <v>106</v>
      </c>
      <c r="N399">
        <v>3023</v>
      </c>
    </row>
    <row r="400" spans="1:14" x14ac:dyDescent="0.2">
      <c r="A400" t="s">
        <v>10</v>
      </c>
      <c r="B400" t="s">
        <v>99</v>
      </c>
      <c r="C400">
        <f t="shared" si="13"/>
        <v>389</v>
      </c>
      <c r="D400" t="s">
        <v>100</v>
      </c>
      <c r="E400">
        <v>6</v>
      </c>
      <c r="F400">
        <v>17</v>
      </c>
      <c r="G400" s="1">
        <v>0.19</v>
      </c>
      <c r="H400" s="2">
        <v>0.35299999999999998</v>
      </c>
      <c r="I400" s="2">
        <v>0.58799999999999997</v>
      </c>
      <c r="J400" s="2">
        <v>5.8999999999999997E-2</v>
      </c>
      <c r="M400" t="s">
        <v>235</v>
      </c>
      <c r="N400">
        <v>2023</v>
      </c>
    </row>
    <row r="401" spans="1:14" x14ac:dyDescent="0.2">
      <c r="A401" t="s">
        <v>10</v>
      </c>
      <c r="B401" t="s">
        <v>99</v>
      </c>
      <c r="C401">
        <f t="shared" si="13"/>
        <v>389</v>
      </c>
      <c r="D401" t="s">
        <v>100</v>
      </c>
      <c r="E401">
        <v>7</v>
      </c>
      <c r="F401">
        <v>23</v>
      </c>
      <c r="G401" s="1">
        <v>0.26</v>
      </c>
      <c r="H401" s="2">
        <v>0.34799999999999998</v>
      </c>
      <c r="I401" s="2">
        <v>0.30399999999999999</v>
      </c>
      <c r="J401" s="2">
        <v>0.34799999999999998</v>
      </c>
      <c r="M401" t="s">
        <v>100</v>
      </c>
      <c r="N401">
        <v>389</v>
      </c>
    </row>
    <row r="402" spans="1:14" x14ac:dyDescent="0.2">
      <c r="A402" t="s">
        <v>10</v>
      </c>
      <c r="B402" t="s">
        <v>99</v>
      </c>
      <c r="C402" t="e">
        <f t="shared" si="13"/>
        <v>#N/A</v>
      </c>
      <c r="D402" t="s">
        <v>25</v>
      </c>
      <c r="E402">
        <v>5</v>
      </c>
      <c r="F402">
        <v>2</v>
      </c>
      <c r="G402" s="1">
        <v>0.5</v>
      </c>
      <c r="H402" s="2">
        <v>1</v>
      </c>
      <c r="M402" t="s">
        <v>101</v>
      </c>
      <c r="N402">
        <v>522</v>
      </c>
    </row>
    <row r="403" spans="1:14" x14ac:dyDescent="0.2">
      <c r="A403" t="s">
        <v>10</v>
      </c>
      <c r="B403" t="s">
        <v>99</v>
      </c>
      <c r="C403" t="e">
        <f t="shared" si="13"/>
        <v>#N/A</v>
      </c>
      <c r="D403" t="s">
        <v>25</v>
      </c>
      <c r="E403">
        <v>6</v>
      </c>
      <c r="F403">
        <v>2</v>
      </c>
      <c r="G403" s="1">
        <v>0.5</v>
      </c>
      <c r="H403" s="2">
        <v>0.5</v>
      </c>
      <c r="J403" s="2">
        <v>0.5</v>
      </c>
      <c r="M403" t="s">
        <v>105</v>
      </c>
      <c r="N403">
        <v>163</v>
      </c>
    </row>
    <row r="404" spans="1:14" x14ac:dyDescent="0.2">
      <c r="A404" t="s">
        <v>10</v>
      </c>
      <c r="B404" t="s">
        <v>99</v>
      </c>
      <c r="C404">
        <f t="shared" si="13"/>
        <v>2314</v>
      </c>
      <c r="D404" t="s">
        <v>492</v>
      </c>
      <c r="E404">
        <v>3</v>
      </c>
      <c r="F404">
        <v>2</v>
      </c>
      <c r="G404" s="1">
        <v>0.33</v>
      </c>
      <c r="I404" s="2">
        <v>0.5</v>
      </c>
      <c r="J404" s="2">
        <v>0.5</v>
      </c>
      <c r="M404" t="s">
        <v>452</v>
      </c>
      <c r="N404">
        <v>232</v>
      </c>
    </row>
    <row r="405" spans="1:14" x14ac:dyDescent="0.2">
      <c r="A405" t="s">
        <v>10</v>
      </c>
      <c r="B405" t="s">
        <v>99</v>
      </c>
      <c r="C405">
        <f t="shared" si="13"/>
        <v>2314</v>
      </c>
      <c r="D405" t="s">
        <v>492</v>
      </c>
      <c r="E405">
        <v>4</v>
      </c>
      <c r="F405">
        <v>2</v>
      </c>
      <c r="G405" s="1">
        <v>0.33</v>
      </c>
      <c r="I405" s="2">
        <v>0.5</v>
      </c>
      <c r="J405" s="2">
        <v>0.5</v>
      </c>
      <c r="M405" t="s">
        <v>102</v>
      </c>
      <c r="N405">
        <v>249</v>
      </c>
    </row>
    <row r="406" spans="1:14" x14ac:dyDescent="0.2">
      <c r="A406" t="s">
        <v>10</v>
      </c>
      <c r="B406" t="s">
        <v>99</v>
      </c>
      <c r="C406">
        <f t="shared" si="13"/>
        <v>2314</v>
      </c>
      <c r="D406" t="s">
        <v>492</v>
      </c>
      <c r="E406">
        <v>7</v>
      </c>
      <c r="F406">
        <v>2</v>
      </c>
      <c r="G406" s="1">
        <v>0.33</v>
      </c>
      <c r="J406" s="2">
        <v>1</v>
      </c>
      <c r="M406" t="s">
        <v>104</v>
      </c>
      <c r="N406">
        <v>2306</v>
      </c>
    </row>
    <row r="407" spans="1:14" x14ac:dyDescent="0.2">
      <c r="A407" t="s">
        <v>10</v>
      </c>
      <c r="B407" t="s">
        <v>99</v>
      </c>
      <c r="C407">
        <f t="shared" si="13"/>
        <v>522</v>
      </c>
      <c r="D407" t="s">
        <v>101</v>
      </c>
      <c r="E407">
        <v>2</v>
      </c>
      <c r="F407">
        <v>4</v>
      </c>
      <c r="G407" s="1">
        <v>0.06</v>
      </c>
      <c r="H407" s="2">
        <v>0.25</v>
      </c>
      <c r="I407" s="2">
        <v>0.5</v>
      </c>
      <c r="J407" s="2">
        <v>0.25</v>
      </c>
      <c r="M407" t="s">
        <v>492</v>
      </c>
      <c r="N407">
        <v>2314</v>
      </c>
    </row>
    <row r="408" spans="1:14" x14ac:dyDescent="0.2">
      <c r="A408" t="s">
        <v>10</v>
      </c>
      <c r="B408" t="s">
        <v>99</v>
      </c>
      <c r="C408">
        <f t="shared" si="13"/>
        <v>522</v>
      </c>
      <c r="D408" t="s">
        <v>101</v>
      </c>
      <c r="E408">
        <v>3</v>
      </c>
      <c r="F408">
        <v>9</v>
      </c>
      <c r="G408" s="1">
        <v>0.14000000000000001</v>
      </c>
      <c r="H408" s="2">
        <v>0.55600000000000005</v>
      </c>
      <c r="I408" s="2">
        <v>0.222</v>
      </c>
      <c r="J408" s="2">
        <v>0.222</v>
      </c>
      <c r="M408" t="s">
        <v>493</v>
      </c>
      <c r="N408">
        <v>605</v>
      </c>
    </row>
    <row r="409" spans="1:14" x14ac:dyDescent="0.2">
      <c r="A409" t="s">
        <v>10</v>
      </c>
      <c r="B409" t="s">
        <v>99</v>
      </c>
      <c r="C409">
        <f t="shared" si="13"/>
        <v>522</v>
      </c>
      <c r="D409" t="s">
        <v>101</v>
      </c>
      <c r="E409">
        <v>4</v>
      </c>
      <c r="F409">
        <v>2</v>
      </c>
      <c r="G409" s="1">
        <v>0.03</v>
      </c>
      <c r="I409" s="2">
        <v>0.5</v>
      </c>
      <c r="J409" s="2">
        <v>0.5</v>
      </c>
      <c r="M409" t="s">
        <v>494</v>
      </c>
      <c r="N409">
        <v>3001</v>
      </c>
    </row>
    <row r="410" spans="1:14" x14ac:dyDescent="0.2">
      <c r="A410" t="s">
        <v>10</v>
      </c>
      <c r="B410" t="s">
        <v>99</v>
      </c>
      <c r="C410">
        <f t="shared" si="13"/>
        <v>522</v>
      </c>
      <c r="D410" t="s">
        <v>101</v>
      </c>
      <c r="E410">
        <v>5</v>
      </c>
      <c r="F410">
        <v>8</v>
      </c>
      <c r="G410" s="1">
        <v>0.12</v>
      </c>
      <c r="H410" s="2">
        <v>0.625</v>
      </c>
      <c r="J410" s="2">
        <v>0.375</v>
      </c>
      <c r="M410" t="s">
        <v>187</v>
      </c>
      <c r="N410">
        <v>2351</v>
      </c>
    </row>
    <row r="411" spans="1:14" x14ac:dyDescent="0.2">
      <c r="A411" t="s">
        <v>10</v>
      </c>
      <c r="B411" t="s">
        <v>99</v>
      </c>
      <c r="C411">
        <f t="shared" si="13"/>
        <v>522</v>
      </c>
      <c r="D411" t="s">
        <v>101</v>
      </c>
      <c r="E411">
        <v>6</v>
      </c>
      <c r="F411">
        <v>14</v>
      </c>
      <c r="G411" s="1">
        <v>0.22</v>
      </c>
      <c r="H411" s="2">
        <v>0.28599999999999998</v>
      </c>
      <c r="I411" s="2">
        <v>0.64300000000000002</v>
      </c>
      <c r="J411" s="2">
        <v>7.0999999999999994E-2</v>
      </c>
    </row>
    <row r="412" spans="1:14" x14ac:dyDescent="0.2">
      <c r="A412" t="s">
        <v>10</v>
      </c>
      <c r="B412" t="s">
        <v>99</v>
      </c>
      <c r="C412">
        <f t="shared" si="13"/>
        <v>522</v>
      </c>
      <c r="D412" t="s">
        <v>101</v>
      </c>
      <c r="E412">
        <v>7</v>
      </c>
      <c r="F412">
        <v>28</v>
      </c>
      <c r="G412" s="1">
        <v>0.43</v>
      </c>
      <c r="H412" s="2">
        <v>0.42899999999999999</v>
      </c>
      <c r="I412" s="2">
        <v>0.32100000000000001</v>
      </c>
      <c r="J412" s="2">
        <v>0.25</v>
      </c>
    </row>
    <row r="413" spans="1:14" x14ac:dyDescent="0.2">
      <c r="A413" t="s">
        <v>10</v>
      </c>
      <c r="B413" t="s">
        <v>99</v>
      </c>
      <c r="C413">
        <f t="shared" si="13"/>
        <v>249</v>
      </c>
      <c r="D413" t="s">
        <v>102</v>
      </c>
      <c r="E413">
        <v>4</v>
      </c>
      <c r="F413">
        <v>2</v>
      </c>
      <c r="G413" s="1">
        <v>0.18</v>
      </c>
      <c r="H413" s="2">
        <v>0.5</v>
      </c>
      <c r="I413" s="2">
        <v>0.5</v>
      </c>
    </row>
    <row r="414" spans="1:14" x14ac:dyDescent="0.2">
      <c r="A414" t="s">
        <v>10</v>
      </c>
      <c r="B414" t="s">
        <v>99</v>
      </c>
      <c r="C414">
        <f t="shared" si="13"/>
        <v>249</v>
      </c>
      <c r="D414" t="s">
        <v>102</v>
      </c>
      <c r="E414">
        <v>5</v>
      </c>
      <c r="F414">
        <v>1</v>
      </c>
      <c r="G414" s="1">
        <v>0.09</v>
      </c>
      <c r="H414" s="2">
        <v>1</v>
      </c>
    </row>
    <row r="415" spans="1:14" x14ac:dyDescent="0.2">
      <c r="A415" t="s">
        <v>10</v>
      </c>
      <c r="B415" t="s">
        <v>99</v>
      </c>
      <c r="C415">
        <f t="shared" si="13"/>
        <v>249</v>
      </c>
      <c r="D415" t="s">
        <v>102</v>
      </c>
      <c r="E415">
        <v>6</v>
      </c>
      <c r="F415">
        <v>2</v>
      </c>
      <c r="G415" s="1">
        <v>0.18</v>
      </c>
      <c r="I415" s="2">
        <v>0.5</v>
      </c>
      <c r="J415" s="2">
        <v>0.5</v>
      </c>
    </row>
    <row r="416" spans="1:14" x14ac:dyDescent="0.2">
      <c r="A416" t="s">
        <v>10</v>
      </c>
      <c r="B416" t="s">
        <v>99</v>
      </c>
      <c r="C416">
        <f t="shared" si="13"/>
        <v>249</v>
      </c>
      <c r="D416" t="s">
        <v>102</v>
      </c>
      <c r="E416">
        <v>7</v>
      </c>
      <c r="F416">
        <v>6</v>
      </c>
      <c r="G416" s="1">
        <v>0.55000000000000004</v>
      </c>
      <c r="H416" s="2">
        <v>0.5</v>
      </c>
      <c r="I416" s="2">
        <v>0.33300000000000002</v>
      </c>
      <c r="J416" s="2">
        <v>0.16700000000000001</v>
      </c>
    </row>
    <row r="417" spans="1:10" x14ac:dyDescent="0.2">
      <c r="A417" t="s">
        <v>10</v>
      </c>
      <c r="B417" t="s">
        <v>99</v>
      </c>
      <c r="C417">
        <f t="shared" si="13"/>
        <v>219</v>
      </c>
      <c r="D417" t="s">
        <v>491</v>
      </c>
      <c r="E417">
        <v>2</v>
      </c>
      <c r="F417">
        <v>15</v>
      </c>
      <c r="G417" s="1">
        <v>0.06</v>
      </c>
      <c r="H417" s="2">
        <v>0.13300000000000001</v>
      </c>
      <c r="I417" s="2">
        <v>0.73299999999999998</v>
      </c>
      <c r="J417" s="2">
        <v>0.13300000000000001</v>
      </c>
    </row>
    <row r="418" spans="1:10" x14ac:dyDescent="0.2">
      <c r="A418" t="s">
        <v>10</v>
      </c>
      <c r="B418" t="s">
        <v>99</v>
      </c>
      <c r="C418">
        <f t="shared" si="13"/>
        <v>219</v>
      </c>
      <c r="D418" t="s">
        <v>491</v>
      </c>
      <c r="E418">
        <v>3</v>
      </c>
      <c r="F418">
        <v>24</v>
      </c>
      <c r="G418" s="1">
        <v>0.09</v>
      </c>
      <c r="H418" s="2">
        <v>0.70799999999999996</v>
      </c>
      <c r="I418" s="2">
        <v>8.3000000000000004E-2</v>
      </c>
      <c r="J418" s="2">
        <v>0.20799999999999999</v>
      </c>
    </row>
    <row r="419" spans="1:10" x14ac:dyDescent="0.2">
      <c r="A419" t="s">
        <v>10</v>
      </c>
      <c r="B419" t="s">
        <v>99</v>
      </c>
      <c r="C419">
        <f t="shared" si="13"/>
        <v>219</v>
      </c>
      <c r="D419" t="s">
        <v>491</v>
      </c>
      <c r="E419">
        <v>4</v>
      </c>
      <c r="F419">
        <v>38</v>
      </c>
      <c r="G419" s="1">
        <v>0.15</v>
      </c>
      <c r="H419" s="2">
        <v>0.316</v>
      </c>
      <c r="I419" s="2">
        <v>0.34200000000000003</v>
      </c>
      <c r="J419" s="2">
        <v>0.34200000000000003</v>
      </c>
    </row>
    <row r="420" spans="1:10" x14ac:dyDescent="0.2">
      <c r="A420" t="s">
        <v>10</v>
      </c>
      <c r="B420" t="s">
        <v>99</v>
      </c>
      <c r="C420">
        <f t="shared" si="13"/>
        <v>219</v>
      </c>
      <c r="D420" t="s">
        <v>491</v>
      </c>
      <c r="E420">
        <v>5</v>
      </c>
      <c r="F420">
        <v>66</v>
      </c>
      <c r="G420" s="1">
        <v>0.26</v>
      </c>
      <c r="H420" s="2">
        <v>0.59099999999999997</v>
      </c>
      <c r="I420" s="2">
        <v>0.21199999999999999</v>
      </c>
      <c r="J420" s="2">
        <v>0.19700000000000001</v>
      </c>
    </row>
    <row r="421" spans="1:10" x14ac:dyDescent="0.2">
      <c r="A421" t="s">
        <v>10</v>
      </c>
      <c r="B421" t="s">
        <v>99</v>
      </c>
      <c r="C421">
        <f t="shared" si="13"/>
        <v>219</v>
      </c>
      <c r="D421" t="s">
        <v>491</v>
      </c>
      <c r="E421">
        <v>6</v>
      </c>
      <c r="F421">
        <v>34</v>
      </c>
      <c r="G421" s="1">
        <v>0.13</v>
      </c>
      <c r="H421" s="2">
        <v>0.26500000000000001</v>
      </c>
      <c r="I421" s="2">
        <v>0.58799999999999997</v>
      </c>
      <c r="J421" s="2">
        <v>0.14699999999999999</v>
      </c>
    </row>
    <row r="422" spans="1:10" x14ac:dyDescent="0.2">
      <c r="A422" t="s">
        <v>10</v>
      </c>
      <c r="B422" t="s">
        <v>99</v>
      </c>
      <c r="C422">
        <f t="shared" si="13"/>
        <v>219</v>
      </c>
      <c r="D422" t="s">
        <v>491</v>
      </c>
      <c r="E422">
        <v>7</v>
      </c>
      <c r="F422">
        <v>78</v>
      </c>
      <c r="G422" s="1">
        <v>0.31</v>
      </c>
      <c r="H422" s="2">
        <v>0.29499999999999998</v>
      </c>
      <c r="I422" s="2">
        <v>0.47399999999999998</v>
      </c>
      <c r="J422" s="2">
        <v>0.23100000000000001</v>
      </c>
    </row>
    <row r="423" spans="1:10" x14ac:dyDescent="0.2">
      <c r="A423" t="s">
        <v>10</v>
      </c>
      <c r="B423" t="s">
        <v>99</v>
      </c>
      <c r="C423">
        <f t="shared" si="13"/>
        <v>2306</v>
      </c>
      <c r="D423" t="s">
        <v>104</v>
      </c>
      <c r="E423">
        <v>5</v>
      </c>
      <c r="F423">
        <v>3</v>
      </c>
      <c r="G423" s="1">
        <v>0.43</v>
      </c>
      <c r="H423" s="2">
        <v>0.66700000000000004</v>
      </c>
      <c r="J423" s="2">
        <v>0.33300000000000002</v>
      </c>
    </row>
    <row r="424" spans="1:10" x14ac:dyDescent="0.2">
      <c r="A424" t="s">
        <v>10</v>
      </c>
      <c r="B424" t="s">
        <v>99</v>
      </c>
      <c r="C424">
        <f t="shared" si="13"/>
        <v>2306</v>
      </c>
      <c r="D424" t="s">
        <v>104</v>
      </c>
      <c r="E424">
        <v>6</v>
      </c>
      <c r="F424">
        <v>1</v>
      </c>
      <c r="G424" s="1">
        <v>0.14000000000000001</v>
      </c>
      <c r="J424" s="2">
        <v>1</v>
      </c>
    </row>
    <row r="425" spans="1:10" x14ac:dyDescent="0.2">
      <c r="A425" t="s">
        <v>10</v>
      </c>
      <c r="B425" t="s">
        <v>99</v>
      </c>
      <c r="C425">
        <f t="shared" si="13"/>
        <v>2306</v>
      </c>
      <c r="D425" t="s">
        <v>104</v>
      </c>
      <c r="E425">
        <v>7</v>
      </c>
      <c r="F425">
        <v>3</v>
      </c>
      <c r="G425" s="1">
        <v>0.43</v>
      </c>
      <c r="I425" s="2">
        <v>0.33300000000000002</v>
      </c>
      <c r="J425" s="2">
        <v>0.66700000000000004</v>
      </c>
    </row>
    <row r="426" spans="1:10" x14ac:dyDescent="0.2">
      <c r="A426" t="s">
        <v>10</v>
      </c>
      <c r="B426" t="s">
        <v>99</v>
      </c>
      <c r="C426">
        <f t="shared" si="13"/>
        <v>163</v>
      </c>
      <c r="D426" t="s">
        <v>105</v>
      </c>
      <c r="E426">
        <v>2</v>
      </c>
      <c r="F426">
        <v>3</v>
      </c>
      <c r="G426" s="1">
        <v>0.05</v>
      </c>
      <c r="I426" s="2">
        <v>0.33300000000000002</v>
      </c>
      <c r="J426" s="2">
        <v>0.66700000000000004</v>
      </c>
    </row>
    <row r="427" spans="1:10" x14ac:dyDescent="0.2">
      <c r="A427" t="s">
        <v>10</v>
      </c>
      <c r="B427" t="s">
        <v>99</v>
      </c>
      <c r="C427">
        <f t="shared" ref="C427:C458" si="14">VLOOKUP(D427,s6_gujarat,2,)</f>
        <v>163</v>
      </c>
      <c r="D427" t="s">
        <v>105</v>
      </c>
      <c r="E427">
        <v>3</v>
      </c>
      <c r="F427">
        <v>10</v>
      </c>
      <c r="G427" s="1">
        <v>0.15</v>
      </c>
      <c r="H427" s="2">
        <v>0.7</v>
      </c>
      <c r="J427" s="2">
        <v>0.3</v>
      </c>
    </row>
    <row r="428" spans="1:10" x14ac:dyDescent="0.2">
      <c r="A428" t="s">
        <v>10</v>
      </c>
      <c r="B428" t="s">
        <v>99</v>
      </c>
      <c r="C428">
        <f t="shared" si="14"/>
        <v>163</v>
      </c>
      <c r="D428" t="s">
        <v>105</v>
      </c>
      <c r="E428">
        <v>4</v>
      </c>
      <c r="F428">
        <v>8</v>
      </c>
      <c r="G428" s="1">
        <v>0.12</v>
      </c>
      <c r="H428" s="2">
        <v>0.375</v>
      </c>
      <c r="J428" s="2">
        <v>0.625</v>
      </c>
    </row>
    <row r="429" spans="1:10" x14ac:dyDescent="0.2">
      <c r="A429" t="s">
        <v>10</v>
      </c>
      <c r="B429" t="s">
        <v>99</v>
      </c>
      <c r="C429">
        <f t="shared" si="14"/>
        <v>163</v>
      </c>
      <c r="D429" t="s">
        <v>105</v>
      </c>
      <c r="E429">
        <v>5</v>
      </c>
      <c r="F429">
        <v>12</v>
      </c>
      <c r="G429" s="1">
        <v>0.18</v>
      </c>
      <c r="H429" s="2">
        <v>0.66700000000000004</v>
      </c>
      <c r="I429" s="2">
        <v>0.25</v>
      </c>
      <c r="J429" s="2">
        <v>8.3000000000000004E-2</v>
      </c>
    </row>
    <row r="430" spans="1:10" x14ac:dyDescent="0.2">
      <c r="A430" t="s">
        <v>10</v>
      </c>
      <c r="B430" t="s">
        <v>99</v>
      </c>
      <c r="C430">
        <f t="shared" si="14"/>
        <v>163</v>
      </c>
      <c r="D430" t="s">
        <v>105</v>
      </c>
      <c r="E430">
        <v>6</v>
      </c>
      <c r="F430">
        <v>16</v>
      </c>
      <c r="G430" s="1">
        <v>0.24</v>
      </c>
      <c r="H430" s="2">
        <v>0.25</v>
      </c>
      <c r="I430" s="2">
        <v>0.438</v>
      </c>
      <c r="J430" s="2">
        <v>0.313</v>
      </c>
    </row>
    <row r="431" spans="1:10" x14ac:dyDescent="0.2">
      <c r="A431" t="s">
        <v>10</v>
      </c>
      <c r="B431" t="s">
        <v>99</v>
      </c>
      <c r="C431">
        <f t="shared" si="14"/>
        <v>163</v>
      </c>
      <c r="D431" t="s">
        <v>105</v>
      </c>
      <c r="E431">
        <v>7</v>
      </c>
      <c r="F431">
        <v>17</v>
      </c>
      <c r="G431" s="1">
        <v>0.26</v>
      </c>
      <c r="H431" s="2">
        <v>0.11799999999999999</v>
      </c>
      <c r="I431" s="2">
        <v>0.47099999999999997</v>
      </c>
      <c r="J431" s="2">
        <v>0.41199999999999998</v>
      </c>
    </row>
    <row r="432" spans="1:10" x14ac:dyDescent="0.2">
      <c r="A432" t="s">
        <v>10</v>
      </c>
      <c r="B432" t="s">
        <v>99</v>
      </c>
      <c r="C432">
        <f t="shared" si="14"/>
        <v>357</v>
      </c>
      <c r="D432" t="s">
        <v>334</v>
      </c>
      <c r="E432">
        <v>7</v>
      </c>
      <c r="F432">
        <v>1</v>
      </c>
      <c r="G432" s="1">
        <v>1</v>
      </c>
      <c r="H432" s="2">
        <v>1</v>
      </c>
    </row>
    <row r="433" spans="1:10" x14ac:dyDescent="0.2">
      <c r="A433" t="s">
        <v>10</v>
      </c>
      <c r="B433" t="s">
        <v>99</v>
      </c>
      <c r="C433">
        <f t="shared" si="14"/>
        <v>3023</v>
      </c>
      <c r="D433" t="s">
        <v>106</v>
      </c>
      <c r="E433">
        <v>2</v>
      </c>
      <c r="F433">
        <v>7</v>
      </c>
      <c r="G433" s="1">
        <v>0.05</v>
      </c>
      <c r="H433" s="2">
        <v>0.28599999999999998</v>
      </c>
      <c r="I433" s="2">
        <v>0.57099999999999995</v>
      </c>
      <c r="J433" s="2">
        <v>0.14299999999999999</v>
      </c>
    </row>
    <row r="434" spans="1:10" x14ac:dyDescent="0.2">
      <c r="A434" t="s">
        <v>10</v>
      </c>
      <c r="B434" t="s">
        <v>99</v>
      </c>
      <c r="C434">
        <f t="shared" si="14"/>
        <v>3023</v>
      </c>
      <c r="D434" t="s">
        <v>106</v>
      </c>
      <c r="E434">
        <v>3</v>
      </c>
      <c r="F434">
        <v>18</v>
      </c>
      <c r="G434" s="1">
        <v>0.12</v>
      </c>
      <c r="H434" s="2">
        <v>0.66700000000000004</v>
      </c>
      <c r="I434" s="2">
        <v>0.222</v>
      </c>
      <c r="J434" s="2">
        <v>0.111</v>
      </c>
    </row>
    <row r="435" spans="1:10" x14ac:dyDescent="0.2">
      <c r="A435" t="s">
        <v>10</v>
      </c>
      <c r="B435" t="s">
        <v>99</v>
      </c>
      <c r="C435">
        <f t="shared" si="14"/>
        <v>3023</v>
      </c>
      <c r="D435" t="s">
        <v>106</v>
      </c>
      <c r="E435">
        <v>4</v>
      </c>
      <c r="F435">
        <v>19</v>
      </c>
      <c r="G435" s="1">
        <v>0.13</v>
      </c>
      <c r="H435" s="2">
        <v>0.316</v>
      </c>
      <c r="I435" s="2">
        <v>0.26300000000000001</v>
      </c>
      <c r="J435" s="2">
        <v>0.42099999999999999</v>
      </c>
    </row>
    <row r="436" spans="1:10" x14ac:dyDescent="0.2">
      <c r="A436" t="s">
        <v>10</v>
      </c>
      <c r="B436" t="s">
        <v>99</v>
      </c>
      <c r="C436">
        <f t="shared" si="14"/>
        <v>3023</v>
      </c>
      <c r="D436" t="s">
        <v>106</v>
      </c>
      <c r="E436">
        <v>5</v>
      </c>
      <c r="F436">
        <v>30</v>
      </c>
      <c r="G436" s="1">
        <v>0.2</v>
      </c>
      <c r="H436" s="2">
        <v>0.56699999999999995</v>
      </c>
      <c r="I436" s="2">
        <v>0.13300000000000001</v>
      </c>
      <c r="J436" s="2">
        <v>0.3</v>
      </c>
    </row>
    <row r="437" spans="1:10" x14ac:dyDescent="0.2">
      <c r="A437" t="s">
        <v>10</v>
      </c>
      <c r="B437" t="s">
        <v>99</v>
      </c>
      <c r="C437">
        <f t="shared" si="14"/>
        <v>3023</v>
      </c>
      <c r="D437" t="s">
        <v>106</v>
      </c>
      <c r="E437">
        <v>6</v>
      </c>
      <c r="F437">
        <v>23</v>
      </c>
      <c r="G437" s="1">
        <v>0.15</v>
      </c>
      <c r="H437" s="2">
        <v>0.39100000000000001</v>
      </c>
      <c r="I437" s="2">
        <v>0.47799999999999998</v>
      </c>
      <c r="J437" s="2">
        <v>0.13</v>
      </c>
    </row>
    <row r="438" spans="1:10" x14ac:dyDescent="0.2">
      <c r="A438" t="s">
        <v>10</v>
      </c>
      <c r="B438" t="s">
        <v>99</v>
      </c>
      <c r="C438">
        <f t="shared" si="14"/>
        <v>3023</v>
      </c>
      <c r="D438" t="s">
        <v>106</v>
      </c>
      <c r="E438">
        <v>7</v>
      </c>
      <c r="F438">
        <v>55</v>
      </c>
      <c r="G438" s="1">
        <v>0.36</v>
      </c>
      <c r="H438" s="2">
        <v>0.4</v>
      </c>
      <c r="I438" s="2">
        <v>0.4</v>
      </c>
      <c r="J438" s="2">
        <v>0.2</v>
      </c>
    </row>
    <row r="439" spans="1:10" x14ac:dyDescent="0.2">
      <c r="A439" t="s">
        <v>10</v>
      </c>
      <c r="B439" t="s">
        <v>99</v>
      </c>
      <c r="C439">
        <f t="shared" si="14"/>
        <v>2023</v>
      </c>
      <c r="D439" t="s">
        <v>235</v>
      </c>
      <c r="E439">
        <v>6</v>
      </c>
      <c r="F439">
        <v>2</v>
      </c>
      <c r="G439" s="1">
        <v>0.67</v>
      </c>
      <c r="H439" s="2">
        <v>1</v>
      </c>
    </row>
    <row r="440" spans="1:10" x14ac:dyDescent="0.2">
      <c r="A440" t="s">
        <v>10</v>
      </c>
      <c r="B440" t="s">
        <v>99</v>
      </c>
      <c r="C440">
        <f t="shared" si="14"/>
        <v>2023</v>
      </c>
      <c r="D440" t="s">
        <v>235</v>
      </c>
      <c r="E440">
        <v>7</v>
      </c>
      <c r="F440">
        <v>1</v>
      </c>
      <c r="G440" s="1">
        <v>0.33</v>
      </c>
      <c r="H440" s="2">
        <v>1</v>
      </c>
    </row>
    <row r="441" spans="1:10" x14ac:dyDescent="0.2">
      <c r="A441" t="s">
        <v>10</v>
      </c>
      <c r="B441" t="s">
        <v>99</v>
      </c>
      <c r="C441">
        <f t="shared" si="14"/>
        <v>757</v>
      </c>
      <c r="D441" t="s">
        <v>490</v>
      </c>
      <c r="E441">
        <v>1</v>
      </c>
      <c r="F441">
        <v>4</v>
      </c>
      <c r="G441" s="1">
        <v>0.01</v>
      </c>
      <c r="I441" s="2">
        <v>1</v>
      </c>
    </row>
    <row r="442" spans="1:10" x14ac:dyDescent="0.2">
      <c r="A442" t="s">
        <v>10</v>
      </c>
      <c r="B442" t="s">
        <v>99</v>
      </c>
      <c r="C442">
        <f t="shared" si="14"/>
        <v>757</v>
      </c>
      <c r="D442" t="s">
        <v>490</v>
      </c>
      <c r="E442">
        <v>2</v>
      </c>
      <c r="F442">
        <v>25</v>
      </c>
      <c r="G442" s="1">
        <v>7.0000000000000007E-2</v>
      </c>
      <c r="H442" s="2">
        <v>0.2</v>
      </c>
      <c r="I442" s="2">
        <v>0.52</v>
      </c>
      <c r="J442" s="2">
        <v>0.28000000000000003</v>
      </c>
    </row>
    <row r="443" spans="1:10" x14ac:dyDescent="0.2">
      <c r="A443" t="s">
        <v>10</v>
      </c>
      <c r="B443" t="s">
        <v>99</v>
      </c>
      <c r="C443">
        <f t="shared" si="14"/>
        <v>757</v>
      </c>
      <c r="D443" t="s">
        <v>490</v>
      </c>
      <c r="E443">
        <v>3</v>
      </c>
      <c r="F443">
        <v>31</v>
      </c>
      <c r="G443" s="1">
        <v>0.08</v>
      </c>
      <c r="H443" s="2">
        <v>0.61299999999999999</v>
      </c>
      <c r="I443" s="2">
        <v>0.28999999999999998</v>
      </c>
      <c r="J443" s="2">
        <v>9.7000000000000003E-2</v>
      </c>
    </row>
    <row r="444" spans="1:10" x14ac:dyDescent="0.2">
      <c r="A444" t="s">
        <v>10</v>
      </c>
      <c r="B444" t="s">
        <v>99</v>
      </c>
      <c r="C444">
        <f t="shared" si="14"/>
        <v>757</v>
      </c>
      <c r="D444" t="s">
        <v>490</v>
      </c>
      <c r="E444">
        <v>4</v>
      </c>
      <c r="F444">
        <v>57</v>
      </c>
      <c r="G444" s="1">
        <v>0.16</v>
      </c>
      <c r="H444" s="2">
        <v>0.33300000000000002</v>
      </c>
      <c r="I444" s="2">
        <v>0.40400000000000003</v>
      </c>
      <c r="J444" s="2">
        <v>0.26300000000000001</v>
      </c>
    </row>
    <row r="445" spans="1:10" x14ac:dyDescent="0.2">
      <c r="A445" t="s">
        <v>10</v>
      </c>
      <c r="B445" t="s">
        <v>99</v>
      </c>
      <c r="C445">
        <f t="shared" si="14"/>
        <v>757</v>
      </c>
      <c r="D445" t="s">
        <v>490</v>
      </c>
      <c r="E445">
        <v>5</v>
      </c>
      <c r="F445">
        <v>79</v>
      </c>
      <c r="G445" s="1">
        <v>0.22</v>
      </c>
      <c r="H445" s="2">
        <v>0.41799999999999998</v>
      </c>
      <c r="I445" s="2">
        <v>0.27800000000000002</v>
      </c>
      <c r="J445" s="2">
        <v>0.30399999999999999</v>
      </c>
    </row>
    <row r="446" spans="1:10" x14ac:dyDescent="0.2">
      <c r="A446" t="s">
        <v>10</v>
      </c>
      <c r="B446" t="s">
        <v>99</v>
      </c>
      <c r="C446">
        <f t="shared" si="14"/>
        <v>757</v>
      </c>
      <c r="D446" t="s">
        <v>490</v>
      </c>
      <c r="E446">
        <v>6</v>
      </c>
      <c r="F446">
        <v>56</v>
      </c>
      <c r="G446" s="1">
        <v>0.15</v>
      </c>
      <c r="H446" s="2">
        <v>0.28599999999999998</v>
      </c>
      <c r="I446" s="2">
        <v>0.60699999999999998</v>
      </c>
      <c r="J446" s="2">
        <v>0.107</v>
      </c>
    </row>
    <row r="447" spans="1:10" x14ac:dyDescent="0.2">
      <c r="A447" t="s">
        <v>10</v>
      </c>
      <c r="B447" t="s">
        <v>99</v>
      </c>
      <c r="C447">
        <f t="shared" si="14"/>
        <v>757</v>
      </c>
      <c r="D447" t="s">
        <v>490</v>
      </c>
      <c r="E447">
        <v>7</v>
      </c>
      <c r="F447">
        <v>114</v>
      </c>
      <c r="G447" s="1">
        <v>0.31</v>
      </c>
      <c r="H447" s="2">
        <v>0.246</v>
      </c>
      <c r="I447" s="2">
        <v>0.53500000000000003</v>
      </c>
      <c r="J447" s="2">
        <v>0.219</v>
      </c>
    </row>
    <row r="448" spans="1:10" x14ac:dyDescent="0.2">
      <c r="A448" t="s">
        <v>10</v>
      </c>
      <c r="B448" t="s">
        <v>99</v>
      </c>
      <c r="C448">
        <f t="shared" si="14"/>
        <v>232</v>
      </c>
      <c r="D448" t="s">
        <v>452</v>
      </c>
      <c r="E448">
        <v>5</v>
      </c>
      <c r="F448">
        <v>2</v>
      </c>
      <c r="G448" s="1">
        <v>0.4</v>
      </c>
      <c r="H448" s="2">
        <v>0.5</v>
      </c>
      <c r="J448" s="2">
        <v>0.5</v>
      </c>
    </row>
    <row r="449" spans="1:14" x14ac:dyDescent="0.2">
      <c r="A449" t="s">
        <v>10</v>
      </c>
      <c r="B449" t="s">
        <v>99</v>
      </c>
      <c r="C449">
        <f t="shared" si="14"/>
        <v>232</v>
      </c>
      <c r="D449" t="s">
        <v>452</v>
      </c>
      <c r="E449">
        <v>6</v>
      </c>
      <c r="F449">
        <v>2</v>
      </c>
      <c r="G449" s="1">
        <v>0.4</v>
      </c>
      <c r="H449" s="2">
        <v>0.5</v>
      </c>
      <c r="I449" s="2">
        <v>0.5</v>
      </c>
    </row>
    <row r="450" spans="1:14" x14ac:dyDescent="0.2">
      <c r="A450" t="s">
        <v>10</v>
      </c>
      <c r="B450" t="s">
        <v>99</v>
      </c>
      <c r="C450">
        <f t="shared" si="14"/>
        <v>232</v>
      </c>
      <c r="D450" t="s">
        <v>452</v>
      </c>
      <c r="E450">
        <v>7</v>
      </c>
      <c r="F450">
        <v>1</v>
      </c>
      <c r="G450" s="1">
        <v>0.2</v>
      </c>
      <c r="I450" s="2">
        <v>1</v>
      </c>
    </row>
    <row r="451" spans="1:14" x14ac:dyDescent="0.2">
      <c r="A451" t="s">
        <v>10</v>
      </c>
      <c r="B451" t="s">
        <v>99</v>
      </c>
      <c r="C451">
        <f t="shared" si="14"/>
        <v>605</v>
      </c>
      <c r="D451" t="s">
        <v>493</v>
      </c>
      <c r="E451">
        <v>5</v>
      </c>
      <c r="F451">
        <v>5</v>
      </c>
      <c r="G451" s="1">
        <v>0.38</v>
      </c>
      <c r="H451" s="2">
        <v>0.4</v>
      </c>
      <c r="J451" s="2">
        <v>0.6</v>
      </c>
    </row>
    <row r="452" spans="1:14" x14ac:dyDescent="0.2">
      <c r="A452" t="s">
        <v>10</v>
      </c>
      <c r="B452" t="s">
        <v>99</v>
      </c>
      <c r="C452">
        <f t="shared" si="14"/>
        <v>605</v>
      </c>
      <c r="D452" t="s">
        <v>493</v>
      </c>
      <c r="E452">
        <v>6</v>
      </c>
      <c r="F452">
        <v>3</v>
      </c>
      <c r="G452" s="1">
        <v>0.23</v>
      </c>
      <c r="H452" s="2">
        <v>0.66700000000000004</v>
      </c>
      <c r="I452" s="2">
        <v>0.33300000000000002</v>
      </c>
    </row>
    <row r="453" spans="1:14" x14ac:dyDescent="0.2">
      <c r="A453" t="s">
        <v>10</v>
      </c>
      <c r="B453" t="s">
        <v>99</v>
      </c>
      <c r="C453">
        <f t="shared" si="14"/>
        <v>605</v>
      </c>
      <c r="D453" t="s">
        <v>493</v>
      </c>
      <c r="E453">
        <v>7</v>
      </c>
      <c r="F453">
        <v>5</v>
      </c>
      <c r="G453" s="1">
        <v>0.38</v>
      </c>
      <c r="H453" s="2">
        <v>0.4</v>
      </c>
      <c r="I453" s="2">
        <v>0.2</v>
      </c>
      <c r="J453" s="2">
        <v>0.4</v>
      </c>
    </row>
    <row r="454" spans="1:14" x14ac:dyDescent="0.2">
      <c r="A454" t="s">
        <v>10</v>
      </c>
      <c r="B454" t="s">
        <v>99</v>
      </c>
      <c r="C454">
        <f t="shared" si="14"/>
        <v>368</v>
      </c>
      <c r="D454" t="s">
        <v>108</v>
      </c>
      <c r="E454">
        <v>2</v>
      </c>
      <c r="F454">
        <v>1</v>
      </c>
      <c r="G454" s="1">
        <v>0.03</v>
      </c>
      <c r="H454" s="2">
        <v>1</v>
      </c>
    </row>
    <row r="455" spans="1:14" x14ac:dyDescent="0.2">
      <c r="A455" t="s">
        <v>10</v>
      </c>
      <c r="B455" t="s">
        <v>99</v>
      </c>
      <c r="C455">
        <f t="shared" si="14"/>
        <v>368</v>
      </c>
      <c r="D455" t="s">
        <v>108</v>
      </c>
      <c r="E455">
        <v>3</v>
      </c>
      <c r="F455">
        <v>2</v>
      </c>
      <c r="G455" s="1">
        <v>7.0000000000000007E-2</v>
      </c>
      <c r="H455" s="2">
        <v>1</v>
      </c>
    </row>
    <row r="456" spans="1:14" x14ac:dyDescent="0.2">
      <c r="A456" t="s">
        <v>10</v>
      </c>
      <c r="B456" t="s">
        <v>99</v>
      </c>
      <c r="C456">
        <f t="shared" si="14"/>
        <v>368</v>
      </c>
      <c r="D456" t="s">
        <v>108</v>
      </c>
      <c r="E456">
        <v>4</v>
      </c>
      <c r="F456">
        <v>3</v>
      </c>
      <c r="G456" s="1">
        <v>0.1</v>
      </c>
      <c r="H456" s="2">
        <v>1</v>
      </c>
    </row>
    <row r="457" spans="1:14" x14ac:dyDescent="0.2">
      <c r="A457" t="s">
        <v>10</v>
      </c>
      <c r="B457" t="s">
        <v>99</v>
      </c>
      <c r="C457">
        <f t="shared" si="14"/>
        <v>368</v>
      </c>
      <c r="D457" t="s">
        <v>108</v>
      </c>
      <c r="E457">
        <v>5</v>
      </c>
      <c r="F457">
        <v>11</v>
      </c>
      <c r="G457" s="1">
        <v>0.37</v>
      </c>
      <c r="H457" s="2">
        <v>1</v>
      </c>
    </row>
    <row r="458" spans="1:14" x14ac:dyDescent="0.2">
      <c r="A458" t="s">
        <v>10</v>
      </c>
      <c r="B458" t="s">
        <v>99</v>
      </c>
      <c r="C458">
        <f t="shared" si="14"/>
        <v>368</v>
      </c>
      <c r="D458" t="s">
        <v>108</v>
      </c>
      <c r="E458">
        <v>6</v>
      </c>
      <c r="F458">
        <v>6</v>
      </c>
      <c r="G458" s="1">
        <v>0.2</v>
      </c>
      <c r="H458" s="2">
        <v>1</v>
      </c>
    </row>
    <row r="459" spans="1:14" x14ac:dyDescent="0.2">
      <c r="A459" t="s">
        <v>10</v>
      </c>
      <c r="B459" t="s">
        <v>99</v>
      </c>
      <c r="C459">
        <f t="shared" ref="C459:C490" si="15">VLOOKUP(D459,s6_gujarat,2,)</f>
        <v>368</v>
      </c>
      <c r="D459" t="s">
        <v>108</v>
      </c>
      <c r="E459">
        <v>7</v>
      </c>
      <c r="F459">
        <v>7</v>
      </c>
      <c r="G459" s="1">
        <v>0.23</v>
      </c>
      <c r="H459" s="2">
        <v>0.85699999999999998</v>
      </c>
      <c r="J459" s="2">
        <v>0.14299999999999999</v>
      </c>
    </row>
    <row r="460" spans="1:14" x14ac:dyDescent="0.2">
      <c r="A460" t="s">
        <v>10</v>
      </c>
      <c r="B460" t="s">
        <v>109</v>
      </c>
      <c r="C460" t="e">
        <f t="shared" ref="C460:C504" si="16">VLOOKUP(D460,s6_delhi,2,FALSE)</f>
        <v>#N/A</v>
      </c>
      <c r="D460" t="s">
        <v>110</v>
      </c>
      <c r="E460">
        <v>7</v>
      </c>
      <c r="F460">
        <v>3</v>
      </c>
      <c r="G460" s="1">
        <v>1</v>
      </c>
      <c r="H460" s="2">
        <v>0.33300000000000002</v>
      </c>
      <c r="J460" s="2">
        <v>0.66700000000000004</v>
      </c>
      <c r="M460" t="s">
        <v>113</v>
      </c>
      <c r="N460">
        <v>2296</v>
      </c>
    </row>
    <row r="461" spans="1:14" x14ac:dyDescent="0.2">
      <c r="A461" t="s">
        <v>10</v>
      </c>
      <c r="B461" t="s">
        <v>109</v>
      </c>
      <c r="C461">
        <f t="shared" si="16"/>
        <v>36</v>
      </c>
      <c r="D461" t="s">
        <v>111</v>
      </c>
      <c r="E461">
        <v>2</v>
      </c>
      <c r="F461">
        <v>4</v>
      </c>
      <c r="G461" s="1">
        <v>0.01</v>
      </c>
      <c r="I461" s="2">
        <v>0.75</v>
      </c>
      <c r="J461" s="2">
        <v>0.25</v>
      </c>
      <c r="M461" t="s">
        <v>111</v>
      </c>
      <c r="N461">
        <v>36</v>
      </c>
    </row>
    <row r="462" spans="1:14" x14ac:dyDescent="0.2">
      <c r="A462" t="s">
        <v>10</v>
      </c>
      <c r="B462" t="s">
        <v>109</v>
      </c>
      <c r="C462">
        <f t="shared" si="16"/>
        <v>36</v>
      </c>
      <c r="D462" t="s">
        <v>111</v>
      </c>
      <c r="E462">
        <v>3</v>
      </c>
      <c r="F462">
        <v>15</v>
      </c>
      <c r="G462" s="1">
        <v>0.05</v>
      </c>
      <c r="H462" s="2">
        <v>0.26700000000000002</v>
      </c>
      <c r="I462" s="2">
        <v>0.53300000000000003</v>
      </c>
      <c r="J462" s="2">
        <v>0.2</v>
      </c>
      <c r="M462" t="s">
        <v>112</v>
      </c>
      <c r="N462">
        <v>251</v>
      </c>
    </row>
    <row r="463" spans="1:14" x14ac:dyDescent="0.2">
      <c r="A463" t="s">
        <v>10</v>
      </c>
      <c r="B463" t="s">
        <v>109</v>
      </c>
      <c r="C463">
        <f t="shared" si="16"/>
        <v>36</v>
      </c>
      <c r="D463" t="s">
        <v>111</v>
      </c>
      <c r="E463">
        <v>4</v>
      </c>
      <c r="F463">
        <v>40</v>
      </c>
      <c r="G463" s="1">
        <v>0.13</v>
      </c>
      <c r="H463" s="2">
        <v>0.47499999999999998</v>
      </c>
      <c r="I463" s="2">
        <v>0.3</v>
      </c>
      <c r="J463" s="2">
        <v>0.22500000000000001</v>
      </c>
      <c r="M463" t="s">
        <v>191</v>
      </c>
      <c r="N463">
        <v>157</v>
      </c>
    </row>
    <row r="464" spans="1:14" x14ac:dyDescent="0.2">
      <c r="A464" t="s">
        <v>10</v>
      </c>
      <c r="B464" t="s">
        <v>109</v>
      </c>
      <c r="C464">
        <f t="shared" si="16"/>
        <v>36</v>
      </c>
      <c r="D464" t="s">
        <v>111</v>
      </c>
      <c r="E464">
        <v>5</v>
      </c>
      <c r="F464">
        <v>69</v>
      </c>
      <c r="G464" s="1">
        <v>0.22</v>
      </c>
      <c r="H464" s="2">
        <v>0.49299999999999999</v>
      </c>
      <c r="I464" s="2">
        <v>0.28999999999999998</v>
      </c>
      <c r="J464" s="2">
        <v>0.217</v>
      </c>
      <c r="M464" t="s">
        <v>262</v>
      </c>
      <c r="N464">
        <v>194</v>
      </c>
    </row>
    <row r="465" spans="1:14" x14ac:dyDescent="0.2">
      <c r="A465" t="s">
        <v>10</v>
      </c>
      <c r="B465" t="s">
        <v>109</v>
      </c>
      <c r="C465">
        <f t="shared" si="16"/>
        <v>36</v>
      </c>
      <c r="D465" t="s">
        <v>111</v>
      </c>
      <c r="E465">
        <v>6</v>
      </c>
      <c r="F465">
        <v>65</v>
      </c>
      <c r="G465" s="1">
        <v>0.21</v>
      </c>
      <c r="H465" s="2">
        <v>0.26200000000000001</v>
      </c>
      <c r="I465" s="2">
        <v>0.52300000000000002</v>
      </c>
      <c r="J465" s="2">
        <v>0.215</v>
      </c>
      <c r="M465" t="s">
        <v>114</v>
      </c>
      <c r="N465">
        <v>156</v>
      </c>
    </row>
    <row r="466" spans="1:14" x14ac:dyDescent="0.2">
      <c r="A466" t="s">
        <v>10</v>
      </c>
      <c r="B466" t="s">
        <v>109</v>
      </c>
      <c r="C466">
        <f t="shared" si="16"/>
        <v>36</v>
      </c>
      <c r="D466" t="s">
        <v>111</v>
      </c>
      <c r="E466">
        <v>7</v>
      </c>
      <c r="F466">
        <v>123</v>
      </c>
      <c r="G466" s="1">
        <v>0.39</v>
      </c>
      <c r="H466" s="2">
        <v>0.29299999999999998</v>
      </c>
      <c r="I466" s="2">
        <v>0.45500000000000002</v>
      </c>
      <c r="J466" s="2">
        <v>0.252</v>
      </c>
      <c r="M466" t="s">
        <v>193</v>
      </c>
      <c r="N466">
        <v>123</v>
      </c>
    </row>
    <row r="467" spans="1:14" x14ac:dyDescent="0.2">
      <c r="A467" t="s">
        <v>10</v>
      </c>
      <c r="B467" t="s">
        <v>109</v>
      </c>
      <c r="C467">
        <f t="shared" si="16"/>
        <v>251</v>
      </c>
      <c r="D467" t="s">
        <v>112</v>
      </c>
      <c r="E467">
        <v>1</v>
      </c>
      <c r="F467">
        <v>3</v>
      </c>
      <c r="G467" s="1">
        <v>0.01</v>
      </c>
      <c r="I467" s="2">
        <v>1</v>
      </c>
      <c r="M467" t="s">
        <v>115</v>
      </c>
      <c r="N467">
        <v>86</v>
      </c>
    </row>
    <row r="468" spans="1:14" x14ac:dyDescent="0.2">
      <c r="A468" t="s">
        <v>10</v>
      </c>
      <c r="B468" t="s">
        <v>109</v>
      </c>
      <c r="C468">
        <f t="shared" si="16"/>
        <v>251</v>
      </c>
      <c r="D468" t="s">
        <v>112</v>
      </c>
      <c r="E468">
        <v>2</v>
      </c>
      <c r="F468">
        <v>14</v>
      </c>
      <c r="G468" s="1">
        <v>7.0000000000000007E-2</v>
      </c>
      <c r="I468" s="2">
        <v>0.85699999999999998</v>
      </c>
      <c r="J468" s="2">
        <v>0.14299999999999999</v>
      </c>
      <c r="M468" t="s">
        <v>495</v>
      </c>
      <c r="N468">
        <v>773</v>
      </c>
    </row>
    <row r="469" spans="1:14" x14ac:dyDescent="0.2">
      <c r="A469" t="s">
        <v>10</v>
      </c>
      <c r="B469" t="s">
        <v>109</v>
      </c>
      <c r="C469">
        <f t="shared" si="16"/>
        <v>251</v>
      </c>
      <c r="D469" t="s">
        <v>112</v>
      </c>
      <c r="E469">
        <v>3</v>
      </c>
      <c r="F469">
        <v>22</v>
      </c>
      <c r="G469" s="1">
        <v>0.1</v>
      </c>
      <c r="H469" s="2">
        <v>0.13600000000000001</v>
      </c>
      <c r="I469" s="2">
        <v>0.72699999999999998</v>
      </c>
      <c r="J469" s="2">
        <v>0.13600000000000001</v>
      </c>
      <c r="M469" t="s">
        <v>496</v>
      </c>
      <c r="N469">
        <v>3159</v>
      </c>
    </row>
    <row r="470" spans="1:14" x14ac:dyDescent="0.2">
      <c r="A470" t="s">
        <v>10</v>
      </c>
      <c r="B470" t="s">
        <v>109</v>
      </c>
      <c r="C470">
        <f t="shared" si="16"/>
        <v>251</v>
      </c>
      <c r="D470" t="s">
        <v>112</v>
      </c>
      <c r="E470">
        <v>4</v>
      </c>
      <c r="F470">
        <v>29</v>
      </c>
      <c r="G470" s="1">
        <v>0.14000000000000001</v>
      </c>
      <c r="H470" s="2">
        <v>0.41399999999999998</v>
      </c>
      <c r="I470" s="2">
        <v>0.34499999999999997</v>
      </c>
      <c r="J470" s="2">
        <v>0.24099999999999999</v>
      </c>
      <c r="M470" t="s">
        <v>119</v>
      </c>
      <c r="N470">
        <v>245</v>
      </c>
    </row>
    <row r="471" spans="1:14" x14ac:dyDescent="0.2">
      <c r="A471" t="s">
        <v>10</v>
      </c>
      <c r="B471" t="s">
        <v>109</v>
      </c>
      <c r="C471">
        <f t="shared" si="16"/>
        <v>251</v>
      </c>
      <c r="D471" t="s">
        <v>112</v>
      </c>
      <c r="E471">
        <v>5</v>
      </c>
      <c r="F471">
        <v>45</v>
      </c>
      <c r="G471" s="1">
        <v>0.21</v>
      </c>
      <c r="H471" s="2">
        <v>0.48899999999999999</v>
      </c>
      <c r="I471" s="2">
        <v>0.17799999999999999</v>
      </c>
      <c r="J471" s="2">
        <v>0.33300000000000002</v>
      </c>
      <c r="M471" t="s">
        <v>116</v>
      </c>
      <c r="N471">
        <v>105</v>
      </c>
    </row>
    <row r="472" spans="1:14" x14ac:dyDescent="0.2">
      <c r="A472" t="s">
        <v>10</v>
      </c>
      <c r="B472" t="s">
        <v>109</v>
      </c>
      <c r="C472">
        <f t="shared" si="16"/>
        <v>251</v>
      </c>
      <c r="D472" t="s">
        <v>112</v>
      </c>
      <c r="E472">
        <v>6</v>
      </c>
      <c r="F472">
        <v>38</v>
      </c>
      <c r="G472" s="1">
        <v>0.18</v>
      </c>
      <c r="H472" s="2">
        <v>0.52600000000000002</v>
      </c>
      <c r="I472" s="2">
        <v>0.28899999999999998</v>
      </c>
      <c r="J472" s="2">
        <v>0.184</v>
      </c>
      <c r="M472" t="s">
        <v>62</v>
      </c>
      <c r="N472">
        <v>386</v>
      </c>
    </row>
    <row r="473" spans="1:14" x14ac:dyDescent="0.2">
      <c r="A473" t="s">
        <v>10</v>
      </c>
      <c r="B473" t="s">
        <v>109</v>
      </c>
      <c r="C473">
        <f t="shared" si="16"/>
        <v>251</v>
      </c>
      <c r="D473" t="s">
        <v>112</v>
      </c>
      <c r="E473">
        <v>7</v>
      </c>
      <c r="F473">
        <v>62</v>
      </c>
      <c r="G473" s="1">
        <v>0.28999999999999998</v>
      </c>
      <c r="H473" s="2">
        <v>0.58099999999999996</v>
      </c>
      <c r="I473" s="2">
        <v>0.19400000000000001</v>
      </c>
      <c r="J473" s="2">
        <v>0.22600000000000001</v>
      </c>
      <c r="M473" t="s">
        <v>374</v>
      </c>
      <c r="N473">
        <v>784</v>
      </c>
    </row>
    <row r="474" spans="1:14" x14ac:dyDescent="0.2">
      <c r="A474" t="s">
        <v>10</v>
      </c>
      <c r="B474" t="s">
        <v>109</v>
      </c>
      <c r="C474">
        <f t="shared" si="16"/>
        <v>2296</v>
      </c>
      <c r="D474" t="s">
        <v>113</v>
      </c>
      <c r="E474">
        <v>1</v>
      </c>
      <c r="F474">
        <v>2</v>
      </c>
      <c r="G474" s="1">
        <v>0.01</v>
      </c>
      <c r="I474" s="2">
        <v>1</v>
      </c>
      <c r="M474" t="s">
        <v>454</v>
      </c>
      <c r="N474">
        <v>3148</v>
      </c>
    </row>
    <row r="475" spans="1:14" x14ac:dyDescent="0.2">
      <c r="A475" t="s">
        <v>10</v>
      </c>
      <c r="B475" t="s">
        <v>109</v>
      </c>
      <c r="C475">
        <f t="shared" si="16"/>
        <v>2296</v>
      </c>
      <c r="D475" t="s">
        <v>113</v>
      </c>
      <c r="E475">
        <v>2</v>
      </c>
      <c r="F475">
        <v>9</v>
      </c>
      <c r="G475" s="1">
        <v>0.03</v>
      </c>
      <c r="I475" s="2">
        <v>0.77800000000000002</v>
      </c>
      <c r="J475" s="2">
        <v>0.222</v>
      </c>
    </row>
    <row r="476" spans="1:14" x14ac:dyDescent="0.2">
      <c r="A476" t="s">
        <v>10</v>
      </c>
      <c r="B476" t="s">
        <v>109</v>
      </c>
      <c r="C476">
        <f t="shared" si="16"/>
        <v>2296</v>
      </c>
      <c r="D476" t="s">
        <v>113</v>
      </c>
      <c r="E476">
        <v>3</v>
      </c>
      <c r="F476">
        <v>20</v>
      </c>
      <c r="G476" s="1">
        <v>7.0000000000000007E-2</v>
      </c>
      <c r="H476" s="2">
        <v>0.15</v>
      </c>
      <c r="I476" s="2">
        <v>0.65</v>
      </c>
      <c r="J476" s="2">
        <v>0.2</v>
      </c>
    </row>
    <row r="477" spans="1:14" x14ac:dyDescent="0.2">
      <c r="A477" t="s">
        <v>10</v>
      </c>
      <c r="B477" t="s">
        <v>109</v>
      </c>
      <c r="C477">
        <f t="shared" si="16"/>
        <v>2296</v>
      </c>
      <c r="D477" t="s">
        <v>113</v>
      </c>
      <c r="E477">
        <v>4</v>
      </c>
      <c r="F477">
        <v>32</v>
      </c>
      <c r="G477" s="1">
        <v>0.1</v>
      </c>
      <c r="H477" s="2">
        <v>0.375</v>
      </c>
      <c r="I477" s="2">
        <v>0.375</v>
      </c>
      <c r="J477" s="2">
        <v>0.25</v>
      </c>
    </row>
    <row r="478" spans="1:14" x14ac:dyDescent="0.2">
      <c r="A478" t="s">
        <v>10</v>
      </c>
      <c r="B478" t="s">
        <v>109</v>
      </c>
      <c r="C478">
        <f t="shared" si="16"/>
        <v>2296</v>
      </c>
      <c r="D478" t="s">
        <v>113</v>
      </c>
      <c r="E478">
        <v>5</v>
      </c>
      <c r="F478">
        <v>54</v>
      </c>
      <c r="G478" s="1">
        <v>0.18</v>
      </c>
      <c r="H478" s="2">
        <v>0.44400000000000001</v>
      </c>
      <c r="I478" s="2">
        <v>0.315</v>
      </c>
      <c r="J478" s="2">
        <v>0.24099999999999999</v>
      </c>
    </row>
    <row r="479" spans="1:14" x14ac:dyDescent="0.2">
      <c r="A479" t="s">
        <v>10</v>
      </c>
      <c r="B479" t="s">
        <v>109</v>
      </c>
      <c r="C479">
        <f t="shared" si="16"/>
        <v>2296</v>
      </c>
      <c r="D479" t="s">
        <v>113</v>
      </c>
      <c r="E479">
        <v>6</v>
      </c>
      <c r="F479">
        <v>63</v>
      </c>
      <c r="G479" s="1">
        <v>0.21</v>
      </c>
      <c r="H479" s="2">
        <v>0.34899999999999998</v>
      </c>
      <c r="I479" s="2">
        <v>0.39700000000000002</v>
      </c>
      <c r="J479" s="2">
        <v>0.254</v>
      </c>
    </row>
    <row r="480" spans="1:14" x14ac:dyDescent="0.2">
      <c r="A480" t="s">
        <v>10</v>
      </c>
      <c r="B480" t="s">
        <v>109</v>
      </c>
      <c r="C480">
        <f t="shared" si="16"/>
        <v>2296</v>
      </c>
      <c r="D480" t="s">
        <v>113</v>
      </c>
      <c r="E480">
        <v>7</v>
      </c>
      <c r="F480">
        <v>127</v>
      </c>
      <c r="G480" s="1">
        <v>0.41</v>
      </c>
      <c r="H480" s="2">
        <v>0.28299999999999997</v>
      </c>
      <c r="I480" s="2">
        <v>0.55900000000000005</v>
      </c>
      <c r="J480" s="2">
        <v>0.157</v>
      </c>
    </row>
    <row r="481" spans="1:10" x14ac:dyDescent="0.2">
      <c r="A481" t="s">
        <v>10</v>
      </c>
      <c r="B481" t="s">
        <v>109</v>
      </c>
      <c r="C481">
        <f t="shared" si="16"/>
        <v>156</v>
      </c>
      <c r="D481" t="s">
        <v>114</v>
      </c>
      <c r="E481">
        <v>2</v>
      </c>
      <c r="F481">
        <v>1</v>
      </c>
      <c r="G481" s="1">
        <v>0.01</v>
      </c>
      <c r="I481" s="2">
        <v>1</v>
      </c>
    </row>
    <row r="482" spans="1:10" x14ac:dyDescent="0.2">
      <c r="A482" t="s">
        <v>10</v>
      </c>
      <c r="B482" t="s">
        <v>109</v>
      </c>
      <c r="C482">
        <f t="shared" si="16"/>
        <v>156</v>
      </c>
      <c r="D482" t="s">
        <v>114</v>
      </c>
      <c r="E482">
        <v>3</v>
      </c>
      <c r="F482">
        <v>3</v>
      </c>
      <c r="G482" s="1">
        <v>0.03</v>
      </c>
      <c r="H482" s="2">
        <v>0.33300000000000002</v>
      </c>
      <c r="J482" s="2">
        <v>0.66700000000000004</v>
      </c>
    </row>
    <row r="483" spans="1:10" x14ac:dyDescent="0.2">
      <c r="A483" t="s">
        <v>10</v>
      </c>
      <c r="B483" t="s">
        <v>109</v>
      </c>
      <c r="C483">
        <f t="shared" si="16"/>
        <v>156</v>
      </c>
      <c r="D483" t="s">
        <v>114</v>
      </c>
      <c r="E483">
        <v>4</v>
      </c>
      <c r="F483">
        <v>9</v>
      </c>
      <c r="G483" s="1">
        <v>0.1</v>
      </c>
      <c r="H483" s="2">
        <v>0.66700000000000004</v>
      </c>
      <c r="I483" s="2">
        <v>0.222</v>
      </c>
      <c r="J483" s="2">
        <v>0.111</v>
      </c>
    </row>
    <row r="484" spans="1:10" x14ac:dyDescent="0.2">
      <c r="A484" t="s">
        <v>10</v>
      </c>
      <c r="B484" t="s">
        <v>109</v>
      </c>
      <c r="C484">
        <f t="shared" si="16"/>
        <v>156</v>
      </c>
      <c r="D484" t="s">
        <v>114</v>
      </c>
      <c r="E484">
        <v>5</v>
      </c>
      <c r="F484">
        <v>9</v>
      </c>
      <c r="G484" s="1">
        <v>0.1</v>
      </c>
      <c r="H484" s="2">
        <v>0.44400000000000001</v>
      </c>
      <c r="I484" s="2">
        <v>0.44400000000000001</v>
      </c>
      <c r="J484" s="2">
        <v>0.111</v>
      </c>
    </row>
    <row r="485" spans="1:10" x14ac:dyDescent="0.2">
      <c r="A485" t="s">
        <v>10</v>
      </c>
      <c r="B485" t="s">
        <v>109</v>
      </c>
      <c r="C485">
        <f t="shared" si="16"/>
        <v>156</v>
      </c>
      <c r="D485" t="s">
        <v>114</v>
      </c>
      <c r="E485">
        <v>6</v>
      </c>
      <c r="F485">
        <v>27</v>
      </c>
      <c r="G485" s="1">
        <v>0.3</v>
      </c>
      <c r="H485" s="2">
        <v>0.44400000000000001</v>
      </c>
      <c r="I485" s="2">
        <v>0.37</v>
      </c>
      <c r="J485" s="2">
        <v>0.185</v>
      </c>
    </row>
    <row r="486" spans="1:10" x14ac:dyDescent="0.2">
      <c r="A486" t="s">
        <v>10</v>
      </c>
      <c r="B486" t="s">
        <v>109</v>
      </c>
      <c r="C486">
        <f t="shared" si="16"/>
        <v>156</v>
      </c>
      <c r="D486" t="s">
        <v>114</v>
      </c>
      <c r="E486">
        <v>7</v>
      </c>
      <c r="F486">
        <v>41</v>
      </c>
      <c r="G486" s="1">
        <v>0.46</v>
      </c>
      <c r="H486" s="2">
        <v>0.317</v>
      </c>
      <c r="I486" s="2">
        <v>0.46300000000000002</v>
      </c>
      <c r="J486" s="2">
        <v>0.22</v>
      </c>
    </row>
    <row r="487" spans="1:10" x14ac:dyDescent="0.2">
      <c r="A487" t="s">
        <v>10</v>
      </c>
      <c r="B487" t="s">
        <v>109</v>
      </c>
      <c r="C487">
        <f t="shared" si="16"/>
        <v>86</v>
      </c>
      <c r="D487" t="s">
        <v>115</v>
      </c>
      <c r="E487">
        <v>1</v>
      </c>
      <c r="F487">
        <v>1</v>
      </c>
      <c r="G487" s="1">
        <v>0.05</v>
      </c>
      <c r="I487" s="2">
        <v>1</v>
      </c>
    </row>
    <row r="488" spans="1:10" x14ac:dyDescent="0.2">
      <c r="A488" t="s">
        <v>10</v>
      </c>
      <c r="B488" t="s">
        <v>109</v>
      </c>
      <c r="C488">
        <f t="shared" si="16"/>
        <v>86</v>
      </c>
      <c r="D488" t="s">
        <v>115</v>
      </c>
      <c r="E488">
        <v>5</v>
      </c>
      <c r="F488">
        <v>4</v>
      </c>
      <c r="G488" s="1">
        <v>0.2</v>
      </c>
      <c r="H488" s="2">
        <v>0.75</v>
      </c>
      <c r="I488" s="2">
        <v>0.25</v>
      </c>
    </row>
    <row r="489" spans="1:10" x14ac:dyDescent="0.2">
      <c r="A489" t="s">
        <v>10</v>
      </c>
      <c r="B489" t="s">
        <v>109</v>
      </c>
      <c r="C489">
        <f t="shared" si="16"/>
        <v>86</v>
      </c>
      <c r="D489" t="s">
        <v>115</v>
      </c>
      <c r="E489">
        <v>6</v>
      </c>
      <c r="F489">
        <v>5</v>
      </c>
      <c r="G489" s="1">
        <v>0.25</v>
      </c>
      <c r="H489" s="2">
        <v>1</v>
      </c>
    </row>
    <row r="490" spans="1:10" x14ac:dyDescent="0.2">
      <c r="A490" t="s">
        <v>10</v>
      </c>
      <c r="B490" t="s">
        <v>109</v>
      </c>
      <c r="C490">
        <f t="shared" si="16"/>
        <v>86</v>
      </c>
      <c r="D490" t="s">
        <v>115</v>
      </c>
      <c r="E490">
        <v>7</v>
      </c>
      <c r="F490">
        <v>10</v>
      </c>
      <c r="G490" s="1">
        <v>0.5</v>
      </c>
      <c r="H490" s="2">
        <v>0.3</v>
      </c>
      <c r="I490" s="2">
        <v>0.3</v>
      </c>
      <c r="J490" s="2">
        <v>0.4</v>
      </c>
    </row>
    <row r="491" spans="1:10" x14ac:dyDescent="0.2">
      <c r="A491" t="s">
        <v>10</v>
      </c>
      <c r="B491" t="s">
        <v>109</v>
      </c>
      <c r="C491">
        <f t="shared" si="16"/>
        <v>773</v>
      </c>
      <c r="D491" t="s">
        <v>495</v>
      </c>
      <c r="E491">
        <v>6</v>
      </c>
      <c r="F491">
        <v>1</v>
      </c>
      <c r="G491" s="1">
        <v>0.5</v>
      </c>
      <c r="H491" s="2">
        <v>1</v>
      </c>
    </row>
    <row r="492" spans="1:10" x14ac:dyDescent="0.2">
      <c r="A492" t="s">
        <v>10</v>
      </c>
      <c r="B492" t="s">
        <v>109</v>
      </c>
      <c r="C492">
        <f t="shared" si="16"/>
        <v>773</v>
      </c>
      <c r="D492" t="s">
        <v>495</v>
      </c>
      <c r="E492">
        <v>7</v>
      </c>
      <c r="F492">
        <v>1</v>
      </c>
      <c r="G492" s="1">
        <v>0.5</v>
      </c>
      <c r="J492" s="2">
        <v>1</v>
      </c>
    </row>
    <row r="493" spans="1:10" x14ac:dyDescent="0.2">
      <c r="A493" t="s">
        <v>10</v>
      </c>
      <c r="B493" t="s">
        <v>109</v>
      </c>
      <c r="C493">
        <f t="shared" si="16"/>
        <v>105</v>
      </c>
      <c r="D493" t="s">
        <v>116</v>
      </c>
      <c r="E493">
        <v>4</v>
      </c>
      <c r="F493">
        <v>3</v>
      </c>
      <c r="G493" s="1">
        <v>0.12</v>
      </c>
      <c r="H493" s="2">
        <v>0.33300000000000002</v>
      </c>
      <c r="J493" s="2">
        <v>0.66700000000000004</v>
      </c>
    </row>
    <row r="494" spans="1:10" x14ac:dyDescent="0.2">
      <c r="A494" t="s">
        <v>10</v>
      </c>
      <c r="B494" t="s">
        <v>109</v>
      </c>
      <c r="C494">
        <f t="shared" si="16"/>
        <v>105</v>
      </c>
      <c r="D494" t="s">
        <v>116</v>
      </c>
      <c r="E494">
        <v>5</v>
      </c>
      <c r="F494">
        <v>5</v>
      </c>
      <c r="G494" s="1">
        <v>0.19</v>
      </c>
      <c r="H494" s="2">
        <v>0.4</v>
      </c>
      <c r="J494" s="2">
        <v>0.6</v>
      </c>
    </row>
    <row r="495" spans="1:10" x14ac:dyDescent="0.2">
      <c r="A495" t="s">
        <v>10</v>
      </c>
      <c r="B495" t="s">
        <v>109</v>
      </c>
      <c r="C495">
        <f t="shared" si="16"/>
        <v>105</v>
      </c>
      <c r="D495" t="s">
        <v>116</v>
      </c>
      <c r="E495">
        <v>6</v>
      </c>
      <c r="F495">
        <v>4</v>
      </c>
      <c r="G495" s="1">
        <v>0.15</v>
      </c>
      <c r="H495" s="2">
        <v>0.25</v>
      </c>
      <c r="I495" s="2">
        <v>0.5</v>
      </c>
      <c r="J495" s="2">
        <v>0.25</v>
      </c>
    </row>
    <row r="496" spans="1:10" x14ac:dyDescent="0.2">
      <c r="A496" t="s">
        <v>10</v>
      </c>
      <c r="B496" t="s">
        <v>109</v>
      </c>
      <c r="C496">
        <f t="shared" si="16"/>
        <v>105</v>
      </c>
      <c r="D496" t="s">
        <v>116</v>
      </c>
      <c r="E496">
        <v>7</v>
      </c>
      <c r="F496">
        <v>14</v>
      </c>
      <c r="G496" s="1">
        <v>0.54</v>
      </c>
      <c r="H496" s="2">
        <v>0.5</v>
      </c>
      <c r="I496" s="2">
        <v>0.28599999999999998</v>
      </c>
      <c r="J496" s="2">
        <v>0.214</v>
      </c>
    </row>
    <row r="497" spans="1:14" x14ac:dyDescent="0.2">
      <c r="A497" t="s">
        <v>10</v>
      </c>
      <c r="B497" t="s">
        <v>109</v>
      </c>
      <c r="C497" t="e">
        <f t="shared" si="16"/>
        <v>#N/A</v>
      </c>
      <c r="D497" t="s">
        <v>117</v>
      </c>
      <c r="E497">
        <v>6</v>
      </c>
      <c r="F497">
        <v>1</v>
      </c>
      <c r="G497" s="1">
        <v>1</v>
      </c>
      <c r="H497" s="2">
        <v>1</v>
      </c>
    </row>
    <row r="498" spans="1:14" x14ac:dyDescent="0.2">
      <c r="A498" t="s">
        <v>10</v>
      </c>
      <c r="B498" t="s">
        <v>109</v>
      </c>
      <c r="C498">
        <f t="shared" si="16"/>
        <v>3159</v>
      </c>
      <c r="D498" t="s">
        <v>496</v>
      </c>
      <c r="E498">
        <v>3</v>
      </c>
      <c r="F498">
        <v>1</v>
      </c>
      <c r="G498" s="1">
        <v>0.17</v>
      </c>
      <c r="H498" s="2">
        <v>1</v>
      </c>
    </row>
    <row r="499" spans="1:14" x14ac:dyDescent="0.2">
      <c r="A499" t="s">
        <v>10</v>
      </c>
      <c r="B499" t="s">
        <v>109</v>
      </c>
      <c r="C499">
        <f t="shared" si="16"/>
        <v>3159</v>
      </c>
      <c r="D499" t="s">
        <v>496</v>
      </c>
      <c r="E499">
        <v>5</v>
      </c>
      <c r="F499">
        <v>4</v>
      </c>
      <c r="G499" s="1">
        <v>0.67</v>
      </c>
      <c r="H499" s="2">
        <v>0.75</v>
      </c>
      <c r="I499" s="2">
        <v>0.25</v>
      </c>
    </row>
    <row r="500" spans="1:14" x14ac:dyDescent="0.2">
      <c r="A500" t="s">
        <v>10</v>
      </c>
      <c r="B500" t="s">
        <v>109</v>
      </c>
      <c r="C500">
        <f t="shared" si="16"/>
        <v>3159</v>
      </c>
      <c r="D500" t="s">
        <v>496</v>
      </c>
      <c r="E500">
        <v>7</v>
      </c>
      <c r="F500">
        <v>1</v>
      </c>
      <c r="G500" s="1">
        <v>0.17</v>
      </c>
      <c r="H500" s="2">
        <v>1</v>
      </c>
    </row>
    <row r="501" spans="1:14" x14ac:dyDescent="0.2">
      <c r="A501" t="s">
        <v>10</v>
      </c>
      <c r="B501" t="s">
        <v>109</v>
      </c>
      <c r="C501">
        <f t="shared" si="16"/>
        <v>245</v>
      </c>
      <c r="D501" t="s">
        <v>119</v>
      </c>
      <c r="E501">
        <v>4</v>
      </c>
      <c r="F501">
        <v>1</v>
      </c>
      <c r="G501" s="1">
        <v>0.08</v>
      </c>
      <c r="H501" s="2">
        <v>1</v>
      </c>
    </row>
    <row r="502" spans="1:14" x14ac:dyDescent="0.2">
      <c r="A502" t="s">
        <v>10</v>
      </c>
      <c r="B502" t="s">
        <v>109</v>
      </c>
      <c r="C502">
        <f t="shared" si="16"/>
        <v>245</v>
      </c>
      <c r="D502" t="s">
        <v>119</v>
      </c>
      <c r="E502">
        <v>5</v>
      </c>
      <c r="F502">
        <v>1</v>
      </c>
      <c r="G502" s="1">
        <v>0.08</v>
      </c>
      <c r="H502" s="2">
        <v>1</v>
      </c>
    </row>
    <row r="503" spans="1:14" x14ac:dyDescent="0.2">
      <c r="A503" t="s">
        <v>10</v>
      </c>
      <c r="B503" t="s">
        <v>109</v>
      </c>
      <c r="C503">
        <f t="shared" si="16"/>
        <v>245</v>
      </c>
      <c r="D503" t="s">
        <v>119</v>
      </c>
      <c r="E503">
        <v>6</v>
      </c>
      <c r="F503">
        <v>6</v>
      </c>
      <c r="G503" s="1">
        <v>0.46</v>
      </c>
      <c r="H503" s="2">
        <v>0.33300000000000002</v>
      </c>
      <c r="I503" s="2">
        <v>0.16700000000000001</v>
      </c>
      <c r="J503" s="2">
        <v>0.5</v>
      </c>
    </row>
    <row r="504" spans="1:14" x14ac:dyDescent="0.2">
      <c r="A504" t="s">
        <v>10</v>
      </c>
      <c r="B504" t="s">
        <v>109</v>
      </c>
      <c r="C504">
        <f t="shared" si="16"/>
        <v>245</v>
      </c>
      <c r="D504" t="s">
        <v>119</v>
      </c>
      <c r="E504">
        <v>7</v>
      </c>
      <c r="F504">
        <v>5</v>
      </c>
      <c r="G504" s="1">
        <v>0.38</v>
      </c>
      <c r="H504" s="2">
        <v>0.4</v>
      </c>
      <c r="J504" s="2">
        <v>0.6</v>
      </c>
    </row>
    <row r="505" spans="1:14" x14ac:dyDescent="0.2">
      <c r="A505" t="s">
        <v>10</v>
      </c>
      <c r="B505" t="s">
        <v>120</v>
      </c>
      <c r="C505">
        <f t="shared" ref="C505:C536" si="17">VLOOKUP(D505,s6_up,2,FALSE)</f>
        <v>2316</v>
      </c>
      <c r="D505" t="s">
        <v>121</v>
      </c>
      <c r="E505">
        <v>3</v>
      </c>
      <c r="F505">
        <v>2</v>
      </c>
      <c r="G505" s="1">
        <v>0.04</v>
      </c>
      <c r="H505" s="2">
        <v>0.5</v>
      </c>
      <c r="I505" s="2">
        <v>0.5</v>
      </c>
      <c r="M505" t="s">
        <v>382</v>
      </c>
      <c r="N505">
        <v>155</v>
      </c>
    </row>
    <row r="506" spans="1:14" x14ac:dyDescent="0.2">
      <c r="A506" t="s">
        <v>10</v>
      </c>
      <c r="B506" t="s">
        <v>120</v>
      </c>
      <c r="C506">
        <f t="shared" si="17"/>
        <v>2316</v>
      </c>
      <c r="D506" t="s">
        <v>121</v>
      </c>
      <c r="E506">
        <v>4</v>
      </c>
      <c r="F506">
        <v>4</v>
      </c>
      <c r="G506" s="1">
        <v>0.08</v>
      </c>
      <c r="H506" s="2">
        <v>0.5</v>
      </c>
      <c r="I506" s="2">
        <v>0.5</v>
      </c>
      <c r="M506" t="s">
        <v>130</v>
      </c>
      <c r="N506">
        <v>106</v>
      </c>
    </row>
    <row r="507" spans="1:14" x14ac:dyDescent="0.2">
      <c r="A507" t="s">
        <v>10</v>
      </c>
      <c r="B507" t="s">
        <v>120</v>
      </c>
      <c r="C507">
        <f t="shared" si="17"/>
        <v>2316</v>
      </c>
      <c r="D507" t="s">
        <v>121</v>
      </c>
      <c r="E507">
        <v>5</v>
      </c>
      <c r="F507">
        <v>9</v>
      </c>
      <c r="G507" s="1">
        <v>0.19</v>
      </c>
      <c r="H507" s="2">
        <v>0.44400000000000001</v>
      </c>
      <c r="I507" s="2">
        <v>0.33300000000000002</v>
      </c>
      <c r="J507" s="2">
        <v>0.222</v>
      </c>
      <c r="M507" t="s">
        <v>127</v>
      </c>
      <c r="N507">
        <v>94</v>
      </c>
    </row>
    <row r="508" spans="1:14" x14ac:dyDescent="0.2">
      <c r="A508" t="s">
        <v>10</v>
      </c>
      <c r="B508" t="s">
        <v>120</v>
      </c>
      <c r="C508">
        <f t="shared" si="17"/>
        <v>2316</v>
      </c>
      <c r="D508" t="s">
        <v>121</v>
      </c>
      <c r="E508">
        <v>6</v>
      </c>
      <c r="F508">
        <v>11</v>
      </c>
      <c r="G508" s="1">
        <v>0.23</v>
      </c>
      <c r="H508" s="2">
        <v>0.45500000000000002</v>
      </c>
      <c r="I508" s="2">
        <v>0.182</v>
      </c>
      <c r="J508" s="2">
        <v>0.36399999999999999</v>
      </c>
      <c r="M508" t="s">
        <v>125</v>
      </c>
      <c r="N508">
        <v>3088</v>
      </c>
    </row>
    <row r="509" spans="1:14" x14ac:dyDescent="0.2">
      <c r="A509" t="s">
        <v>10</v>
      </c>
      <c r="B509" t="s">
        <v>120</v>
      </c>
      <c r="C509">
        <f t="shared" si="17"/>
        <v>2316</v>
      </c>
      <c r="D509" t="s">
        <v>121</v>
      </c>
      <c r="E509">
        <v>7</v>
      </c>
      <c r="F509">
        <v>22</v>
      </c>
      <c r="G509" s="1">
        <v>0.46</v>
      </c>
      <c r="H509" s="2">
        <v>0.318</v>
      </c>
      <c r="I509" s="2">
        <v>0.27300000000000002</v>
      </c>
      <c r="J509" s="2">
        <v>0.40899999999999997</v>
      </c>
      <c r="M509" t="s">
        <v>128</v>
      </c>
      <c r="N509">
        <v>218</v>
      </c>
    </row>
    <row r="510" spans="1:14" x14ac:dyDescent="0.2">
      <c r="A510" t="s">
        <v>10</v>
      </c>
      <c r="B510" t="s">
        <v>120</v>
      </c>
      <c r="C510">
        <f t="shared" si="17"/>
        <v>2278</v>
      </c>
      <c r="D510" t="s">
        <v>122</v>
      </c>
      <c r="E510">
        <v>4</v>
      </c>
      <c r="F510">
        <v>1</v>
      </c>
      <c r="G510" s="1">
        <v>0.05</v>
      </c>
      <c r="I510" s="2">
        <v>1</v>
      </c>
      <c r="M510" t="s">
        <v>497</v>
      </c>
      <c r="N510">
        <v>778</v>
      </c>
    </row>
    <row r="511" spans="1:14" x14ac:dyDescent="0.2">
      <c r="A511" t="s">
        <v>10</v>
      </c>
      <c r="B511" t="s">
        <v>120</v>
      </c>
      <c r="C511">
        <f t="shared" si="17"/>
        <v>2278</v>
      </c>
      <c r="D511" t="s">
        <v>122</v>
      </c>
      <c r="E511">
        <v>5</v>
      </c>
      <c r="F511">
        <v>5</v>
      </c>
      <c r="G511" s="1">
        <v>0.23</v>
      </c>
      <c r="H511" s="2">
        <v>0.4</v>
      </c>
      <c r="J511" s="2">
        <v>0.6</v>
      </c>
      <c r="M511" t="s">
        <v>123</v>
      </c>
      <c r="N511">
        <v>54</v>
      </c>
    </row>
    <row r="512" spans="1:14" x14ac:dyDescent="0.2">
      <c r="A512" t="s">
        <v>10</v>
      </c>
      <c r="B512" t="s">
        <v>120</v>
      </c>
      <c r="C512">
        <f t="shared" si="17"/>
        <v>2278</v>
      </c>
      <c r="D512" t="s">
        <v>122</v>
      </c>
      <c r="E512">
        <v>6</v>
      </c>
      <c r="F512">
        <v>7</v>
      </c>
      <c r="G512" s="1">
        <v>0.32</v>
      </c>
      <c r="H512" s="2">
        <v>0.28599999999999998</v>
      </c>
      <c r="I512" s="2">
        <v>0.28599999999999998</v>
      </c>
      <c r="J512" s="2">
        <v>0.42899999999999999</v>
      </c>
      <c r="M512" t="s">
        <v>121</v>
      </c>
      <c r="N512">
        <v>2316</v>
      </c>
    </row>
    <row r="513" spans="1:14" x14ac:dyDescent="0.2">
      <c r="A513" t="s">
        <v>10</v>
      </c>
      <c r="B513" t="s">
        <v>120</v>
      </c>
      <c r="C513">
        <f t="shared" si="17"/>
        <v>2278</v>
      </c>
      <c r="D513" t="s">
        <v>122</v>
      </c>
      <c r="E513">
        <v>7</v>
      </c>
      <c r="F513">
        <v>9</v>
      </c>
      <c r="G513" s="1">
        <v>0.41</v>
      </c>
      <c r="H513" s="2">
        <v>0.111</v>
      </c>
      <c r="I513" s="2">
        <v>0.33300000000000002</v>
      </c>
      <c r="J513" s="2">
        <v>0.55600000000000005</v>
      </c>
      <c r="M513" t="s">
        <v>393</v>
      </c>
      <c r="N513">
        <v>347</v>
      </c>
    </row>
    <row r="514" spans="1:14" x14ac:dyDescent="0.2">
      <c r="A514" t="s">
        <v>10</v>
      </c>
      <c r="B514" t="s">
        <v>120</v>
      </c>
      <c r="C514">
        <f t="shared" si="17"/>
        <v>54</v>
      </c>
      <c r="D514" t="s">
        <v>123</v>
      </c>
      <c r="E514">
        <v>7</v>
      </c>
      <c r="F514">
        <v>1</v>
      </c>
      <c r="G514" s="1">
        <v>1</v>
      </c>
      <c r="H514" s="2">
        <v>1</v>
      </c>
      <c r="M514" t="s">
        <v>122</v>
      </c>
      <c r="N514">
        <v>2278</v>
      </c>
    </row>
    <row r="515" spans="1:14" x14ac:dyDescent="0.2">
      <c r="A515" t="s">
        <v>10</v>
      </c>
      <c r="B515" t="s">
        <v>120</v>
      </c>
      <c r="C515">
        <f t="shared" si="17"/>
        <v>2262</v>
      </c>
      <c r="D515" t="s">
        <v>124</v>
      </c>
      <c r="E515">
        <v>5</v>
      </c>
      <c r="F515">
        <v>2</v>
      </c>
      <c r="G515" s="1">
        <v>0.67</v>
      </c>
      <c r="I515" s="2">
        <v>0.5</v>
      </c>
      <c r="J515" s="2">
        <v>0.5</v>
      </c>
      <c r="M515" t="s">
        <v>494</v>
      </c>
      <c r="N515">
        <v>3126</v>
      </c>
    </row>
    <row r="516" spans="1:14" x14ac:dyDescent="0.2">
      <c r="A516" t="s">
        <v>10</v>
      </c>
      <c r="B516" t="s">
        <v>120</v>
      </c>
      <c r="C516">
        <f t="shared" si="17"/>
        <v>2262</v>
      </c>
      <c r="D516" t="s">
        <v>124</v>
      </c>
      <c r="E516">
        <v>6</v>
      </c>
      <c r="F516">
        <v>1</v>
      </c>
      <c r="G516" s="1">
        <v>0.33</v>
      </c>
      <c r="I516" s="2">
        <v>1</v>
      </c>
      <c r="M516" t="s">
        <v>498</v>
      </c>
      <c r="N516">
        <v>217</v>
      </c>
    </row>
    <row r="517" spans="1:14" x14ac:dyDescent="0.2">
      <c r="A517" t="s">
        <v>10</v>
      </c>
      <c r="B517" t="s">
        <v>120</v>
      </c>
      <c r="C517">
        <f t="shared" si="17"/>
        <v>2262</v>
      </c>
      <c r="D517" t="s">
        <v>124</v>
      </c>
      <c r="E517">
        <v>6</v>
      </c>
      <c r="F517">
        <v>1</v>
      </c>
      <c r="G517" s="1">
        <v>1</v>
      </c>
      <c r="J517" s="2">
        <v>1</v>
      </c>
      <c r="M517" t="s">
        <v>124</v>
      </c>
      <c r="N517">
        <v>2262</v>
      </c>
    </row>
    <row r="518" spans="1:14" x14ac:dyDescent="0.2">
      <c r="A518" t="s">
        <v>10</v>
      </c>
      <c r="B518" t="s">
        <v>120</v>
      </c>
      <c r="C518">
        <f t="shared" si="17"/>
        <v>3088</v>
      </c>
      <c r="D518" t="s">
        <v>125</v>
      </c>
      <c r="E518">
        <v>6</v>
      </c>
      <c r="F518">
        <v>2</v>
      </c>
      <c r="G518" s="1">
        <v>0.33</v>
      </c>
      <c r="H518" s="2">
        <v>1</v>
      </c>
      <c r="M518" t="s">
        <v>131</v>
      </c>
      <c r="N518">
        <v>698</v>
      </c>
    </row>
    <row r="519" spans="1:14" x14ac:dyDescent="0.2">
      <c r="A519" t="s">
        <v>10</v>
      </c>
      <c r="B519" t="s">
        <v>120</v>
      </c>
      <c r="C519">
        <f t="shared" si="17"/>
        <v>3088</v>
      </c>
      <c r="D519" t="s">
        <v>125</v>
      </c>
      <c r="E519">
        <v>7</v>
      </c>
      <c r="F519">
        <v>4</v>
      </c>
      <c r="G519" s="1">
        <v>0.67</v>
      </c>
      <c r="H519" s="2">
        <v>0.75</v>
      </c>
      <c r="J519" s="2">
        <v>0.25</v>
      </c>
      <c r="M519" t="s">
        <v>499</v>
      </c>
      <c r="N519">
        <v>3093</v>
      </c>
    </row>
    <row r="520" spans="1:14" x14ac:dyDescent="0.2">
      <c r="A520" t="s">
        <v>10</v>
      </c>
      <c r="B520" t="s">
        <v>120</v>
      </c>
      <c r="C520">
        <f t="shared" si="17"/>
        <v>155</v>
      </c>
      <c r="D520" t="s">
        <v>382</v>
      </c>
      <c r="E520">
        <v>1</v>
      </c>
      <c r="F520">
        <v>2</v>
      </c>
      <c r="G520" s="1">
        <v>0.01</v>
      </c>
      <c r="I520" s="2">
        <v>1</v>
      </c>
      <c r="M520" t="s">
        <v>500</v>
      </c>
      <c r="N520">
        <v>3089</v>
      </c>
    </row>
    <row r="521" spans="1:14" x14ac:dyDescent="0.2">
      <c r="A521" t="s">
        <v>10</v>
      </c>
      <c r="B521" t="s">
        <v>120</v>
      </c>
      <c r="C521">
        <f t="shared" si="17"/>
        <v>155</v>
      </c>
      <c r="D521" t="s">
        <v>382</v>
      </c>
      <c r="E521">
        <v>2</v>
      </c>
      <c r="F521">
        <v>5</v>
      </c>
      <c r="G521" s="1">
        <v>0.02</v>
      </c>
      <c r="I521" s="2">
        <v>0.8</v>
      </c>
      <c r="J521" s="2">
        <v>0.2</v>
      </c>
    </row>
    <row r="522" spans="1:14" x14ac:dyDescent="0.2">
      <c r="A522" t="s">
        <v>10</v>
      </c>
      <c r="B522" t="s">
        <v>120</v>
      </c>
      <c r="C522">
        <f t="shared" si="17"/>
        <v>155</v>
      </c>
      <c r="D522" t="s">
        <v>382</v>
      </c>
      <c r="E522">
        <v>3</v>
      </c>
      <c r="F522">
        <v>8</v>
      </c>
      <c r="G522" s="1">
        <v>0.03</v>
      </c>
      <c r="H522" s="2">
        <v>0.75</v>
      </c>
      <c r="I522" s="2">
        <v>0.25</v>
      </c>
    </row>
    <row r="523" spans="1:14" x14ac:dyDescent="0.2">
      <c r="A523" t="s">
        <v>10</v>
      </c>
      <c r="B523" t="s">
        <v>120</v>
      </c>
      <c r="C523">
        <f t="shared" si="17"/>
        <v>155</v>
      </c>
      <c r="D523" t="s">
        <v>382</v>
      </c>
      <c r="E523">
        <v>4</v>
      </c>
      <c r="F523">
        <v>18</v>
      </c>
      <c r="G523" s="1">
        <v>7.0000000000000007E-2</v>
      </c>
      <c r="H523" s="2">
        <v>0.55600000000000005</v>
      </c>
      <c r="I523" s="2">
        <v>0.27800000000000002</v>
      </c>
      <c r="J523" s="2">
        <v>0.16700000000000001</v>
      </c>
    </row>
    <row r="524" spans="1:14" x14ac:dyDescent="0.2">
      <c r="A524" t="s">
        <v>10</v>
      </c>
      <c r="B524" t="s">
        <v>120</v>
      </c>
      <c r="C524">
        <f t="shared" si="17"/>
        <v>155</v>
      </c>
      <c r="D524" t="s">
        <v>382</v>
      </c>
      <c r="E524">
        <v>5</v>
      </c>
      <c r="F524">
        <v>35</v>
      </c>
      <c r="G524" s="1">
        <v>0.13</v>
      </c>
      <c r="H524" s="2">
        <v>0.51400000000000001</v>
      </c>
      <c r="I524" s="2">
        <v>0.14299999999999999</v>
      </c>
      <c r="J524" s="2">
        <v>0.34300000000000003</v>
      </c>
    </row>
    <row r="525" spans="1:14" x14ac:dyDescent="0.2">
      <c r="A525" t="s">
        <v>10</v>
      </c>
      <c r="B525" t="s">
        <v>120</v>
      </c>
      <c r="C525">
        <f t="shared" si="17"/>
        <v>155</v>
      </c>
      <c r="D525" t="s">
        <v>382</v>
      </c>
      <c r="E525">
        <v>6</v>
      </c>
      <c r="F525">
        <v>86</v>
      </c>
      <c r="G525" s="1">
        <v>0.33</v>
      </c>
      <c r="H525" s="2">
        <v>0.39500000000000002</v>
      </c>
      <c r="I525" s="2">
        <v>0.51200000000000001</v>
      </c>
      <c r="J525" s="2">
        <v>9.2999999999999999E-2</v>
      </c>
    </row>
    <row r="526" spans="1:14" x14ac:dyDescent="0.2">
      <c r="A526" t="s">
        <v>10</v>
      </c>
      <c r="B526" t="s">
        <v>120</v>
      </c>
      <c r="C526">
        <f t="shared" si="17"/>
        <v>155</v>
      </c>
      <c r="D526" t="s">
        <v>382</v>
      </c>
      <c r="E526">
        <v>7</v>
      </c>
      <c r="F526">
        <v>108</v>
      </c>
      <c r="G526" s="1">
        <v>0.41</v>
      </c>
      <c r="H526" s="2">
        <v>0.29599999999999999</v>
      </c>
      <c r="I526" s="2">
        <v>0.49099999999999999</v>
      </c>
      <c r="J526" s="2">
        <v>0.21299999999999999</v>
      </c>
    </row>
    <row r="527" spans="1:14" x14ac:dyDescent="0.2">
      <c r="A527" t="s">
        <v>10</v>
      </c>
      <c r="B527" t="s">
        <v>120</v>
      </c>
      <c r="C527">
        <f t="shared" si="17"/>
        <v>94</v>
      </c>
      <c r="D527" t="s">
        <v>127</v>
      </c>
      <c r="E527">
        <v>1</v>
      </c>
      <c r="F527">
        <v>3</v>
      </c>
      <c r="G527" s="1">
        <v>0.01</v>
      </c>
      <c r="H527" s="2">
        <v>0.33300000000000002</v>
      </c>
      <c r="I527" s="2">
        <v>0.66700000000000004</v>
      </c>
    </row>
    <row r="528" spans="1:14" x14ac:dyDescent="0.2">
      <c r="A528" t="s">
        <v>10</v>
      </c>
      <c r="B528" t="s">
        <v>120</v>
      </c>
      <c r="C528">
        <f t="shared" si="17"/>
        <v>94</v>
      </c>
      <c r="D528" t="s">
        <v>127</v>
      </c>
      <c r="E528">
        <v>2</v>
      </c>
      <c r="F528">
        <v>9</v>
      </c>
      <c r="G528" s="1">
        <v>0.03</v>
      </c>
      <c r="H528" s="2">
        <v>0.111</v>
      </c>
      <c r="I528" s="2">
        <v>0.55600000000000005</v>
      </c>
      <c r="J528" s="2">
        <v>0.33300000000000002</v>
      </c>
    </row>
    <row r="529" spans="1:10" x14ac:dyDescent="0.2">
      <c r="A529" t="s">
        <v>10</v>
      </c>
      <c r="B529" t="s">
        <v>120</v>
      </c>
      <c r="C529">
        <f t="shared" si="17"/>
        <v>94</v>
      </c>
      <c r="D529" t="s">
        <v>127</v>
      </c>
      <c r="E529">
        <v>3</v>
      </c>
      <c r="F529">
        <v>17</v>
      </c>
      <c r="G529" s="1">
        <v>0.06</v>
      </c>
      <c r="H529" s="2">
        <v>0.52900000000000003</v>
      </c>
      <c r="I529" s="2">
        <v>0.23499999999999999</v>
      </c>
      <c r="J529" s="2">
        <v>0.23499999999999999</v>
      </c>
    </row>
    <row r="530" spans="1:10" x14ac:dyDescent="0.2">
      <c r="A530" t="s">
        <v>10</v>
      </c>
      <c r="B530" t="s">
        <v>120</v>
      </c>
      <c r="C530">
        <f t="shared" si="17"/>
        <v>94</v>
      </c>
      <c r="D530" t="s">
        <v>127</v>
      </c>
      <c r="E530">
        <v>4</v>
      </c>
      <c r="F530">
        <v>34</v>
      </c>
      <c r="G530" s="1">
        <v>0.13</v>
      </c>
      <c r="H530" s="2">
        <v>0.67600000000000005</v>
      </c>
      <c r="I530" s="2">
        <v>0.11799999999999999</v>
      </c>
      <c r="J530" s="2">
        <v>0.20599999999999999</v>
      </c>
    </row>
    <row r="531" spans="1:10" x14ac:dyDescent="0.2">
      <c r="A531" t="s">
        <v>10</v>
      </c>
      <c r="B531" t="s">
        <v>120</v>
      </c>
      <c r="C531">
        <f t="shared" si="17"/>
        <v>94</v>
      </c>
      <c r="D531" t="s">
        <v>127</v>
      </c>
      <c r="E531">
        <v>5</v>
      </c>
      <c r="F531">
        <v>49</v>
      </c>
      <c r="G531" s="1">
        <v>0.19</v>
      </c>
      <c r="H531" s="2">
        <v>0.67300000000000004</v>
      </c>
      <c r="I531" s="2">
        <v>0.16300000000000001</v>
      </c>
      <c r="J531" s="2">
        <v>0.16300000000000001</v>
      </c>
    </row>
    <row r="532" spans="1:10" x14ac:dyDescent="0.2">
      <c r="A532" t="s">
        <v>10</v>
      </c>
      <c r="B532" t="s">
        <v>120</v>
      </c>
      <c r="C532">
        <f t="shared" si="17"/>
        <v>94</v>
      </c>
      <c r="D532" t="s">
        <v>127</v>
      </c>
      <c r="E532">
        <v>6</v>
      </c>
      <c r="F532">
        <v>62</v>
      </c>
      <c r="G532" s="1">
        <v>0.24</v>
      </c>
      <c r="H532" s="2">
        <v>0.35499999999999998</v>
      </c>
      <c r="I532" s="2">
        <v>0.45200000000000001</v>
      </c>
      <c r="J532" s="2">
        <v>0.19400000000000001</v>
      </c>
    </row>
    <row r="533" spans="1:10" x14ac:dyDescent="0.2">
      <c r="A533" t="s">
        <v>10</v>
      </c>
      <c r="B533" t="s">
        <v>120</v>
      </c>
      <c r="C533">
        <f t="shared" si="17"/>
        <v>94</v>
      </c>
      <c r="D533" t="s">
        <v>127</v>
      </c>
      <c r="E533">
        <v>7</v>
      </c>
      <c r="F533">
        <v>88</v>
      </c>
      <c r="G533" s="1">
        <v>0.34</v>
      </c>
      <c r="H533" s="2">
        <v>0.40899999999999997</v>
      </c>
      <c r="I533" s="2">
        <v>0.375</v>
      </c>
      <c r="J533" s="2">
        <v>0.216</v>
      </c>
    </row>
    <row r="534" spans="1:10" x14ac:dyDescent="0.2">
      <c r="A534" t="s">
        <v>10</v>
      </c>
      <c r="B534" t="s">
        <v>120</v>
      </c>
      <c r="C534">
        <f t="shared" si="17"/>
        <v>217</v>
      </c>
      <c r="D534" t="s">
        <v>498</v>
      </c>
      <c r="E534">
        <v>5</v>
      </c>
      <c r="F534">
        <v>6</v>
      </c>
      <c r="G534" s="1">
        <v>0.27</v>
      </c>
      <c r="H534" s="2">
        <v>0.5</v>
      </c>
      <c r="I534" s="2">
        <v>0.16700000000000001</v>
      </c>
      <c r="J534" s="2">
        <v>0.33300000000000002</v>
      </c>
    </row>
    <row r="535" spans="1:10" x14ac:dyDescent="0.2">
      <c r="A535" t="s">
        <v>10</v>
      </c>
      <c r="B535" t="s">
        <v>120</v>
      </c>
      <c r="C535">
        <f t="shared" si="17"/>
        <v>217</v>
      </c>
      <c r="D535" t="s">
        <v>498</v>
      </c>
      <c r="E535">
        <v>6</v>
      </c>
      <c r="F535">
        <v>5</v>
      </c>
      <c r="G535" s="1">
        <v>0.23</v>
      </c>
      <c r="H535" s="2">
        <v>0.2</v>
      </c>
      <c r="J535" s="2">
        <v>0.8</v>
      </c>
    </row>
    <row r="536" spans="1:10" x14ac:dyDescent="0.2">
      <c r="A536" t="s">
        <v>10</v>
      </c>
      <c r="B536" t="s">
        <v>120</v>
      </c>
      <c r="C536">
        <f t="shared" si="17"/>
        <v>217</v>
      </c>
      <c r="D536" t="s">
        <v>498</v>
      </c>
      <c r="E536">
        <v>7</v>
      </c>
      <c r="F536">
        <v>11</v>
      </c>
      <c r="G536" s="1">
        <v>0.5</v>
      </c>
      <c r="H536" s="2">
        <v>0.63600000000000001</v>
      </c>
      <c r="I536" s="2">
        <v>9.0999999999999998E-2</v>
      </c>
      <c r="J536" s="2">
        <v>0.27300000000000002</v>
      </c>
    </row>
    <row r="537" spans="1:10" x14ac:dyDescent="0.2">
      <c r="A537" t="s">
        <v>10</v>
      </c>
      <c r="B537" t="s">
        <v>120</v>
      </c>
      <c r="C537">
        <f t="shared" ref="C537:C555" si="18">VLOOKUP(D537,s6_up,2,FALSE)</f>
        <v>218</v>
      </c>
      <c r="D537" t="s">
        <v>128</v>
      </c>
      <c r="E537">
        <v>2</v>
      </c>
      <c r="F537">
        <v>5</v>
      </c>
      <c r="G537" s="1">
        <v>0.06</v>
      </c>
      <c r="I537" s="2">
        <v>1</v>
      </c>
    </row>
    <row r="538" spans="1:10" x14ac:dyDescent="0.2">
      <c r="A538" t="s">
        <v>10</v>
      </c>
      <c r="B538" t="s">
        <v>120</v>
      </c>
      <c r="C538">
        <f t="shared" si="18"/>
        <v>218</v>
      </c>
      <c r="D538" t="s">
        <v>128</v>
      </c>
      <c r="E538">
        <v>3</v>
      </c>
      <c r="F538">
        <v>11</v>
      </c>
      <c r="G538" s="1">
        <v>0.12</v>
      </c>
      <c r="H538" s="2">
        <v>0.45500000000000002</v>
      </c>
      <c r="I538" s="2">
        <v>0.36399999999999999</v>
      </c>
      <c r="J538" s="2">
        <v>0.182</v>
      </c>
    </row>
    <row r="539" spans="1:10" x14ac:dyDescent="0.2">
      <c r="A539" t="s">
        <v>10</v>
      </c>
      <c r="B539" t="s">
        <v>120</v>
      </c>
      <c r="C539">
        <f t="shared" si="18"/>
        <v>218</v>
      </c>
      <c r="D539" t="s">
        <v>128</v>
      </c>
      <c r="E539">
        <v>4</v>
      </c>
      <c r="F539">
        <v>12</v>
      </c>
      <c r="G539" s="1">
        <v>0.13</v>
      </c>
      <c r="H539" s="2">
        <v>0.5</v>
      </c>
      <c r="I539" s="2">
        <v>0.16700000000000001</v>
      </c>
      <c r="J539" s="2">
        <v>0.33300000000000002</v>
      </c>
    </row>
    <row r="540" spans="1:10" x14ac:dyDescent="0.2">
      <c r="A540" t="s">
        <v>10</v>
      </c>
      <c r="B540" t="s">
        <v>120</v>
      </c>
      <c r="C540">
        <f t="shared" si="18"/>
        <v>218</v>
      </c>
      <c r="D540" t="s">
        <v>128</v>
      </c>
      <c r="E540">
        <v>5</v>
      </c>
      <c r="F540">
        <v>22</v>
      </c>
      <c r="G540" s="1">
        <v>0.25</v>
      </c>
      <c r="H540" s="2">
        <v>0.77300000000000002</v>
      </c>
      <c r="I540" s="2">
        <v>0.13600000000000001</v>
      </c>
      <c r="J540" s="2">
        <v>9.0999999999999998E-2</v>
      </c>
    </row>
    <row r="541" spans="1:10" x14ac:dyDescent="0.2">
      <c r="A541" t="s">
        <v>10</v>
      </c>
      <c r="B541" t="s">
        <v>120</v>
      </c>
      <c r="C541">
        <f t="shared" si="18"/>
        <v>218</v>
      </c>
      <c r="D541" t="s">
        <v>128</v>
      </c>
      <c r="E541">
        <v>6</v>
      </c>
      <c r="F541">
        <v>14</v>
      </c>
      <c r="G541" s="1">
        <v>0.16</v>
      </c>
      <c r="H541" s="2">
        <v>0.64300000000000002</v>
      </c>
      <c r="I541" s="2">
        <v>0.14299999999999999</v>
      </c>
      <c r="J541" s="2">
        <v>0.214</v>
      </c>
    </row>
    <row r="542" spans="1:10" x14ac:dyDescent="0.2">
      <c r="A542" t="s">
        <v>10</v>
      </c>
      <c r="B542" t="s">
        <v>120</v>
      </c>
      <c r="C542">
        <f t="shared" si="18"/>
        <v>218</v>
      </c>
      <c r="D542" t="s">
        <v>128</v>
      </c>
      <c r="E542">
        <v>7</v>
      </c>
      <c r="F542">
        <v>25</v>
      </c>
      <c r="G542" s="1">
        <v>0.28000000000000003</v>
      </c>
      <c r="H542" s="2">
        <v>0.68</v>
      </c>
      <c r="I542" s="2">
        <v>0.2</v>
      </c>
      <c r="J542" s="2">
        <v>0.12</v>
      </c>
    </row>
    <row r="543" spans="1:10" x14ac:dyDescent="0.2">
      <c r="A543" t="s">
        <v>10</v>
      </c>
      <c r="B543" t="s">
        <v>120</v>
      </c>
      <c r="C543">
        <f t="shared" si="18"/>
        <v>347</v>
      </c>
      <c r="D543" t="s">
        <v>393</v>
      </c>
      <c r="E543">
        <v>5</v>
      </c>
      <c r="F543">
        <v>3</v>
      </c>
      <c r="G543" s="1">
        <v>0.33</v>
      </c>
      <c r="H543" s="2">
        <v>1</v>
      </c>
    </row>
    <row r="544" spans="1:10" x14ac:dyDescent="0.2">
      <c r="A544" t="s">
        <v>10</v>
      </c>
      <c r="B544" t="s">
        <v>120</v>
      </c>
      <c r="C544">
        <f t="shared" si="18"/>
        <v>347</v>
      </c>
      <c r="D544" t="s">
        <v>393</v>
      </c>
      <c r="E544">
        <v>6</v>
      </c>
      <c r="F544">
        <v>1</v>
      </c>
      <c r="G544" s="1">
        <v>0.11</v>
      </c>
      <c r="H544" s="2">
        <v>1</v>
      </c>
    </row>
    <row r="545" spans="1:14" x14ac:dyDescent="0.2">
      <c r="A545" t="s">
        <v>10</v>
      </c>
      <c r="B545" t="s">
        <v>120</v>
      </c>
      <c r="C545">
        <f t="shared" si="18"/>
        <v>347</v>
      </c>
      <c r="D545" t="s">
        <v>393</v>
      </c>
      <c r="E545">
        <v>7</v>
      </c>
      <c r="F545">
        <v>5</v>
      </c>
      <c r="G545" s="1">
        <v>0.56000000000000005</v>
      </c>
      <c r="H545" s="2">
        <v>0.8</v>
      </c>
      <c r="J545" s="2">
        <v>0.2</v>
      </c>
    </row>
    <row r="546" spans="1:14" x14ac:dyDescent="0.2">
      <c r="A546" t="s">
        <v>10</v>
      </c>
      <c r="B546" t="s">
        <v>120</v>
      </c>
      <c r="C546">
        <f t="shared" si="18"/>
        <v>106</v>
      </c>
      <c r="D546" t="s">
        <v>130</v>
      </c>
      <c r="E546">
        <v>1</v>
      </c>
      <c r="F546">
        <v>1</v>
      </c>
      <c r="G546" s="1">
        <v>0</v>
      </c>
      <c r="I546" s="2">
        <v>1</v>
      </c>
    </row>
    <row r="547" spans="1:14" x14ac:dyDescent="0.2">
      <c r="A547" t="s">
        <v>10</v>
      </c>
      <c r="B547" t="s">
        <v>120</v>
      </c>
      <c r="C547">
        <f t="shared" si="18"/>
        <v>106</v>
      </c>
      <c r="D547" t="s">
        <v>130</v>
      </c>
      <c r="E547">
        <v>2</v>
      </c>
      <c r="F547">
        <v>12</v>
      </c>
      <c r="G547" s="1">
        <v>0.04</v>
      </c>
      <c r="H547" s="2">
        <v>0.33300000000000002</v>
      </c>
      <c r="I547" s="2">
        <v>0.58299999999999996</v>
      </c>
      <c r="J547" s="2">
        <v>8.3000000000000004E-2</v>
      </c>
    </row>
    <row r="548" spans="1:14" x14ac:dyDescent="0.2">
      <c r="A548" t="s">
        <v>10</v>
      </c>
      <c r="B548" t="s">
        <v>120</v>
      </c>
      <c r="C548">
        <f t="shared" si="18"/>
        <v>106</v>
      </c>
      <c r="D548" t="s">
        <v>130</v>
      </c>
      <c r="E548">
        <v>3</v>
      </c>
      <c r="F548">
        <v>18</v>
      </c>
      <c r="G548" s="1">
        <v>0.05</v>
      </c>
      <c r="H548" s="2">
        <v>0.222</v>
      </c>
      <c r="I548" s="2">
        <v>0.5</v>
      </c>
      <c r="J548" s="2">
        <v>0.27800000000000002</v>
      </c>
    </row>
    <row r="549" spans="1:14" x14ac:dyDescent="0.2">
      <c r="A549" t="s">
        <v>10</v>
      </c>
      <c r="B549" t="s">
        <v>120</v>
      </c>
      <c r="C549">
        <f t="shared" si="18"/>
        <v>106</v>
      </c>
      <c r="D549" t="s">
        <v>130</v>
      </c>
      <c r="E549">
        <v>4</v>
      </c>
      <c r="F549">
        <v>41</v>
      </c>
      <c r="G549" s="1">
        <v>0.12</v>
      </c>
      <c r="H549" s="2">
        <v>0.39</v>
      </c>
      <c r="I549" s="2">
        <v>0.29299999999999998</v>
      </c>
      <c r="J549" s="2">
        <v>0.317</v>
      </c>
    </row>
    <row r="550" spans="1:14" x14ac:dyDescent="0.2">
      <c r="A550" t="s">
        <v>10</v>
      </c>
      <c r="B550" t="s">
        <v>120</v>
      </c>
      <c r="C550">
        <f t="shared" si="18"/>
        <v>106</v>
      </c>
      <c r="D550" t="s">
        <v>130</v>
      </c>
      <c r="E550">
        <v>5</v>
      </c>
      <c r="F550">
        <v>84</v>
      </c>
      <c r="G550" s="1">
        <v>0.25</v>
      </c>
      <c r="H550" s="2">
        <v>0.52400000000000002</v>
      </c>
      <c r="I550" s="2">
        <v>0.14299999999999999</v>
      </c>
      <c r="J550" s="2">
        <v>0.33300000000000002</v>
      </c>
    </row>
    <row r="551" spans="1:14" x14ac:dyDescent="0.2">
      <c r="A551" t="s">
        <v>10</v>
      </c>
      <c r="B551" t="s">
        <v>120</v>
      </c>
      <c r="C551">
        <f t="shared" si="18"/>
        <v>106</v>
      </c>
      <c r="D551" t="s">
        <v>130</v>
      </c>
      <c r="E551">
        <v>6</v>
      </c>
      <c r="F551">
        <v>60</v>
      </c>
      <c r="G551" s="1">
        <v>0.18</v>
      </c>
      <c r="H551" s="2">
        <v>0.26700000000000002</v>
      </c>
      <c r="I551" s="2">
        <v>0.4</v>
      </c>
      <c r="J551" s="2">
        <v>0.33300000000000002</v>
      </c>
    </row>
    <row r="552" spans="1:14" x14ac:dyDescent="0.2">
      <c r="A552" t="s">
        <v>10</v>
      </c>
      <c r="B552" t="s">
        <v>120</v>
      </c>
      <c r="C552">
        <f t="shared" si="18"/>
        <v>106</v>
      </c>
      <c r="D552" t="s">
        <v>130</v>
      </c>
      <c r="E552">
        <v>7</v>
      </c>
      <c r="F552">
        <v>116</v>
      </c>
      <c r="G552" s="1">
        <v>0.35</v>
      </c>
      <c r="H552" s="2">
        <v>0.32800000000000001</v>
      </c>
      <c r="I552" s="2">
        <v>0.40500000000000003</v>
      </c>
      <c r="J552" s="2">
        <v>0.26700000000000002</v>
      </c>
    </row>
    <row r="553" spans="1:14" x14ac:dyDescent="0.2">
      <c r="A553" t="s">
        <v>10</v>
      </c>
      <c r="B553" t="s">
        <v>120</v>
      </c>
      <c r="C553">
        <f t="shared" si="18"/>
        <v>698</v>
      </c>
      <c r="D553" t="s">
        <v>131</v>
      </c>
      <c r="E553">
        <v>5</v>
      </c>
      <c r="F553">
        <v>5</v>
      </c>
      <c r="G553" s="1">
        <v>0.45</v>
      </c>
      <c r="H553" s="2">
        <v>0.4</v>
      </c>
      <c r="J553" s="2">
        <v>0.6</v>
      </c>
    </row>
    <row r="554" spans="1:14" x14ac:dyDescent="0.2">
      <c r="A554" t="s">
        <v>10</v>
      </c>
      <c r="B554" t="s">
        <v>120</v>
      </c>
      <c r="C554">
        <f t="shared" si="18"/>
        <v>698</v>
      </c>
      <c r="D554" t="s">
        <v>131</v>
      </c>
      <c r="E554">
        <v>6</v>
      </c>
      <c r="F554">
        <v>2</v>
      </c>
      <c r="G554" s="1">
        <v>0.18</v>
      </c>
      <c r="H554" s="2">
        <v>0.5</v>
      </c>
      <c r="I554" s="2">
        <v>0.5</v>
      </c>
    </row>
    <row r="555" spans="1:14" x14ac:dyDescent="0.2">
      <c r="A555" t="s">
        <v>10</v>
      </c>
      <c r="B555" t="s">
        <v>120</v>
      </c>
      <c r="C555">
        <f t="shared" si="18"/>
        <v>698</v>
      </c>
      <c r="D555" t="s">
        <v>131</v>
      </c>
      <c r="E555">
        <v>7</v>
      </c>
      <c r="F555">
        <v>4</v>
      </c>
      <c r="G555" s="1">
        <v>0.36</v>
      </c>
      <c r="H555" s="2">
        <v>0.75</v>
      </c>
      <c r="J555" s="2">
        <v>0.25</v>
      </c>
    </row>
    <row r="556" spans="1:14" x14ac:dyDescent="0.2">
      <c r="A556" t="s">
        <v>10</v>
      </c>
      <c r="B556" t="s">
        <v>132</v>
      </c>
      <c r="C556">
        <f t="shared" ref="C556:C587" si="19">VLOOKUP(D556,s6_tamil,2,FALSE)</f>
        <v>26</v>
      </c>
      <c r="D556" t="s">
        <v>133</v>
      </c>
      <c r="E556">
        <v>2</v>
      </c>
      <c r="F556">
        <v>19</v>
      </c>
      <c r="G556" s="1">
        <v>0.05</v>
      </c>
      <c r="H556" s="2">
        <v>5.2999999999999999E-2</v>
      </c>
      <c r="I556" s="2">
        <v>0.78900000000000003</v>
      </c>
      <c r="J556" s="2">
        <v>0.158</v>
      </c>
      <c r="M556" t="s">
        <v>133</v>
      </c>
      <c r="N556">
        <v>26</v>
      </c>
    </row>
    <row r="557" spans="1:14" x14ac:dyDescent="0.2">
      <c r="A557" t="s">
        <v>10</v>
      </c>
      <c r="B557" t="s">
        <v>132</v>
      </c>
      <c r="C557">
        <f t="shared" si="19"/>
        <v>26</v>
      </c>
      <c r="D557" t="s">
        <v>133</v>
      </c>
      <c r="E557">
        <v>3</v>
      </c>
      <c r="F557">
        <v>27</v>
      </c>
      <c r="G557" s="1">
        <v>7.0000000000000007E-2</v>
      </c>
      <c r="H557" s="2">
        <v>0.44400000000000001</v>
      </c>
      <c r="I557" s="2">
        <v>0.37</v>
      </c>
      <c r="J557" s="2">
        <v>0.185</v>
      </c>
      <c r="M557" t="s">
        <v>143</v>
      </c>
      <c r="N557">
        <v>111</v>
      </c>
    </row>
    <row r="558" spans="1:14" x14ac:dyDescent="0.2">
      <c r="A558" t="s">
        <v>10</v>
      </c>
      <c r="B558" t="s">
        <v>132</v>
      </c>
      <c r="C558">
        <f t="shared" si="19"/>
        <v>26</v>
      </c>
      <c r="D558" t="s">
        <v>133</v>
      </c>
      <c r="E558">
        <v>4</v>
      </c>
      <c r="F558">
        <v>52</v>
      </c>
      <c r="G558" s="1">
        <v>0.13</v>
      </c>
      <c r="H558" s="2">
        <v>0.48099999999999998</v>
      </c>
      <c r="I558" s="2">
        <v>0.308</v>
      </c>
      <c r="J558" s="2">
        <v>0.21199999999999999</v>
      </c>
      <c r="M558" t="s">
        <v>142</v>
      </c>
      <c r="N558">
        <v>69</v>
      </c>
    </row>
    <row r="559" spans="1:14" x14ac:dyDescent="0.2">
      <c r="A559" t="s">
        <v>10</v>
      </c>
      <c r="B559" t="s">
        <v>132</v>
      </c>
      <c r="C559">
        <f t="shared" si="19"/>
        <v>26</v>
      </c>
      <c r="D559" t="s">
        <v>133</v>
      </c>
      <c r="E559">
        <v>5</v>
      </c>
      <c r="F559">
        <v>84</v>
      </c>
      <c r="G559" s="1">
        <v>0.22</v>
      </c>
      <c r="H559" s="2">
        <v>0.46400000000000002</v>
      </c>
      <c r="I559" s="2">
        <v>0.27400000000000002</v>
      </c>
      <c r="J559" s="2">
        <v>0.26200000000000001</v>
      </c>
      <c r="M559" t="s">
        <v>385</v>
      </c>
      <c r="N559">
        <v>376</v>
      </c>
    </row>
    <row r="560" spans="1:14" x14ac:dyDescent="0.2">
      <c r="A560" t="s">
        <v>10</v>
      </c>
      <c r="B560" t="s">
        <v>132</v>
      </c>
      <c r="C560">
        <f t="shared" si="19"/>
        <v>26</v>
      </c>
      <c r="D560" t="s">
        <v>133</v>
      </c>
      <c r="E560">
        <v>6</v>
      </c>
      <c r="F560">
        <v>71</v>
      </c>
      <c r="G560" s="1">
        <v>0.18</v>
      </c>
      <c r="H560" s="2">
        <v>0.22500000000000001</v>
      </c>
      <c r="I560" s="2">
        <v>0.62</v>
      </c>
      <c r="J560" s="2">
        <v>0.155</v>
      </c>
      <c r="M560" t="s">
        <v>134</v>
      </c>
      <c r="N560">
        <v>212</v>
      </c>
    </row>
    <row r="561" spans="1:14" x14ac:dyDescent="0.2">
      <c r="A561" t="s">
        <v>10</v>
      </c>
      <c r="B561" t="s">
        <v>132</v>
      </c>
      <c r="C561">
        <f t="shared" si="19"/>
        <v>26</v>
      </c>
      <c r="D561" t="s">
        <v>133</v>
      </c>
      <c r="E561">
        <v>7</v>
      </c>
      <c r="F561">
        <v>135</v>
      </c>
      <c r="G561" s="1">
        <v>0.35</v>
      </c>
      <c r="H561" s="2">
        <v>0.25900000000000001</v>
      </c>
      <c r="I561" s="2">
        <v>0.53300000000000003</v>
      </c>
      <c r="J561" s="2">
        <v>0.20699999999999999</v>
      </c>
      <c r="M561" t="s">
        <v>140</v>
      </c>
      <c r="N561">
        <v>52</v>
      </c>
    </row>
    <row r="562" spans="1:14" x14ac:dyDescent="0.2">
      <c r="A562" t="s">
        <v>10</v>
      </c>
      <c r="B562" t="s">
        <v>132</v>
      </c>
      <c r="C562">
        <f t="shared" si="19"/>
        <v>212</v>
      </c>
      <c r="D562" t="s">
        <v>134</v>
      </c>
      <c r="E562">
        <v>7</v>
      </c>
      <c r="F562">
        <v>2</v>
      </c>
      <c r="G562" s="1">
        <v>1</v>
      </c>
      <c r="J562" s="2">
        <v>1</v>
      </c>
      <c r="M562" t="s">
        <v>501</v>
      </c>
      <c r="N562">
        <v>3085</v>
      </c>
    </row>
    <row r="563" spans="1:14" x14ac:dyDescent="0.2">
      <c r="A563" t="s">
        <v>10</v>
      </c>
      <c r="B563" t="s">
        <v>132</v>
      </c>
      <c r="C563">
        <f t="shared" si="19"/>
        <v>2325</v>
      </c>
      <c r="D563" t="s">
        <v>502</v>
      </c>
      <c r="E563">
        <v>2</v>
      </c>
      <c r="F563">
        <v>1</v>
      </c>
      <c r="G563" s="1">
        <v>0.06</v>
      </c>
      <c r="I563" s="2">
        <v>1</v>
      </c>
      <c r="M563" t="s">
        <v>379</v>
      </c>
      <c r="N563">
        <v>3101</v>
      </c>
    </row>
    <row r="564" spans="1:14" x14ac:dyDescent="0.2">
      <c r="A564" t="s">
        <v>10</v>
      </c>
      <c r="B564" t="s">
        <v>132</v>
      </c>
      <c r="C564">
        <f t="shared" si="19"/>
        <v>2325</v>
      </c>
      <c r="D564" t="s">
        <v>502</v>
      </c>
      <c r="E564">
        <v>3</v>
      </c>
      <c r="F564">
        <v>3</v>
      </c>
      <c r="G564" s="1">
        <v>0.18</v>
      </c>
      <c r="H564" s="2">
        <v>0.33300000000000002</v>
      </c>
      <c r="J564" s="2">
        <v>0.66700000000000004</v>
      </c>
      <c r="M564" t="s">
        <v>144</v>
      </c>
      <c r="N564">
        <v>119</v>
      </c>
    </row>
    <row r="565" spans="1:14" x14ac:dyDescent="0.2">
      <c r="A565" t="s">
        <v>10</v>
      </c>
      <c r="B565" t="s">
        <v>132</v>
      </c>
      <c r="C565">
        <f t="shared" si="19"/>
        <v>2325</v>
      </c>
      <c r="D565" t="s">
        <v>502</v>
      </c>
      <c r="E565">
        <v>4</v>
      </c>
      <c r="F565">
        <v>3</v>
      </c>
      <c r="G565" s="1">
        <v>0.18</v>
      </c>
      <c r="H565" s="2">
        <v>0.33300000000000002</v>
      </c>
      <c r="I565" s="2">
        <v>0.66700000000000004</v>
      </c>
      <c r="M565" t="s">
        <v>456</v>
      </c>
      <c r="N565">
        <v>207</v>
      </c>
    </row>
    <row r="566" spans="1:14" x14ac:dyDescent="0.2">
      <c r="A566" t="s">
        <v>10</v>
      </c>
      <c r="B566" t="s">
        <v>132</v>
      </c>
      <c r="C566">
        <f t="shared" si="19"/>
        <v>2325</v>
      </c>
      <c r="D566" t="s">
        <v>502</v>
      </c>
      <c r="E566">
        <v>5</v>
      </c>
      <c r="F566">
        <v>4</v>
      </c>
      <c r="G566" s="1">
        <v>0.24</v>
      </c>
      <c r="H566" s="2">
        <v>0.75</v>
      </c>
      <c r="I566" s="2">
        <v>0.25</v>
      </c>
      <c r="M566" t="s">
        <v>502</v>
      </c>
      <c r="N566">
        <v>2325</v>
      </c>
    </row>
    <row r="567" spans="1:14" x14ac:dyDescent="0.2">
      <c r="A567" t="s">
        <v>10</v>
      </c>
      <c r="B567" t="s">
        <v>132</v>
      </c>
      <c r="C567">
        <f t="shared" si="19"/>
        <v>2325</v>
      </c>
      <c r="D567" t="s">
        <v>502</v>
      </c>
      <c r="E567">
        <v>6</v>
      </c>
      <c r="F567">
        <v>2</v>
      </c>
      <c r="G567" s="1">
        <v>0.12</v>
      </c>
      <c r="J567" s="2">
        <v>1</v>
      </c>
      <c r="M567" t="s">
        <v>62</v>
      </c>
      <c r="N567">
        <v>765</v>
      </c>
    </row>
    <row r="568" spans="1:14" x14ac:dyDescent="0.2">
      <c r="A568" t="s">
        <v>10</v>
      </c>
      <c r="B568" t="s">
        <v>132</v>
      </c>
      <c r="C568">
        <f t="shared" si="19"/>
        <v>2325</v>
      </c>
      <c r="D568" t="s">
        <v>502</v>
      </c>
      <c r="E568">
        <v>7</v>
      </c>
      <c r="F568">
        <v>4</v>
      </c>
      <c r="G568" s="1">
        <v>0.24</v>
      </c>
      <c r="H568" s="2">
        <v>0.25</v>
      </c>
      <c r="I568" s="2">
        <v>0.75</v>
      </c>
      <c r="M568" t="s">
        <v>503</v>
      </c>
      <c r="N568">
        <v>191</v>
      </c>
    </row>
    <row r="569" spans="1:14" x14ac:dyDescent="0.2">
      <c r="A569" t="s">
        <v>10</v>
      </c>
      <c r="B569" t="s">
        <v>132</v>
      </c>
      <c r="C569">
        <f t="shared" si="19"/>
        <v>765</v>
      </c>
      <c r="D569" t="s">
        <v>62</v>
      </c>
      <c r="E569">
        <v>5</v>
      </c>
      <c r="F569">
        <v>2</v>
      </c>
      <c r="G569" s="1">
        <v>0.67</v>
      </c>
      <c r="H569" s="2">
        <v>1</v>
      </c>
      <c r="M569" t="s">
        <v>504</v>
      </c>
      <c r="N569">
        <v>152</v>
      </c>
    </row>
    <row r="570" spans="1:14" x14ac:dyDescent="0.2">
      <c r="A570" t="s">
        <v>10</v>
      </c>
      <c r="B570" t="s">
        <v>132</v>
      </c>
      <c r="C570">
        <f t="shared" si="19"/>
        <v>765</v>
      </c>
      <c r="D570" t="s">
        <v>62</v>
      </c>
      <c r="E570">
        <v>7</v>
      </c>
      <c r="F570">
        <v>1</v>
      </c>
      <c r="G570" s="1">
        <v>0.33</v>
      </c>
      <c r="H570" s="2">
        <v>1</v>
      </c>
      <c r="M570" t="s">
        <v>378</v>
      </c>
      <c r="N570">
        <v>2257</v>
      </c>
    </row>
    <row r="571" spans="1:14" x14ac:dyDescent="0.2">
      <c r="A571" t="s">
        <v>10</v>
      </c>
      <c r="B571" t="s">
        <v>132</v>
      </c>
      <c r="C571">
        <f t="shared" si="19"/>
        <v>376</v>
      </c>
      <c r="D571" t="s">
        <v>385</v>
      </c>
      <c r="E571">
        <v>3</v>
      </c>
      <c r="F571">
        <v>2</v>
      </c>
      <c r="G571" s="1">
        <v>0.02</v>
      </c>
      <c r="H571" s="2">
        <v>0.5</v>
      </c>
      <c r="J571" s="2">
        <v>0.5</v>
      </c>
      <c r="M571" t="s">
        <v>139</v>
      </c>
      <c r="N571">
        <v>724</v>
      </c>
    </row>
    <row r="572" spans="1:14" x14ac:dyDescent="0.2">
      <c r="A572" t="s">
        <v>10</v>
      </c>
      <c r="B572" t="s">
        <v>132</v>
      </c>
      <c r="C572">
        <f t="shared" si="19"/>
        <v>376</v>
      </c>
      <c r="D572" t="s">
        <v>385</v>
      </c>
      <c r="E572">
        <v>4</v>
      </c>
      <c r="F572">
        <v>15</v>
      </c>
      <c r="G572" s="1">
        <v>0.14000000000000001</v>
      </c>
      <c r="H572" s="2">
        <v>0.13300000000000001</v>
      </c>
      <c r="I572" s="2">
        <v>0.33300000000000002</v>
      </c>
      <c r="J572" s="2">
        <v>0.53300000000000003</v>
      </c>
      <c r="M572" t="s">
        <v>146</v>
      </c>
      <c r="N572">
        <v>2335</v>
      </c>
    </row>
    <row r="573" spans="1:14" x14ac:dyDescent="0.2">
      <c r="A573" t="s">
        <v>10</v>
      </c>
      <c r="B573" t="s">
        <v>132</v>
      </c>
      <c r="C573">
        <f t="shared" si="19"/>
        <v>376</v>
      </c>
      <c r="D573" t="s">
        <v>385</v>
      </c>
      <c r="E573">
        <v>5</v>
      </c>
      <c r="F573">
        <v>21</v>
      </c>
      <c r="G573" s="1">
        <v>0.2</v>
      </c>
      <c r="H573" s="2">
        <v>0.28599999999999998</v>
      </c>
      <c r="I573" s="2">
        <v>0.23799999999999999</v>
      </c>
      <c r="J573" s="2">
        <v>0.47599999999999998</v>
      </c>
    </row>
    <row r="574" spans="1:14" x14ac:dyDescent="0.2">
      <c r="A574" t="s">
        <v>10</v>
      </c>
      <c r="B574" t="s">
        <v>132</v>
      </c>
      <c r="C574">
        <f t="shared" si="19"/>
        <v>376</v>
      </c>
      <c r="D574" t="s">
        <v>385</v>
      </c>
      <c r="E574">
        <v>6</v>
      </c>
      <c r="F574">
        <v>19</v>
      </c>
      <c r="G574" s="1">
        <v>0.18</v>
      </c>
      <c r="H574" s="2">
        <v>5.2999999999999999E-2</v>
      </c>
      <c r="I574" s="2">
        <v>0.42099999999999999</v>
      </c>
      <c r="J574" s="2">
        <v>0.52600000000000002</v>
      </c>
    </row>
    <row r="575" spans="1:14" x14ac:dyDescent="0.2">
      <c r="A575" t="s">
        <v>10</v>
      </c>
      <c r="B575" t="s">
        <v>132</v>
      </c>
      <c r="C575">
        <f t="shared" si="19"/>
        <v>376</v>
      </c>
      <c r="D575" t="s">
        <v>385</v>
      </c>
      <c r="E575">
        <v>7</v>
      </c>
      <c r="F575">
        <v>48</v>
      </c>
      <c r="G575" s="1">
        <v>0.46</v>
      </c>
      <c r="H575" s="2">
        <v>0.14599999999999999</v>
      </c>
      <c r="I575" s="2">
        <v>0.58299999999999996</v>
      </c>
      <c r="J575" s="2">
        <v>0.27100000000000002</v>
      </c>
    </row>
    <row r="576" spans="1:14" x14ac:dyDescent="0.2">
      <c r="A576" t="s">
        <v>10</v>
      </c>
      <c r="B576" t="s">
        <v>132</v>
      </c>
      <c r="C576">
        <f t="shared" si="19"/>
        <v>191</v>
      </c>
      <c r="D576" t="s">
        <v>503</v>
      </c>
      <c r="E576">
        <v>5</v>
      </c>
      <c r="F576">
        <v>1</v>
      </c>
      <c r="G576" s="1">
        <v>0.33</v>
      </c>
      <c r="H576" s="2">
        <v>1</v>
      </c>
    </row>
    <row r="577" spans="1:10" x14ac:dyDescent="0.2">
      <c r="A577" t="s">
        <v>10</v>
      </c>
      <c r="B577" t="s">
        <v>132</v>
      </c>
      <c r="C577">
        <f t="shared" si="19"/>
        <v>191</v>
      </c>
      <c r="D577" t="s">
        <v>503</v>
      </c>
      <c r="E577">
        <v>7</v>
      </c>
      <c r="F577">
        <v>2</v>
      </c>
      <c r="G577" s="1">
        <v>0.67</v>
      </c>
      <c r="H577" s="2">
        <v>1</v>
      </c>
    </row>
    <row r="578" spans="1:10" x14ac:dyDescent="0.2">
      <c r="A578" t="s">
        <v>10</v>
      </c>
      <c r="B578" t="s">
        <v>132</v>
      </c>
      <c r="C578" t="e">
        <f t="shared" si="19"/>
        <v>#N/A</v>
      </c>
      <c r="D578" t="s">
        <v>138</v>
      </c>
      <c r="E578">
        <v>3</v>
      </c>
      <c r="F578">
        <v>2</v>
      </c>
      <c r="G578" s="1">
        <v>0.12</v>
      </c>
      <c r="H578" s="2">
        <v>1</v>
      </c>
    </row>
    <row r="579" spans="1:10" x14ac:dyDescent="0.2">
      <c r="A579" t="s">
        <v>10</v>
      </c>
      <c r="B579" t="s">
        <v>132</v>
      </c>
      <c r="C579" t="e">
        <f t="shared" si="19"/>
        <v>#N/A</v>
      </c>
      <c r="D579" t="s">
        <v>138</v>
      </c>
      <c r="E579">
        <v>4</v>
      </c>
      <c r="F579">
        <v>3</v>
      </c>
      <c r="G579" s="1">
        <v>0.18</v>
      </c>
      <c r="H579" s="2">
        <v>0.66700000000000004</v>
      </c>
      <c r="J579" s="2">
        <v>0.33300000000000002</v>
      </c>
    </row>
    <row r="580" spans="1:10" x14ac:dyDescent="0.2">
      <c r="A580" t="s">
        <v>10</v>
      </c>
      <c r="B580" t="s">
        <v>132</v>
      </c>
      <c r="C580" t="e">
        <f t="shared" si="19"/>
        <v>#N/A</v>
      </c>
      <c r="D580" t="s">
        <v>138</v>
      </c>
      <c r="E580">
        <v>5</v>
      </c>
      <c r="F580">
        <v>4</v>
      </c>
      <c r="G580" s="1">
        <v>0.24</v>
      </c>
      <c r="I580" s="2">
        <v>0.75</v>
      </c>
      <c r="J580" s="2">
        <v>0.25</v>
      </c>
    </row>
    <row r="581" spans="1:10" x14ac:dyDescent="0.2">
      <c r="A581" t="s">
        <v>10</v>
      </c>
      <c r="B581" t="s">
        <v>132</v>
      </c>
      <c r="C581" t="e">
        <f t="shared" si="19"/>
        <v>#N/A</v>
      </c>
      <c r="D581" t="s">
        <v>138</v>
      </c>
      <c r="E581">
        <v>6</v>
      </c>
      <c r="F581">
        <v>1</v>
      </c>
      <c r="G581" s="1">
        <v>0.06</v>
      </c>
      <c r="H581" s="2">
        <v>1</v>
      </c>
    </row>
    <row r="582" spans="1:10" x14ac:dyDescent="0.2">
      <c r="A582" t="s">
        <v>10</v>
      </c>
      <c r="B582" t="s">
        <v>132</v>
      </c>
      <c r="C582" t="e">
        <f t="shared" si="19"/>
        <v>#N/A</v>
      </c>
      <c r="D582" t="s">
        <v>138</v>
      </c>
      <c r="E582">
        <v>7</v>
      </c>
      <c r="F582">
        <v>7</v>
      </c>
      <c r="G582" s="1">
        <v>0.41</v>
      </c>
      <c r="H582" s="2">
        <v>0.28599999999999998</v>
      </c>
      <c r="I582" s="2">
        <v>0.28599999999999998</v>
      </c>
      <c r="J582" s="2">
        <v>0.42899999999999999</v>
      </c>
    </row>
    <row r="583" spans="1:10" x14ac:dyDescent="0.2">
      <c r="A583" t="s">
        <v>10</v>
      </c>
      <c r="B583" t="s">
        <v>132</v>
      </c>
      <c r="C583">
        <f t="shared" si="19"/>
        <v>724</v>
      </c>
      <c r="D583" t="s">
        <v>139</v>
      </c>
      <c r="E583">
        <v>7</v>
      </c>
      <c r="F583">
        <v>1</v>
      </c>
      <c r="G583" s="1">
        <v>1</v>
      </c>
      <c r="J583" s="2">
        <v>1</v>
      </c>
    </row>
    <row r="584" spans="1:10" x14ac:dyDescent="0.2">
      <c r="A584" t="s">
        <v>10</v>
      </c>
      <c r="B584" t="s">
        <v>132</v>
      </c>
      <c r="C584">
        <f t="shared" si="19"/>
        <v>52</v>
      </c>
      <c r="D584" t="s">
        <v>140</v>
      </c>
      <c r="E584">
        <v>2</v>
      </c>
      <c r="F584">
        <v>4</v>
      </c>
      <c r="G584" s="1">
        <v>0.03</v>
      </c>
      <c r="I584" s="2">
        <v>0.75</v>
      </c>
      <c r="J584" s="2">
        <v>0.25</v>
      </c>
    </row>
    <row r="585" spans="1:10" x14ac:dyDescent="0.2">
      <c r="A585" t="s">
        <v>10</v>
      </c>
      <c r="B585" t="s">
        <v>132</v>
      </c>
      <c r="C585">
        <f t="shared" si="19"/>
        <v>52</v>
      </c>
      <c r="D585" t="s">
        <v>140</v>
      </c>
      <c r="E585">
        <v>3</v>
      </c>
      <c r="F585">
        <v>6</v>
      </c>
      <c r="G585" s="1">
        <v>0.05</v>
      </c>
      <c r="H585" s="2">
        <v>0.5</v>
      </c>
      <c r="I585" s="2">
        <v>0.33300000000000002</v>
      </c>
      <c r="J585" s="2">
        <v>0.16700000000000001</v>
      </c>
    </row>
    <row r="586" spans="1:10" x14ac:dyDescent="0.2">
      <c r="A586" t="s">
        <v>10</v>
      </c>
      <c r="B586" t="s">
        <v>132</v>
      </c>
      <c r="C586">
        <f t="shared" si="19"/>
        <v>52</v>
      </c>
      <c r="D586" t="s">
        <v>140</v>
      </c>
      <c r="E586">
        <v>4</v>
      </c>
      <c r="F586">
        <v>12</v>
      </c>
      <c r="G586" s="1">
        <v>0.1</v>
      </c>
      <c r="H586" s="2">
        <v>0.58299999999999996</v>
      </c>
      <c r="I586" s="2">
        <v>8.3000000000000004E-2</v>
      </c>
      <c r="J586" s="2">
        <v>0.33300000000000002</v>
      </c>
    </row>
    <row r="587" spans="1:10" x14ac:dyDescent="0.2">
      <c r="A587" t="s">
        <v>10</v>
      </c>
      <c r="B587" t="s">
        <v>132</v>
      </c>
      <c r="C587">
        <f t="shared" si="19"/>
        <v>52</v>
      </c>
      <c r="D587" t="s">
        <v>140</v>
      </c>
      <c r="E587">
        <v>5</v>
      </c>
      <c r="F587">
        <v>24</v>
      </c>
      <c r="G587" s="1">
        <v>0.21</v>
      </c>
      <c r="H587" s="2">
        <v>0.58299999999999996</v>
      </c>
      <c r="I587" s="2">
        <v>8.3000000000000004E-2</v>
      </c>
      <c r="J587" s="2">
        <v>0.33300000000000002</v>
      </c>
    </row>
    <row r="588" spans="1:10" x14ac:dyDescent="0.2">
      <c r="A588" t="s">
        <v>10</v>
      </c>
      <c r="B588" t="s">
        <v>132</v>
      </c>
      <c r="C588">
        <f t="shared" ref="C588:C615" si="20">VLOOKUP(D588,s6_tamil,2,FALSE)</f>
        <v>52</v>
      </c>
      <c r="D588" t="s">
        <v>140</v>
      </c>
      <c r="E588">
        <v>6</v>
      </c>
      <c r="F588">
        <v>27</v>
      </c>
      <c r="G588" s="1">
        <v>0.23</v>
      </c>
      <c r="H588" s="2">
        <v>0.51900000000000002</v>
      </c>
      <c r="I588" s="2">
        <v>0.25900000000000001</v>
      </c>
      <c r="J588" s="2">
        <v>0.222</v>
      </c>
    </row>
    <row r="589" spans="1:10" x14ac:dyDescent="0.2">
      <c r="A589" t="s">
        <v>10</v>
      </c>
      <c r="B589" t="s">
        <v>132</v>
      </c>
      <c r="C589">
        <f t="shared" si="20"/>
        <v>52</v>
      </c>
      <c r="D589" t="s">
        <v>140</v>
      </c>
      <c r="E589">
        <v>7</v>
      </c>
      <c r="F589">
        <v>44</v>
      </c>
      <c r="G589" s="1">
        <v>0.38</v>
      </c>
      <c r="H589" s="2">
        <v>0.36399999999999999</v>
      </c>
      <c r="I589" s="2">
        <v>0.432</v>
      </c>
      <c r="J589" s="2">
        <v>0.20499999999999999</v>
      </c>
    </row>
    <row r="590" spans="1:10" x14ac:dyDescent="0.2">
      <c r="A590" t="s">
        <v>10</v>
      </c>
      <c r="B590" t="s">
        <v>132</v>
      </c>
      <c r="C590" t="e">
        <f t="shared" si="20"/>
        <v>#N/A</v>
      </c>
      <c r="D590" t="s">
        <v>141</v>
      </c>
      <c r="E590">
        <v>7</v>
      </c>
      <c r="F590">
        <v>3</v>
      </c>
      <c r="G590" s="1">
        <v>1</v>
      </c>
      <c r="H590" s="2">
        <v>0.66700000000000004</v>
      </c>
      <c r="J590" s="2">
        <v>0.33300000000000002</v>
      </c>
    </row>
    <row r="591" spans="1:10" x14ac:dyDescent="0.2">
      <c r="A591" t="s">
        <v>10</v>
      </c>
      <c r="B591" t="s">
        <v>132</v>
      </c>
      <c r="C591">
        <f t="shared" si="20"/>
        <v>69</v>
      </c>
      <c r="D591" t="s">
        <v>142</v>
      </c>
      <c r="E591">
        <v>3</v>
      </c>
      <c r="F591">
        <v>2</v>
      </c>
      <c r="G591" s="1">
        <v>7.0000000000000007E-2</v>
      </c>
      <c r="H591" s="2">
        <v>1</v>
      </c>
    </row>
    <row r="592" spans="1:10" x14ac:dyDescent="0.2">
      <c r="A592" t="s">
        <v>10</v>
      </c>
      <c r="B592" t="s">
        <v>132</v>
      </c>
      <c r="C592">
        <f t="shared" si="20"/>
        <v>69</v>
      </c>
      <c r="D592" t="s">
        <v>142</v>
      </c>
      <c r="E592">
        <v>4</v>
      </c>
      <c r="F592">
        <v>2</v>
      </c>
      <c r="G592" s="1">
        <v>7.0000000000000007E-2</v>
      </c>
      <c r="H592" s="2">
        <v>1</v>
      </c>
    </row>
    <row r="593" spans="1:10" x14ac:dyDescent="0.2">
      <c r="A593" t="s">
        <v>10</v>
      </c>
      <c r="B593" t="s">
        <v>132</v>
      </c>
      <c r="C593">
        <f t="shared" si="20"/>
        <v>69</v>
      </c>
      <c r="D593" t="s">
        <v>142</v>
      </c>
      <c r="E593">
        <v>5</v>
      </c>
      <c r="F593">
        <v>3</v>
      </c>
      <c r="G593" s="1">
        <v>0.1</v>
      </c>
      <c r="H593" s="2">
        <v>1</v>
      </c>
    </row>
    <row r="594" spans="1:10" x14ac:dyDescent="0.2">
      <c r="A594" t="s">
        <v>10</v>
      </c>
      <c r="B594" t="s">
        <v>132</v>
      </c>
      <c r="C594">
        <f t="shared" si="20"/>
        <v>69</v>
      </c>
      <c r="D594" t="s">
        <v>142</v>
      </c>
      <c r="E594">
        <v>6</v>
      </c>
      <c r="F594">
        <v>6</v>
      </c>
      <c r="G594" s="1">
        <v>0.21</v>
      </c>
      <c r="H594" s="2">
        <v>0.5</v>
      </c>
      <c r="I594" s="2">
        <v>0.16700000000000001</v>
      </c>
      <c r="J594" s="2">
        <v>0.33300000000000002</v>
      </c>
    </row>
    <row r="595" spans="1:10" x14ac:dyDescent="0.2">
      <c r="A595" t="s">
        <v>10</v>
      </c>
      <c r="B595" t="s">
        <v>132</v>
      </c>
      <c r="C595">
        <f t="shared" si="20"/>
        <v>69</v>
      </c>
      <c r="D595" t="s">
        <v>142</v>
      </c>
      <c r="E595">
        <v>7</v>
      </c>
      <c r="F595">
        <v>16</v>
      </c>
      <c r="G595" s="1">
        <v>0.55000000000000004</v>
      </c>
      <c r="H595" s="2">
        <v>0.5</v>
      </c>
      <c r="I595" s="2">
        <v>0.25</v>
      </c>
      <c r="J595" s="2">
        <v>0.25</v>
      </c>
    </row>
    <row r="596" spans="1:10" x14ac:dyDescent="0.2">
      <c r="A596" t="s">
        <v>10</v>
      </c>
      <c r="B596" t="s">
        <v>132</v>
      </c>
      <c r="C596">
        <f t="shared" si="20"/>
        <v>111</v>
      </c>
      <c r="D596" t="s">
        <v>143</v>
      </c>
      <c r="E596">
        <v>2</v>
      </c>
      <c r="F596">
        <v>1</v>
      </c>
      <c r="G596" s="1">
        <v>0.01</v>
      </c>
      <c r="I596" s="2">
        <v>1</v>
      </c>
    </row>
    <row r="597" spans="1:10" x14ac:dyDescent="0.2">
      <c r="A597" t="s">
        <v>10</v>
      </c>
      <c r="B597" t="s">
        <v>132</v>
      </c>
      <c r="C597">
        <f t="shared" si="20"/>
        <v>111</v>
      </c>
      <c r="D597" t="s">
        <v>143</v>
      </c>
      <c r="E597">
        <v>3</v>
      </c>
      <c r="F597">
        <v>12</v>
      </c>
      <c r="G597" s="1">
        <v>7.0000000000000007E-2</v>
      </c>
      <c r="H597" s="2">
        <v>0.83299999999999996</v>
      </c>
      <c r="I597" s="2">
        <v>8.3000000000000004E-2</v>
      </c>
      <c r="J597" s="2">
        <v>8.3000000000000004E-2</v>
      </c>
    </row>
    <row r="598" spans="1:10" x14ac:dyDescent="0.2">
      <c r="A598" t="s">
        <v>10</v>
      </c>
      <c r="B598" t="s">
        <v>132</v>
      </c>
      <c r="C598">
        <f t="shared" si="20"/>
        <v>111</v>
      </c>
      <c r="D598" t="s">
        <v>143</v>
      </c>
      <c r="E598">
        <v>4</v>
      </c>
      <c r="F598">
        <v>21</v>
      </c>
      <c r="G598" s="1">
        <v>0.12</v>
      </c>
      <c r="H598" s="2">
        <v>0.71399999999999997</v>
      </c>
      <c r="I598" s="2">
        <v>9.5000000000000001E-2</v>
      </c>
      <c r="J598" s="2">
        <v>0.19</v>
      </c>
    </row>
    <row r="599" spans="1:10" x14ac:dyDescent="0.2">
      <c r="A599" t="s">
        <v>10</v>
      </c>
      <c r="B599" t="s">
        <v>132</v>
      </c>
      <c r="C599">
        <f t="shared" si="20"/>
        <v>111</v>
      </c>
      <c r="D599" t="s">
        <v>143</v>
      </c>
      <c r="E599">
        <v>5</v>
      </c>
      <c r="F599">
        <v>49</v>
      </c>
      <c r="G599" s="1">
        <v>0.28000000000000003</v>
      </c>
      <c r="H599" s="2">
        <v>0.67300000000000004</v>
      </c>
      <c r="I599" s="2">
        <v>0.14299999999999999</v>
      </c>
      <c r="J599" s="2">
        <v>0.184</v>
      </c>
    </row>
    <row r="600" spans="1:10" x14ac:dyDescent="0.2">
      <c r="A600" t="s">
        <v>10</v>
      </c>
      <c r="B600" t="s">
        <v>132</v>
      </c>
      <c r="C600">
        <f t="shared" si="20"/>
        <v>111</v>
      </c>
      <c r="D600" t="s">
        <v>143</v>
      </c>
      <c r="E600">
        <v>6</v>
      </c>
      <c r="F600">
        <v>46</v>
      </c>
      <c r="G600" s="1">
        <v>0.26</v>
      </c>
      <c r="H600" s="2">
        <v>0.26100000000000001</v>
      </c>
      <c r="I600" s="2">
        <v>0.47799999999999998</v>
      </c>
      <c r="J600" s="2">
        <v>0.26100000000000001</v>
      </c>
    </row>
    <row r="601" spans="1:10" x14ac:dyDescent="0.2">
      <c r="A601" t="s">
        <v>10</v>
      </c>
      <c r="B601" t="s">
        <v>132</v>
      </c>
      <c r="C601">
        <f t="shared" si="20"/>
        <v>111</v>
      </c>
      <c r="D601" t="s">
        <v>143</v>
      </c>
      <c r="E601">
        <v>7</v>
      </c>
      <c r="F601">
        <v>47</v>
      </c>
      <c r="G601" s="1">
        <v>0.27</v>
      </c>
      <c r="H601" s="2">
        <v>0.53200000000000003</v>
      </c>
      <c r="I601" s="2">
        <v>0.36199999999999999</v>
      </c>
      <c r="J601" s="2">
        <v>0.106</v>
      </c>
    </row>
    <row r="602" spans="1:10" x14ac:dyDescent="0.2">
      <c r="A602" t="s">
        <v>10</v>
      </c>
      <c r="B602" t="s">
        <v>132</v>
      </c>
      <c r="C602">
        <f t="shared" si="20"/>
        <v>207</v>
      </c>
      <c r="D602" t="s">
        <v>456</v>
      </c>
      <c r="E602">
        <v>4</v>
      </c>
      <c r="F602">
        <v>1</v>
      </c>
      <c r="G602" s="1">
        <v>0.5</v>
      </c>
      <c r="H602" s="2">
        <v>1</v>
      </c>
    </row>
    <row r="603" spans="1:10" x14ac:dyDescent="0.2">
      <c r="A603" t="s">
        <v>10</v>
      </c>
      <c r="B603" t="s">
        <v>132</v>
      </c>
      <c r="C603">
        <f t="shared" si="20"/>
        <v>207</v>
      </c>
      <c r="D603" t="s">
        <v>456</v>
      </c>
      <c r="E603">
        <v>7</v>
      </c>
      <c r="F603">
        <v>1</v>
      </c>
      <c r="G603" s="1">
        <v>0.5</v>
      </c>
      <c r="H603" s="2">
        <v>1</v>
      </c>
    </row>
    <row r="604" spans="1:10" x14ac:dyDescent="0.2">
      <c r="A604" t="s">
        <v>10</v>
      </c>
      <c r="B604" t="s">
        <v>132</v>
      </c>
      <c r="C604">
        <f t="shared" si="20"/>
        <v>119</v>
      </c>
      <c r="D604" t="s">
        <v>144</v>
      </c>
      <c r="E604">
        <v>4</v>
      </c>
      <c r="F604">
        <v>1</v>
      </c>
      <c r="G604" s="1">
        <v>0.02</v>
      </c>
      <c r="J604" s="2">
        <v>1</v>
      </c>
    </row>
    <row r="605" spans="1:10" x14ac:dyDescent="0.2">
      <c r="A605" t="s">
        <v>10</v>
      </c>
      <c r="B605" t="s">
        <v>132</v>
      </c>
      <c r="C605">
        <f t="shared" si="20"/>
        <v>119</v>
      </c>
      <c r="D605" t="s">
        <v>144</v>
      </c>
      <c r="E605">
        <v>5</v>
      </c>
      <c r="F605">
        <v>6</v>
      </c>
      <c r="G605" s="1">
        <v>0.13</v>
      </c>
      <c r="H605" s="2">
        <v>0.83299999999999996</v>
      </c>
      <c r="J605" s="2">
        <v>0.16700000000000001</v>
      </c>
    </row>
    <row r="606" spans="1:10" x14ac:dyDescent="0.2">
      <c r="A606" t="s">
        <v>10</v>
      </c>
      <c r="B606" t="s">
        <v>132</v>
      </c>
      <c r="C606">
        <f t="shared" si="20"/>
        <v>119</v>
      </c>
      <c r="D606" t="s">
        <v>144</v>
      </c>
      <c r="E606">
        <v>6</v>
      </c>
      <c r="F606">
        <v>11</v>
      </c>
      <c r="G606" s="1">
        <v>0.24</v>
      </c>
      <c r="H606" s="2">
        <v>0.45500000000000002</v>
      </c>
      <c r="I606" s="2">
        <v>0.36399999999999999</v>
      </c>
      <c r="J606" s="2">
        <v>0.182</v>
      </c>
    </row>
    <row r="607" spans="1:10" x14ac:dyDescent="0.2">
      <c r="A607" t="s">
        <v>10</v>
      </c>
      <c r="B607" t="s">
        <v>132</v>
      </c>
      <c r="C607">
        <f t="shared" si="20"/>
        <v>119</v>
      </c>
      <c r="D607" t="s">
        <v>144</v>
      </c>
      <c r="E607">
        <v>7</v>
      </c>
      <c r="F607">
        <v>27</v>
      </c>
      <c r="G607" s="1">
        <v>0.6</v>
      </c>
      <c r="H607" s="2">
        <v>0.40699999999999997</v>
      </c>
      <c r="I607" s="2">
        <v>0.222</v>
      </c>
      <c r="J607" s="2">
        <v>0.37</v>
      </c>
    </row>
    <row r="608" spans="1:10" x14ac:dyDescent="0.2">
      <c r="A608" t="s">
        <v>10</v>
      </c>
      <c r="B608" t="s">
        <v>132</v>
      </c>
      <c r="C608">
        <f t="shared" si="20"/>
        <v>2257</v>
      </c>
      <c r="D608" t="s">
        <v>378</v>
      </c>
      <c r="E608">
        <v>2</v>
      </c>
      <c r="F608">
        <v>1</v>
      </c>
      <c r="G608" s="1">
        <v>0.14000000000000001</v>
      </c>
      <c r="J608" s="2">
        <v>1</v>
      </c>
    </row>
    <row r="609" spans="1:14" x14ac:dyDescent="0.2">
      <c r="A609" t="s">
        <v>10</v>
      </c>
      <c r="B609" t="s">
        <v>132</v>
      </c>
      <c r="C609">
        <f t="shared" si="20"/>
        <v>2257</v>
      </c>
      <c r="D609" t="s">
        <v>378</v>
      </c>
      <c r="E609">
        <v>4</v>
      </c>
      <c r="F609">
        <v>1</v>
      </c>
      <c r="G609" s="1">
        <v>0.14000000000000001</v>
      </c>
      <c r="I609" s="2">
        <v>1</v>
      </c>
    </row>
    <row r="610" spans="1:14" x14ac:dyDescent="0.2">
      <c r="A610" t="s">
        <v>10</v>
      </c>
      <c r="B610" t="s">
        <v>132</v>
      </c>
      <c r="C610">
        <f t="shared" si="20"/>
        <v>2257</v>
      </c>
      <c r="D610" t="s">
        <v>378</v>
      </c>
      <c r="E610">
        <v>6</v>
      </c>
      <c r="F610">
        <v>3</v>
      </c>
      <c r="G610" s="1">
        <v>0.43</v>
      </c>
      <c r="I610" s="2">
        <v>0.33300000000000002</v>
      </c>
      <c r="J610" s="2">
        <v>0.66700000000000004</v>
      </c>
    </row>
    <row r="611" spans="1:14" x14ac:dyDescent="0.2">
      <c r="A611" t="s">
        <v>10</v>
      </c>
      <c r="B611" t="s">
        <v>132</v>
      </c>
      <c r="C611">
        <f t="shared" si="20"/>
        <v>2257</v>
      </c>
      <c r="D611" t="s">
        <v>378</v>
      </c>
      <c r="E611">
        <v>7</v>
      </c>
      <c r="F611">
        <v>2</v>
      </c>
      <c r="G611" s="1">
        <v>0.28999999999999998</v>
      </c>
      <c r="I611" s="2">
        <v>1</v>
      </c>
    </row>
    <row r="612" spans="1:14" x14ac:dyDescent="0.2">
      <c r="A612" t="s">
        <v>10</v>
      </c>
      <c r="B612" t="s">
        <v>132</v>
      </c>
      <c r="C612">
        <f t="shared" si="20"/>
        <v>2335</v>
      </c>
      <c r="D612" t="s">
        <v>146</v>
      </c>
      <c r="E612">
        <v>3</v>
      </c>
      <c r="F612">
        <v>1</v>
      </c>
      <c r="G612" s="1">
        <v>0.1</v>
      </c>
      <c r="H612" s="2">
        <v>1</v>
      </c>
    </row>
    <row r="613" spans="1:14" x14ac:dyDescent="0.2">
      <c r="A613" t="s">
        <v>10</v>
      </c>
      <c r="B613" t="s">
        <v>132</v>
      </c>
      <c r="C613">
        <f t="shared" si="20"/>
        <v>2335</v>
      </c>
      <c r="D613" t="s">
        <v>146</v>
      </c>
      <c r="E613">
        <v>4</v>
      </c>
      <c r="F613">
        <v>3</v>
      </c>
      <c r="G613" s="1">
        <v>0.3</v>
      </c>
      <c r="H613" s="2">
        <v>0.33300000000000002</v>
      </c>
      <c r="I613" s="2">
        <v>0.33300000000000002</v>
      </c>
      <c r="J613" s="2">
        <v>0.33300000000000002</v>
      </c>
    </row>
    <row r="614" spans="1:14" x14ac:dyDescent="0.2">
      <c r="A614" t="s">
        <v>10</v>
      </c>
      <c r="B614" t="s">
        <v>132</v>
      </c>
      <c r="C614">
        <f t="shared" si="20"/>
        <v>2335</v>
      </c>
      <c r="D614" t="s">
        <v>146</v>
      </c>
      <c r="E614">
        <v>5</v>
      </c>
      <c r="F614">
        <v>2</v>
      </c>
      <c r="G614" s="1">
        <v>0.2</v>
      </c>
      <c r="H614" s="2">
        <v>0.5</v>
      </c>
      <c r="I614" s="2">
        <v>0.5</v>
      </c>
    </row>
    <row r="615" spans="1:14" x14ac:dyDescent="0.2">
      <c r="A615" t="s">
        <v>10</v>
      </c>
      <c r="B615" t="s">
        <v>132</v>
      </c>
      <c r="C615">
        <f t="shared" si="20"/>
        <v>2335</v>
      </c>
      <c r="D615" t="s">
        <v>146</v>
      </c>
      <c r="E615">
        <v>7</v>
      </c>
      <c r="F615">
        <v>4</v>
      </c>
      <c r="G615" s="1">
        <v>0.4</v>
      </c>
      <c r="H615" s="2">
        <v>0.25</v>
      </c>
      <c r="J615" s="2">
        <v>0.75</v>
      </c>
    </row>
    <row r="616" spans="1:14" x14ac:dyDescent="0.2">
      <c r="A616" t="s">
        <v>10</v>
      </c>
      <c r="B616" t="s">
        <v>147</v>
      </c>
      <c r="C616">
        <f t="shared" ref="C616:C647" si="21">VLOOKUP(D616,s6_bengal,2,FALSE)</f>
        <v>3095</v>
      </c>
      <c r="D616" t="s">
        <v>148</v>
      </c>
      <c r="E616">
        <v>5</v>
      </c>
      <c r="F616">
        <v>1</v>
      </c>
      <c r="G616" s="1">
        <v>1</v>
      </c>
      <c r="I616" s="2">
        <v>1</v>
      </c>
      <c r="M616" t="s">
        <v>156</v>
      </c>
      <c r="N616">
        <v>143</v>
      </c>
    </row>
    <row r="617" spans="1:14" x14ac:dyDescent="0.2">
      <c r="A617" t="s">
        <v>10</v>
      </c>
      <c r="B617" t="s">
        <v>147</v>
      </c>
      <c r="C617" t="e">
        <f t="shared" si="21"/>
        <v>#N/A</v>
      </c>
      <c r="D617" t="s">
        <v>149</v>
      </c>
      <c r="E617">
        <v>6</v>
      </c>
      <c r="F617">
        <v>1</v>
      </c>
      <c r="G617" s="1">
        <v>0.33</v>
      </c>
      <c r="J617" s="2">
        <v>1</v>
      </c>
      <c r="M617" t="s">
        <v>360</v>
      </c>
      <c r="N617">
        <v>12</v>
      </c>
    </row>
    <row r="618" spans="1:14" x14ac:dyDescent="0.2">
      <c r="A618" t="s">
        <v>10</v>
      </c>
      <c r="B618" t="s">
        <v>147</v>
      </c>
      <c r="C618" t="e">
        <f t="shared" si="21"/>
        <v>#N/A</v>
      </c>
      <c r="D618" t="s">
        <v>149</v>
      </c>
      <c r="E618">
        <v>7</v>
      </c>
      <c r="F618">
        <v>2</v>
      </c>
      <c r="G618" s="1">
        <v>0.67</v>
      </c>
      <c r="H618" s="2">
        <v>1</v>
      </c>
      <c r="M618" t="s">
        <v>159</v>
      </c>
      <c r="N618">
        <v>160</v>
      </c>
    </row>
    <row r="619" spans="1:14" x14ac:dyDescent="0.2">
      <c r="A619" t="s">
        <v>10</v>
      </c>
      <c r="B619" t="s">
        <v>147</v>
      </c>
      <c r="C619">
        <f t="shared" si="21"/>
        <v>267</v>
      </c>
      <c r="D619" t="s">
        <v>38</v>
      </c>
      <c r="E619">
        <v>4</v>
      </c>
      <c r="F619">
        <v>1</v>
      </c>
      <c r="G619" s="1">
        <v>0.14000000000000001</v>
      </c>
      <c r="H619" s="2">
        <v>1</v>
      </c>
      <c r="M619" t="s">
        <v>144</v>
      </c>
      <c r="N619">
        <v>322</v>
      </c>
    </row>
    <row r="620" spans="1:14" x14ac:dyDescent="0.2">
      <c r="A620" t="s">
        <v>10</v>
      </c>
      <c r="B620" t="s">
        <v>147</v>
      </c>
      <c r="C620">
        <f t="shared" si="21"/>
        <v>267</v>
      </c>
      <c r="D620" t="s">
        <v>38</v>
      </c>
      <c r="E620">
        <v>5</v>
      </c>
      <c r="F620">
        <v>4</v>
      </c>
      <c r="G620" s="1">
        <v>0.56999999999999995</v>
      </c>
      <c r="H620" s="2">
        <v>0.5</v>
      </c>
      <c r="I620" s="2">
        <v>0.25</v>
      </c>
      <c r="J620" s="2">
        <v>0.25</v>
      </c>
      <c r="M620" t="s">
        <v>155</v>
      </c>
      <c r="N620">
        <v>66</v>
      </c>
    </row>
    <row r="621" spans="1:14" x14ac:dyDescent="0.2">
      <c r="A621" t="s">
        <v>10</v>
      </c>
      <c r="B621" t="s">
        <v>147</v>
      </c>
      <c r="C621">
        <f t="shared" si="21"/>
        <v>267</v>
      </c>
      <c r="D621" t="s">
        <v>38</v>
      </c>
      <c r="E621">
        <v>7</v>
      </c>
      <c r="F621">
        <v>2</v>
      </c>
      <c r="G621" s="1">
        <v>0.28999999999999998</v>
      </c>
      <c r="H621" s="2">
        <v>1</v>
      </c>
      <c r="M621" t="s">
        <v>375</v>
      </c>
      <c r="N621">
        <v>3094</v>
      </c>
    </row>
    <row r="622" spans="1:14" x14ac:dyDescent="0.2">
      <c r="A622" t="s">
        <v>10</v>
      </c>
      <c r="B622" t="s">
        <v>147</v>
      </c>
      <c r="C622">
        <f t="shared" si="21"/>
        <v>371</v>
      </c>
      <c r="D622" t="s">
        <v>150</v>
      </c>
      <c r="E622">
        <v>2</v>
      </c>
      <c r="F622">
        <v>1</v>
      </c>
      <c r="G622" s="1">
        <v>0.03</v>
      </c>
      <c r="H622" s="2">
        <v>1</v>
      </c>
      <c r="M622" t="s">
        <v>152</v>
      </c>
      <c r="N622">
        <v>621</v>
      </c>
    </row>
    <row r="623" spans="1:14" x14ac:dyDescent="0.2">
      <c r="A623" t="s">
        <v>10</v>
      </c>
      <c r="B623" t="s">
        <v>147</v>
      </c>
      <c r="C623">
        <f t="shared" si="21"/>
        <v>371</v>
      </c>
      <c r="D623" t="s">
        <v>150</v>
      </c>
      <c r="E623">
        <v>3</v>
      </c>
      <c r="F623">
        <v>6</v>
      </c>
      <c r="G623" s="1">
        <v>0.17</v>
      </c>
      <c r="H623" s="2">
        <v>0.33300000000000002</v>
      </c>
      <c r="I623" s="2">
        <v>0.33300000000000002</v>
      </c>
      <c r="J623" s="2">
        <v>0.33300000000000002</v>
      </c>
      <c r="M623" t="s">
        <v>150</v>
      </c>
      <c r="N623">
        <v>371</v>
      </c>
    </row>
    <row r="624" spans="1:14" x14ac:dyDescent="0.2">
      <c r="A624" t="s">
        <v>10</v>
      </c>
      <c r="B624" t="s">
        <v>147</v>
      </c>
      <c r="C624">
        <f t="shared" si="21"/>
        <v>371</v>
      </c>
      <c r="D624" t="s">
        <v>150</v>
      </c>
      <c r="E624">
        <v>4</v>
      </c>
      <c r="F624">
        <v>1</v>
      </c>
      <c r="G624" s="1">
        <v>0.03</v>
      </c>
      <c r="H624" s="2">
        <v>1</v>
      </c>
      <c r="M624" t="s">
        <v>148</v>
      </c>
      <c r="N624">
        <v>3095</v>
      </c>
    </row>
    <row r="625" spans="1:14" x14ac:dyDescent="0.2">
      <c r="A625" t="s">
        <v>10</v>
      </c>
      <c r="B625" t="s">
        <v>147</v>
      </c>
      <c r="C625">
        <f t="shared" si="21"/>
        <v>371</v>
      </c>
      <c r="D625" t="s">
        <v>150</v>
      </c>
      <c r="E625">
        <v>5</v>
      </c>
      <c r="F625">
        <v>5</v>
      </c>
      <c r="G625" s="1">
        <v>0.14000000000000001</v>
      </c>
      <c r="H625" s="2">
        <v>0.2</v>
      </c>
      <c r="I625" s="2">
        <v>0.6</v>
      </c>
      <c r="J625" s="2">
        <v>0.2</v>
      </c>
      <c r="M625" t="s">
        <v>160</v>
      </c>
      <c r="N625">
        <v>107</v>
      </c>
    </row>
    <row r="626" spans="1:14" x14ac:dyDescent="0.2">
      <c r="A626" t="s">
        <v>10</v>
      </c>
      <c r="B626" t="s">
        <v>147</v>
      </c>
      <c r="C626">
        <f t="shared" si="21"/>
        <v>371</v>
      </c>
      <c r="D626" t="s">
        <v>150</v>
      </c>
      <c r="E626">
        <v>6</v>
      </c>
      <c r="F626">
        <v>6</v>
      </c>
      <c r="G626" s="1">
        <v>0.17</v>
      </c>
      <c r="H626" s="2">
        <v>0.5</v>
      </c>
      <c r="I626" s="2">
        <v>0.33300000000000002</v>
      </c>
      <c r="J626" s="2">
        <v>0.16700000000000001</v>
      </c>
      <c r="M626" t="s">
        <v>153</v>
      </c>
      <c r="N626">
        <v>34</v>
      </c>
    </row>
    <row r="627" spans="1:14" x14ac:dyDescent="0.2">
      <c r="A627" t="s">
        <v>10</v>
      </c>
      <c r="B627" t="s">
        <v>147</v>
      </c>
      <c r="C627">
        <f t="shared" si="21"/>
        <v>371</v>
      </c>
      <c r="D627" t="s">
        <v>150</v>
      </c>
      <c r="E627">
        <v>7</v>
      </c>
      <c r="F627">
        <v>17</v>
      </c>
      <c r="G627" s="1">
        <v>0.47</v>
      </c>
      <c r="H627" s="2">
        <v>0.29399999999999998</v>
      </c>
      <c r="I627" s="2">
        <v>0.47099999999999997</v>
      </c>
      <c r="J627" s="2">
        <v>0.23499999999999999</v>
      </c>
      <c r="M627" t="s">
        <v>505</v>
      </c>
      <c r="N627">
        <v>536</v>
      </c>
    </row>
    <row r="628" spans="1:14" x14ac:dyDescent="0.2">
      <c r="A628" t="s">
        <v>10</v>
      </c>
      <c r="B628" t="s">
        <v>147</v>
      </c>
      <c r="C628" t="e">
        <f t="shared" si="21"/>
        <v>#N/A</v>
      </c>
      <c r="D628" t="s">
        <v>151</v>
      </c>
      <c r="E628">
        <v>2</v>
      </c>
      <c r="F628">
        <v>1</v>
      </c>
      <c r="G628" s="1">
        <v>1</v>
      </c>
      <c r="J628" s="2">
        <v>1</v>
      </c>
      <c r="M628" t="s">
        <v>158</v>
      </c>
      <c r="N628">
        <v>204</v>
      </c>
    </row>
    <row r="629" spans="1:14" x14ac:dyDescent="0.2">
      <c r="A629" t="s">
        <v>10</v>
      </c>
      <c r="B629" t="s">
        <v>147</v>
      </c>
      <c r="C629">
        <f t="shared" si="21"/>
        <v>621</v>
      </c>
      <c r="D629" t="s">
        <v>152</v>
      </c>
      <c r="E629">
        <v>7</v>
      </c>
      <c r="F629">
        <v>1</v>
      </c>
      <c r="G629" s="1">
        <v>1</v>
      </c>
      <c r="J629" s="2">
        <v>1</v>
      </c>
      <c r="M629" t="s">
        <v>161</v>
      </c>
      <c r="N629">
        <v>185</v>
      </c>
    </row>
    <row r="630" spans="1:14" x14ac:dyDescent="0.2">
      <c r="A630" t="s">
        <v>10</v>
      </c>
      <c r="B630" t="s">
        <v>147</v>
      </c>
      <c r="C630">
        <f t="shared" si="21"/>
        <v>34</v>
      </c>
      <c r="D630" t="s">
        <v>153</v>
      </c>
      <c r="E630">
        <v>3</v>
      </c>
      <c r="F630">
        <v>1</v>
      </c>
      <c r="G630" s="1">
        <v>0.05</v>
      </c>
      <c r="I630" s="2">
        <v>1</v>
      </c>
      <c r="M630" t="s">
        <v>506</v>
      </c>
      <c r="N630">
        <v>233</v>
      </c>
    </row>
    <row r="631" spans="1:14" x14ac:dyDescent="0.2">
      <c r="A631" t="s">
        <v>10</v>
      </c>
      <c r="B631" t="s">
        <v>147</v>
      </c>
      <c r="C631">
        <f t="shared" si="21"/>
        <v>34</v>
      </c>
      <c r="D631" t="s">
        <v>153</v>
      </c>
      <c r="E631">
        <v>4</v>
      </c>
      <c r="F631">
        <v>2</v>
      </c>
      <c r="G631" s="1">
        <v>0.1</v>
      </c>
      <c r="J631" s="2">
        <v>1</v>
      </c>
      <c r="M631" t="s">
        <v>38</v>
      </c>
      <c r="N631">
        <v>267</v>
      </c>
    </row>
    <row r="632" spans="1:14" x14ac:dyDescent="0.2">
      <c r="A632" t="s">
        <v>10</v>
      </c>
      <c r="B632" t="s">
        <v>147</v>
      </c>
      <c r="C632">
        <f t="shared" si="21"/>
        <v>34</v>
      </c>
      <c r="D632" t="s">
        <v>153</v>
      </c>
      <c r="E632">
        <v>5</v>
      </c>
      <c r="F632">
        <v>4</v>
      </c>
      <c r="G632" s="1">
        <v>0.2</v>
      </c>
      <c r="H632" s="2">
        <v>1</v>
      </c>
      <c r="M632" t="s">
        <v>157</v>
      </c>
      <c r="N632">
        <v>2302</v>
      </c>
    </row>
    <row r="633" spans="1:14" x14ac:dyDescent="0.2">
      <c r="A633" t="s">
        <v>10</v>
      </c>
      <c r="B633" t="s">
        <v>147</v>
      </c>
      <c r="C633">
        <f t="shared" si="21"/>
        <v>34</v>
      </c>
      <c r="D633" t="s">
        <v>153</v>
      </c>
      <c r="E633">
        <v>6</v>
      </c>
      <c r="F633">
        <v>1</v>
      </c>
      <c r="G633" s="1">
        <v>0.05</v>
      </c>
      <c r="J633" s="2">
        <v>1</v>
      </c>
    </row>
    <row r="634" spans="1:14" x14ac:dyDescent="0.2">
      <c r="A634" t="s">
        <v>10</v>
      </c>
      <c r="B634" t="s">
        <v>147</v>
      </c>
      <c r="C634">
        <f t="shared" si="21"/>
        <v>34</v>
      </c>
      <c r="D634" t="s">
        <v>153</v>
      </c>
      <c r="E634">
        <v>7</v>
      </c>
      <c r="F634">
        <v>12</v>
      </c>
      <c r="G634" s="1">
        <v>0.6</v>
      </c>
      <c r="H634" s="2">
        <v>0.41699999999999998</v>
      </c>
      <c r="I634" s="2">
        <v>0.41699999999999998</v>
      </c>
      <c r="J634" s="2">
        <v>0.16700000000000001</v>
      </c>
    </row>
    <row r="635" spans="1:14" x14ac:dyDescent="0.2">
      <c r="A635" t="s">
        <v>10</v>
      </c>
      <c r="B635" t="s">
        <v>147</v>
      </c>
      <c r="C635">
        <f t="shared" si="21"/>
        <v>12</v>
      </c>
      <c r="D635" t="s">
        <v>360</v>
      </c>
      <c r="E635">
        <v>3</v>
      </c>
      <c r="F635">
        <v>8</v>
      </c>
      <c r="G635" s="1">
        <v>0.05</v>
      </c>
      <c r="H635" s="2">
        <v>0.25</v>
      </c>
      <c r="I635" s="2">
        <v>0.5</v>
      </c>
      <c r="J635" s="2">
        <v>0.25</v>
      </c>
    </row>
    <row r="636" spans="1:14" x14ac:dyDescent="0.2">
      <c r="A636" t="s">
        <v>10</v>
      </c>
      <c r="B636" t="s">
        <v>147</v>
      </c>
      <c r="C636">
        <f t="shared" si="21"/>
        <v>12</v>
      </c>
      <c r="D636" t="s">
        <v>360</v>
      </c>
      <c r="E636">
        <v>4</v>
      </c>
      <c r="F636">
        <v>17</v>
      </c>
      <c r="G636" s="1">
        <v>0.1</v>
      </c>
      <c r="H636" s="2">
        <v>0.52900000000000003</v>
      </c>
      <c r="I636" s="2">
        <v>0.17599999999999999</v>
      </c>
      <c r="J636" s="2">
        <v>0.29399999999999998</v>
      </c>
    </row>
    <row r="637" spans="1:14" x14ac:dyDescent="0.2">
      <c r="A637" t="s">
        <v>10</v>
      </c>
      <c r="B637" t="s">
        <v>147</v>
      </c>
      <c r="C637">
        <f t="shared" si="21"/>
        <v>12</v>
      </c>
      <c r="D637" t="s">
        <v>360</v>
      </c>
      <c r="E637">
        <v>5</v>
      </c>
      <c r="F637">
        <v>37</v>
      </c>
      <c r="G637" s="1">
        <v>0.22</v>
      </c>
      <c r="H637" s="2">
        <v>0.378</v>
      </c>
      <c r="I637" s="2">
        <v>0.189</v>
      </c>
      <c r="J637" s="2">
        <v>0.432</v>
      </c>
    </row>
    <row r="638" spans="1:14" x14ac:dyDescent="0.2">
      <c r="A638" t="s">
        <v>10</v>
      </c>
      <c r="B638" t="s">
        <v>147</v>
      </c>
      <c r="C638">
        <f t="shared" si="21"/>
        <v>12</v>
      </c>
      <c r="D638" t="s">
        <v>360</v>
      </c>
      <c r="E638">
        <v>6</v>
      </c>
      <c r="F638">
        <v>39</v>
      </c>
      <c r="G638" s="1">
        <v>0.23</v>
      </c>
      <c r="H638" s="2">
        <v>0.41</v>
      </c>
      <c r="I638" s="2">
        <v>0.48699999999999999</v>
      </c>
      <c r="J638" s="2">
        <v>0.10299999999999999</v>
      </c>
    </row>
    <row r="639" spans="1:14" x14ac:dyDescent="0.2">
      <c r="A639" t="s">
        <v>10</v>
      </c>
      <c r="B639" t="s">
        <v>147</v>
      </c>
      <c r="C639">
        <f t="shared" si="21"/>
        <v>12</v>
      </c>
      <c r="D639" t="s">
        <v>360</v>
      </c>
      <c r="E639">
        <v>7</v>
      </c>
      <c r="F639">
        <v>70</v>
      </c>
      <c r="G639" s="1">
        <v>0.41</v>
      </c>
      <c r="H639" s="2">
        <v>0.41399999999999998</v>
      </c>
      <c r="I639" s="2">
        <v>0.42899999999999999</v>
      </c>
      <c r="J639" s="2">
        <v>0.157</v>
      </c>
    </row>
    <row r="640" spans="1:14" x14ac:dyDescent="0.2">
      <c r="A640" t="s">
        <v>10</v>
      </c>
      <c r="B640" t="s">
        <v>147</v>
      </c>
      <c r="C640">
        <f t="shared" si="21"/>
        <v>66</v>
      </c>
      <c r="D640" t="s">
        <v>155</v>
      </c>
      <c r="E640">
        <v>3</v>
      </c>
      <c r="F640">
        <v>5</v>
      </c>
      <c r="G640" s="1">
        <v>0.05</v>
      </c>
      <c r="H640" s="2">
        <v>0.6</v>
      </c>
      <c r="I640" s="2">
        <v>0.2</v>
      </c>
      <c r="J640" s="2">
        <v>0.2</v>
      </c>
    </row>
    <row r="641" spans="1:10" x14ac:dyDescent="0.2">
      <c r="A641" t="s">
        <v>10</v>
      </c>
      <c r="B641" t="s">
        <v>147</v>
      </c>
      <c r="C641">
        <f t="shared" si="21"/>
        <v>66</v>
      </c>
      <c r="D641" t="s">
        <v>155</v>
      </c>
      <c r="E641">
        <v>4</v>
      </c>
      <c r="F641">
        <v>10</v>
      </c>
      <c r="G641" s="1">
        <v>0.11</v>
      </c>
      <c r="H641" s="2">
        <v>0.7</v>
      </c>
      <c r="I641" s="2">
        <v>0.1</v>
      </c>
      <c r="J641" s="2">
        <v>0.2</v>
      </c>
    </row>
    <row r="642" spans="1:10" x14ac:dyDescent="0.2">
      <c r="A642" t="s">
        <v>10</v>
      </c>
      <c r="B642" t="s">
        <v>147</v>
      </c>
      <c r="C642">
        <f t="shared" si="21"/>
        <v>66</v>
      </c>
      <c r="D642" t="s">
        <v>155</v>
      </c>
      <c r="E642">
        <v>5</v>
      </c>
      <c r="F642">
        <v>30</v>
      </c>
      <c r="G642" s="1">
        <v>0.33</v>
      </c>
      <c r="H642" s="2">
        <v>0.56699999999999995</v>
      </c>
      <c r="I642" s="2">
        <v>0.16700000000000001</v>
      </c>
      <c r="J642" s="2">
        <v>0.26700000000000002</v>
      </c>
    </row>
    <row r="643" spans="1:10" x14ac:dyDescent="0.2">
      <c r="A643" t="s">
        <v>10</v>
      </c>
      <c r="B643" t="s">
        <v>147</v>
      </c>
      <c r="C643">
        <f t="shared" si="21"/>
        <v>66</v>
      </c>
      <c r="D643" t="s">
        <v>155</v>
      </c>
      <c r="E643">
        <v>6</v>
      </c>
      <c r="F643">
        <v>18</v>
      </c>
      <c r="G643" s="1">
        <v>0.2</v>
      </c>
      <c r="H643" s="2">
        <v>0.33300000000000002</v>
      </c>
      <c r="I643" s="2">
        <v>0.33300000000000002</v>
      </c>
      <c r="J643" s="2">
        <v>0.33300000000000002</v>
      </c>
    </row>
    <row r="644" spans="1:10" x14ac:dyDescent="0.2">
      <c r="A644" t="s">
        <v>10</v>
      </c>
      <c r="B644" t="s">
        <v>147</v>
      </c>
      <c r="C644">
        <f t="shared" si="21"/>
        <v>66</v>
      </c>
      <c r="D644" t="s">
        <v>155</v>
      </c>
      <c r="E644">
        <v>7</v>
      </c>
      <c r="F644">
        <v>29</v>
      </c>
      <c r="G644" s="1">
        <v>0.32</v>
      </c>
      <c r="H644" s="2">
        <v>0.31</v>
      </c>
      <c r="I644" s="2">
        <v>0.48299999999999998</v>
      </c>
      <c r="J644" s="2">
        <v>0.20699999999999999</v>
      </c>
    </row>
    <row r="645" spans="1:10" x14ac:dyDescent="0.2">
      <c r="A645" t="s">
        <v>10</v>
      </c>
      <c r="B645" t="s">
        <v>147</v>
      </c>
      <c r="C645">
        <f t="shared" si="21"/>
        <v>143</v>
      </c>
      <c r="D645" t="s">
        <v>156</v>
      </c>
      <c r="E645">
        <v>2</v>
      </c>
      <c r="F645">
        <v>21</v>
      </c>
      <c r="G645" s="1">
        <v>0.06</v>
      </c>
      <c r="I645" s="2">
        <v>0.90500000000000003</v>
      </c>
      <c r="J645" s="2">
        <v>9.5000000000000001E-2</v>
      </c>
    </row>
    <row r="646" spans="1:10" x14ac:dyDescent="0.2">
      <c r="A646" t="s">
        <v>10</v>
      </c>
      <c r="B646" t="s">
        <v>147</v>
      </c>
      <c r="C646">
        <f t="shared" si="21"/>
        <v>143</v>
      </c>
      <c r="D646" t="s">
        <v>156</v>
      </c>
      <c r="E646">
        <v>3</v>
      </c>
      <c r="F646">
        <v>33</v>
      </c>
      <c r="G646" s="1">
        <v>0.09</v>
      </c>
      <c r="H646" s="2">
        <v>0.39400000000000002</v>
      </c>
      <c r="I646" s="2">
        <v>0.27300000000000002</v>
      </c>
      <c r="J646" s="2">
        <v>0.33300000000000002</v>
      </c>
    </row>
    <row r="647" spans="1:10" x14ac:dyDescent="0.2">
      <c r="A647" t="s">
        <v>10</v>
      </c>
      <c r="B647" t="s">
        <v>147</v>
      </c>
      <c r="C647">
        <f t="shared" si="21"/>
        <v>143</v>
      </c>
      <c r="D647" t="s">
        <v>156</v>
      </c>
      <c r="E647">
        <v>4</v>
      </c>
      <c r="F647">
        <v>40</v>
      </c>
      <c r="G647" s="1">
        <v>0.11</v>
      </c>
      <c r="H647" s="2">
        <v>0.52500000000000002</v>
      </c>
      <c r="I647" s="2">
        <v>0.27500000000000002</v>
      </c>
      <c r="J647" s="2">
        <v>0.2</v>
      </c>
    </row>
    <row r="648" spans="1:10" x14ac:dyDescent="0.2">
      <c r="A648" t="s">
        <v>10</v>
      </c>
      <c r="B648" t="s">
        <v>147</v>
      </c>
      <c r="C648">
        <f t="shared" ref="C648:C679" si="22">VLOOKUP(D648,s6_bengal,2,FALSE)</f>
        <v>143</v>
      </c>
      <c r="D648" t="s">
        <v>156</v>
      </c>
      <c r="E648">
        <v>5</v>
      </c>
      <c r="F648">
        <v>82</v>
      </c>
      <c r="G648" s="1">
        <v>0.22</v>
      </c>
      <c r="H648" s="2">
        <v>0.58499999999999996</v>
      </c>
      <c r="I648" s="2">
        <v>0.19500000000000001</v>
      </c>
      <c r="J648" s="2">
        <v>0.22</v>
      </c>
    </row>
    <row r="649" spans="1:10" x14ac:dyDescent="0.2">
      <c r="A649" t="s">
        <v>10</v>
      </c>
      <c r="B649" t="s">
        <v>147</v>
      </c>
      <c r="C649">
        <f t="shared" si="22"/>
        <v>143</v>
      </c>
      <c r="D649" t="s">
        <v>156</v>
      </c>
      <c r="E649">
        <v>6</v>
      </c>
      <c r="F649">
        <v>66</v>
      </c>
      <c r="G649" s="1">
        <v>0.18</v>
      </c>
      <c r="H649" s="2">
        <v>0.27300000000000002</v>
      </c>
      <c r="I649" s="2">
        <v>0.48499999999999999</v>
      </c>
      <c r="J649" s="2">
        <v>0.24199999999999999</v>
      </c>
    </row>
    <row r="650" spans="1:10" x14ac:dyDescent="0.2">
      <c r="A650" t="s">
        <v>10</v>
      </c>
      <c r="B650" t="s">
        <v>147</v>
      </c>
      <c r="C650">
        <f t="shared" si="22"/>
        <v>143</v>
      </c>
      <c r="D650" t="s">
        <v>156</v>
      </c>
      <c r="E650">
        <v>7</v>
      </c>
      <c r="F650">
        <v>135</v>
      </c>
      <c r="G650" s="1">
        <v>0.36</v>
      </c>
      <c r="H650" s="2">
        <v>0.26700000000000002</v>
      </c>
      <c r="I650" s="2">
        <v>0.56299999999999994</v>
      </c>
      <c r="J650" s="2">
        <v>0.17</v>
      </c>
    </row>
    <row r="651" spans="1:10" x14ac:dyDescent="0.2">
      <c r="A651" t="s">
        <v>10</v>
      </c>
      <c r="B651" t="s">
        <v>147</v>
      </c>
      <c r="C651">
        <f t="shared" si="22"/>
        <v>2302</v>
      </c>
      <c r="D651" t="s">
        <v>157</v>
      </c>
      <c r="E651">
        <v>4</v>
      </c>
      <c r="F651">
        <v>1</v>
      </c>
      <c r="G651" s="1">
        <v>0.1</v>
      </c>
      <c r="H651" s="2">
        <v>1</v>
      </c>
    </row>
    <row r="652" spans="1:10" x14ac:dyDescent="0.2">
      <c r="A652" t="s">
        <v>10</v>
      </c>
      <c r="B652" t="s">
        <v>147</v>
      </c>
      <c r="C652">
        <f t="shared" si="22"/>
        <v>2302</v>
      </c>
      <c r="D652" t="s">
        <v>157</v>
      </c>
      <c r="E652">
        <v>5</v>
      </c>
      <c r="F652">
        <v>1</v>
      </c>
      <c r="G652" s="1">
        <v>0.1</v>
      </c>
      <c r="J652" s="2">
        <v>1</v>
      </c>
    </row>
    <row r="653" spans="1:10" x14ac:dyDescent="0.2">
      <c r="A653" t="s">
        <v>10</v>
      </c>
      <c r="B653" t="s">
        <v>147</v>
      </c>
      <c r="C653">
        <f t="shared" si="22"/>
        <v>2302</v>
      </c>
      <c r="D653" t="s">
        <v>157</v>
      </c>
      <c r="E653">
        <v>6</v>
      </c>
      <c r="F653">
        <v>3</v>
      </c>
      <c r="G653" s="1">
        <v>0.3</v>
      </c>
      <c r="H653" s="2">
        <v>0.66700000000000004</v>
      </c>
      <c r="J653" s="2">
        <v>0.33300000000000002</v>
      </c>
    </row>
    <row r="654" spans="1:10" x14ac:dyDescent="0.2">
      <c r="A654" t="s">
        <v>10</v>
      </c>
      <c r="B654" t="s">
        <v>147</v>
      </c>
      <c r="C654">
        <f t="shared" si="22"/>
        <v>2302</v>
      </c>
      <c r="D654" t="s">
        <v>157</v>
      </c>
      <c r="E654">
        <v>7</v>
      </c>
      <c r="F654">
        <v>5</v>
      </c>
      <c r="G654" s="1">
        <v>0.5</v>
      </c>
      <c r="H654" s="2">
        <v>0.4</v>
      </c>
      <c r="I654" s="2">
        <v>0.4</v>
      </c>
      <c r="J654" s="2">
        <v>0.2</v>
      </c>
    </row>
    <row r="655" spans="1:10" x14ac:dyDescent="0.2">
      <c r="A655" t="s">
        <v>10</v>
      </c>
      <c r="B655" t="s">
        <v>147</v>
      </c>
      <c r="C655">
        <f t="shared" si="22"/>
        <v>204</v>
      </c>
      <c r="D655" t="s">
        <v>158</v>
      </c>
      <c r="E655">
        <v>5</v>
      </c>
      <c r="F655">
        <v>1</v>
      </c>
      <c r="G655" s="1">
        <v>0.06</v>
      </c>
      <c r="J655" s="2">
        <v>1</v>
      </c>
    </row>
    <row r="656" spans="1:10" x14ac:dyDescent="0.2">
      <c r="A656" t="s">
        <v>10</v>
      </c>
      <c r="B656" t="s">
        <v>147</v>
      </c>
      <c r="C656">
        <f t="shared" si="22"/>
        <v>204</v>
      </c>
      <c r="D656" t="s">
        <v>158</v>
      </c>
      <c r="E656">
        <v>6</v>
      </c>
      <c r="F656">
        <v>4</v>
      </c>
      <c r="G656" s="1">
        <v>0.25</v>
      </c>
      <c r="H656" s="2">
        <v>0.5</v>
      </c>
      <c r="I656" s="2">
        <v>0.25</v>
      </c>
      <c r="J656" s="2">
        <v>0.25</v>
      </c>
    </row>
    <row r="657" spans="1:10" x14ac:dyDescent="0.2">
      <c r="A657" t="s">
        <v>10</v>
      </c>
      <c r="B657" t="s">
        <v>147</v>
      </c>
      <c r="C657">
        <f t="shared" si="22"/>
        <v>204</v>
      </c>
      <c r="D657" t="s">
        <v>158</v>
      </c>
      <c r="E657">
        <v>7</v>
      </c>
      <c r="F657">
        <v>11</v>
      </c>
      <c r="G657" s="1">
        <v>0.69</v>
      </c>
      <c r="H657" s="2">
        <v>0.27300000000000002</v>
      </c>
      <c r="I657" s="2">
        <v>0.36399999999999999</v>
      </c>
      <c r="J657" s="2">
        <v>0.36399999999999999</v>
      </c>
    </row>
    <row r="658" spans="1:10" x14ac:dyDescent="0.2">
      <c r="A658" t="s">
        <v>10</v>
      </c>
      <c r="B658" t="s">
        <v>147</v>
      </c>
      <c r="C658">
        <f t="shared" si="22"/>
        <v>160</v>
      </c>
      <c r="D658" t="s">
        <v>159</v>
      </c>
      <c r="E658">
        <v>1</v>
      </c>
      <c r="F658">
        <v>1</v>
      </c>
      <c r="G658" s="1">
        <v>0.01</v>
      </c>
      <c r="I658" s="2">
        <v>1</v>
      </c>
    </row>
    <row r="659" spans="1:10" x14ac:dyDescent="0.2">
      <c r="A659" t="s">
        <v>10</v>
      </c>
      <c r="B659" t="s">
        <v>147</v>
      </c>
      <c r="C659">
        <f t="shared" si="22"/>
        <v>160</v>
      </c>
      <c r="D659" t="s">
        <v>159</v>
      </c>
      <c r="E659">
        <v>2</v>
      </c>
      <c r="F659">
        <v>3</v>
      </c>
      <c r="G659" s="1">
        <v>0.04</v>
      </c>
      <c r="I659" s="2">
        <v>1</v>
      </c>
    </row>
    <row r="660" spans="1:10" x14ac:dyDescent="0.2">
      <c r="A660" t="s">
        <v>10</v>
      </c>
      <c r="B660" t="s">
        <v>147</v>
      </c>
      <c r="C660">
        <f t="shared" si="22"/>
        <v>160</v>
      </c>
      <c r="D660" t="s">
        <v>159</v>
      </c>
      <c r="E660">
        <v>3</v>
      </c>
      <c r="F660">
        <v>20</v>
      </c>
      <c r="G660" s="1">
        <v>0.28000000000000003</v>
      </c>
      <c r="H660" s="2">
        <v>0.55000000000000004</v>
      </c>
      <c r="I660" s="2">
        <v>0.35</v>
      </c>
      <c r="J660" s="2">
        <v>0.1</v>
      </c>
    </row>
    <row r="661" spans="1:10" x14ac:dyDescent="0.2">
      <c r="A661" t="s">
        <v>10</v>
      </c>
      <c r="B661" t="s">
        <v>147</v>
      </c>
      <c r="C661">
        <f t="shared" si="22"/>
        <v>160</v>
      </c>
      <c r="D661" t="s">
        <v>159</v>
      </c>
      <c r="E661">
        <v>4</v>
      </c>
      <c r="F661">
        <v>3</v>
      </c>
      <c r="G661" s="1">
        <v>0.04</v>
      </c>
      <c r="H661" s="2">
        <v>0.66700000000000004</v>
      </c>
      <c r="J661" s="2">
        <v>0.33300000000000002</v>
      </c>
    </row>
    <row r="662" spans="1:10" x14ac:dyDescent="0.2">
      <c r="A662" t="s">
        <v>10</v>
      </c>
      <c r="B662" t="s">
        <v>147</v>
      </c>
      <c r="C662">
        <f t="shared" si="22"/>
        <v>160</v>
      </c>
      <c r="D662" t="s">
        <v>159</v>
      </c>
      <c r="E662">
        <v>5</v>
      </c>
      <c r="F662">
        <v>6</v>
      </c>
      <c r="G662" s="1">
        <v>0.08</v>
      </c>
      <c r="H662" s="2">
        <v>0.66700000000000004</v>
      </c>
      <c r="I662" s="2">
        <v>0.33300000000000002</v>
      </c>
    </row>
    <row r="663" spans="1:10" x14ac:dyDescent="0.2">
      <c r="A663" t="s">
        <v>10</v>
      </c>
      <c r="B663" t="s">
        <v>147</v>
      </c>
      <c r="C663">
        <f t="shared" si="22"/>
        <v>160</v>
      </c>
      <c r="D663" t="s">
        <v>159</v>
      </c>
      <c r="E663">
        <v>6</v>
      </c>
      <c r="F663">
        <v>17</v>
      </c>
      <c r="G663" s="1">
        <v>0.24</v>
      </c>
      <c r="H663" s="2">
        <v>0.64700000000000002</v>
      </c>
      <c r="I663" s="2">
        <v>0.17599999999999999</v>
      </c>
      <c r="J663" s="2">
        <v>0.17599999999999999</v>
      </c>
    </row>
    <row r="664" spans="1:10" x14ac:dyDescent="0.2">
      <c r="A664" t="s">
        <v>10</v>
      </c>
      <c r="B664" t="s">
        <v>147</v>
      </c>
      <c r="C664">
        <f t="shared" si="22"/>
        <v>160</v>
      </c>
      <c r="D664" t="s">
        <v>159</v>
      </c>
      <c r="E664">
        <v>7</v>
      </c>
      <c r="F664">
        <v>22</v>
      </c>
      <c r="G664" s="1">
        <v>0.31</v>
      </c>
      <c r="H664" s="2">
        <v>0.40899999999999997</v>
      </c>
      <c r="I664" s="2">
        <v>0.318</v>
      </c>
      <c r="J664" s="2">
        <v>0.27300000000000002</v>
      </c>
    </row>
    <row r="665" spans="1:10" x14ac:dyDescent="0.2">
      <c r="A665" t="s">
        <v>10</v>
      </c>
      <c r="B665" t="s">
        <v>147</v>
      </c>
      <c r="C665">
        <f t="shared" si="22"/>
        <v>3094</v>
      </c>
      <c r="D665" t="s">
        <v>375</v>
      </c>
      <c r="E665">
        <v>3</v>
      </c>
      <c r="F665">
        <v>2</v>
      </c>
      <c r="G665" s="1">
        <v>0.02</v>
      </c>
      <c r="H665" s="2">
        <v>1</v>
      </c>
    </row>
    <row r="666" spans="1:10" x14ac:dyDescent="0.2">
      <c r="A666" t="s">
        <v>10</v>
      </c>
      <c r="B666" t="s">
        <v>147</v>
      </c>
      <c r="C666">
        <f t="shared" si="22"/>
        <v>3094</v>
      </c>
      <c r="D666" t="s">
        <v>375</v>
      </c>
      <c r="E666">
        <v>4</v>
      </c>
      <c r="F666">
        <v>16</v>
      </c>
      <c r="G666" s="1">
        <v>0.18</v>
      </c>
      <c r="H666" s="2">
        <v>0.56299999999999994</v>
      </c>
      <c r="I666" s="2">
        <v>0.125</v>
      </c>
      <c r="J666" s="2">
        <v>0.313</v>
      </c>
    </row>
    <row r="667" spans="1:10" x14ac:dyDescent="0.2">
      <c r="A667" t="s">
        <v>10</v>
      </c>
      <c r="B667" t="s">
        <v>147</v>
      </c>
      <c r="C667">
        <f t="shared" si="22"/>
        <v>3094</v>
      </c>
      <c r="D667" t="s">
        <v>375</v>
      </c>
      <c r="E667">
        <v>5</v>
      </c>
      <c r="F667">
        <v>36</v>
      </c>
      <c r="G667" s="1">
        <v>0.4</v>
      </c>
      <c r="H667" s="2">
        <v>0.41699999999999998</v>
      </c>
      <c r="I667" s="2">
        <v>0.27800000000000002</v>
      </c>
      <c r="J667" s="2">
        <v>0.30599999999999999</v>
      </c>
    </row>
    <row r="668" spans="1:10" x14ac:dyDescent="0.2">
      <c r="A668" t="s">
        <v>10</v>
      </c>
      <c r="B668" t="s">
        <v>147</v>
      </c>
      <c r="C668">
        <f t="shared" si="22"/>
        <v>3094</v>
      </c>
      <c r="D668" t="s">
        <v>375</v>
      </c>
      <c r="E668">
        <v>6</v>
      </c>
      <c r="F668">
        <v>18</v>
      </c>
      <c r="G668" s="1">
        <v>0.2</v>
      </c>
      <c r="H668" s="2">
        <v>0.38900000000000001</v>
      </c>
      <c r="I668" s="2">
        <v>0.5</v>
      </c>
      <c r="J668" s="2">
        <v>0.111</v>
      </c>
    </row>
    <row r="669" spans="1:10" x14ac:dyDescent="0.2">
      <c r="A669" t="s">
        <v>10</v>
      </c>
      <c r="B669" t="s">
        <v>147</v>
      </c>
      <c r="C669">
        <f t="shared" si="22"/>
        <v>3094</v>
      </c>
      <c r="D669" t="s">
        <v>375</v>
      </c>
      <c r="E669">
        <v>7</v>
      </c>
      <c r="F669">
        <v>19</v>
      </c>
      <c r="G669" s="1">
        <v>0.21</v>
      </c>
      <c r="H669" s="2">
        <v>0.42099999999999999</v>
      </c>
      <c r="I669" s="2">
        <v>0.47399999999999998</v>
      </c>
      <c r="J669" s="2">
        <v>0.105</v>
      </c>
    </row>
    <row r="670" spans="1:10" x14ac:dyDescent="0.2">
      <c r="A670" t="s">
        <v>10</v>
      </c>
      <c r="B670" t="s">
        <v>147</v>
      </c>
      <c r="C670">
        <f t="shared" si="22"/>
        <v>107</v>
      </c>
      <c r="D670" t="s">
        <v>160</v>
      </c>
      <c r="E670">
        <v>5</v>
      </c>
      <c r="F670">
        <v>1</v>
      </c>
      <c r="G670" s="1">
        <v>0.11</v>
      </c>
      <c r="J670" s="2">
        <v>1</v>
      </c>
    </row>
    <row r="671" spans="1:10" x14ac:dyDescent="0.2">
      <c r="A671" t="s">
        <v>10</v>
      </c>
      <c r="B671" t="s">
        <v>147</v>
      </c>
      <c r="C671">
        <f t="shared" si="22"/>
        <v>107</v>
      </c>
      <c r="D671" t="s">
        <v>160</v>
      </c>
      <c r="E671">
        <v>6</v>
      </c>
      <c r="F671">
        <v>5</v>
      </c>
      <c r="G671" s="1">
        <v>0.56000000000000005</v>
      </c>
      <c r="H671" s="2">
        <v>0.8</v>
      </c>
      <c r="I671" s="2">
        <v>0.2</v>
      </c>
    </row>
    <row r="672" spans="1:10" x14ac:dyDescent="0.2">
      <c r="A672" t="s">
        <v>10</v>
      </c>
      <c r="B672" t="s">
        <v>147</v>
      </c>
      <c r="C672">
        <f t="shared" si="22"/>
        <v>107</v>
      </c>
      <c r="D672" t="s">
        <v>160</v>
      </c>
      <c r="E672">
        <v>7</v>
      </c>
      <c r="F672">
        <v>3</v>
      </c>
      <c r="G672" s="1">
        <v>0.33</v>
      </c>
      <c r="H672" s="2">
        <v>0.33300000000000002</v>
      </c>
      <c r="I672" s="2">
        <v>0.33300000000000002</v>
      </c>
      <c r="J672" s="2">
        <v>0.33300000000000002</v>
      </c>
    </row>
    <row r="673" spans="1:16" x14ac:dyDescent="0.2">
      <c r="A673" t="s">
        <v>10</v>
      </c>
      <c r="B673" t="s">
        <v>147</v>
      </c>
      <c r="C673">
        <f t="shared" si="22"/>
        <v>322</v>
      </c>
      <c r="D673" t="s">
        <v>144</v>
      </c>
      <c r="E673">
        <v>3</v>
      </c>
      <c r="F673">
        <v>4</v>
      </c>
      <c r="G673" s="1">
        <v>7.0000000000000007E-2</v>
      </c>
      <c r="H673" s="2">
        <v>1</v>
      </c>
    </row>
    <row r="674" spans="1:16" x14ac:dyDescent="0.2">
      <c r="A674" t="s">
        <v>10</v>
      </c>
      <c r="B674" t="s">
        <v>147</v>
      </c>
      <c r="C674">
        <f t="shared" si="22"/>
        <v>322</v>
      </c>
      <c r="D674" t="s">
        <v>144</v>
      </c>
      <c r="E674">
        <v>4</v>
      </c>
      <c r="F674">
        <v>10</v>
      </c>
      <c r="G674" s="1">
        <v>0.19</v>
      </c>
      <c r="H674" s="2">
        <v>1</v>
      </c>
    </row>
    <row r="675" spans="1:16" x14ac:dyDescent="0.2">
      <c r="A675" t="s">
        <v>10</v>
      </c>
      <c r="B675" t="s">
        <v>147</v>
      </c>
      <c r="C675">
        <f t="shared" si="22"/>
        <v>322</v>
      </c>
      <c r="D675" t="s">
        <v>144</v>
      </c>
      <c r="E675">
        <v>5</v>
      </c>
      <c r="F675">
        <v>18</v>
      </c>
      <c r="G675" s="1">
        <v>0.33</v>
      </c>
      <c r="H675" s="2">
        <v>1</v>
      </c>
    </row>
    <row r="676" spans="1:16" x14ac:dyDescent="0.2">
      <c r="A676" t="s">
        <v>10</v>
      </c>
      <c r="B676" t="s">
        <v>147</v>
      </c>
      <c r="C676">
        <f t="shared" si="22"/>
        <v>322</v>
      </c>
      <c r="D676" t="s">
        <v>144</v>
      </c>
      <c r="E676">
        <v>6</v>
      </c>
      <c r="F676">
        <v>13</v>
      </c>
      <c r="G676" s="1">
        <v>0.24</v>
      </c>
      <c r="H676" s="2">
        <v>0.76900000000000002</v>
      </c>
      <c r="I676" s="2">
        <v>0.154</v>
      </c>
      <c r="J676" s="2">
        <v>7.6999999999999999E-2</v>
      </c>
    </row>
    <row r="677" spans="1:16" x14ac:dyDescent="0.2">
      <c r="A677" t="s">
        <v>10</v>
      </c>
      <c r="B677" t="s">
        <v>147</v>
      </c>
      <c r="C677">
        <f t="shared" si="22"/>
        <v>322</v>
      </c>
      <c r="D677" t="s">
        <v>144</v>
      </c>
      <c r="E677">
        <v>7</v>
      </c>
      <c r="F677">
        <v>9</v>
      </c>
      <c r="G677" s="1">
        <v>0.17</v>
      </c>
      <c r="H677" s="2">
        <v>0.88900000000000001</v>
      </c>
      <c r="J677" s="2">
        <v>0.111</v>
      </c>
    </row>
    <row r="678" spans="1:16" x14ac:dyDescent="0.2">
      <c r="A678" t="s">
        <v>10</v>
      </c>
      <c r="B678" t="s">
        <v>147</v>
      </c>
      <c r="C678">
        <f t="shared" si="22"/>
        <v>185</v>
      </c>
      <c r="D678" t="s">
        <v>161</v>
      </c>
      <c r="E678">
        <v>6</v>
      </c>
      <c r="F678">
        <v>1</v>
      </c>
      <c r="G678" s="1">
        <v>0.5</v>
      </c>
      <c r="H678" s="2">
        <v>1</v>
      </c>
    </row>
    <row r="679" spans="1:16" x14ac:dyDescent="0.2">
      <c r="A679" t="s">
        <v>10</v>
      </c>
      <c r="B679" t="s">
        <v>147</v>
      </c>
      <c r="C679">
        <f t="shared" si="22"/>
        <v>185</v>
      </c>
      <c r="D679" t="s">
        <v>161</v>
      </c>
      <c r="E679">
        <v>7</v>
      </c>
      <c r="F679">
        <v>1</v>
      </c>
      <c r="G679" s="1">
        <v>0.5</v>
      </c>
      <c r="H679" s="2">
        <v>1</v>
      </c>
    </row>
    <row r="680" spans="1:16" x14ac:dyDescent="0.2">
      <c r="A680" t="s">
        <v>162</v>
      </c>
      <c r="B680" t="s">
        <v>60</v>
      </c>
      <c r="C680">
        <f t="shared" ref="C680:C711" si="23">VLOOKUP(D680,telu_s7,2,FALSE)</f>
        <v>489</v>
      </c>
      <c r="D680" t="s">
        <v>61</v>
      </c>
      <c r="E680">
        <v>4</v>
      </c>
      <c r="F680">
        <v>2</v>
      </c>
      <c r="G680" s="1">
        <v>0.33</v>
      </c>
      <c r="H680" s="2">
        <v>1</v>
      </c>
      <c r="O680" t="s">
        <v>237</v>
      </c>
      <c r="P680">
        <v>2026</v>
      </c>
    </row>
    <row r="681" spans="1:16" x14ac:dyDescent="0.2">
      <c r="A681" t="s">
        <v>162</v>
      </c>
      <c r="B681" t="s">
        <v>60</v>
      </c>
      <c r="C681">
        <f t="shared" si="23"/>
        <v>489</v>
      </c>
      <c r="D681" t="s">
        <v>61</v>
      </c>
      <c r="E681">
        <v>6</v>
      </c>
      <c r="F681">
        <v>2</v>
      </c>
      <c r="G681" s="1">
        <v>0.33</v>
      </c>
      <c r="H681" s="2">
        <v>1</v>
      </c>
      <c r="O681" t="s">
        <v>66</v>
      </c>
      <c r="P681">
        <v>482</v>
      </c>
    </row>
    <row r="682" spans="1:16" x14ac:dyDescent="0.2">
      <c r="A682" t="s">
        <v>162</v>
      </c>
      <c r="B682" t="s">
        <v>60</v>
      </c>
      <c r="C682">
        <f t="shared" si="23"/>
        <v>489</v>
      </c>
      <c r="D682" t="s">
        <v>61</v>
      </c>
      <c r="E682">
        <v>7</v>
      </c>
      <c r="F682">
        <v>2</v>
      </c>
      <c r="G682" s="1">
        <v>0.33</v>
      </c>
      <c r="J682" s="2">
        <v>1</v>
      </c>
      <c r="O682" t="s">
        <v>394</v>
      </c>
      <c r="P682">
        <v>3083</v>
      </c>
    </row>
    <row r="683" spans="1:16" x14ac:dyDescent="0.2">
      <c r="A683" t="s">
        <v>162</v>
      </c>
      <c r="B683" t="s">
        <v>60</v>
      </c>
      <c r="C683">
        <f t="shared" si="23"/>
        <v>267</v>
      </c>
      <c r="D683" t="s">
        <v>38</v>
      </c>
      <c r="E683">
        <v>3</v>
      </c>
      <c r="F683">
        <v>3</v>
      </c>
      <c r="G683" s="1">
        <v>0.06</v>
      </c>
      <c r="H683" s="2">
        <v>1</v>
      </c>
      <c r="O683" t="s">
        <v>165</v>
      </c>
      <c r="P683">
        <v>3046</v>
      </c>
    </row>
    <row r="684" spans="1:16" x14ac:dyDescent="0.2">
      <c r="A684" t="s">
        <v>162</v>
      </c>
      <c r="B684" t="s">
        <v>60</v>
      </c>
      <c r="C684">
        <f t="shared" si="23"/>
        <v>267</v>
      </c>
      <c r="D684" t="s">
        <v>38</v>
      </c>
      <c r="E684">
        <v>4</v>
      </c>
      <c r="F684">
        <v>9</v>
      </c>
      <c r="G684" s="1">
        <v>0.19</v>
      </c>
      <c r="H684" s="2">
        <v>0.77800000000000002</v>
      </c>
      <c r="I684" s="2">
        <v>0.111</v>
      </c>
      <c r="J684" s="2">
        <v>0.111</v>
      </c>
      <c r="O684" t="s">
        <v>72</v>
      </c>
      <c r="P684">
        <v>2290</v>
      </c>
    </row>
    <row r="685" spans="1:16" x14ac:dyDescent="0.2">
      <c r="A685" t="s">
        <v>162</v>
      </c>
      <c r="B685" t="s">
        <v>60</v>
      </c>
      <c r="C685">
        <f t="shared" si="23"/>
        <v>267</v>
      </c>
      <c r="D685" t="s">
        <v>38</v>
      </c>
      <c r="E685">
        <v>5</v>
      </c>
      <c r="F685">
        <v>19</v>
      </c>
      <c r="G685" s="1">
        <v>0.4</v>
      </c>
      <c r="H685" s="2">
        <v>0.94699999999999995</v>
      </c>
      <c r="I685" s="2">
        <v>5.2999999999999999E-2</v>
      </c>
      <c r="O685" t="s">
        <v>166</v>
      </c>
      <c r="P685">
        <v>3058</v>
      </c>
    </row>
    <row r="686" spans="1:16" x14ac:dyDescent="0.2">
      <c r="A686" t="s">
        <v>162</v>
      </c>
      <c r="B686" t="s">
        <v>60</v>
      </c>
      <c r="C686">
        <f t="shared" si="23"/>
        <v>267</v>
      </c>
      <c r="D686" t="s">
        <v>38</v>
      </c>
      <c r="E686">
        <v>6</v>
      </c>
      <c r="F686">
        <v>6</v>
      </c>
      <c r="G686" s="1">
        <v>0.13</v>
      </c>
      <c r="H686" s="2">
        <v>0.83299999999999996</v>
      </c>
      <c r="J686" s="2">
        <v>0.16700000000000001</v>
      </c>
      <c r="O686" t="s">
        <v>61</v>
      </c>
      <c r="P686">
        <v>489</v>
      </c>
    </row>
    <row r="687" spans="1:16" x14ac:dyDescent="0.2">
      <c r="A687" t="s">
        <v>162</v>
      </c>
      <c r="B687" t="s">
        <v>60</v>
      </c>
      <c r="C687">
        <f t="shared" si="23"/>
        <v>267</v>
      </c>
      <c r="D687" t="s">
        <v>38</v>
      </c>
      <c r="E687">
        <v>7</v>
      </c>
      <c r="F687">
        <v>10</v>
      </c>
      <c r="G687" s="1">
        <v>0.21</v>
      </c>
      <c r="H687" s="2">
        <v>0.9</v>
      </c>
      <c r="J687" s="2">
        <v>0.1</v>
      </c>
      <c r="O687" t="s">
        <v>137</v>
      </c>
      <c r="P687">
        <v>191</v>
      </c>
    </row>
    <row r="688" spans="1:16" x14ac:dyDescent="0.2">
      <c r="A688" t="s">
        <v>162</v>
      </c>
      <c r="B688" t="s">
        <v>60</v>
      </c>
      <c r="C688">
        <f t="shared" si="23"/>
        <v>2322</v>
      </c>
      <c r="D688" t="s">
        <v>63</v>
      </c>
      <c r="E688">
        <v>3</v>
      </c>
      <c r="F688">
        <v>1</v>
      </c>
      <c r="G688" s="1">
        <v>0.04</v>
      </c>
      <c r="J688" s="2">
        <v>1</v>
      </c>
      <c r="O688" t="s">
        <v>68</v>
      </c>
      <c r="P688">
        <v>274</v>
      </c>
    </row>
    <row r="689" spans="1:16" x14ac:dyDescent="0.2">
      <c r="A689" t="s">
        <v>162</v>
      </c>
      <c r="B689" t="s">
        <v>60</v>
      </c>
      <c r="C689">
        <f t="shared" si="23"/>
        <v>2322</v>
      </c>
      <c r="D689" t="s">
        <v>63</v>
      </c>
      <c r="E689">
        <v>4</v>
      </c>
      <c r="F689">
        <v>3</v>
      </c>
      <c r="G689" s="1">
        <v>0.12</v>
      </c>
      <c r="H689" s="2">
        <v>0.66700000000000004</v>
      </c>
      <c r="I689" s="2">
        <v>0.33300000000000002</v>
      </c>
      <c r="O689" t="s">
        <v>38</v>
      </c>
      <c r="P689">
        <v>267</v>
      </c>
    </row>
    <row r="690" spans="1:16" x14ac:dyDescent="0.2">
      <c r="A690" t="s">
        <v>162</v>
      </c>
      <c r="B690" t="s">
        <v>60</v>
      </c>
      <c r="C690">
        <f t="shared" si="23"/>
        <v>2322</v>
      </c>
      <c r="D690" t="s">
        <v>63</v>
      </c>
      <c r="E690">
        <v>5</v>
      </c>
      <c r="F690">
        <v>11</v>
      </c>
      <c r="G690" s="1">
        <v>0.42</v>
      </c>
      <c r="I690" s="2">
        <v>0.45500000000000002</v>
      </c>
      <c r="J690" s="2">
        <v>0.54500000000000004</v>
      </c>
      <c r="O690" t="s">
        <v>63</v>
      </c>
      <c r="P690">
        <v>2322</v>
      </c>
    </row>
    <row r="691" spans="1:16" x14ac:dyDescent="0.2">
      <c r="A691" t="s">
        <v>162</v>
      </c>
      <c r="B691" t="s">
        <v>60</v>
      </c>
      <c r="C691">
        <f t="shared" si="23"/>
        <v>2322</v>
      </c>
      <c r="D691" t="s">
        <v>63</v>
      </c>
      <c r="E691">
        <v>6</v>
      </c>
      <c r="F691">
        <v>3</v>
      </c>
      <c r="G691" s="1">
        <v>0.12</v>
      </c>
      <c r="H691" s="2">
        <v>0.33300000000000002</v>
      </c>
      <c r="J691" s="2">
        <v>0.66700000000000004</v>
      </c>
      <c r="O691" t="s">
        <v>164</v>
      </c>
      <c r="P691">
        <v>3062</v>
      </c>
    </row>
    <row r="692" spans="1:16" x14ac:dyDescent="0.2">
      <c r="A692" t="s">
        <v>162</v>
      </c>
      <c r="B692" t="s">
        <v>60</v>
      </c>
      <c r="C692">
        <f t="shared" si="23"/>
        <v>2322</v>
      </c>
      <c r="D692" t="s">
        <v>63</v>
      </c>
      <c r="E692">
        <v>7</v>
      </c>
      <c r="F692">
        <v>8</v>
      </c>
      <c r="G692" s="1">
        <v>0.31</v>
      </c>
      <c r="H692" s="2">
        <v>0.25</v>
      </c>
      <c r="I692" s="2">
        <v>0.5</v>
      </c>
      <c r="J692" s="2">
        <v>0.25</v>
      </c>
      <c r="O692" t="s">
        <v>65</v>
      </c>
      <c r="P692">
        <v>2298</v>
      </c>
    </row>
    <row r="693" spans="1:16" x14ac:dyDescent="0.2">
      <c r="A693" t="s">
        <v>162</v>
      </c>
      <c r="B693" t="s">
        <v>60</v>
      </c>
      <c r="C693">
        <f t="shared" si="23"/>
        <v>2298</v>
      </c>
      <c r="D693" t="s">
        <v>65</v>
      </c>
      <c r="E693">
        <v>3</v>
      </c>
      <c r="F693">
        <v>4</v>
      </c>
      <c r="G693" s="1">
        <v>0.13</v>
      </c>
      <c r="H693" s="2">
        <v>0.25</v>
      </c>
      <c r="J693" s="2">
        <v>0.75</v>
      </c>
      <c r="O693" t="s">
        <v>395</v>
      </c>
      <c r="P693">
        <v>3237</v>
      </c>
    </row>
    <row r="694" spans="1:16" x14ac:dyDescent="0.2">
      <c r="A694" t="s">
        <v>162</v>
      </c>
      <c r="B694" t="s">
        <v>60</v>
      </c>
      <c r="C694">
        <f t="shared" si="23"/>
        <v>2298</v>
      </c>
      <c r="D694" t="s">
        <v>65</v>
      </c>
      <c r="E694">
        <v>4</v>
      </c>
      <c r="F694">
        <v>8</v>
      </c>
      <c r="G694" s="1">
        <v>0.25</v>
      </c>
      <c r="H694" s="2">
        <v>0.5</v>
      </c>
      <c r="I694" s="2">
        <v>0.25</v>
      </c>
      <c r="J694" s="2">
        <v>0.25</v>
      </c>
      <c r="O694" t="s">
        <v>229</v>
      </c>
      <c r="P694">
        <v>3004</v>
      </c>
    </row>
    <row r="695" spans="1:16" x14ac:dyDescent="0.2">
      <c r="A695" t="s">
        <v>162</v>
      </c>
      <c r="B695" t="s">
        <v>60</v>
      </c>
      <c r="C695">
        <f t="shared" si="23"/>
        <v>2298</v>
      </c>
      <c r="D695" t="s">
        <v>65</v>
      </c>
      <c r="E695">
        <v>5</v>
      </c>
      <c r="F695">
        <v>12</v>
      </c>
      <c r="G695" s="1">
        <v>0.38</v>
      </c>
      <c r="H695" s="2">
        <v>0.25</v>
      </c>
      <c r="I695" s="2">
        <v>0.25</v>
      </c>
      <c r="J695" s="2">
        <v>0.5</v>
      </c>
      <c r="O695" t="s">
        <v>312</v>
      </c>
      <c r="P695">
        <v>3167</v>
      </c>
    </row>
    <row r="696" spans="1:16" x14ac:dyDescent="0.2">
      <c r="A696" t="s">
        <v>162</v>
      </c>
      <c r="B696" t="s">
        <v>60</v>
      </c>
      <c r="C696">
        <f t="shared" si="23"/>
        <v>2298</v>
      </c>
      <c r="D696" t="s">
        <v>65</v>
      </c>
      <c r="E696">
        <v>6</v>
      </c>
      <c r="F696">
        <v>5</v>
      </c>
      <c r="G696" s="1">
        <v>0.16</v>
      </c>
      <c r="H696" s="2">
        <v>0.4</v>
      </c>
      <c r="I696" s="2">
        <v>0.2</v>
      </c>
      <c r="J696" s="2">
        <v>0.4</v>
      </c>
      <c r="O696" t="s">
        <v>67</v>
      </c>
      <c r="P696">
        <v>2307</v>
      </c>
    </row>
    <row r="697" spans="1:16" x14ac:dyDescent="0.2">
      <c r="A697" t="s">
        <v>162</v>
      </c>
      <c r="B697" t="s">
        <v>60</v>
      </c>
      <c r="C697">
        <f t="shared" si="23"/>
        <v>2298</v>
      </c>
      <c r="D697" t="s">
        <v>65</v>
      </c>
      <c r="E697">
        <v>7</v>
      </c>
      <c r="F697">
        <v>3</v>
      </c>
      <c r="G697" s="1">
        <v>0.09</v>
      </c>
      <c r="H697" s="2">
        <v>0.66700000000000004</v>
      </c>
      <c r="I697" s="2">
        <v>0.33300000000000002</v>
      </c>
    </row>
    <row r="698" spans="1:16" x14ac:dyDescent="0.2">
      <c r="A698" t="s">
        <v>162</v>
      </c>
      <c r="B698" t="s">
        <v>60</v>
      </c>
      <c r="C698">
        <f t="shared" si="23"/>
        <v>191</v>
      </c>
      <c r="D698" t="s">
        <v>137</v>
      </c>
      <c r="E698">
        <v>4</v>
      </c>
      <c r="F698">
        <v>1</v>
      </c>
      <c r="G698" s="1">
        <v>0.25</v>
      </c>
      <c r="H698" s="2">
        <v>1</v>
      </c>
    </row>
    <row r="699" spans="1:16" x14ac:dyDescent="0.2">
      <c r="A699" t="s">
        <v>162</v>
      </c>
      <c r="B699" t="s">
        <v>60</v>
      </c>
      <c r="C699">
        <f t="shared" si="23"/>
        <v>191</v>
      </c>
      <c r="D699" t="s">
        <v>137</v>
      </c>
      <c r="E699">
        <v>6</v>
      </c>
      <c r="F699">
        <v>2</v>
      </c>
      <c r="G699" s="1">
        <v>0.5</v>
      </c>
      <c r="H699" s="2">
        <v>1</v>
      </c>
    </row>
    <row r="700" spans="1:16" x14ac:dyDescent="0.2">
      <c r="A700" t="s">
        <v>162</v>
      </c>
      <c r="B700" t="s">
        <v>60</v>
      </c>
      <c r="C700">
        <f t="shared" si="23"/>
        <v>191</v>
      </c>
      <c r="D700" t="s">
        <v>137</v>
      </c>
      <c r="E700">
        <v>7</v>
      </c>
      <c r="F700">
        <v>1</v>
      </c>
      <c r="G700" s="1">
        <v>0.25</v>
      </c>
      <c r="I700" s="2">
        <v>1</v>
      </c>
    </row>
    <row r="701" spans="1:16" x14ac:dyDescent="0.2">
      <c r="A701" t="s">
        <v>162</v>
      </c>
      <c r="B701" t="s">
        <v>60</v>
      </c>
      <c r="C701">
        <f t="shared" si="23"/>
        <v>482</v>
      </c>
      <c r="D701" t="s">
        <v>66</v>
      </c>
      <c r="E701">
        <v>2</v>
      </c>
      <c r="F701">
        <v>3</v>
      </c>
      <c r="G701" s="1">
        <v>0.03</v>
      </c>
      <c r="I701" s="2">
        <v>0.66700000000000004</v>
      </c>
      <c r="J701" s="2">
        <v>0.33300000000000002</v>
      </c>
    </row>
    <row r="702" spans="1:16" x14ac:dyDescent="0.2">
      <c r="A702" t="s">
        <v>162</v>
      </c>
      <c r="B702" t="s">
        <v>60</v>
      </c>
      <c r="C702">
        <f t="shared" si="23"/>
        <v>482</v>
      </c>
      <c r="D702" t="s">
        <v>66</v>
      </c>
      <c r="E702">
        <v>3</v>
      </c>
      <c r="F702">
        <v>11</v>
      </c>
      <c r="G702" s="1">
        <v>0.11</v>
      </c>
      <c r="H702" s="2">
        <v>0.36399999999999999</v>
      </c>
      <c r="I702" s="2">
        <v>0.45500000000000002</v>
      </c>
      <c r="J702" s="2">
        <v>0.182</v>
      </c>
    </row>
    <row r="703" spans="1:16" x14ac:dyDescent="0.2">
      <c r="A703" t="s">
        <v>162</v>
      </c>
      <c r="B703" t="s">
        <v>60</v>
      </c>
      <c r="C703">
        <f t="shared" si="23"/>
        <v>482</v>
      </c>
      <c r="D703" t="s">
        <v>66</v>
      </c>
      <c r="E703">
        <v>4</v>
      </c>
      <c r="F703">
        <v>8</v>
      </c>
      <c r="G703" s="1">
        <v>0.08</v>
      </c>
      <c r="H703" s="2">
        <v>0.25</v>
      </c>
      <c r="I703" s="2">
        <v>0.375</v>
      </c>
      <c r="J703" s="2">
        <v>0.375</v>
      </c>
    </row>
    <row r="704" spans="1:16" x14ac:dyDescent="0.2">
      <c r="A704" t="s">
        <v>162</v>
      </c>
      <c r="B704" t="s">
        <v>60</v>
      </c>
      <c r="C704">
        <f t="shared" si="23"/>
        <v>482</v>
      </c>
      <c r="D704" t="s">
        <v>66</v>
      </c>
      <c r="E704">
        <v>5</v>
      </c>
      <c r="F704">
        <v>21</v>
      </c>
      <c r="G704" s="1">
        <v>0.21</v>
      </c>
      <c r="H704" s="2">
        <v>0.66700000000000004</v>
      </c>
      <c r="I704" s="2">
        <v>0.19</v>
      </c>
      <c r="J704" s="2">
        <v>0.14299999999999999</v>
      </c>
    </row>
    <row r="705" spans="1:10" x14ac:dyDescent="0.2">
      <c r="A705" t="s">
        <v>162</v>
      </c>
      <c r="B705" t="s">
        <v>60</v>
      </c>
      <c r="C705">
        <f t="shared" si="23"/>
        <v>482</v>
      </c>
      <c r="D705" t="s">
        <v>66</v>
      </c>
      <c r="E705">
        <v>6</v>
      </c>
      <c r="F705">
        <v>24</v>
      </c>
      <c r="G705" s="1">
        <v>0.24</v>
      </c>
      <c r="H705" s="2">
        <v>0.58299999999999996</v>
      </c>
      <c r="I705" s="2">
        <v>0.41699999999999998</v>
      </c>
    </row>
    <row r="706" spans="1:10" x14ac:dyDescent="0.2">
      <c r="A706" t="s">
        <v>162</v>
      </c>
      <c r="B706" t="s">
        <v>60</v>
      </c>
      <c r="C706">
        <f t="shared" si="23"/>
        <v>482</v>
      </c>
      <c r="D706" t="s">
        <v>66</v>
      </c>
      <c r="E706">
        <v>7</v>
      </c>
      <c r="F706">
        <v>35</v>
      </c>
      <c r="G706" s="1">
        <v>0.34</v>
      </c>
      <c r="H706" s="2">
        <v>0.42899999999999999</v>
      </c>
      <c r="I706" s="2">
        <v>0.4</v>
      </c>
      <c r="J706" s="2">
        <v>0.17100000000000001</v>
      </c>
    </row>
    <row r="707" spans="1:10" x14ac:dyDescent="0.2">
      <c r="A707" t="s">
        <v>162</v>
      </c>
      <c r="B707" t="s">
        <v>60</v>
      </c>
      <c r="C707">
        <f t="shared" si="23"/>
        <v>2307</v>
      </c>
      <c r="D707" t="s">
        <v>67</v>
      </c>
      <c r="E707">
        <v>4</v>
      </c>
      <c r="F707">
        <v>3</v>
      </c>
      <c r="G707" s="1">
        <v>0.38</v>
      </c>
      <c r="H707" s="2">
        <v>0.66700000000000004</v>
      </c>
      <c r="J707" s="2">
        <v>0.33300000000000002</v>
      </c>
    </row>
    <row r="708" spans="1:10" x14ac:dyDescent="0.2">
      <c r="A708" t="s">
        <v>162</v>
      </c>
      <c r="B708" t="s">
        <v>60</v>
      </c>
      <c r="C708">
        <f t="shared" si="23"/>
        <v>2307</v>
      </c>
      <c r="D708" t="s">
        <v>67</v>
      </c>
      <c r="E708">
        <v>5</v>
      </c>
      <c r="F708">
        <v>2</v>
      </c>
      <c r="G708" s="1">
        <v>0.25</v>
      </c>
      <c r="H708" s="2">
        <v>0.5</v>
      </c>
      <c r="J708" s="2">
        <v>0.5</v>
      </c>
    </row>
    <row r="709" spans="1:10" x14ac:dyDescent="0.2">
      <c r="A709" t="s">
        <v>162</v>
      </c>
      <c r="B709" t="s">
        <v>60</v>
      </c>
      <c r="C709">
        <f t="shared" si="23"/>
        <v>2307</v>
      </c>
      <c r="D709" t="s">
        <v>67</v>
      </c>
      <c r="E709">
        <v>7</v>
      </c>
      <c r="F709">
        <v>3</v>
      </c>
      <c r="G709" s="1">
        <v>0.38</v>
      </c>
      <c r="H709" s="2">
        <v>1</v>
      </c>
    </row>
    <row r="710" spans="1:10" x14ac:dyDescent="0.2">
      <c r="A710" t="s">
        <v>162</v>
      </c>
      <c r="B710" t="s">
        <v>60</v>
      </c>
      <c r="C710">
        <f t="shared" si="23"/>
        <v>274</v>
      </c>
      <c r="D710" t="s">
        <v>68</v>
      </c>
      <c r="E710">
        <v>6</v>
      </c>
      <c r="F710">
        <v>1</v>
      </c>
      <c r="G710" s="1">
        <v>0.08</v>
      </c>
      <c r="H710" s="2">
        <v>1</v>
      </c>
    </row>
    <row r="711" spans="1:10" x14ac:dyDescent="0.2">
      <c r="A711" t="s">
        <v>162</v>
      </c>
      <c r="B711" t="s">
        <v>60</v>
      </c>
      <c r="C711">
        <f t="shared" si="23"/>
        <v>274</v>
      </c>
      <c r="D711" t="s">
        <v>68</v>
      </c>
      <c r="E711">
        <v>7</v>
      </c>
      <c r="F711">
        <v>11</v>
      </c>
      <c r="G711" s="1">
        <v>0.92</v>
      </c>
      <c r="H711" s="2">
        <v>1</v>
      </c>
    </row>
    <row r="712" spans="1:10" x14ac:dyDescent="0.2">
      <c r="A712" t="s">
        <v>162</v>
      </c>
      <c r="B712" t="s">
        <v>60</v>
      </c>
      <c r="C712" t="e">
        <f t="shared" ref="C712:C743" si="24">VLOOKUP(D712,telu_s7,2,FALSE)</f>
        <v>#N/A</v>
      </c>
      <c r="D712" t="s">
        <v>163</v>
      </c>
      <c r="E712">
        <v>6</v>
      </c>
      <c r="F712">
        <v>1</v>
      </c>
      <c r="G712" s="1">
        <v>0.5</v>
      </c>
      <c r="J712" s="2">
        <v>1</v>
      </c>
    </row>
    <row r="713" spans="1:10" x14ac:dyDescent="0.2">
      <c r="A713" t="s">
        <v>162</v>
      </c>
      <c r="B713" t="s">
        <v>60</v>
      </c>
      <c r="C713" t="e">
        <f t="shared" si="24"/>
        <v>#N/A</v>
      </c>
      <c r="D713" t="s">
        <v>163</v>
      </c>
      <c r="E713">
        <v>7</v>
      </c>
      <c r="F713">
        <v>1</v>
      </c>
      <c r="G713" s="1">
        <v>0.5</v>
      </c>
      <c r="J713" s="2">
        <v>1</v>
      </c>
    </row>
    <row r="714" spans="1:10" x14ac:dyDescent="0.2">
      <c r="A714" t="s">
        <v>162</v>
      </c>
      <c r="B714" t="s">
        <v>60</v>
      </c>
      <c r="C714">
        <f t="shared" si="24"/>
        <v>3062</v>
      </c>
      <c r="D714" t="s">
        <v>164</v>
      </c>
      <c r="E714">
        <v>4</v>
      </c>
      <c r="F714">
        <v>1</v>
      </c>
      <c r="G714" s="1">
        <v>7.0000000000000007E-2</v>
      </c>
      <c r="J714" s="2">
        <v>1</v>
      </c>
    </row>
    <row r="715" spans="1:10" x14ac:dyDescent="0.2">
      <c r="A715" t="s">
        <v>162</v>
      </c>
      <c r="B715" t="s">
        <v>60</v>
      </c>
      <c r="C715">
        <f t="shared" si="24"/>
        <v>3062</v>
      </c>
      <c r="D715" t="s">
        <v>164</v>
      </c>
      <c r="E715">
        <v>5</v>
      </c>
      <c r="F715">
        <v>2</v>
      </c>
      <c r="G715" s="1">
        <v>0.13</v>
      </c>
      <c r="H715" s="2">
        <v>0.5</v>
      </c>
      <c r="I715" s="2">
        <v>0.5</v>
      </c>
    </row>
    <row r="716" spans="1:10" x14ac:dyDescent="0.2">
      <c r="A716" t="s">
        <v>162</v>
      </c>
      <c r="B716" t="s">
        <v>60</v>
      </c>
      <c r="C716">
        <f t="shared" si="24"/>
        <v>3062</v>
      </c>
      <c r="D716" t="s">
        <v>164</v>
      </c>
      <c r="E716">
        <v>6</v>
      </c>
      <c r="F716">
        <v>2</v>
      </c>
      <c r="G716" s="1">
        <v>0.13</v>
      </c>
      <c r="J716" s="2">
        <v>1</v>
      </c>
    </row>
    <row r="717" spans="1:10" x14ac:dyDescent="0.2">
      <c r="A717" t="s">
        <v>162</v>
      </c>
      <c r="B717" t="s">
        <v>60</v>
      </c>
      <c r="C717">
        <f t="shared" si="24"/>
        <v>3062</v>
      </c>
      <c r="D717" t="s">
        <v>164</v>
      </c>
      <c r="E717">
        <v>7</v>
      </c>
      <c r="F717">
        <v>10</v>
      </c>
      <c r="G717" s="1">
        <v>0.67</v>
      </c>
      <c r="H717" s="2">
        <v>0.2</v>
      </c>
      <c r="I717" s="2">
        <v>0.4</v>
      </c>
      <c r="J717" s="2">
        <v>0.4</v>
      </c>
    </row>
    <row r="718" spans="1:10" x14ac:dyDescent="0.2">
      <c r="A718" t="s">
        <v>162</v>
      </c>
      <c r="B718" t="s">
        <v>60</v>
      </c>
      <c r="C718">
        <f t="shared" si="24"/>
        <v>2290</v>
      </c>
      <c r="D718" t="s">
        <v>72</v>
      </c>
      <c r="E718">
        <v>3</v>
      </c>
      <c r="F718">
        <v>3</v>
      </c>
      <c r="G718" s="1">
        <v>0.03</v>
      </c>
      <c r="H718" s="2">
        <v>0.33300000000000002</v>
      </c>
      <c r="I718" s="2">
        <v>0.66700000000000004</v>
      </c>
    </row>
    <row r="719" spans="1:10" x14ac:dyDescent="0.2">
      <c r="A719" t="s">
        <v>162</v>
      </c>
      <c r="B719" t="s">
        <v>60</v>
      </c>
      <c r="C719">
        <f t="shared" si="24"/>
        <v>2290</v>
      </c>
      <c r="D719" t="s">
        <v>72</v>
      </c>
      <c r="E719">
        <v>4</v>
      </c>
      <c r="F719">
        <v>16</v>
      </c>
      <c r="G719" s="1">
        <v>0.16</v>
      </c>
      <c r="H719" s="2">
        <v>0.375</v>
      </c>
      <c r="I719" s="2">
        <v>0.25</v>
      </c>
      <c r="J719" s="2">
        <v>0.375</v>
      </c>
    </row>
    <row r="720" spans="1:10" x14ac:dyDescent="0.2">
      <c r="A720" t="s">
        <v>162</v>
      </c>
      <c r="B720" t="s">
        <v>60</v>
      </c>
      <c r="C720">
        <f t="shared" si="24"/>
        <v>2290</v>
      </c>
      <c r="D720" t="s">
        <v>72</v>
      </c>
      <c r="E720">
        <v>5</v>
      </c>
      <c r="F720">
        <v>21</v>
      </c>
      <c r="G720" s="1">
        <v>0.21</v>
      </c>
      <c r="H720" s="2">
        <v>0.57099999999999995</v>
      </c>
      <c r="I720" s="2">
        <v>9.5000000000000001E-2</v>
      </c>
      <c r="J720" s="2">
        <v>0.33300000000000002</v>
      </c>
    </row>
    <row r="721" spans="1:10" x14ac:dyDescent="0.2">
      <c r="A721" t="s">
        <v>162</v>
      </c>
      <c r="B721" t="s">
        <v>60</v>
      </c>
      <c r="C721">
        <f t="shared" si="24"/>
        <v>2290</v>
      </c>
      <c r="D721" t="s">
        <v>72</v>
      </c>
      <c r="E721">
        <v>6</v>
      </c>
      <c r="F721">
        <v>15</v>
      </c>
      <c r="G721" s="1">
        <v>0.15</v>
      </c>
      <c r="H721" s="2">
        <v>0.26700000000000002</v>
      </c>
      <c r="I721" s="2">
        <v>0.4</v>
      </c>
      <c r="J721" s="2">
        <v>0.33300000000000002</v>
      </c>
    </row>
    <row r="722" spans="1:10" x14ac:dyDescent="0.2">
      <c r="A722" t="s">
        <v>162</v>
      </c>
      <c r="B722" t="s">
        <v>60</v>
      </c>
      <c r="C722">
        <f t="shared" si="24"/>
        <v>2290</v>
      </c>
      <c r="D722" t="s">
        <v>72</v>
      </c>
      <c r="E722">
        <v>7</v>
      </c>
      <c r="F722">
        <v>43</v>
      </c>
      <c r="G722" s="1">
        <v>0.44</v>
      </c>
      <c r="H722" s="2">
        <v>0.34899999999999998</v>
      </c>
      <c r="I722" s="2">
        <v>0.48799999999999999</v>
      </c>
      <c r="J722" s="2">
        <v>0.16300000000000001</v>
      </c>
    </row>
    <row r="723" spans="1:10" x14ac:dyDescent="0.2">
      <c r="A723" t="s">
        <v>162</v>
      </c>
      <c r="B723" t="s">
        <v>60</v>
      </c>
      <c r="C723">
        <f t="shared" si="24"/>
        <v>3046</v>
      </c>
      <c r="D723" t="s">
        <v>165</v>
      </c>
      <c r="E723">
        <v>3</v>
      </c>
      <c r="F723">
        <v>1</v>
      </c>
      <c r="G723" s="1">
        <v>0.01</v>
      </c>
      <c r="H723" s="2">
        <v>1</v>
      </c>
    </row>
    <row r="724" spans="1:10" x14ac:dyDescent="0.2">
      <c r="A724" t="s">
        <v>162</v>
      </c>
      <c r="B724" t="s">
        <v>60</v>
      </c>
      <c r="C724">
        <f t="shared" si="24"/>
        <v>3046</v>
      </c>
      <c r="D724" t="s">
        <v>165</v>
      </c>
      <c r="E724">
        <v>4</v>
      </c>
      <c r="F724">
        <v>17</v>
      </c>
      <c r="G724" s="1">
        <v>0.15</v>
      </c>
      <c r="H724" s="2">
        <v>0.76500000000000001</v>
      </c>
      <c r="I724" s="2">
        <v>0.17599999999999999</v>
      </c>
      <c r="J724" s="2">
        <v>5.8999999999999997E-2</v>
      </c>
    </row>
    <row r="725" spans="1:10" x14ac:dyDescent="0.2">
      <c r="A725" t="s">
        <v>162</v>
      </c>
      <c r="B725" t="s">
        <v>60</v>
      </c>
      <c r="C725">
        <f t="shared" si="24"/>
        <v>3046</v>
      </c>
      <c r="D725" t="s">
        <v>165</v>
      </c>
      <c r="E725">
        <v>5</v>
      </c>
      <c r="F725">
        <v>28</v>
      </c>
      <c r="G725" s="1">
        <v>0.25</v>
      </c>
      <c r="H725" s="2">
        <v>0.39300000000000002</v>
      </c>
      <c r="I725" s="2">
        <v>0.28599999999999998</v>
      </c>
      <c r="J725" s="2">
        <v>0.32100000000000001</v>
      </c>
    </row>
    <row r="726" spans="1:10" x14ac:dyDescent="0.2">
      <c r="A726" t="s">
        <v>162</v>
      </c>
      <c r="B726" t="s">
        <v>60</v>
      </c>
      <c r="C726">
        <f t="shared" si="24"/>
        <v>3046</v>
      </c>
      <c r="D726" t="s">
        <v>165</v>
      </c>
      <c r="E726">
        <v>6</v>
      </c>
      <c r="F726">
        <v>22</v>
      </c>
      <c r="G726" s="1">
        <v>0.19</v>
      </c>
      <c r="H726" s="2">
        <v>0.318</v>
      </c>
      <c r="I726" s="2">
        <v>0.5</v>
      </c>
      <c r="J726" s="2">
        <v>0.182</v>
      </c>
    </row>
    <row r="727" spans="1:10" x14ac:dyDescent="0.2">
      <c r="A727" t="s">
        <v>162</v>
      </c>
      <c r="B727" t="s">
        <v>60</v>
      </c>
      <c r="C727">
        <f t="shared" si="24"/>
        <v>3046</v>
      </c>
      <c r="D727" t="s">
        <v>165</v>
      </c>
      <c r="E727">
        <v>7</v>
      </c>
      <c r="F727">
        <v>46</v>
      </c>
      <c r="G727" s="1">
        <v>0.4</v>
      </c>
      <c r="H727" s="2">
        <v>0.34799999999999998</v>
      </c>
      <c r="I727" s="2">
        <v>0.41299999999999998</v>
      </c>
      <c r="J727" s="2">
        <v>0.23899999999999999</v>
      </c>
    </row>
    <row r="728" spans="1:10" x14ac:dyDescent="0.2">
      <c r="A728" t="s">
        <v>162</v>
      </c>
      <c r="B728" t="s">
        <v>60</v>
      </c>
      <c r="C728" t="e">
        <f t="shared" si="24"/>
        <v>#N/A</v>
      </c>
      <c r="D728" t="s">
        <v>33</v>
      </c>
      <c r="E728">
        <v>1</v>
      </c>
      <c r="F728">
        <v>1</v>
      </c>
      <c r="G728" s="1">
        <v>0</v>
      </c>
      <c r="I728" s="2">
        <v>1</v>
      </c>
    </row>
    <row r="729" spans="1:10" x14ac:dyDescent="0.2">
      <c r="A729" t="s">
        <v>162</v>
      </c>
      <c r="B729" t="s">
        <v>60</v>
      </c>
      <c r="C729" t="e">
        <f t="shared" si="24"/>
        <v>#N/A</v>
      </c>
      <c r="D729" t="s">
        <v>33</v>
      </c>
      <c r="E729">
        <v>2</v>
      </c>
      <c r="F729">
        <v>14</v>
      </c>
      <c r="G729" s="1">
        <v>0.04</v>
      </c>
      <c r="I729" s="2">
        <v>0.71399999999999997</v>
      </c>
      <c r="J729" s="2">
        <v>0.28599999999999998</v>
      </c>
    </row>
    <row r="730" spans="1:10" x14ac:dyDescent="0.2">
      <c r="A730" t="s">
        <v>162</v>
      </c>
      <c r="B730" t="s">
        <v>60</v>
      </c>
      <c r="C730" t="e">
        <f t="shared" si="24"/>
        <v>#N/A</v>
      </c>
      <c r="D730" t="s">
        <v>33</v>
      </c>
      <c r="E730">
        <v>3</v>
      </c>
      <c r="F730">
        <v>24</v>
      </c>
      <c r="G730" s="1">
        <v>7.0000000000000007E-2</v>
      </c>
      <c r="H730" s="2">
        <v>0.16700000000000001</v>
      </c>
      <c r="I730" s="2">
        <v>0.45800000000000002</v>
      </c>
      <c r="J730" s="2">
        <v>0.375</v>
      </c>
    </row>
    <row r="731" spans="1:10" x14ac:dyDescent="0.2">
      <c r="A731" t="s">
        <v>162</v>
      </c>
      <c r="B731" t="s">
        <v>60</v>
      </c>
      <c r="C731" t="e">
        <f t="shared" si="24"/>
        <v>#N/A</v>
      </c>
      <c r="D731" t="s">
        <v>33</v>
      </c>
      <c r="E731">
        <v>4</v>
      </c>
      <c r="F731">
        <v>33</v>
      </c>
      <c r="G731" s="1">
        <v>0.1</v>
      </c>
      <c r="H731" s="2">
        <v>0.21199999999999999</v>
      </c>
      <c r="I731" s="2">
        <v>0.42399999999999999</v>
      </c>
      <c r="J731" s="2">
        <v>0.36399999999999999</v>
      </c>
    </row>
    <row r="732" spans="1:10" x14ac:dyDescent="0.2">
      <c r="A732" t="s">
        <v>162</v>
      </c>
      <c r="B732" t="s">
        <v>60</v>
      </c>
      <c r="C732" t="e">
        <f t="shared" si="24"/>
        <v>#N/A</v>
      </c>
      <c r="D732" t="s">
        <v>33</v>
      </c>
      <c r="E732">
        <v>5</v>
      </c>
      <c r="F732">
        <v>40</v>
      </c>
      <c r="G732" s="1">
        <v>0.12</v>
      </c>
      <c r="H732" s="2">
        <v>0.32500000000000001</v>
      </c>
      <c r="I732" s="2">
        <v>0.4</v>
      </c>
      <c r="J732" s="2">
        <v>0.27500000000000002</v>
      </c>
    </row>
    <row r="733" spans="1:10" x14ac:dyDescent="0.2">
      <c r="A733" t="s">
        <v>162</v>
      </c>
      <c r="B733" t="s">
        <v>60</v>
      </c>
      <c r="C733" t="e">
        <f t="shared" si="24"/>
        <v>#N/A</v>
      </c>
      <c r="D733" t="s">
        <v>33</v>
      </c>
      <c r="E733">
        <v>6</v>
      </c>
      <c r="F733">
        <v>91</v>
      </c>
      <c r="G733" s="1">
        <v>0.27</v>
      </c>
      <c r="H733" s="2">
        <v>0.17599999999999999</v>
      </c>
      <c r="I733" s="2">
        <v>0.58199999999999996</v>
      </c>
      <c r="J733" s="2">
        <v>0.24199999999999999</v>
      </c>
    </row>
    <row r="734" spans="1:10" x14ac:dyDescent="0.2">
      <c r="A734" t="s">
        <v>162</v>
      </c>
      <c r="B734" t="s">
        <v>60</v>
      </c>
      <c r="C734" t="e">
        <f t="shared" si="24"/>
        <v>#N/A</v>
      </c>
      <c r="D734" t="s">
        <v>33</v>
      </c>
      <c r="E734">
        <v>7</v>
      </c>
      <c r="F734">
        <v>128</v>
      </c>
      <c r="G734" s="1">
        <v>0.39</v>
      </c>
      <c r="H734" s="2">
        <v>0.14799999999999999</v>
      </c>
      <c r="I734" s="2">
        <v>0.58599999999999997</v>
      </c>
      <c r="J734" s="2">
        <v>0.26600000000000001</v>
      </c>
    </row>
    <row r="735" spans="1:10" x14ac:dyDescent="0.2">
      <c r="A735" t="s">
        <v>162</v>
      </c>
      <c r="B735" t="s">
        <v>60</v>
      </c>
      <c r="C735">
        <f t="shared" si="24"/>
        <v>3058</v>
      </c>
      <c r="D735" t="s">
        <v>166</v>
      </c>
      <c r="E735">
        <v>1</v>
      </c>
      <c r="F735">
        <v>1</v>
      </c>
      <c r="G735" s="1">
        <v>0.01</v>
      </c>
      <c r="I735" s="2">
        <v>1</v>
      </c>
    </row>
    <row r="736" spans="1:10" x14ac:dyDescent="0.2">
      <c r="A736" t="s">
        <v>162</v>
      </c>
      <c r="B736" t="s">
        <v>60</v>
      </c>
      <c r="C736">
        <f t="shared" si="24"/>
        <v>3058</v>
      </c>
      <c r="D736" t="s">
        <v>166</v>
      </c>
      <c r="E736">
        <v>2</v>
      </c>
      <c r="F736">
        <v>1</v>
      </c>
      <c r="G736" s="1">
        <v>0.01</v>
      </c>
      <c r="J736" s="2">
        <v>1</v>
      </c>
    </row>
    <row r="737" spans="1:16" x14ac:dyDescent="0.2">
      <c r="A737" t="s">
        <v>162</v>
      </c>
      <c r="B737" t="s">
        <v>60</v>
      </c>
      <c r="C737">
        <f t="shared" si="24"/>
        <v>3058</v>
      </c>
      <c r="D737" t="s">
        <v>166</v>
      </c>
      <c r="E737">
        <v>3</v>
      </c>
      <c r="F737">
        <v>8</v>
      </c>
      <c r="G737" s="1">
        <v>0.08</v>
      </c>
      <c r="H737" s="2">
        <v>0.625</v>
      </c>
      <c r="I737" s="2">
        <v>0.125</v>
      </c>
      <c r="J737" s="2">
        <v>0.25</v>
      </c>
    </row>
    <row r="738" spans="1:16" x14ac:dyDescent="0.2">
      <c r="A738" t="s">
        <v>162</v>
      </c>
      <c r="B738" t="s">
        <v>60</v>
      </c>
      <c r="C738">
        <f t="shared" si="24"/>
        <v>3058</v>
      </c>
      <c r="D738" t="s">
        <v>166</v>
      </c>
      <c r="E738">
        <v>4</v>
      </c>
      <c r="F738">
        <v>15</v>
      </c>
      <c r="G738" s="1">
        <v>0.15</v>
      </c>
      <c r="H738" s="2">
        <v>0.46700000000000003</v>
      </c>
      <c r="I738" s="2">
        <v>0.33300000000000002</v>
      </c>
      <c r="J738" s="2">
        <v>0.2</v>
      </c>
    </row>
    <row r="739" spans="1:16" x14ac:dyDescent="0.2">
      <c r="A739" t="s">
        <v>162</v>
      </c>
      <c r="B739" t="s">
        <v>60</v>
      </c>
      <c r="C739">
        <f t="shared" si="24"/>
        <v>3058</v>
      </c>
      <c r="D739" t="s">
        <v>166</v>
      </c>
      <c r="E739">
        <v>5</v>
      </c>
      <c r="F739">
        <v>23</v>
      </c>
      <c r="G739" s="1">
        <v>0.22</v>
      </c>
      <c r="H739" s="2">
        <v>0.39100000000000001</v>
      </c>
      <c r="I739" s="2">
        <v>0.13</v>
      </c>
      <c r="J739" s="2">
        <v>0.47799999999999998</v>
      </c>
    </row>
    <row r="740" spans="1:16" x14ac:dyDescent="0.2">
      <c r="A740" t="s">
        <v>162</v>
      </c>
      <c r="B740" t="s">
        <v>60</v>
      </c>
      <c r="C740">
        <f t="shared" si="24"/>
        <v>3058</v>
      </c>
      <c r="D740" t="s">
        <v>166</v>
      </c>
      <c r="E740">
        <v>6</v>
      </c>
      <c r="F740">
        <v>21</v>
      </c>
      <c r="G740" s="1">
        <v>0.2</v>
      </c>
      <c r="H740" s="2">
        <v>0.14299999999999999</v>
      </c>
      <c r="I740" s="2">
        <v>0.52400000000000002</v>
      </c>
      <c r="J740" s="2">
        <v>0.33300000000000002</v>
      </c>
    </row>
    <row r="741" spans="1:16" x14ac:dyDescent="0.2">
      <c r="A741" t="s">
        <v>162</v>
      </c>
      <c r="B741" t="s">
        <v>60</v>
      </c>
      <c r="C741">
        <f t="shared" si="24"/>
        <v>3058</v>
      </c>
      <c r="D741" t="s">
        <v>166</v>
      </c>
      <c r="E741">
        <v>7</v>
      </c>
      <c r="F741">
        <v>34</v>
      </c>
      <c r="G741" s="1">
        <v>0.33</v>
      </c>
      <c r="H741" s="2">
        <v>0.35299999999999998</v>
      </c>
      <c r="I741" s="2">
        <v>0.441</v>
      </c>
      <c r="J741" s="2">
        <v>0.20599999999999999</v>
      </c>
    </row>
    <row r="742" spans="1:16" x14ac:dyDescent="0.2">
      <c r="A742" t="s">
        <v>162</v>
      </c>
      <c r="B742" t="s">
        <v>60</v>
      </c>
      <c r="C742" t="e">
        <f t="shared" si="24"/>
        <v>#N/A</v>
      </c>
      <c r="D742" t="s">
        <v>73</v>
      </c>
      <c r="E742">
        <v>5</v>
      </c>
      <c r="F742">
        <v>3</v>
      </c>
      <c r="G742" s="1">
        <v>0.19</v>
      </c>
      <c r="H742" s="2">
        <v>1</v>
      </c>
    </row>
    <row r="743" spans="1:16" x14ac:dyDescent="0.2">
      <c r="A743" t="s">
        <v>162</v>
      </c>
      <c r="B743" t="s">
        <v>60</v>
      </c>
      <c r="C743" t="e">
        <f t="shared" si="24"/>
        <v>#N/A</v>
      </c>
      <c r="D743" t="s">
        <v>73</v>
      </c>
      <c r="E743">
        <v>6</v>
      </c>
      <c r="F743">
        <v>5</v>
      </c>
      <c r="G743" s="1">
        <v>0.31</v>
      </c>
      <c r="H743" s="2">
        <v>1</v>
      </c>
    </row>
    <row r="744" spans="1:16" x14ac:dyDescent="0.2">
      <c r="A744" t="s">
        <v>162</v>
      </c>
      <c r="B744" t="s">
        <v>60</v>
      </c>
      <c r="C744" t="e">
        <f t="shared" ref="C744" si="25">VLOOKUP(D744,telu_s7,2,FALSE)</f>
        <v>#N/A</v>
      </c>
      <c r="D744" t="s">
        <v>73</v>
      </c>
      <c r="E744">
        <v>7</v>
      </c>
      <c r="F744">
        <v>8</v>
      </c>
      <c r="G744" s="1">
        <v>0.5</v>
      </c>
      <c r="H744" s="2">
        <v>0.875</v>
      </c>
      <c r="J744" s="2">
        <v>0.125</v>
      </c>
    </row>
    <row r="745" spans="1:16" x14ac:dyDescent="0.2">
      <c r="A745" t="s">
        <v>162</v>
      </c>
      <c r="B745" t="s">
        <v>49</v>
      </c>
      <c r="C745" t="e">
        <f t="shared" ref="C745:C776" si="26">VLOOKUP(D745,ptna_s7,2,FALSE)</f>
        <v>#N/A</v>
      </c>
      <c r="D745" t="s">
        <v>38</v>
      </c>
      <c r="E745">
        <v>5</v>
      </c>
      <c r="F745">
        <v>1</v>
      </c>
      <c r="G745" s="1">
        <v>0.13</v>
      </c>
      <c r="H745" s="2">
        <v>1</v>
      </c>
      <c r="O745" t="s">
        <v>54</v>
      </c>
      <c r="P745">
        <v>197</v>
      </c>
    </row>
    <row r="746" spans="1:16" x14ac:dyDescent="0.2">
      <c r="A746" t="s">
        <v>162</v>
      </c>
      <c r="B746" t="s">
        <v>49</v>
      </c>
      <c r="C746" t="e">
        <f t="shared" si="26"/>
        <v>#N/A</v>
      </c>
      <c r="D746" t="s">
        <v>38</v>
      </c>
      <c r="E746">
        <v>6</v>
      </c>
      <c r="F746">
        <v>1</v>
      </c>
      <c r="G746" s="1">
        <v>0.13</v>
      </c>
      <c r="H746" s="2">
        <v>1</v>
      </c>
      <c r="O746" t="s">
        <v>360</v>
      </c>
      <c r="P746">
        <v>12</v>
      </c>
    </row>
    <row r="747" spans="1:16" x14ac:dyDescent="0.2">
      <c r="A747" t="s">
        <v>162</v>
      </c>
      <c r="B747" t="s">
        <v>49</v>
      </c>
      <c r="C747" t="e">
        <f t="shared" si="26"/>
        <v>#N/A</v>
      </c>
      <c r="D747" t="s">
        <v>38</v>
      </c>
      <c r="E747">
        <v>7</v>
      </c>
      <c r="F747">
        <v>6</v>
      </c>
      <c r="G747" s="1">
        <v>0.75</v>
      </c>
      <c r="H747" s="2">
        <v>0.16700000000000001</v>
      </c>
      <c r="I747" s="2">
        <v>0.5</v>
      </c>
      <c r="J747" s="2">
        <v>0.33300000000000002</v>
      </c>
      <c r="O747" t="s">
        <v>169</v>
      </c>
      <c r="P747">
        <v>3107</v>
      </c>
    </row>
    <row r="748" spans="1:16" x14ac:dyDescent="0.2">
      <c r="A748" t="s">
        <v>162</v>
      </c>
      <c r="B748" t="s">
        <v>49</v>
      </c>
      <c r="C748">
        <f t="shared" si="26"/>
        <v>3028</v>
      </c>
      <c r="D748" t="s">
        <v>167</v>
      </c>
      <c r="E748">
        <v>4</v>
      </c>
      <c r="F748">
        <v>4</v>
      </c>
      <c r="G748" s="1">
        <v>0.25</v>
      </c>
      <c r="H748" s="2">
        <v>0.25</v>
      </c>
      <c r="J748" s="2">
        <v>0.75</v>
      </c>
      <c r="O748" t="s">
        <v>51</v>
      </c>
      <c r="P748">
        <v>579</v>
      </c>
    </row>
    <row r="749" spans="1:16" x14ac:dyDescent="0.2">
      <c r="A749" t="s">
        <v>162</v>
      </c>
      <c r="B749" t="s">
        <v>49</v>
      </c>
      <c r="C749">
        <f t="shared" si="26"/>
        <v>3028</v>
      </c>
      <c r="D749" t="s">
        <v>167</v>
      </c>
      <c r="E749">
        <v>5</v>
      </c>
      <c r="F749">
        <v>4</v>
      </c>
      <c r="G749" s="1">
        <v>0.25</v>
      </c>
      <c r="H749" s="2">
        <v>0.5</v>
      </c>
      <c r="I749" s="2">
        <v>0.25</v>
      </c>
      <c r="J749" s="2">
        <v>0.25</v>
      </c>
      <c r="O749" t="s">
        <v>361</v>
      </c>
      <c r="P749">
        <v>3175</v>
      </c>
    </row>
    <row r="750" spans="1:16" x14ac:dyDescent="0.2">
      <c r="A750" t="s">
        <v>162</v>
      </c>
      <c r="B750" t="s">
        <v>49</v>
      </c>
      <c r="C750">
        <f t="shared" si="26"/>
        <v>3028</v>
      </c>
      <c r="D750" t="s">
        <v>167</v>
      </c>
      <c r="E750">
        <v>6</v>
      </c>
      <c r="F750">
        <v>1</v>
      </c>
      <c r="G750" s="1">
        <v>0.06</v>
      </c>
      <c r="J750" s="2">
        <v>1</v>
      </c>
      <c r="O750" t="s">
        <v>102</v>
      </c>
      <c r="P750">
        <v>249</v>
      </c>
    </row>
    <row r="751" spans="1:16" x14ac:dyDescent="0.2">
      <c r="A751" t="s">
        <v>162</v>
      </c>
      <c r="B751" t="s">
        <v>49</v>
      </c>
      <c r="C751">
        <f t="shared" si="26"/>
        <v>3028</v>
      </c>
      <c r="D751" t="s">
        <v>167</v>
      </c>
      <c r="E751">
        <v>7</v>
      </c>
      <c r="F751">
        <v>7</v>
      </c>
      <c r="G751" s="1">
        <v>0.44</v>
      </c>
      <c r="H751" s="2">
        <v>0.28599999999999998</v>
      </c>
      <c r="I751" s="2">
        <v>0.28599999999999998</v>
      </c>
      <c r="J751" s="2">
        <v>0.42899999999999999</v>
      </c>
      <c r="O751" t="s">
        <v>40</v>
      </c>
      <c r="P751">
        <v>3082</v>
      </c>
    </row>
    <row r="752" spans="1:16" x14ac:dyDescent="0.2">
      <c r="A752" t="s">
        <v>162</v>
      </c>
      <c r="B752" t="s">
        <v>49</v>
      </c>
      <c r="C752">
        <f t="shared" si="26"/>
        <v>249</v>
      </c>
      <c r="D752" t="s">
        <v>102</v>
      </c>
      <c r="E752">
        <v>2</v>
      </c>
      <c r="F752">
        <v>1</v>
      </c>
      <c r="G752" s="1">
        <v>0.02</v>
      </c>
      <c r="I752" s="2">
        <v>1</v>
      </c>
      <c r="O752" t="s">
        <v>362</v>
      </c>
      <c r="P752">
        <v>121</v>
      </c>
    </row>
    <row r="753" spans="1:16" x14ac:dyDescent="0.2">
      <c r="A753" t="s">
        <v>162</v>
      </c>
      <c r="B753" t="s">
        <v>49</v>
      </c>
      <c r="C753">
        <f t="shared" si="26"/>
        <v>249</v>
      </c>
      <c r="D753" t="s">
        <v>102</v>
      </c>
      <c r="E753">
        <v>3</v>
      </c>
      <c r="F753">
        <v>7</v>
      </c>
      <c r="G753" s="1">
        <v>0.17</v>
      </c>
      <c r="H753" s="2">
        <v>1</v>
      </c>
      <c r="O753" t="s">
        <v>52</v>
      </c>
      <c r="P753">
        <v>390</v>
      </c>
    </row>
    <row r="754" spans="1:16" x14ac:dyDescent="0.2">
      <c r="A754" t="s">
        <v>162</v>
      </c>
      <c r="B754" t="s">
        <v>49</v>
      </c>
      <c r="C754">
        <f t="shared" si="26"/>
        <v>249</v>
      </c>
      <c r="D754" t="s">
        <v>102</v>
      </c>
      <c r="E754">
        <v>4</v>
      </c>
      <c r="F754">
        <v>6</v>
      </c>
      <c r="G754" s="1">
        <v>0.14000000000000001</v>
      </c>
      <c r="H754" s="2">
        <v>1</v>
      </c>
      <c r="O754" t="s">
        <v>167</v>
      </c>
      <c r="P754">
        <v>3028</v>
      </c>
    </row>
    <row r="755" spans="1:16" x14ac:dyDescent="0.2">
      <c r="A755" t="s">
        <v>162</v>
      </c>
      <c r="B755" t="s">
        <v>49</v>
      </c>
      <c r="C755">
        <f t="shared" si="26"/>
        <v>249</v>
      </c>
      <c r="D755" t="s">
        <v>102</v>
      </c>
      <c r="E755">
        <v>5</v>
      </c>
      <c r="F755">
        <v>11</v>
      </c>
      <c r="G755" s="1">
        <v>0.26</v>
      </c>
      <c r="H755" s="2">
        <v>0.90900000000000003</v>
      </c>
      <c r="I755" s="2">
        <v>9.0999999999999998E-2</v>
      </c>
      <c r="O755" t="s">
        <v>170</v>
      </c>
      <c r="P755">
        <v>3075</v>
      </c>
    </row>
    <row r="756" spans="1:16" x14ac:dyDescent="0.2">
      <c r="A756" t="s">
        <v>162</v>
      </c>
      <c r="B756" t="s">
        <v>49</v>
      </c>
      <c r="C756">
        <f t="shared" si="26"/>
        <v>249</v>
      </c>
      <c r="D756" t="s">
        <v>102</v>
      </c>
      <c r="E756">
        <v>6</v>
      </c>
      <c r="F756">
        <v>3</v>
      </c>
      <c r="G756" s="1">
        <v>7.0000000000000007E-2</v>
      </c>
      <c r="H756" s="2">
        <v>1</v>
      </c>
      <c r="O756" t="s">
        <v>363</v>
      </c>
      <c r="P756">
        <v>3146</v>
      </c>
    </row>
    <row r="757" spans="1:16" x14ac:dyDescent="0.2">
      <c r="A757" t="s">
        <v>162</v>
      </c>
      <c r="B757" t="s">
        <v>49</v>
      </c>
      <c r="C757">
        <f t="shared" si="26"/>
        <v>249</v>
      </c>
      <c r="D757" t="s">
        <v>102</v>
      </c>
      <c r="E757">
        <v>7</v>
      </c>
      <c r="F757">
        <v>14</v>
      </c>
      <c r="G757" s="1">
        <v>0.33</v>
      </c>
      <c r="H757" s="2">
        <v>0.64300000000000002</v>
      </c>
      <c r="I757" s="2">
        <v>0.214</v>
      </c>
      <c r="J757" s="2">
        <v>0.14299999999999999</v>
      </c>
      <c r="O757" t="s">
        <v>402</v>
      </c>
      <c r="P757">
        <v>3208</v>
      </c>
    </row>
    <row r="758" spans="1:16" x14ac:dyDescent="0.2">
      <c r="A758" t="s">
        <v>162</v>
      </c>
      <c r="B758" t="s">
        <v>49</v>
      </c>
      <c r="C758" t="e">
        <f t="shared" si="26"/>
        <v>#N/A</v>
      </c>
      <c r="D758" t="s">
        <v>154</v>
      </c>
      <c r="E758">
        <v>2</v>
      </c>
      <c r="F758">
        <v>2</v>
      </c>
      <c r="G758" s="1">
        <v>0.01</v>
      </c>
      <c r="I758" s="2">
        <v>1</v>
      </c>
    </row>
    <row r="759" spans="1:16" x14ac:dyDescent="0.2">
      <c r="A759" t="s">
        <v>162</v>
      </c>
      <c r="B759" t="s">
        <v>49</v>
      </c>
      <c r="C759" t="e">
        <f t="shared" si="26"/>
        <v>#N/A</v>
      </c>
      <c r="D759" t="s">
        <v>154</v>
      </c>
      <c r="E759">
        <v>3</v>
      </c>
      <c r="F759">
        <v>9</v>
      </c>
      <c r="G759" s="1">
        <v>7.0000000000000007E-2</v>
      </c>
      <c r="H759" s="2">
        <v>0.66700000000000004</v>
      </c>
      <c r="J759" s="2">
        <v>0.33300000000000002</v>
      </c>
    </row>
    <row r="760" spans="1:16" x14ac:dyDescent="0.2">
      <c r="A760" t="s">
        <v>162</v>
      </c>
      <c r="B760" t="s">
        <v>49</v>
      </c>
      <c r="C760" t="e">
        <f t="shared" si="26"/>
        <v>#N/A</v>
      </c>
      <c r="D760" t="s">
        <v>154</v>
      </c>
      <c r="E760">
        <v>4</v>
      </c>
      <c r="F760">
        <v>18</v>
      </c>
      <c r="G760" s="1">
        <v>0.13</v>
      </c>
      <c r="H760" s="2">
        <v>0.5</v>
      </c>
      <c r="I760" s="2">
        <v>0.38900000000000001</v>
      </c>
      <c r="J760" s="2">
        <v>0.111</v>
      </c>
    </row>
    <row r="761" spans="1:16" x14ac:dyDescent="0.2">
      <c r="A761" t="s">
        <v>162</v>
      </c>
      <c r="B761" t="s">
        <v>49</v>
      </c>
      <c r="C761" t="e">
        <f t="shared" si="26"/>
        <v>#N/A</v>
      </c>
      <c r="D761" t="s">
        <v>154</v>
      </c>
      <c r="E761">
        <v>5</v>
      </c>
      <c r="F761">
        <v>33</v>
      </c>
      <c r="G761" s="1">
        <v>0.24</v>
      </c>
      <c r="H761" s="2">
        <v>0.60599999999999998</v>
      </c>
      <c r="I761" s="2">
        <v>0.27300000000000002</v>
      </c>
      <c r="J761" s="2">
        <v>0.121</v>
      </c>
    </row>
    <row r="762" spans="1:16" x14ac:dyDescent="0.2">
      <c r="A762" t="s">
        <v>162</v>
      </c>
      <c r="B762" t="s">
        <v>49</v>
      </c>
      <c r="C762" t="e">
        <f t="shared" si="26"/>
        <v>#N/A</v>
      </c>
      <c r="D762" t="s">
        <v>154</v>
      </c>
      <c r="E762">
        <v>6</v>
      </c>
      <c r="F762">
        <v>25</v>
      </c>
      <c r="G762" s="1">
        <v>0.18</v>
      </c>
      <c r="H762" s="2">
        <v>0.2</v>
      </c>
      <c r="I762" s="2">
        <v>0.64</v>
      </c>
      <c r="J762" s="2">
        <v>0.16</v>
      </c>
    </row>
    <row r="763" spans="1:16" x14ac:dyDescent="0.2">
      <c r="A763" t="s">
        <v>162</v>
      </c>
      <c r="B763" t="s">
        <v>49</v>
      </c>
      <c r="C763" t="e">
        <f t="shared" si="26"/>
        <v>#N/A</v>
      </c>
      <c r="D763" t="s">
        <v>154</v>
      </c>
      <c r="E763">
        <v>7</v>
      </c>
      <c r="F763">
        <v>51</v>
      </c>
      <c r="G763" s="1">
        <v>0.37</v>
      </c>
      <c r="H763" s="2">
        <v>0.47099999999999997</v>
      </c>
      <c r="I763" s="2">
        <v>0.29399999999999998</v>
      </c>
      <c r="J763" s="2">
        <v>0.23499999999999999</v>
      </c>
    </row>
    <row r="764" spans="1:16" x14ac:dyDescent="0.2">
      <c r="A764" t="s">
        <v>162</v>
      </c>
      <c r="B764" t="s">
        <v>49</v>
      </c>
      <c r="C764">
        <f t="shared" si="26"/>
        <v>390</v>
      </c>
      <c r="D764" t="s">
        <v>52</v>
      </c>
      <c r="E764">
        <v>6</v>
      </c>
      <c r="F764">
        <v>1</v>
      </c>
      <c r="G764" s="1">
        <v>1</v>
      </c>
      <c r="H764" s="2">
        <v>1</v>
      </c>
    </row>
    <row r="765" spans="1:16" x14ac:dyDescent="0.2">
      <c r="A765" t="s">
        <v>162</v>
      </c>
      <c r="B765" t="s">
        <v>49</v>
      </c>
      <c r="C765" t="e">
        <f t="shared" si="26"/>
        <v>#N/A</v>
      </c>
      <c r="D765" t="s">
        <v>168</v>
      </c>
      <c r="E765">
        <v>3</v>
      </c>
      <c r="F765">
        <v>10</v>
      </c>
      <c r="G765" s="1">
        <v>0.08</v>
      </c>
      <c r="H765" s="2">
        <v>0.7</v>
      </c>
      <c r="I765" s="2">
        <v>0.1</v>
      </c>
      <c r="J765" s="2">
        <v>0.2</v>
      </c>
    </row>
    <row r="766" spans="1:16" x14ac:dyDescent="0.2">
      <c r="A766" t="s">
        <v>162</v>
      </c>
      <c r="B766" t="s">
        <v>49</v>
      </c>
      <c r="C766" t="e">
        <f t="shared" si="26"/>
        <v>#N/A</v>
      </c>
      <c r="D766" t="s">
        <v>168</v>
      </c>
      <c r="E766">
        <v>4</v>
      </c>
      <c r="F766">
        <v>16</v>
      </c>
      <c r="G766" s="1">
        <v>0.12</v>
      </c>
      <c r="H766" s="2">
        <v>0.68799999999999994</v>
      </c>
      <c r="I766" s="2">
        <v>0.125</v>
      </c>
      <c r="J766" s="2">
        <v>0.188</v>
      </c>
    </row>
    <row r="767" spans="1:16" x14ac:dyDescent="0.2">
      <c r="A767" t="s">
        <v>162</v>
      </c>
      <c r="B767" t="s">
        <v>49</v>
      </c>
      <c r="C767" t="e">
        <f t="shared" si="26"/>
        <v>#N/A</v>
      </c>
      <c r="D767" t="s">
        <v>168</v>
      </c>
      <c r="E767">
        <v>5</v>
      </c>
      <c r="F767">
        <v>23</v>
      </c>
      <c r="G767" s="1">
        <v>0.18</v>
      </c>
      <c r="H767" s="2">
        <v>0.65200000000000002</v>
      </c>
      <c r="I767" s="2">
        <v>0.13</v>
      </c>
      <c r="J767" s="2">
        <v>0.217</v>
      </c>
    </row>
    <row r="768" spans="1:16" x14ac:dyDescent="0.2">
      <c r="A768" t="s">
        <v>162</v>
      </c>
      <c r="B768" t="s">
        <v>49</v>
      </c>
      <c r="C768" t="e">
        <f t="shared" si="26"/>
        <v>#N/A</v>
      </c>
      <c r="D768" t="s">
        <v>168</v>
      </c>
      <c r="E768">
        <v>6</v>
      </c>
      <c r="F768">
        <v>19</v>
      </c>
      <c r="G768" s="1">
        <v>0.15</v>
      </c>
      <c r="H768" s="2">
        <v>0.47399999999999998</v>
      </c>
      <c r="I768" s="2">
        <v>0.316</v>
      </c>
      <c r="J768" s="2">
        <v>0.21099999999999999</v>
      </c>
    </row>
    <row r="769" spans="1:10" x14ac:dyDescent="0.2">
      <c r="A769" t="s">
        <v>162</v>
      </c>
      <c r="B769" t="s">
        <v>49</v>
      </c>
      <c r="C769" t="e">
        <f t="shared" si="26"/>
        <v>#N/A</v>
      </c>
      <c r="D769" t="s">
        <v>168</v>
      </c>
      <c r="E769">
        <v>7</v>
      </c>
      <c r="F769">
        <v>61</v>
      </c>
      <c r="G769" s="1">
        <v>0.47</v>
      </c>
      <c r="H769" s="2">
        <v>0.42599999999999999</v>
      </c>
      <c r="I769" s="2">
        <v>0.311</v>
      </c>
      <c r="J769" s="2">
        <v>0.26200000000000001</v>
      </c>
    </row>
    <row r="770" spans="1:10" x14ac:dyDescent="0.2">
      <c r="A770" t="s">
        <v>162</v>
      </c>
      <c r="B770" t="s">
        <v>49</v>
      </c>
      <c r="C770">
        <f t="shared" si="26"/>
        <v>3082</v>
      </c>
      <c r="D770" t="s">
        <v>40</v>
      </c>
      <c r="E770">
        <v>3</v>
      </c>
      <c r="F770">
        <v>5</v>
      </c>
      <c r="G770" s="1">
        <v>0.08</v>
      </c>
      <c r="H770" s="2">
        <v>0.4</v>
      </c>
      <c r="J770" s="2">
        <v>0.6</v>
      </c>
    </row>
    <row r="771" spans="1:10" x14ac:dyDescent="0.2">
      <c r="A771" t="s">
        <v>162</v>
      </c>
      <c r="B771" t="s">
        <v>49</v>
      </c>
      <c r="C771">
        <f t="shared" si="26"/>
        <v>3082</v>
      </c>
      <c r="D771" t="s">
        <v>40</v>
      </c>
      <c r="E771">
        <v>4</v>
      </c>
      <c r="F771">
        <v>5</v>
      </c>
      <c r="G771" s="1">
        <v>0.08</v>
      </c>
      <c r="H771" s="2">
        <v>0.8</v>
      </c>
      <c r="I771" s="2">
        <v>0.2</v>
      </c>
    </row>
    <row r="772" spans="1:10" x14ac:dyDescent="0.2">
      <c r="A772" t="s">
        <v>162</v>
      </c>
      <c r="B772" t="s">
        <v>49</v>
      </c>
      <c r="C772">
        <f t="shared" si="26"/>
        <v>3082</v>
      </c>
      <c r="D772" t="s">
        <v>40</v>
      </c>
      <c r="E772">
        <v>5</v>
      </c>
      <c r="F772">
        <v>16</v>
      </c>
      <c r="G772" s="1">
        <v>0.24</v>
      </c>
      <c r="H772" s="2">
        <v>0.75</v>
      </c>
      <c r="I772" s="2">
        <v>0.125</v>
      </c>
      <c r="J772" s="2">
        <v>0.125</v>
      </c>
    </row>
    <row r="773" spans="1:10" x14ac:dyDescent="0.2">
      <c r="A773" t="s">
        <v>162</v>
      </c>
      <c r="B773" t="s">
        <v>49</v>
      </c>
      <c r="C773">
        <f t="shared" si="26"/>
        <v>3082</v>
      </c>
      <c r="D773" t="s">
        <v>40</v>
      </c>
      <c r="E773">
        <v>6</v>
      </c>
      <c r="F773">
        <v>7</v>
      </c>
      <c r="G773" s="1">
        <v>0.11</v>
      </c>
      <c r="H773" s="2">
        <v>0.71399999999999997</v>
      </c>
      <c r="I773" s="2">
        <v>0.14299999999999999</v>
      </c>
      <c r="J773" s="2">
        <v>0.14299999999999999</v>
      </c>
    </row>
    <row r="774" spans="1:10" x14ac:dyDescent="0.2">
      <c r="A774" t="s">
        <v>162</v>
      </c>
      <c r="B774" t="s">
        <v>49</v>
      </c>
      <c r="C774">
        <f t="shared" si="26"/>
        <v>3082</v>
      </c>
      <c r="D774" t="s">
        <v>40</v>
      </c>
      <c r="E774">
        <v>7</v>
      </c>
      <c r="F774">
        <v>33</v>
      </c>
      <c r="G774" s="1">
        <v>0.5</v>
      </c>
      <c r="H774" s="2">
        <v>0.63600000000000001</v>
      </c>
      <c r="I774" s="2">
        <v>0.152</v>
      </c>
      <c r="J774" s="2">
        <v>0.21199999999999999</v>
      </c>
    </row>
    <row r="775" spans="1:10" x14ac:dyDescent="0.2">
      <c r="A775" t="s">
        <v>162</v>
      </c>
      <c r="B775" t="s">
        <v>49</v>
      </c>
      <c r="C775" t="e">
        <f t="shared" si="26"/>
        <v>#N/A</v>
      </c>
      <c r="D775" t="s">
        <v>17</v>
      </c>
      <c r="E775">
        <v>7</v>
      </c>
      <c r="F775">
        <v>3</v>
      </c>
      <c r="G775" s="1">
        <v>1</v>
      </c>
      <c r="H775" s="2">
        <v>0.33300000000000002</v>
      </c>
      <c r="J775" s="2">
        <v>0.66700000000000004</v>
      </c>
    </row>
    <row r="776" spans="1:10" x14ac:dyDescent="0.2">
      <c r="A776" t="s">
        <v>162</v>
      </c>
      <c r="B776" t="s">
        <v>49</v>
      </c>
      <c r="C776">
        <f t="shared" si="26"/>
        <v>3107</v>
      </c>
      <c r="D776" t="s">
        <v>169</v>
      </c>
      <c r="E776">
        <v>5</v>
      </c>
      <c r="F776">
        <v>1</v>
      </c>
      <c r="G776" s="1">
        <v>0.25</v>
      </c>
      <c r="H776" s="2">
        <v>1</v>
      </c>
    </row>
    <row r="777" spans="1:10" x14ac:dyDescent="0.2">
      <c r="A777" t="s">
        <v>162</v>
      </c>
      <c r="B777" t="s">
        <v>49</v>
      </c>
      <c r="C777">
        <f t="shared" ref="C777:C794" si="27">VLOOKUP(D777,ptna_s7,2,FALSE)</f>
        <v>3107</v>
      </c>
      <c r="D777" t="s">
        <v>169</v>
      </c>
      <c r="E777">
        <v>6</v>
      </c>
      <c r="F777">
        <v>1</v>
      </c>
      <c r="G777" s="1">
        <v>0.25</v>
      </c>
      <c r="H777" s="2">
        <v>1</v>
      </c>
    </row>
    <row r="778" spans="1:10" x14ac:dyDescent="0.2">
      <c r="A778" t="s">
        <v>162</v>
      </c>
      <c r="B778" t="s">
        <v>49</v>
      </c>
      <c r="C778">
        <f t="shared" si="27"/>
        <v>3107</v>
      </c>
      <c r="D778" t="s">
        <v>169</v>
      </c>
      <c r="E778">
        <v>7</v>
      </c>
      <c r="F778">
        <v>2</v>
      </c>
      <c r="G778" s="1">
        <v>0.5</v>
      </c>
      <c r="H778" s="2">
        <v>0.5</v>
      </c>
      <c r="J778" s="2">
        <v>0.5</v>
      </c>
    </row>
    <row r="779" spans="1:10" x14ac:dyDescent="0.2">
      <c r="A779" t="s">
        <v>162</v>
      </c>
      <c r="B779" t="s">
        <v>49</v>
      </c>
      <c r="C779">
        <f t="shared" si="27"/>
        <v>197</v>
      </c>
      <c r="D779" t="s">
        <v>54</v>
      </c>
      <c r="E779">
        <v>1</v>
      </c>
      <c r="F779">
        <v>9</v>
      </c>
      <c r="G779" s="1">
        <v>0.02</v>
      </c>
      <c r="I779" s="2">
        <v>1</v>
      </c>
    </row>
    <row r="780" spans="1:10" x14ac:dyDescent="0.2">
      <c r="A780" t="s">
        <v>162</v>
      </c>
      <c r="B780" t="s">
        <v>49</v>
      </c>
      <c r="C780">
        <f t="shared" si="27"/>
        <v>197</v>
      </c>
      <c r="D780" t="s">
        <v>54</v>
      </c>
      <c r="E780">
        <v>2</v>
      </c>
      <c r="F780">
        <v>34</v>
      </c>
      <c r="G780" s="1">
        <v>0.08</v>
      </c>
      <c r="H780" s="2">
        <v>2.9000000000000001E-2</v>
      </c>
      <c r="I780" s="2">
        <v>0.79400000000000004</v>
      </c>
      <c r="J780" s="2">
        <v>0.17599999999999999</v>
      </c>
    </row>
    <row r="781" spans="1:10" x14ac:dyDescent="0.2">
      <c r="A781" t="s">
        <v>162</v>
      </c>
      <c r="B781" t="s">
        <v>49</v>
      </c>
      <c r="C781">
        <f t="shared" si="27"/>
        <v>197</v>
      </c>
      <c r="D781" t="s">
        <v>54</v>
      </c>
      <c r="E781">
        <v>3</v>
      </c>
      <c r="F781">
        <v>64</v>
      </c>
      <c r="G781" s="1">
        <v>0.14000000000000001</v>
      </c>
      <c r="H781" s="2">
        <v>0.20300000000000001</v>
      </c>
      <c r="I781" s="2">
        <v>0.56299999999999994</v>
      </c>
      <c r="J781" s="2">
        <v>0.23400000000000001</v>
      </c>
    </row>
    <row r="782" spans="1:10" x14ac:dyDescent="0.2">
      <c r="A782" t="s">
        <v>162</v>
      </c>
      <c r="B782" t="s">
        <v>49</v>
      </c>
      <c r="C782">
        <f t="shared" si="27"/>
        <v>197</v>
      </c>
      <c r="D782" t="s">
        <v>54</v>
      </c>
      <c r="E782">
        <v>4</v>
      </c>
      <c r="F782">
        <v>59</v>
      </c>
      <c r="G782" s="1">
        <v>0.13</v>
      </c>
      <c r="H782" s="2">
        <v>0.27100000000000002</v>
      </c>
      <c r="I782" s="2">
        <v>0.441</v>
      </c>
      <c r="J782" s="2">
        <v>0.28799999999999998</v>
      </c>
    </row>
    <row r="783" spans="1:10" x14ac:dyDescent="0.2">
      <c r="A783" t="s">
        <v>162</v>
      </c>
      <c r="B783" t="s">
        <v>49</v>
      </c>
      <c r="C783">
        <f t="shared" si="27"/>
        <v>197</v>
      </c>
      <c r="D783" t="s">
        <v>54</v>
      </c>
      <c r="E783">
        <v>5</v>
      </c>
      <c r="F783">
        <v>86</v>
      </c>
      <c r="G783" s="1">
        <v>0.19</v>
      </c>
      <c r="H783" s="2">
        <v>0.40699999999999997</v>
      </c>
      <c r="I783" s="2">
        <v>0.33700000000000002</v>
      </c>
      <c r="J783" s="2">
        <v>0.25600000000000001</v>
      </c>
    </row>
    <row r="784" spans="1:10" x14ac:dyDescent="0.2">
      <c r="A784" t="s">
        <v>162</v>
      </c>
      <c r="B784" t="s">
        <v>49</v>
      </c>
      <c r="C784">
        <f t="shared" si="27"/>
        <v>197</v>
      </c>
      <c r="D784" t="s">
        <v>54</v>
      </c>
      <c r="E784">
        <v>6</v>
      </c>
      <c r="F784">
        <v>60</v>
      </c>
      <c r="G784" s="1">
        <v>0.13</v>
      </c>
      <c r="H784" s="2">
        <v>0.217</v>
      </c>
      <c r="I784" s="2">
        <v>0.63300000000000001</v>
      </c>
      <c r="J784" s="2">
        <v>0.15</v>
      </c>
    </row>
    <row r="785" spans="1:16" x14ac:dyDescent="0.2">
      <c r="A785" t="s">
        <v>162</v>
      </c>
      <c r="B785" t="s">
        <v>49</v>
      </c>
      <c r="C785">
        <f t="shared" si="27"/>
        <v>197</v>
      </c>
      <c r="D785" t="s">
        <v>54</v>
      </c>
      <c r="E785">
        <v>7</v>
      </c>
      <c r="F785">
        <v>141</v>
      </c>
      <c r="G785" s="1">
        <v>0.31</v>
      </c>
      <c r="H785" s="2">
        <v>0.16300000000000001</v>
      </c>
      <c r="I785" s="2">
        <v>0.55300000000000005</v>
      </c>
      <c r="J785" s="2">
        <v>0.28399999999999997</v>
      </c>
    </row>
    <row r="786" spans="1:16" x14ac:dyDescent="0.2">
      <c r="A786" t="s">
        <v>162</v>
      </c>
      <c r="B786" t="s">
        <v>49</v>
      </c>
      <c r="C786">
        <f t="shared" si="27"/>
        <v>3075</v>
      </c>
      <c r="D786" t="s">
        <v>170</v>
      </c>
      <c r="E786">
        <v>3</v>
      </c>
      <c r="F786">
        <v>1</v>
      </c>
      <c r="G786" s="1">
        <v>7.0000000000000007E-2</v>
      </c>
      <c r="H786" s="2">
        <v>1</v>
      </c>
    </row>
    <row r="787" spans="1:16" x14ac:dyDescent="0.2">
      <c r="A787" t="s">
        <v>162</v>
      </c>
      <c r="B787" t="s">
        <v>49</v>
      </c>
      <c r="C787">
        <f t="shared" si="27"/>
        <v>3075</v>
      </c>
      <c r="D787" t="s">
        <v>170</v>
      </c>
      <c r="E787">
        <v>5</v>
      </c>
      <c r="F787">
        <v>3</v>
      </c>
      <c r="G787" s="1">
        <v>0.2</v>
      </c>
      <c r="H787" s="2">
        <v>0.66700000000000004</v>
      </c>
      <c r="J787" s="2">
        <v>0.33300000000000002</v>
      </c>
    </row>
    <row r="788" spans="1:16" x14ac:dyDescent="0.2">
      <c r="A788" t="s">
        <v>162</v>
      </c>
      <c r="B788" t="s">
        <v>49</v>
      </c>
      <c r="C788">
        <f t="shared" si="27"/>
        <v>3075</v>
      </c>
      <c r="D788" t="s">
        <v>170</v>
      </c>
      <c r="E788">
        <v>6</v>
      </c>
      <c r="F788">
        <v>6</v>
      </c>
      <c r="G788" s="1">
        <v>0.4</v>
      </c>
      <c r="H788" s="2">
        <v>0.5</v>
      </c>
      <c r="I788" s="2">
        <v>0.33300000000000002</v>
      </c>
      <c r="J788" s="2">
        <v>0.16700000000000001</v>
      </c>
    </row>
    <row r="789" spans="1:16" x14ac:dyDescent="0.2">
      <c r="A789" t="s">
        <v>162</v>
      </c>
      <c r="B789" t="s">
        <v>49</v>
      </c>
      <c r="C789">
        <f t="shared" si="27"/>
        <v>3075</v>
      </c>
      <c r="D789" t="s">
        <v>170</v>
      </c>
      <c r="E789">
        <v>7</v>
      </c>
      <c r="F789">
        <v>5</v>
      </c>
      <c r="G789" s="1">
        <v>0.33</v>
      </c>
      <c r="H789" s="2">
        <v>0.2</v>
      </c>
      <c r="I789" s="2">
        <v>0.4</v>
      </c>
      <c r="J789" s="2">
        <v>0.4</v>
      </c>
    </row>
    <row r="790" spans="1:16" x14ac:dyDescent="0.2">
      <c r="A790" t="s">
        <v>162</v>
      </c>
      <c r="B790" t="s">
        <v>49</v>
      </c>
      <c r="C790" t="e">
        <f t="shared" si="27"/>
        <v>#N/A</v>
      </c>
      <c r="D790" t="s">
        <v>58</v>
      </c>
      <c r="E790">
        <v>3</v>
      </c>
      <c r="F790">
        <v>1</v>
      </c>
      <c r="G790" s="1">
        <v>0.02</v>
      </c>
      <c r="H790" s="2">
        <v>1</v>
      </c>
    </row>
    <row r="791" spans="1:16" x14ac:dyDescent="0.2">
      <c r="A791" t="s">
        <v>162</v>
      </c>
      <c r="B791" t="s">
        <v>49</v>
      </c>
      <c r="C791" t="e">
        <f t="shared" si="27"/>
        <v>#N/A</v>
      </c>
      <c r="D791" t="s">
        <v>58</v>
      </c>
      <c r="E791">
        <v>4</v>
      </c>
      <c r="F791">
        <v>1</v>
      </c>
      <c r="G791" s="1">
        <v>0.02</v>
      </c>
      <c r="H791" s="2">
        <v>1</v>
      </c>
    </row>
    <row r="792" spans="1:16" x14ac:dyDescent="0.2">
      <c r="A792" t="s">
        <v>162</v>
      </c>
      <c r="B792" t="s">
        <v>49</v>
      </c>
      <c r="C792" t="e">
        <f t="shared" si="27"/>
        <v>#N/A</v>
      </c>
      <c r="D792" t="s">
        <v>58</v>
      </c>
      <c r="E792">
        <v>5</v>
      </c>
      <c r="F792">
        <v>13</v>
      </c>
      <c r="G792" s="1">
        <v>0.22</v>
      </c>
      <c r="H792" s="2">
        <v>0.84599999999999997</v>
      </c>
      <c r="I792" s="2">
        <v>7.6999999999999999E-2</v>
      </c>
      <c r="J792" s="2">
        <v>7.6999999999999999E-2</v>
      </c>
    </row>
    <row r="793" spans="1:16" x14ac:dyDescent="0.2">
      <c r="A793" t="s">
        <v>162</v>
      </c>
      <c r="B793" t="s">
        <v>49</v>
      </c>
      <c r="C793" t="e">
        <f t="shared" si="27"/>
        <v>#N/A</v>
      </c>
      <c r="D793" t="s">
        <v>58</v>
      </c>
      <c r="E793">
        <v>6</v>
      </c>
      <c r="F793">
        <v>4</v>
      </c>
      <c r="G793" s="1">
        <v>7.0000000000000007E-2</v>
      </c>
      <c r="H793" s="2">
        <v>0.75</v>
      </c>
      <c r="I793" s="2">
        <v>0.25</v>
      </c>
    </row>
    <row r="794" spans="1:16" x14ac:dyDescent="0.2">
      <c r="A794" t="s">
        <v>162</v>
      </c>
      <c r="B794" t="s">
        <v>49</v>
      </c>
      <c r="C794" t="e">
        <f t="shared" si="27"/>
        <v>#N/A</v>
      </c>
      <c r="D794" t="s">
        <v>58</v>
      </c>
      <c r="E794">
        <v>7</v>
      </c>
      <c r="F794">
        <v>39</v>
      </c>
      <c r="G794" s="1">
        <v>0.67</v>
      </c>
      <c r="H794" s="2">
        <v>0.59</v>
      </c>
      <c r="I794" s="2">
        <v>0.128</v>
      </c>
      <c r="J794" s="2">
        <v>0.28199999999999997</v>
      </c>
    </row>
    <row r="795" spans="1:16" x14ac:dyDescent="0.2">
      <c r="A795" t="s">
        <v>162</v>
      </c>
      <c r="B795" t="s">
        <v>36</v>
      </c>
      <c r="C795">
        <f t="shared" ref="C795:C826" si="28">VLOOKUP(D795,pune_s7,2,FALSE)</f>
        <v>3110</v>
      </c>
      <c r="D795" t="s">
        <v>38</v>
      </c>
      <c r="E795">
        <v>2</v>
      </c>
      <c r="F795">
        <v>3</v>
      </c>
      <c r="G795" s="1">
        <v>0.03</v>
      </c>
      <c r="H795" s="2">
        <v>0.33300000000000002</v>
      </c>
      <c r="I795" s="2">
        <v>0.33300000000000002</v>
      </c>
      <c r="J795" s="2">
        <v>0.33300000000000002</v>
      </c>
      <c r="O795" t="s">
        <v>53</v>
      </c>
      <c r="P795">
        <v>763</v>
      </c>
    </row>
    <row r="796" spans="1:16" x14ac:dyDescent="0.2">
      <c r="A796" t="s">
        <v>162</v>
      </c>
      <c r="B796" t="s">
        <v>36</v>
      </c>
      <c r="C796">
        <f t="shared" si="28"/>
        <v>3110</v>
      </c>
      <c r="D796" t="s">
        <v>38</v>
      </c>
      <c r="E796">
        <v>3</v>
      </c>
      <c r="F796">
        <v>7</v>
      </c>
      <c r="G796" s="1">
        <v>7.0000000000000007E-2</v>
      </c>
      <c r="H796" s="2">
        <v>0.71399999999999997</v>
      </c>
      <c r="I796" s="2">
        <v>0.14299999999999999</v>
      </c>
      <c r="J796" s="2">
        <v>0.14299999999999999</v>
      </c>
      <c r="O796" t="s">
        <v>173</v>
      </c>
      <c r="P796">
        <v>3233</v>
      </c>
    </row>
    <row r="797" spans="1:16" x14ac:dyDescent="0.2">
      <c r="A797" t="s">
        <v>162</v>
      </c>
      <c r="B797" t="s">
        <v>36</v>
      </c>
      <c r="C797">
        <f t="shared" si="28"/>
        <v>3110</v>
      </c>
      <c r="D797" t="s">
        <v>38</v>
      </c>
      <c r="E797">
        <v>4</v>
      </c>
      <c r="F797">
        <v>11</v>
      </c>
      <c r="G797" s="1">
        <v>0.11</v>
      </c>
      <c r="H797" s="2">
        <v>0.36399999999999999</v>
      </c>
      <c r="I797" s="2">
        <v>0.182</v>
      </c>
      <c r="J797" s="2">
        <v>0.45500000000000002</v>
      </c>
      <c r="O797" t="s">
        <v>42</v>
      </c>
      <c r="P797">
        <v>320</v>
      </c>
    </row>
    <row r="798" spans="1:16" x14ac:dyDescent="0.2">
      <c r="A798" t="s">
        <v>162</v>
      </c>
      <c r="B798" t="s">
        <v>36</v>
      </c>
      <c r="C798">
        <f t="shared" si="28"/>
        <v>3110</v>
      </c>
      <c r="D798" t="s">
        <v>38</v>
      </c>
      <c r="E798">
        <v>5</v>
      </c>
      <c r="F798">
        <v>20</v>
      </c>
      <c r="G798" s="1">
        <v>0.19</v>
      </c>
      <c r="H798" s="2">
        <v>0.55000000000000004</v>
      </c>
      <c r="I798" s="2">
        <v>0.25</v>
      </c>
      <c r="J798" s="2">
        <v>0.2</v>
      </c>
      <c r="O798" t="s">
        <v>144</v>
      </c>
      <c r="P798">
        <v>322</v>
      </c>
    </row>
    <row r="799" spans="1:16" x14ac:dyDescent="0.2">
      <c r="A799" t="s">
        <v>162</v>
      </c>
      <c r="B799" t="s">
        <v>36</v>
      </c>
      <c r="C799">
        <f t="shared" si="28"/>
        <v>3110</v>
      </c>
      <c r="D799" t="s">
        <v>38</v>
      </c>
      <c r="E799">
        <v>6</v>
      </c>
      <c r="F799">
        <v>25</v>
      </c>
      <c r="G799" s="1">
        <v>0.24</v>
      </c>
      <c r="H799" s="2">
        <v>0.24</v>
      </c>
      <c r="I799" s="2">
        <v>0.32</v>
      </c>
      <c r="J799" s="2">
        <v>0.44</v>
      </c>
      <c r="O799" t="s">
        <v>38</v>
      </c>
      <c r="P799">
        <v>3110</v>
      </c>
    </row>
    <row r="800" spans="1:16" x14ac:dyDescent="0.2">
      <c r="A800" t="s">
        <v>162</v>
      </c>
      <c r="B800" t="s">
        <v>36</v>
      </c>
      <c r="C800">
        <f t="shared" si="28"/>
        <v>3110</v>
      </c>
      <c r="D800" t="s">
        <v>38</v>
      </c>
      <c r="E800">
        <v>7</v>
      </c>
      <c r="F800">
        <v>37</v>
      </c>
      <c r="G800" s="1">
        <v>0.36</v>
      </c>
      <c r="H800" s="2">
        <v>0.40500000000000003</v>
      </c>
      <c r="I800" s="2">
        <v>0.189</v>
      </c>
      <c r="J800" s="2">
        <v>0.40500000000000003</v>
      </c>
      <c r="O800" t="s">
        <v>391</v>
      </c>
      <c r="P800">
        <v>3011</v>
      </c>
    </row>
    <row r="801" spans="1:16" x14ac:dyDescent="0.2">
      <c r="A801" t="s">
        <v>162</v>
      </c>
      <c r="B801" t="s">
        <v>36</v>
      </c>
      <c r="C801" t="e">
        <f t="shared" si="28"/>
        <v>#N/A</v>
      </c>
      <c r="D801" t="s">
        <v>27</v>
      </c>
      <c r="E801">
        <v>4</v>
      </c>
      <c r="F801">
        <v>2</v>
      </c>
      <c r="G801" s="1">
        <v>0.06</v>
      </c>
      <c r="H801" s="2">
        <v>0.5</v>
      </c>
      <c r="J801" s="2">
        <v>0.5</v>
      </c>
      <c r="O801" t="s">
        <v>39</v>
      </c>
      <c r="P801">
        <v>161</v>
      </c>
    </row>
    <row r="802" spans="1:16" x14ac:dyDescent="0.2">
      <c r="A802" t="s">
        <v>162</v>
      </c>
      <c r="B802" t="s">
        <v>36</v>
      </c>
      <c r="C802" t="e">
        <f t="shared" si="28"/>
        <v>#N/A</v>
      </c>
      <c r="D802" t="s">
        <v>27</v>
      </c>
      <c r="E802">
        <v>5</v>
      </c>
      <c r="F802">
        <v>14</v>
      </c>
      <c r="G802" s="1">
        <v>0.44</v>
      </c>
      <c r="H802" s="2">
        <v>0.78600000000000003</v>
      </c>
      <c r="I802" s="2">
        <v>7.0999999999999994E-2</v>
      </c>
      <c r="J802" s="2">
        <v>0.14299999999999999</v>
      </c>
      <c r="O802" t="s">
        <v>174</v>
      </c>
      <c r="P802">
        <v>3235</v>
      </c>
    </row>
    <row r="803" spans="1:16" x14ac:dyDescent="0.2">
      <c r="A803" t="s">
        <v>162</v>
      </c>
      <c r="B803" t="s">
        <v>36</v>
      </c>
      <c r="C803" t="e">
        <f t="shared" si="28"/>
        <v>#N/A</v>
      </c>
      <c r="D803" t="s">
        <v>27</v>
      </c>
      <c r="E803">
        <v>6</v>
      </c>
      <c r="F803">
        <v>3</v>
      </c>
      <c r="G803" s="1">
        <v>0.09</v>
      </c>
      <c r="I803" s="2">
        <v>0.33300000000000002</v>
      </c>
      <c r="J803" s="2">
        <v>0.66700000000000004</v>
      </c>
      <c r="O803" t="s">
        <v>114</v>
      </c>
      <c r="P803">
        <v>156</v>
      </c>
    </row>
    <row r="804" spans="1:16" x14ac:dyDescent="0.2">
      <c r="A804" t="s">
        <v>162</v>
      </c>
      <c r="B804" t="s">
        <v>36</v>
      </c>
      <c r="C804" t="e">
        <f t="shared" si="28"/>
        <v>#N/A</v>
      </c>
      <c r="D804" t="s">
        <v>27</v>
      </c>
      <c r="E804">
        <v>7</v>
      </c>
      <c r="F804">
        <v>13</v>
      </c>
      <c r="G804" s="1">
        <v>0.41</v>
      </c>
      <c r="H804" s="2">
        <v>0.308</v>
      </c>
      <c r="I804" s="2">
        <v>0.23100000000000001</v>
      </c>
      <c r="J804" s="2">
        <v>0.46200000000000002</v>
      </c>
      <c r="O804" t="s">
        <v>48</v>
      </c>
      <c r="P804">
        <v>3103</v>
      </c>
    </row>
    <row r="805" spans="1:16" x14ac:dyDescent="0.2">
      <c r="A805" t="s">
        <v>162</v>
      </c>
      <c r="B805" t="s">
        <v>36</v>
      </c>
      <c r="C805">
        <f t="shared" si="28"/>
        <v>3179</v>
      </c>
      <c r="D805" t="s">
        <v>171</v>
      </c>
      <c r="E805">
        <v>3</v>
      </c>
      <c r="F805">
        <v>2</v>
      </c>
      <c r="G805" s="1">
        <v>0.12</v>
      </c>
      <c r="I805" s="2">
        <v>0.5</v>
      </c>
      <c r="J805" s="2">
        <v>0.5</v>
      </c>
      <c r="O805" t="s">
        <v>392</v>
      </c>
      <c r="P805">
        <v>2291</v>
      </c>
    </row>
    <row r="806" spans="1:16" x14ac:dyDescent="0.2">
      <c r="A806" t="s">
        <v>162</v>
      </c>
      <c r="B806" t="s">
        <v>36</v>
      </c>
      <c r="C806">
        <f t="shared" si="28"/>
        <v>3179</v>
      </c>
      <c r="D806" t="s">
        <v>171</v>
      </c>
      <c r="E806">
        <v>4</v>
      </c>
      <c r="F806">
        <v>1</v>
      </c>
      <c r="G806" s="1">
        <v>0.06</v>
      </c>
      <c r="J806" s="2">
        <v>1</v>
      </c>
      <c r="O806" t="s">
        <v>172</v>
      </c>
      <c r="P806">
        <v>301</v>
      </c>
    </row>
    <row r="807" spans="1:16" x14ac:dyDescent="0.2">
      <c r="A807" t="s">
        <v>162</v>
      </c>
      <c r="B807" t="s">
        <v>36</v>
      </c>
      <c r="C807">
        <f t="shared" si="28"/>
        <v>3179</v>
      </c>
      <c r="D807" t="s">
        <v>171</v>
      </c>
      <c r="E807">
        <v>5</v>
      </c>
      <c r="F807">
        <v>3</v>
      </c>
      <c r="G807" s="1">
        <v>0.18</v>
      </c>
      <c r="I807" s="2">
        <v>0.33300000000000002</v>
      </c>
      <c r="J807" s="2">
        <v>0.66700000000000004</v>
      </c>
      <c r="O807" t="s">
        <v>393</v>
      </c>
      <c r="P807">
        <v>347</v>
      </c>
    </row>
    <row r="808" spans="1:16" x14ac:dyDescent="0.2">
      <c r="A808" t="s">
        <v>162</v>
      </c>
      <c r="B808" t="s">
        <v>36</v>
      </c>
      <c r="C808">
        <f t="shared" si="28"/>
        <v>3179</v>
      </c>
      <c r="D808" t="s">
        <v>171</v>
      </c>
      <c r="E808">
        <v>6</v>
      </c>
      <c r="F808">
        <v>6</v>
      </c>
      <c r="G808" s="1">
        <v>0.35</v>
      </c>
      <c r="H808" s="2">
        <v>0.16700000000000001</v>
      </c>
      <c r="I808" s="2">
        <v>0.66700000000000004</v>
      </c>
      <c r="J808" s="2">
        <v>0.16700000000000001</v>
      </c>
      <c r="O808" t="s">
        <v>171</v>
      </c>
      <c r="P808">
        <v>3179</v>
      </c>
    </row>
    <row r="809" spans="1:16" x14ac:dyDescent="0.2">
      <c r="A809" t="s">
        <v>162</v>
      </c>
      <c r="B809" t="s">
        <v>36</v>
      </c>
      <c r="C809">
        <f t="shared" si="28"/>
        <v>3179</v>
      </c>
      <c r="D809" t="s">
        <v>171</v>
      </c>
      <c r="E809">
        <v>7</v>
      </c>
      <c r="F809">
        <v>5</v>
      </c>
      <c r="G809" s="1">
        <v>0.28999999999999998</v>
      </c>
      <c r="I809" s="2">
        <v>0.4</v>
      </c>
      <c r="J809" s="2">
        <v>0.6</v>
      </c>
      <c r="O809" t="s">
        <v>401</v>
      </c>
      <c r="P809">
        <v>324</v>
      </c>
    </row>
    <row r="810" spans="1:16" x14ac:dyDescent="0.2">
      <c r="A810" t="s">
        <v>162</v>
      </c>
      <c r="B810" t="s">
        <v>36</v>
      </c>
      <c r="C810">
        <f t="shared" si="28"/>
        <v>161</v>
      </c>
      <c r="D810" t="s">
        <v>39</v>
      </c>
      <c r="E810">
        <v>7</v>
      </c>
      <c r="F810">
        <v>1</v>
      </c>
      <c r="G810" s="1">
        <v>1</v>
      </c>
      <c r="J810" s="2">
        <v>1</v>
      </c>
      <c r="O810" t="s">
        <v>226</v>
      </c>
      <c r="P810">
        <v>3234</v>
      </c>
    </row>
    <row r="811" spans="1:16" x14ac:dyDescent="0.2">
      <c r="A811" t="s">
        <v>162</v>
      </c>
      <c r="B811" t="s">
        <v>36</v>
      </c>
      <c r="C811">
        <f t="shared" si="28"/>
        <v>301</v>
      </c>
      <c r="D811" t="s">
        <v>172</v>
      </c>
      <c r="E811">
        <v>6</v>
      </c>
      <c r="F811">
        <v>1</v>
      </c>
      <c r="G811" s="1">
        <v>0.17</v>
      </c>
      <c r="J811" s="2">
        <v>1</v>
      </c>
      <c r="O811" t="s">
        <v>46</v>
      </c>
      <c r="P811">
        <v>3102</v>
      </c>
    </row>
    <row r="812" spans="1:16" x14ac:dyDescent="0.2">
      <c r="A812" t="s">
        <v>162</v>
      </c>
      <c r="B812" t="s">
        <v>36</v>
      </c>
      <c r="C812">
        <f t="shared" si="28"/>
        <v>301</v>
      </c>
      <c r="D812" t="s">
        <v>172</v>
      </c>
      <c r="E812">
        <v>7</v>
      </c>
      <c r="F812">
        <v>5</v>
      </c>
      <c r="G812" s="1">
        <v>0.83</v>
      </c>
      <c r="H812" s="2">
        <v>0.6</v>
      </c>
      <c r="I812" s="2">
        <v>0.2</v>
      </c>
      <c r="J812" s="2">
        <v>0.2</v>
      </c>
    </row>
    <row r="813" spans="1:16" x14ac:dyDescent="0.2">
      <c r="A813" t="s">
        <v>162</v>
      </c>
      <c r="B813" t="s">
        <v>36</v>
      </c>
      <c r="C813" t="e">
        <f t="shared" si="28"/>
        <v>#N/A</v>
      </c>
      <c r="D813" t="s">
        <v>405</v>
      </c>
      <c r="E813">
        <v>7</v>
      </c>
      <c r="F813">
        <v>1</v>
      </c>
      <c r="G813" s="1">
        <v>1</v>
      </c>
      <c r="J813" s="2">
        <v>1</v>
      </c>
    </row>
    <row r="814" spans="1:16" x14ac:dyDescent="0.2">
      <c r="A814" t="s">
        <v>162</v>
      </c>
      <c r="B814" t="s">
        <v>36</v>
      </c>
      <c r="C814">
        <f t="shared" si="28"/>
        <v>763</v>
      </c>
      <c r="D814" t="s">
        <v>53</v>
      </c>
      <c r="E814">
        <v>1</v>
      </c>
      <c r="F814">
        <v>3</v>
      </c>
      <c r="G814" s="1">
        <v>0.01</v>
      </c>
      <c r="I814" s="2">
        <v>1</v>
      </c>
    </row>
    <row r="815" spans="1:16" x14ac:dyDescent="0.2">
      <c r="A815" t="s">
        <v>162</v>
      </c>
      <c r="B815" t="s">
        <v>36</v>
      </c>
      <c r="C815">
        <f t="shared" si="28"/>
        <v>763</v>
      </c>
      <c r="D815" t="s">
        <v>53</v>
      </c>
      <c r="E815">
        <v>2</v>
      </c>
      <c r="F815">
        <v>19</v>
      </c>
      <c r="G815" s="1">
        <v>7.0000000000000007E-2</v>
      </c>
      <c r="H815" s="2">
        <v>5.2999999999999999E-2</v>
      </c>
      <c r="I815" s="2">
        <v>0.84199999999999997</v>
      </c>
      <c r="J815" s="2">
        <v>0.105</v>
      </c>
    </row>
    <row r="816" spans="1:16" x14ac:dyDescent="0.2">
      <c r="A816" t="s">
        <v>162</v>
      </c>
      <c r="B816" t="s">
        <v>36</v>
      </c>
      <c r="C816">
        <f t="shared" si="28"/>
        <v>763</v>
      </c>
      <c r="D816" t="s">
        <v>53</v>
      </c>
      <c r="E816">
        <v>3</v>
      </c>
      <c r="F816">
        <v>14</v>
      </c>
      <c r="G816" s="1">
        <v>0.05</v>
      </c>
      <c r="H816" s="2">
        <v>0.5</v>
      </c>
      <c r="I816" s="2">
        <v>0.214</v>
      </c>
      <c r="J816" s="2">
        <v>0.28599999999999998</v>
      </c>
    </row>
    <row r="817" spans="1:10" x14ac:dyDescent="0.2">
      <c r="A817" t="s">
        <v>162</v>
      </c>
      <c r="B817" t="s">
        <v>36</v>
      </c>
      <c r="C817">
        <f t="shared" si="28"/>
        <v>763</v>
      </c>
      <c r="D817" t="s">
        <v>53</v>
      </c>
      <c r="E817">
        <v>4</v>
      </c>
      <c r="F817">
        <v>30</v>
      </c>
      <c r="G817" s="1">
        <v>0.11</v>
      </c>
      <c r="H817" s="2">
        <v>0.36699999999999999</v>
      </c>
      <c r="I817" s="2">
        <v>0.2</v>
      </c>
      <c r="J817" s="2">
        <v>0.433</v>
      </c>
    </row>
    <row r="818" spans="1:10" x14ac:dyDescent="0.2">
      <c r="A818" t="s">
        <v>162</v>
      </c>
      <c r="B818" t="s">
        <v>36</v>
      </c>
      <c r="C818">
        <f t="shared" si="28"/>
        <v>763</v>
      </c>
      <c r="D818" t="s">
        <v>53</v>
      </c>
      <c r="E818">
        <v>5</v>
      </c>
      <c r="F818">
        <v>49</v>
      </c>
      <c r="G818" s="1">
        <v>0.18</v>
      </c>
      <c r="H818" s="2">
        <v>0.49</v>
      </c>
      <c r="I818" s="2">
        <v>0.28599999999999998</v>
      </c>
      <c r="J818" s="2">
        <v>0.224</v>
      </c>
    </row>
    <row r="819" spans="1:10" x14ac:dyDescent="0.2">
      <c r="A819" t="s">
        <v>162</v>
      </c>
      <c r="B819" t="s">
        <v>36</v>
      </c>
      <c r="C819">
        <f t="shared" si="28"/>
        <v>763</v>
      </c>
      <c r="D819" t="s">
        <v>53</v>
      </c>
      <c r="E819">
        <v>6</v>
      </c>
      <c r="F819">
        <v>58</v>
      </c>
      <c r="G819" s="1">
        <v>0.21</v>
      </c>
      <c r="H819" s="2">
        <v>0.379</v>
      </c>
      <c r="I819" s="2">
        <v>0.41399999999999998</v>
      </c>
      <c r="J819" s="2">
        <v>0.20699999999999999</v>
      </c>
    </row>
    <row r="820" spans="1:10" x14ac:dyDescent="0.2">
      <c r="A820" t="s">
        <v>162</v>
      </c>
      <c r="B820" t="s">
        <v>36</v>
      </c>
      <c r="C820">
        <f t="shared" si="28"/>
        <v>763</v>
      </c>
      <c r="D820" t="s">
        <v>53</v>
      </c>
      <c r="E820">
        <v>7</v>
      </c>
      <c r="F820">
        <v>97</v>
      </c>
      <c r="G820" s="1">
        <v>0.36</v>
      </c>
      <c r="H820" s="2">
        <v>0.29899999999999999</v>
      </c>
      <c r="I820" s="2">
        <v>0.433</v>
      </c>
      <c r="J820" s="2">
        <v>0.26800000000000002</v>
      </c>
    </row>
    <row r="821" spans="1:10" x14ac:dyDescent="0.2">
      <c r="A821" t="s">
        <v>162</v>
      </c>
      <c r="B821" t="s">
        <v>36</v>
      </c>
      <c r="C821">
        <f t="shared" si="28"/>
        <v>320</v>
      </c>
      <c r="D821" t="s">
        <v>42</v>
      </c>
      <c r="E821">
        <v>1</v>
      </c>
      <c r="F821">
        <v>1</v>
      </c>
      <c r="G821" s="1">
        <v>0.01</v>
      </c>
      <c r="I821" s="2">
        <v>1</v>
      </c>
    </row>
    <row r="822" spans="1:10" x14ac:dyDescent="0.2">
      <c r="A822" t="s">
        <v>162</v>
      </c>
      <c r="B822" t="s">
        <v>36</v>
      </c>
      <c r="C822">
        <f t="shared" si="28"/>
        <v>320</v>
      </c>
      <c r="D822" t="s">
        <v>42</v>
      </c>
      <c r="E822">
        <v>2</v>
      </c>
      <c r="F822">
        <v>8</v>
      </c>
      <c r="G822" s="1">
        <v>0.06</v>
      </c>
      <c r="H822" s="2">
        <v>0.375</v>
      </c>
      <c r="I822" s="2">
        <v>0.25</v>
      </c>
      <c r="J822" s="2">
        <v>0.375</v>
      </c>
    </row>
    <row r="823" spans="1:10" x14ac:dyDescent="0.2">
      <c r="A823" t="s">
        <v>162</v>
      </c>
      <c r="B823" t="s">
        <v>36</v>
      </c>
      <c r="C823">
        <f t="shared" si="28"/>
        <v>320</v>
      </c>
      <c r="D823" t="s">
        <v>42</v>
      </c>
      <c r="E823">
        <v>3</v>
      </c>
      <c r="F823">
        <v>5</v>
      </c>
      <c r="G823" s="1">
        <v>0.04</v>
      </c>
      <c r="H823" s="2">
        <v>0.8</v>
      </c>
      <c r="J823" s="2">
        <v>0.2</v>
      </c>
    </row>
    <row r="824" spans="1:10" x14ac:dyDescent="0.2">
      <c r="A824" t="s">
        <v>162</v>
      </c>
      <c r="B824" t="s">
        <v>36</v>
      </c>
      <c r="C824">
        <f t="shared" si="28"/>
        <v>320</v>
      </c>
      <c r="D824" t="s">
        <v>42</v>
      </c>
      <c r="E824">
        <v>4</v>
      </c>
      <c r="F824">
        <v>8</v>
      </c>
      <c r="G824" s="1">
        <v>0.06</v>
      </c>
      <c r="H824" s="2">
        <v>0.5</v>
      </c>
      <c r="I824" s="2">
        <v>0.125</v>
      </c>
      <c r="J824" s="2">
        <v>0.375</v>
      </c>
    </row>
    <row r="825" spans="1:10" x14ac:dyDescent="0.2">
      <c r="A825" t="s">
        <v>162</v>
      </c>
      <c r="B825" t="s">
        <v>36</v>
      </c>
      <c r="C825">
        <f t="shared" si="28"/>
        <v>320</v>
      </c>
      <c r="D825" t="s">
        <v>42</v>
      </c>
      <c r="E825">
        <v>5</v>
      </c>
      <c r="F825">
        <v>21</v>
      </c>
      <c r="G825" s="1">
        <v>0.15</v>
      </c>
      <c r="H825" s="2">
        <v>0.66700000000000004</v>
      </c>
      <c r="I825" s="2">
        <v>9.5000000000000001E-2</v>
      </c>
      <c r="J825" s="2">
        <v>0.23799999999999999</v>
      </c>
    </row>
    <row r="826" spans="1:10" x14ac:dyDescent="0.2">
      <c r="A826" t="s">
        <v>162</v>
      </c>
      <c r="B826" t="s">
        <v>36</v>
      </c>
      <c r="C826">
        <f t="shared" si="28"/>
        <v>320</v>
      </c>
      <c r="D826" t="s">
        <v>42</v>
      </c>
      <c r="E826">
        <v>6</v>
      </c>
      <c r="F826">
        <v>35</v>
      </c>
      <c r="G826" s="1">
        <v>0.25</v>
      </c>
      <c r="H826" s="2">
        <v>0.22900000000000001</v>
      </c>
      <c r="I826" s="2">
        <v>0.54300000000000004</v>
      </c>
      <c r="J826" s="2">
        <v>0.22900000000000001</v>
      </c>
    </row>
    <row r="827" spans="1:10" x14ac:dyDescent="0.2">
      <c r="A827" t="s">
        <v>162</v>
      </c>
      <c r="B827" t="s">
        <v>36</v>
      </c>
      <c r="C827">
        <f t="shared" ref="C827:C855" si="29">VLOOKUP(D827,pune_s7,2,FALSE)</f>
        <v>320</v>
      </c>
      <c r="D827" t="s">
        <v>42</v>
      </c>
      <c r="E827">
        <v>7</v>
      </c>
      <c r="F827">
        <v>64</v>
      </c>
      <c r="G827" s="1">
        <v>0.45</v>
      </c>
      <c r="H827" s="2">
        <v>0.23400000000000001</v>
      </c>
      <c r="I827" s="2">
        <v>0.54700000000000004</v>
      </c>
      <c r="J827" s="2">
        <v>0.219</v>
      </c>
    </row>
    <row r="828" spans="1:10" x14ac:dyDescent="0.2">
      <c r="A828" t="s">
        <v>162</v>
      </c>
      <c r="B828" t="s">
        <v>36</v>
      </c>
      <c r="C828">
        <f t="shared" si="29"/>
        <v>3233</v>
      </c>
      <c r="D828" t="s">
        <v>173</v>
      </c>
      <c r="E828">
        <v>2</v>
      </c>
      <c r="F828">
        <v>9</v>
      </c>
      <c r="G828" s="1">
        <v>0.04</v>
      </c>
      <c r="H828" s="2">
        <v>0.222</v>
      </c>
      <c r="I828" s="2">
        <v>0.55600000000000005</v>
      </c>
      <c r="J828" s="2">
        <v>0.222</v>
      </c>
    </row>
    <row r="829" spans="1:10" x14ac:dyDescent="0.2">
      <c r="A829" t="s">
        <v>162</v>
      </c>
      <c r="B829" t="s">
        <v>36</v>
      </c>
      <c r="C829">
        <f t="shared" si="29"/>
        <v>3233</v>
      </c>
      <c r="D829" t="s">
        <v>173</v>
      </c>
      <c r="E829">
        <v>3</v>
      </c>
      <c r="F829">
        <v>9</v>
      </c>
      <c r="G829" s="1">
        <v>0.04</v>
      </c>
      <c r="I829" s="2">
        <v>0.88900000000000001</v>
      </c>
      <c r="J829" s="2">
        <v>0.111</v>
      </c>
    </row>
    <row r="830" spans="1:10" x14ac:dyDescent="0.2">
      <c r="A830" t="s">
        <v>162</v>
      </c>
      <c r="B830" t="s">
        <v>36</v>
      </c>
      <c r="C830">
        <f t="shared" si="29"/>
        <v>3233</v>
      </c>
      <c r="D830" t="s">
        <v>173</v>
      </c>
      <c r="E830">
        <v>4</v>
      </c>
      <c r="F830">
        <v>25</v>
      </c>
      <c r="G830" s="1">
        <v>0.12</v>
      </c>
      <c r="H830" s="2">
        <v>0.28000000000000003</v>
      </c>
      <c r="I830" s="2">
        <v>0.28000000000000003</v>
      </c>
      <c r="J830" s="2">
        <v>0.44</v>
      </c>
    </row>
    <row r="831" spans="1:10" x14ac:dyDescent="0.2">
      <c r="A831" t="s">
        <v>162</v>
      </c>
      <c r="B831" t="s">
        <v>36</v>
      </c>
      <c r="C831">
        <f t="shared" si="29"/>
        <v>3233</v>
      </c>
      <c r="D831" t="s">
        <v>173</v>
      </c>
      <c r="E831">
        <v>5</v>
      </c>
      <c r="F831">
        <v>41</v>
      </c>
      <c r="G831" s="1">
        <v>0.2</v>
      </c>
      <c r="H831" s="2">
        <v>0.439</v>
      </c>
      <c r="I831" s="2">
        <v>0.34100000000000003</v>
      </c>
      <c r="J831" s="2">
        <v>0.22</v>
      </c>
    </row>
    <row r="832" spans="1:10" x14ac:dyDescent="0.2">
      <c r="A832" t="s">
        <v>162</v>
      </c>
      <c r="B832" t="s">
        <v>36</v>
      </c>
      <c r="C832">
        <f t="shared" si="29"/>
        <v>3233</v>
      </c>
      <c r="D832" t="s">
        <v>173</v>
      </c>
      <c r="E832">
        <v>6</v>
      </c>
      <c r="F832">
        <v>35</v>
      </c>
      <c r="G832" s="1">
        <v>0.17</v>
      </c>
      <c r="H832" s="2">
        <v>0.42899999999999999</v>
      </c>
      <c r="I832" s="2">
        <v>0.42899999999999999</v>
      </c>
      <c r="J832" s="2">
        <v>0.14299999999999999</v>
      </c>
    </row>
    <row r="833" spans="1:10" x14ac:dyDescent="0.2">
      <c r="A833" t="s">
        <v>162</v>
      </c>
      <c r="B833" t="s">
        <v>36</v>
      </c>
      <c r="C833">
        <f t="shared" si="29"/>
        <v>3233</v>
      </c>
      <c r="D833" t="s">
        <v>173</v>
      </c>
      <c r="E833">
        <v>7</v>
      </c>
      <c r="F833">
        <v>88</v>
      </c>
      <c r="G833" s="1">
        <v>0.43</v>
      </c>
      <c r="H833" s="2">
        <v>0.35199999999999998</v>
      </c>
      <c r="I833" s="2">
        <v>0.443</v>
      </c>
      <c r="J833" s="2">
        <v>0.20499999999999999</v>
      </c>
    </row>
    <row r="834" spans="1:10" x14ac:dyDescent="0.2">
      <c r="A834" t="s">
        <v>162</v>
      </c>
      <c r="B834" t="s">
        <v>36</v>
      </c>
      <c r="C834">
        <f t="shared" si="29"/>
        <v>156</v>
      </c>
      <c r="D834" t="s">
        <v>114</v>
      </c>
      <c r="E834">
        <v>3</v>
      </c>
      <c r="F834">
        <v>3</v>
      </c>
      <c r="G834" s="1">
        <v>0.05</v>
      </c>
      <c r="H834" s="2">
        <v>0.66700000000000004</v>
      </c>
      <c r="I834" s="2">
        <v>0.33300000000000002</v>
      </c>
    </row>
    <row r="835" spans="1:10" x14ac:dyDescent="0.2">
      <c r="A835" t="s">
        <v>162</v>
      </c>
      <c r="B835" t="s">
        <v>36</v>
      </c>
      <c r="C835">
        <f t="shared" si="29"/>
        <v>156</v>
      </c>
      <c r="D835" t="s">
        <v>114</v>
      </c>
      <c r="E835">
        <v>4</v>
      </c>
      <c r="F835">
        <v>8</v>
      </c>
      <c r="G835" s="1">
        <v>0.14000000000000001</v>
      </c>
      <c r="H835" s="2">
        <v>0.625</v>
      </c>
      <c r="J835" s="2">
        <v>0.375</v>
      </c>
    </row>
    <row r="836" spans="1:10" x14ac:dyDescent="0.2">
      <c r="A836" t="s">
        <v>162</v>
      </c>
      <c r="B836" t="s">
        <v>36</v>
      </c>
      <c r="C836">
        <f t="shared" si="29"/>
        <v>156</v>
      </c>
      <c r="D836" t="s">
        <v>114</v>
      </c>
      <c r="E836">
        <v>5</v>
      </c>
      <c r="F836">
        <v>5</v>
      </c>
      <c r="G836" s="1">
        <v>0.08</v>
      </c>
      <c r="H836" s="2">
        <v>0.6</v>
      </c>
      <c r="I836" s="2">
        <v>0.4</v>
      </c>
    </row>
    <row r="837" spans="1:10" x14ac:dyDescent="0.2">
      <c r="A837" t="s">
        <v>162</v>
      </c>
      <c r="B837" t="s">
        <v>36</v>
      </c>
      <c r="C837">
        <f t="shared" si="29"/>
        <v>156</v>
      </c>
      <c r="D837" t="s">
        <v>114</v>
      </c>
      <c r="E837">
        <v>6</v>
      </c>
      <c r="F837">
        <v>22</v>
      </c>
      <c r="G837" s="1">
        <v>0.37</v>
      </c>
      <c r="H837" s="2">
        <v>0.54500000000000004</v>
      </c>
      <c r="I837" s="2">
        <v>0.27300000000000002</v>
      </c>
      <c r="J837" s="2">
        <v>0.182</v>
      </c>
    </row>
    <row r="838" spans="1:10" x14ac:dyDescent="0.2">
      <c r="A838" t="s">
        <v>162</v>
      </c>
      <c r="B838" t="s">
        <v>36</v>
      </c>
      <c r="C838">
        <f t="shared" si="29"/>
        <v>156</v>
      </c>
      <c r="D838" t="s">
        <v>114</v>
      </c>
      <c r="E838">
        <v>7</v>
      </c>
      <c r="F838">
        <v>21</v>
      </c>
      <c r="G838" s="1">
        <v>0.36</v>
      </c>
      <c r="H838" s="2">
        <v>0.28599999999999998</v>
      </c>
      <c r="I838" s="2">
        <v>0.47599999999999998</v>
      </c>
      <c r="J838" s="2">
        <v>0.23799999999999999</v>
      </c>
    </row>
    <row r="839" spans="1:10" x14ac:dyDescent="0.2">
      <c r="A839" t="s">
        <v>162</v>
      </c>
      <c r="B839" t="s">
        <v>36</v>
      </c>
      <c r="C839" t="e">
        <f t="shared" si="29"/>
        <v>#N/A</v>
      </c>
      <c r="D839" t="s">
        <v>31</v>
      </c>
      <c r="E839">
        <v>5</v>
      </c>
      <c r="F839">
        <v>2</v>
      </c>
      <c r="G839" s="1">
        <v>0.33</v>
      </c>
      <c r="H839" s="2">
        <v>1</v>
      </c>
    </row>
    <row r="840" spans="1:10" x14ac:dyDescent="0.2">
      <c r="A840" t="s">
        <v>162</v>
      </c>
      <c r="B840" t="s">
        <v>36</v>
      </c>
      <c r="C840" t="e">
        <f t="shared" si="29"/>
        <v>#N/A</v>
      </c>
      <c r="D840" t="s">
        <v>31</v>
      </c>
      <c r="E840">
        <v>6</v>
      </c>
      <c r="F840">
        <v>3</v>
      </c>
      <c r="G840" s="1">
        <v>0.5</v>
      </c>
      <c r="H840" s="2">
        <v>0.33300000000000002</v>
      </c>
      <c r="J840" s="2">
        <v>0.66700000000000004</v>
      </c>
    </row>
    <row r="841" spans="1:10" x14ac:dyDescent="0.2">
      <c r="A841" t="s">
        <v>162</v>
      </c>
      <c r="B841" t="s">
        <v>36</v>
      </c>
      <c r="C841" t="e">
        <f t="shared" si="29"/>
        <v>#N/A</v>
      </c>
      <c r="D841" t="s">
        <v>31</v>
      </c>
      <c r="E841">
        <v>7</v>
      </c>
      <c r="F841">
        <v>1</v>
      </c>
      <c r="G841" s="1">
        <v>0.17</v>
      </c>
      <c r="H841" s="2">
        <v>1</v>
      </c>
    </row>
    <row r="842" spans="1:10" x14ac:dyDescent="0.2">
      <c r="A842" t="s">
        <v>162</v>
      </c>
      <c r="B842" t="s">
        <v>36</v>
      </c>
      <c r="C842" t="e">
        <f t="shared" si="29"/>
        <v>#N/A</v>
      </c>
      <c r="D842" t="s">
        <v>129</v>
      </c>
      <c r="E842">
        <v>7</v>
      </c>
      <c r="F842">
        <v>1</v>
      </c>
      <c r="G842" s="1">
        <v>1</v>
      </c>
      <c r="H842" s="2">
        <v>1</v>
      </c>
    </row>
    <row r="843" spans="1:10" x14ac:dyDescent="0.2">
      <c r="A843" t="s">
        <v>162</v>
      </c>
      <c r="B843" t="s">
        <v>36</v>
      </c>
      <c r="C843">
        <f t="shared" si="29"/>
        <v>3102</v>
      </c>
      <c r="D843" t="s">
        <v>46</v>
      </c>
      <c r="E843">
        <v>7</v>
      </c>
      <c r="F843">
        <v>1</v>
      </c>
      <c r="G843" s="1">
        <v>1</v>
      </c>
      <c r="J843" s="2">
        <v>1</v>
      </c>
    </row>
    <row r="844" spans="1:10" x14ac:dyDescent="0.2">
      <c r="A844" t="s">
        <v>162</v>
      </c>
      <c r="B844" t="s">
        <v>36</v>
      </c>
      <c r="C844">
        <f t="shared" si="29"/>
        <v>3103</v>
      </c>
      <c r="D844" t="s">
        <v>48</v>
      </c>
      <c r="E844">
        <v>5</v>
      </c>
      <c r="F844">
        <v>3</v>
      </c>
      <c r="G844" s="1">
        <v>0.38</v>
      </c>
      <c r="H844" s="2">
        <v>1</v>
      </c>
    </row>
    <row r="845" spans="1:10" x14ac:dyDescent="0.2">
      <c r="A845" t="s">
        <v>162</v>
      </c>
      <c r="B845" t="s">
        <v>36</v>
      </c>
      <c r="C845">
        <f t="shared" si="29"/>
        <v>3103</v>
      </c>
      <c r="D845" t="s">
        <v>48</v>
      </c>
      <c r="E845">
        <v>6</v>
      </c>
      <c r="F845">
        <v>1</v>
      </c>
      <c r="G845" s="1">
        <v>0.13</v>
      </c>
      <c r="I845" s="2">
        <v>1</v>
      </c>
    </row>
    <row r="846" spans="1:10" x14ac:dyDescent="0.2">
      <c r="A846" t="s">
        <v>162</v>
      </c>
      <c r="B846" t="s">
        <v>36</v>
      </c>
      <c r="C846">
        <f t="shared" si="29"/>
        <v>3103</v>
      </c>
      <c r="D846" t="s">
        <v>48</v>
      </c>
      <c r="E846">
        <v>7</v>
      </c>
      <c r="F846">
        <v>4</v>
      </c>
      <c r="G846" s="1">
        <v>0.5</v>
      </c>
      <c r="H846" s="2">
        <v>1</v>
      </c>
    </row>
    <row r="847" spans="1:10" x14ac:dyDescent="0.2">
      <c r="A847" t="s">
        <v>162</v>
      </c>
      <c r="B847" t="s">
        <v>36</v>
      </c>
      <c r="C847">
        <f t="shared" si="29"/>
        <v>322</v>
      </c>
      <c r="D847" t="s">
        <v>144</v>
      </c>
      <c r="E847">
        <v>4</v>
      </c>
      <c r="F847">
        <v>1</v>
      </c>
      <c r="G847" s="1">
        <v>0.06</v>
      </c>
      <c r="H847" s="2">
        <v>1</v>
      </c>
    </row>
    <row r="848" spans="1:10" x14ac:dyDescent="0.2">
      <c r="A848" t="s">
        <v>162</v>
      </c>
      <c r="B848" t="s">
        <v>36</v>
      </c>
      <c r="C848">
        <f t="shared" si="29"/>
        <v>322</v>
      </c>
      <c r="D848" t="s">
        <v>144</v>
      </c>
      <c r="E848">
        <v>5</v>
      </c>
      <c r="F848">
        <v>3</v>
      </c>
      <c r="G848" s="1">
        <v>0.17</v>
      </c>
      <c r="H848" s="2">
        <v>1</v>
      </c>
    </row>
    <row r="849" spans="1:16" x14ac:dyDescent="0.2">
      <c r="A849" t="s">
        <v>162</v>
      </c>
      <c r="B849" t="s">
        <v>36</v>
      </c>
      <c r="C849">
        <f t="shared" si="29"/>
        <v>322</v>
      </c>
      <c r="D849" t="s">
        <v>144</v>
      </c>
      <c r="E849">
        <v>6</v>
      </c>
      <c r="F849">
        <v>3</v>
      </c>
      <c r="G849" s="1">
        <v>0.17</v>
      </c>
      <c r="H849" s="2">
        <v>1</v>
      </c>
    </row>
    <row r="850" spans="1:16" x14ac:dyDescent="0.2">
      <c r="A850" t="s">
        <v>162</v>
      </c>
      <c r="B850" t="s">
        <v>36</v>
      </c>
      <c r="C850">
        <f t="shared" si="29"/>
        <v>322</v>
      </c>
      <c r="D850" t="s">
        <v>144</v>
      </c>
      <c r="E850">
        <v>7</v>
      </c>
      <c r="F850">
        <v>11</v>
      </c>
      <c r="G850" s="1">
        <v>0.61</v>
      </c>
      <c r="H850" s="2">
        <v>0.81799999999999995</v>
      </c>
      <c r="I850" s="2">
        <v>9.0999999999999998E-2</v>
      </c>
      <c r="J850" s="2">
        <v>9.0999999999999998E-2</v>
      </c>
    </row>
    <row r="851" spans="1:16" x14ac:dyDescent="0.2">
      <c r="A851" t="s">
        <v>162</v>
      </c>
      <c r="B851" t="s">
        <v>36</v>
      </c>
      <c r="C851">
        <f t="shared" si="29"/>
        <v>3235</v>
      </c>
      <c r="D851" t="s">
        <v>174</v>
      </c>
      <c r="E851">
        <v>3</v>
      </c>
      <c r="F851">
        <v>3</v>
      </c>
      <c r="G851" s="1">
        <v>0.06</v>
      </c>
      <c r="H851" s="2">
        <v>0.33300000000000002</v>
      </c>
      <c r="J851" s="2">
        <v>0.66700000000000004</v>
      </c>
    </row>
    <row r="852" spans="1:16" x14ac:dyDescent="0.2">
      <c r="A852" t="s">
        <v>162</v>
      </c>
      <c r="B852" t="s">
        <v>36</v>
      </c>
      <c r="C852">
        <f t="shared" si="29"/>
        <v>3235</v>
      </c>
      <c r="D852" t="s">
        <v>174</v>
      </c>
      <c r="E852">
        <v>4</v>
      </c>
      <c r="F852">
        <v>3</v>
      </c>
      <c r="G852" s="1">
        <v>0.06</v>
      </c>
      <c r="H852" s="2">
        <v>0.33300000000000002</v>
      </c>
      <c r="I852" s="2">
        <v>0.66700000000000004</v>
      </c>
    </row>
    <row r="853" spans="1:16" x14ac:dyDescent="0.2">
      <c r="A853" t="s">
        <v>162</v>
      </c>
      <c r="B853" t="s">
        <v>36</v>
      </c>
      <c r="C853">
        <f t="shared" si="29"/>
        <v>3235</v>
      </c>
      <c r="D853" t="s">
        <v>174</v>
      </c>
      <c r="E853">
        <v>5</v>
      </c>
      <c r="F853">
        <v>12</v>
      </c>
      <c r="G853" s="1">
        <v>0.24</v>
      </c>
      <c r="I853" s="2">
        <v>0.41699999999999998</v>
      </c>
      <c r="J853" s="2">
        <v>0.58299999999999996</v>
      </c>
    </row>
    <row r="854" spans="1:16" x14ac:dyDescent="0.2">
      <c r="A854" t="s">
        <v>162</v>
      </c>
      <c r="B854" t="s">
        <v>36</v>
      </c>
      <c r="C854">
        <f t="shared" si="29"/>
        <v>3235</v>
      </c>
      <c r="D854" t="s">
        <v>174</v>
      </c>
      <c r="E854">
        <v>6</v>
      </c>
      <c r="F854">
        <v>8</v>
      </c>
      <c r="G854" s="1">
        <v>0.16</v>
      </c>
      <c r="H854" s="2">
        <v>0.625</v>
      </c>
      <c r="I854" s="2">
        <v>0.125</v>
      </c>
      <c r="J854" s="2">
        <v>0.25</v>
      </c>
    </row>
    <row r="855" spans="1:16" x14ac:dyDescent="0.2">
      <c r="A855" t="s">
        <v>162</v>
      </c>
      <c r="B855" t="s">
        <v>36</v>
      </c>
      <c r="C855">
        <f t="shared" si="29"/>
        <v>3235</v>
      </c>
      <c r="D855" t="s">
        <v>174</v>
      </c>
      <c r="E855">
        <v>7</v>
      </c>
      <c r="F855">
        <v>24</v>
      </c>
      <c r="G855" s="1">
        <v>0.48</v>
      </c>
      <c r="H855" s="2">
        <v>0.33300000000000002</v>
      </c>
      <c r="I855" s="2">
        <v>0.29199999999999998</v>
      </c>
      <c r="J855" s="2">
        <v>0.375</v>
      </c>
    </row>
    <row r="856" spans="1:16" x14ac:dyDescent="0.2">
      <c r="A856" t="s">
        <v>162</v>
      </c>
      <c r="B856" t="s">
        <v>175</v>
      </c>
      <c r="C856">
        <f t="shared" ref="C856:C887" si="30">VLOOKUP(D856,guj_s7,2,FALSE)</f>
        <v>300</v>
      </c>
      <c r="D856" s="3" t="s">
        <v>389</v>
      </c>
      <c r="E856">
        <v>5</v>
      </c>
      <c r="F856">
        <v>2</v>
      </c>
      <c r="G856" s="1">
        <v>0.2</v>
      </c>
      <c r="H856" s="2">
        <v>0.5</v>
      </c>
      <c r="J856" s="2">
        <v>0.5</v>
      </c>
      <c r="O856" t="s">
        <v>106</v>
      </c>
      <c r="P856">
        <v>3023</v>
      </c>
    </row>
    <row r="857" spans="1:16" x14ac:dyDescent="0.2">
      <c r="A857" t="s">
        <v>162</v>
      </c>
      <c r="B857" t="s">
        <v>175</v>
      </c>
      <c r="C857">
        <f t="shared" si="30"/>
        <v>300</v>
      </c>
      <c r="D857" s="3" t="s">
        <v>389</v>
      </c>
      <c r="E857">
        <v>6</v>
      </c>
      <c r="F857">
        <v>3</v>
      </c>
      <c r="G857" s="1">
        <v>0.3</v>
      </c>
      <c r="I857" s="2">
        <v>0.66700000000000004</v>
      </c>
      <c r="J857" s="2">
        <v>0.33300000000000002</v>
      </c>
      <c r="O857" t="s">
        <v>41</v>
      </c>
      <c r="P857">
        <v>772</v>
      </c>
    </row>
    <row r="858" spans="1:16" x14ac:dyDescent="0.2">
      <c r="A858" t="s">
        <v>162</v>
      </c>
      <c r="B858" t="s">
        <v>175</v>
      </c>
      <c r="C858">
        <f t="shared" si="30"/>
        <v>300</v>
      </c>
      <c r="D858" s="3" t="s">
        <v>389</v>
      </c>
      <c r="E858">
        <v>7</v>
      </c>
      <c r="F858">
        <v>5</v>
      </c>
      <c r="G858" s="1">
        <v>0.5</v>
      </c>
      <c r="I858" s="2">
        <v>0.2</v>
      </c>
      <c r="J858" s="2">
        <v>0.8</v>
      </c>
      <c r="O858" t="s">
        <v>107</v>
      </c>
      <c r="P858">
        <v>757</v>
      </c>
    </row>
    <row r="859" spans="1:16" x14ac:dyDescent="0.2">
      <c r="A859" t="s">
        <v>162</v>
      </c>
      <c r="B859" t="s">
        <v>175</v>
      </c>
      <c r="C859">
        <f t="shared" si="30"/>
        <v>46</v>
      </c>
      <c r="D859" t="s">
        <v>176</v>
      </c>
      <c r="E859">
        <v>5</v>
      </c>
      <c r="F859">
        <v>1</v>
      </c>
      <c r="G859" s="1">
        <v>0.14000000000000001</v>
      </c>
      <c r="J859" s="2">
        <v>1</v>
      </c>
      <c r="O859" t="s">
        <v>388</v>
      </c>
      <c r="P859">
        <v>3128</v>
      </c>
    </row>
    <row r="860" spans="1:16" x14ac:dyDescent="0.2">
      <c r="A860" t="s">
        <v>162</v>
      </c>
      <c r="B860" t="s">
        <v>175</v>
      </c>
      <c r="C860">
        <f t="shared" si="30"/>
        <v>46</v>
      </c>
      <c r="D860" t="s">
        <v>176</v>
      </c>
      <c r="E860">
        <v>6</v>
      </c>
      <c r="F860">
        <v>1</v>
      </c>
      <c r="G860" s="1">
        <v>0.14000000000000001</v>
      </c>
      <c r="I860" s="2">
        <v>1</v>
      </c>
      <c r="O860" t="s">
        <v>334</v>
      </c>
      <c r="P860">
        <v>357</v>
      </c>
    </row>
    <row r="861" spans="1:16" x14ac:dyDescent="0.2">
      <c r="A861" t="s">
        <v>162</v>
      </c>
      <c r="B861" t="s">
        <v>175</v>
      </c>
      <c r="C861">
        <f t="shared" si="30"/>
        <v>46</v>
      </c>
      <c r="D861" t="s">
        <v>176</v>
      </c>
      <c r="E861">
        <v>7</v>
      </c>
      <c r="F861">
        <v>5</v>
      </c>
      <c r="G861" s="1">
        <v>0.71</v>
      </c>
      <c r="I861" s="2">
        <v>0.4</v>
      </c>
      <c r="J861" s="2">
        <v>0.6</v>
      </c>
      <c r="O861" t="s">
        <v>108</v>
      </c>
      <c r="P861">
        <v>368</v>
      </c>
    </row>
    <row r="862" spans="1:16" x14ac:dyDescent="0.2">
      <c r="A862" t="s">
        <v>162</v>
      </c>
      <c r="B862" t="s">
        <v>175</v>
      </c>
      <c r="C862">
        <f t="shared" si="30"/>
        <v>3225</v>
      </c>
      <c r="D862" t="s">
        <v>177</v>
      </c>
      <c r="E862">
        <v>2</v>
      </c>
      <c r="F862">
        <v>1</v>
      </c>
      <c r="G862" s="1">
        <v>0.08</v>
      </c>
      <c r="J862" s="2">
        <v>1</v>
      </c>
      <c r="O862" t="s">
        <v>178</v>
      </c>
      <c r="P862">
        <v>3089</v>
      </c>
    </row>
    <row r="863" spans="1:16" x14ac:dyDescent="0.2">
      <c r="A863" t="s">
        <v>162</v>
      </c>
      <c r="B863" t="s">
        <v>175</v>
      </c>
      <c r="C863">
        <f t="shared" si="30"/>
        <v>3225</v>
      </c>
      <c r="D863" t="s">
        <v>177</v>
      </c>
      <c r="E863">
        <v>3</v>
      </c>
      <c r="F863">
        <v>1</v>
      </c>
      <c r="G863" s="1">
        <v>0.08</v>
      </c>
      <c r="I863" s="2">
        <v>1</v>
      </c>
      <c r="O863" t="s">
        <v>404</v>
      </c>
      <c r="P863">
        <v>2023</v>
      </c>
    </row>
    <row r="864" spans="1:16" x14ac:dyDescent="0.2">
      <c r="A864" t="s">
        <v>162</v>
      </c>
      <c r="B864" t="s">
        <v>175</v>
      </c>
      <c r="C864">
        <f t="shared" si="30"/>
        <v>3225</v>
      </c>
      <c r="D864" t="s">
        <v>177</v>
      </c>
      <c r="E864">
        <v>4</v>
      </c>
      <c r="F864">
        <v>3</v>
      </c>
      <c r="G864" s="1">
        <v>0.23</v>
      </c>
      <c r="H864" s="2">
        <v>0.33300000000000002</v>
      </c>
      <c r="I864" s="2">
        <v>0.33300000000000002</v>
      </c>
      <c r="J864" s="2">
        <v>0.33300000000000002</v>
      </c>
      <c r="O864" t="s">
        <v>212</v>
      </c>
      <c r="P864">
        <v>3226</v>
      </c>
    </row>
    <row r="865" spans="1:16" x14ac:dyDescent="0.2">
      <c r="A865" t="s">
        <v>162</v>
      </c>
      <c r="B865" t="s">
        <v>175</v>
      </c>
      <c r="C865">
        <f t="shared" si="30"/>
        <v>3225</v>
      </c>
      <c r="D865" t="s">
        <v>177</v>
      </c>
      <c r="E865">
        <v>5</v>
      </c>
      <c r="F865">
        <v>3</v>
      </c>
      <c r="G865" s="1">
        <v>0.23</v>
      </c>
      <c r="H865" s="2">
        <v>0.33300000000000002</v>
      </c>
      <c r="I865" s="2">
        <v>0.33300000000000002</v>
      </c>
      <c r="J865" s="2">
        <v>0.33300000000000002</v>
      </c>
      <c r="O865" t="s">
        <v>90</v>
      </c>
      <c r="P865">
        <v>3227</v>
      </c>
    </row>
    <row r="866" spans="1:16" x14ac:dyDescent="0.2">
      <c r="A866" t="s">
        <v>162</v>
      </c>
      <c r="B866" t="s">
        <v>175</v>
      </c>
      <c r="C866">
        <f t="shared" si="30"/>
        <v>3225</v>
      </c>
      <c r="D866" t="s">
        <v>177</v>
      </c>
      <c r="E866">
        <v>6</v>
      </c>
      <c r="F866">
        <v>3</v>
      </c>
      <c r="G866" s="1">
        <v>0.23</v>
      </c>
      <c r="H866" s="2">
        <v>0.33300000000000002</v>
      </c>
      <c r="I866" s="2">
        <v>0.66700000000000004</v>
      </c>
      <c r="O866" t="s">
        <v>35</v>
      </c>
      <c r="P866">
        <v>764</v>
      </c>
    </row>
    <row r="867" spans="1:16" x14ac:dyDescent="0.2">
      <c r="A867" t="s">
        <v>162</v>
      </c>
      <c r="B867" t="s">
        <v>175</v>
      </c>
      <c r="C867">
        <f t="shared" si="30"/>
        <v>3225</v>
      </c>
      <c r="D867" t="s">
        <v>177</v>
      </c>
      <c r="E867">
        <v>7</v>
      </c>
      <c r="F867">
        <v>2</v>
      </c>
      <c r="G867" s="1">
        <v>0.15</v>
      </c>
      <c r="I867" s="2">
        <v>0.5</v>
      </c>
      <c r="J867" s="2">
        <v>0.5</v>
      </c>
      <c r="O867" t="s">
        <v>104</v>
      </c>
      <c r="P867">
        <v>2306</v>
      </c>
    </row>
    <row r="868" spans="1:16" x14ac:dyDescent="0.2">
      <c r="A868" t="s">
        <v>162</v>
      </c>
      <c r="B868" t="s">
        <v>175</v>
      </c>
      <c r="C868">
        <f t="shared" si="30"/>
        <v>2306</v>
      </c>
      <c r="D868" t="s">
        <v>104</v>
      </c>
      <c r="E868">
        <v>4</v>
      </c>
      <c r="F868">
        <v>2</v>
      </c>
      <c r="G868" s="1">
        <v>0.15</v>
      </c>
      <c r="I868" s="2">
        <v>0.5</v>
      </c>
      <c r="J868" s="2">
        <v>0.5</v>
      </c>
      <c r="O868" t="s">
        <v>389</v>
      </c>
      <c r="P868">
        <v>300</v>
      </c>
    </row>
    <row r="869" spans="1:16" x14ac:dyDescent="0.2">
      <c r="A869" t="s">
        <v>162</v>
      </c>
      <c r="B869" t="s">
        <v>175</v>
      </c>
      <c r="C869">
        <f t="shared" si="30"/>
        <v>2306</v>
      </c>
      <c r="D869" t="s">
        <v>104</v>
      </c>
      <c r="E869">
        <v>5</v>
      </c>
      <c r="F869">
        <v>3</v>
      </c>
      <c r="G869" s="1">
        <v>0.23</v>
      </c>
      <c r="H869" s="2">
        <v>0.33300000000000002</v>
      </c>
      <c r="I869" s="2">
        <v>0.33300000000000002</v>
      </c>
      <c r="J869" s="2">
        <v>0.33300000000000002</v>
      </c>
      <c r="O869" t="s">
        <v>177</v>
      </c>
      <c r="P869">
        <v>3225</v>
      </c>
    </row>
    <row r="870" spans="1:16" x14ac:dyDescent="0.2">
      <c r="A870" t="s">
        <v>162</v>
      </c>
      <c r="B870" t="s">
        <v>175</v>
      </c>
      <c r="C870">
        <f t="shared" si="30"/>
        <v>2306</v>
      </c>
      <c r="D870" t="s">
        <v>104</v>
      </c>
      <c r="E870">
        <v>6</v>
      </c>
      <c r="F870">
        <v>4</v>
      </c>
      <c r="G870" s="1">
        <v>0.31</v>
      </c>
      <c r="H870" s="2">
        <v>0.25</v>
      </c>
      <c r="J870" s="2">
        <v>0.75</v>
      </c>
      <c r="O870" t="s">
        <v>390</v>
      </c>
      <c r="P870">
        <v>46</v>
      </c>
    </row>
    <row r="871" spans="1:16" x14ac:dyDescent="0.2">
      <c r="A871" t="s">
        <v>162</v>
      </c>
      <c r="B871" t="s">
        <v>175</v>
      </c>
      <c r="C871">
        <f t="shared" si="30"/>
        <v>2306</v>
      </c>
      <c r="D871" t="s">
        <v>104</v>
      </c>
      <c r="E871">
        <v>7</v>
      </c>
      <c r="F871">
        <v>4</v>
      </c>
      <c r="G871" s="1">
        <v>0.31</v>
      </c>
      <c r="H871" s="2">
        <v>0.25</v>
      </c>
      <c r="I871" s="2">
        <v>0.25</v>
      </c>
      <c r="J871" s="2">
        <v>0.5</v>
      </c>
      <c r="O871" t="s">
        <v>209</v>
      </c>
      <c r="P871">
        <v>3001</v>
      </c>
    </row>
    <row r="872" spans="1:16" x14ac:dyDescent="0.2">
      <c r="A872" t="s">
        <v>162</v>
      </c>
      <c r="B872" t="s">
        <v>175</v>
      </c>
      <c r="C872">
        <f t="shared" si="30"/>
        <v>772</v>
      </c>
      <c r="D872" t="s">
        <v>41</v>
      </c>
      <c r="E872">
        <v>1</v>
      </c>
      <c r="F872">
        <v>1</v>
      </c>
      <c r="G872" s="1">
        <v>0.01</v>
      </c>
      <c r="I872" s="2">
        <v>1</v>
      </c>
    </row>
    <row r="873" spans="1:16" x14ac:dyDescent="0.2">
      <c r="A873" t="s">
        <v>162</v>
      </c>
      <c r="B873" t="s">
        <v>175</v>
      </c>
      <c r="C873">
        <f t="shared" si="30"/>
        <v>772</v>
      </c>
      <c r="D873" t="s">
        <v>41</v>
      </c>
      <c r="E873">
        <v>3</v>
      </c>
      <c r="F873">
        <v>12</v>
      </c>
      <c r="G873" s="1">
        <v>7.0000000000000007E-2</v>
      </c>
      <c r="H873" s="2">
        <v>0.75</v>
      </c>
      <c r="I873" s="2">
        <v>0.25</v>
      </c>
    </row>
    <row r="874" spans="1:16" x14ac:dyDescent="0.2">
      <c r="A874" t="s">
        <v>162</v>
      </c>
      <c r="B874" t="s">
        <v>175</v>
      </c>
      <c r="C874">
        <f t="shared" si="30"/>
        <v>772</v>
      </c>
      <c r="D874" t="s">
        <v>41</v>
      </c>
      <c r="E874">
        <v>4</v>
      </c>
      <c r="F874">
        <v>17</v>
      </c>
      <c r="G874" s="1">
        <v>0.11</v>
      </c>
      <c r="H874" s="2">
        <v>0.58799999999999997</v>
      </c>
      <c r="I874" s="2">
        <v>0.11799999999999999</v>
      </c>
      <c r="J874" s="2">
        <v>0.29399999999999998</v>
      </c>
    </row>
    <row r="875" spans="1:16" x14ac:dyDescent="0.2">
      <c r="A875" t="s">
        <v>162</v>
      </c>
      <c r="B875" t="s">
        <v>175</v>
      </c>
      <c r="C875">
        <f t="shared" si="30"/>
        <v>772</v>
      </c>
      <c r="D875" t="s">
        <v>41</v>
      </c>
      <c r="E875">
        <v>5</v>
      </c>
      <c r="F875">
        <v>30</v>
      </c>
      <c r="G875" s="1">
        <v>0.19</v>
      </c>
      <c r="H875" s="2">
        <v>0.56699999999999995</v>
      </c>
      <c r="I875" s="2">
        <v>0.16700000000000001</v>
      </c>
      <c r="J875" s="2">
        <v>0.26700000000000002</v>
      </c>
    </row>
    <row r="876" spans="1:16" x14ac:dyDescent="0.2">
      <c r="A876" t="s">
        <v>162</v>
      </c>
      <c r="B876" t="s">
        <v>175</v>
      </c>
      <c r="C876">
        <f t="shared" si="30"/>
        <v>772</v>
      </c>
      <c r="D876" t="s">
        <v>41</v>
      </c>
      <c r="E876">
        <v>6</v>
      </c>
      <c r="F876">
        <v>46</v>
      </c>
      <c r="G876" s="1">
        <v>0.28999999999999998</v>
      </c>
      <c r="H876" s="2">
        <v>0.39100000000000001</v>
      </c>
      <c r="I876" s="2">
        <v>0.37</v>
      </c>
      <c r="J876" s="2">
        <v>0.23899999999999999</v>
      </c>
    </row>
    <row r="877" spans="1:16" x14ac:dyDescent="0.2">
      <c r="A877" t="s">
        <v>162</v>
      </c>
      <c r="B877" t="s">
        <v>175</v>
      </c>
      <c r="C877">
        <f t="shared" si="30"/>
        <v>772</v>
      </c>
      <c r="D877" t="s">
        <v>41</v>
      </c>
      <c r="E877">
        <v>7</v>
      </c>
      <c r="F877">
        <v>55</v>
      </c>
      <c r="G877" s="1">
        <v>0.34</v>
      </c>
      <c r="H877" s="2">
        <v>0.38200000000000001</v>
      </c>
      <c r="I877" s="2">
        <v>0.38200000000000001</v>
      </c>
      <c r="J877" s="2">
        <v>0.23599999999999999</v>
      </c>
    </row>
    <row r="878" spans="1:16" x14ac:dyDescent="0.2">
      <c r="A878" t="s">
        <v>162</v>
      </c>
      <c r="B878" t="s">
        <v>175</v>
      </c>
      <c r="C878">
        <f t="shared" si="30"/>
        <v>3089</v>
      </c>
      <c r="D878" t="s">
        <v>178</v>
      </c>
      <c r="E878">
        <v>7</v>
      </c>
      <c r="F878">
        <v>2</v>
      </c>
      <c r="G878" s="1">
        <v>1</v>
      </c>
      <c r="H878" s="2">
        <v>0.5</v>
      </c>
      <c r="J878" s="2">
        <v>0.5</v>
      </c>
    </row>
    <row r="879" spans="1:16" x14ac:dyDescent="0.2">
      <c r="A879" t="s">
        <v>162</v>
      </c>
      <c r="B879" t="s">
        <v>175</v>
      </c>
      <c r="C879">
        <f t="shared" si="30"/>
        <v>3023</v>
      </c>
      <c r="D879" t="s">
        <v>106</v>
      </c>
      <c r="E879">
        <v>1</v>
      </c>
      <c r="F879">
        <v>1</v>
      </c>
      <c r="G879" s="1">
        <v>0</v>
      </c>
      <c r="I879" s="2">
        <v>1</v>
      </c>
    </row>
    <row r="880" spans="1:16" x14ac:dyDescent="0.2">
      <c r="A880" t="s">
        <v>162</v>
      </c>
      <c r="B880" t="s">
        <v>175</v>
      </c>
      <c r="C880">
        <f t="shared" si="30"/>
        <v>3023</v>
      </c>
      <c r="D880" t="s">
        <v>106</v>
      </c>
      <c r="E880">
        <v>2</v>
      </c>
      <c r="F880">
        <v>21</v>
      </c>
      <c r="G880" s="1">
        <v>7.0000000000000007E-2</v>
      </c>
      <c r="H880" s="2">
        <v>4.8000000000000001E-2</v>
      </c>
      <c r="I880" s="2">
        <v>0.85699999999999998</v>
      </c>
      <c r="J880" s="2">
        <v>9.5000000000000001E-2</v>
      </c>
    </row>
    <row r="881" spans="1:10" x14ac:dyDescent="0.2">
      <c r="A881" t="s">
        <v>162</v>
      </c>
      <c r="B881" t="s">
        <v>175</v>
      </c>
      <c r="C881">
        <f t="shared" si="30"/>
        <v>3023</v>
      </c>
      <c r="D881" t="s">
        <v>106</v>
      </c>
      <c r="E881">
        <v>3</v>
      </c>
      <c r="F881">
        <v>29</v>
      </c>
      <c r="G881" s="1">
        <v>0.09</v>
      </c>
      <c r="H881" s="2">
        <v>0.621</v>
      </c>
      <c r="I881" s="2">
        <v>0.17199999999999999</v>
      </c>
      <c r="J881" s="2">
        <v>0.20699999999999999</v>
      </c>
    </row>
    <row r="882" spans="1:10" x14ac:dyDescent="0.2">
      <c r="A882" t="s">
        <v>162</v>
      </c>
      <c r="B882" t="s">
        <v>175</v>
      </c>
      <c r="C882">
        <f t="shared" si="30"/>
        <v>3023</v>
      </c>
      <c r="D882" t="s">
        <v>106</v>
      </c>
      <c r="E882">
        <v>4</v>
      </c>
      <c r="F882">
        <v>34</v>
      </c>
      <c r="G882" s="1">
        <v>0.11</v>
      </c>
      <c r="H882" s="2">
        <v>0.5</v>
      </c>
      <c r="I882" s="2">
        <v>0.11799999999999999</v>
      </c>
      <c r="J882" s="2">
        <v>0.38200000000000001</v>
      </c>
    </row>
    <row r="883" spans="1:10" x14ac:dyDescent="0.2">
      <c r="A883" t="s">
        <v>162</v>
      </c>
      <c r="B883" t="s">
        <v>175</v>
      </c>
      <c r="C883">
        <f t="shared" si="30"/>
        <v>3023</v>
      </c>
      <c r="D883" t="s">
        <v>106</v>
      </c>
      <c r="E883">
        <v>5</v>
      </c>
      <c r="F883">
        <v>71</v>
      </c>
      <c r="G883" s="1">
        <v>0.23</v>
      </c>
      <c r="H883" s="2">
        <v>0.53500000000000003</v>
      </c>
      <c r="I883" s="2">
        <v>0.183</v>
      </c>
      <c r="J883" s="2">
        <v>0.28199999999999997</v>
      </c>
    </row>
    <row r="884" spans="1:10" x14ac:dyDescent="0.2">
      <c r="A884" t="s">
        <v>162</v>
      </c>
      <c r="B884" t="s">
        <v>175</v>
      </c>
      <c r="C884">
        <f t="shared" si="30"/>
        <v>3023</v>
      </c>
      <c r="D884" t="s">
        <v>106</v>
      </c>
      <c r="E884">
        <v>6</v>
      </c>
      <c r="F884">
        <v>82</v>
      </c>
      <c r="G884" s="1">
        <v>0.26</v>
      </c>
      <c r="H884" s="2">
        <v>0.32900000000000001</v>
      </c>
      <c r="I884" s="2">
        <v>0.41499999999999998</v>
      </c>
      <c r="J884" s="2">
        <v>0.25600000000000001</v>
      </c>
    </row>
    <row r="885" spans="1:10" x14ac:dyDescent="0.2">
      <c r="A885" t="s">
        <v>162</v>
      </c>
      <c r="B885" t="s">
        <v>175</v>
      </c>
      <c r="C885">
        <f t="shared" si="30"/>
        <v>3023</v>
      </c>
      <c r="D885" t="s">
        <v>106</v>
      </c>
      <c r="E885">
        <v>7</v>
      </c>
      <c r="F885">
        <v>77</v>
      </c>
      <c r="G885" s="1">
        <v>0.24</v>
      </c>
      <c r="H885" s="2">
        <v>0.23400000000000001</v>
      </c>
      <c r="I885" s="2">
        <v>0.442</v>
      </c>
      <c r="J885" s="2">
        <v>0.32500000000000001</v>
      </c>
    </row>
    <row r="886" spans="1:10" x14ac:dyDescent="0.2">
      <c r="A886" t="s">
        <v>162</v>
      </c>
      <c r="B886" t="s">
        <v>175</v>
      </c>
      <c r="C886">
        <f t="shared" si="30"/>
        <v>2023</v>
      </c>
      <c r="D886" t="s">
        <v>404</v>
      </c>
      <c r="E886">
        <v>7</v>
      </c>
      <c r="F886">
        <v>3</v>
      </c>
      <c r="G886" s="1">
        <v>1</v>
      </c>
      <c r="H886" s="2">
        <v>1</v>
      </c>
    </row>
    <row r="887" spans="1:10" x14ac:dyDescent="0.2">
      <c r="A887" t="s">
        <v>162</v>
      </c>
      <c r="B887" t="s">
        <v>175</v>
      </c>
      <c r="C887">
        <f t="shared" si="30"/>
        <v>757</v>
      </c>
      <c r="D887" t="s">
        <v>107</v>
      </c>
      <c r="E887">
        <v>1</v>
      </c>
      <c r="F887">
        <v>2</v>
      </c>
      <c r="G887" s="1">
        <v>0.01</v>
      </c>
      <c r="I887" s="2">
        <v>1</v>
      </c>
    </row>
    <row r="888" spans="1:10" x14ac:dyDescent="0.2">
      <c r="A888" t="s">
        <v>162</v>
      </c>
      <c r="B888" t="s">
        <v>175</v>
      </c>
      <c r="C888">
        <f t="shared" ref="C888:C906" si="31">VLOOKUP(D888,guj_s7,2,FALSE)</f>
        <v>757</v>
      </c>
      <c r="D888" t="s">
        <v>107</v>
      </c>
      <c r="E888">
        <v>2</v>
      </c>
      <c r="F888">
        <v>4</v>
      </c>
      <c r="G888" s="1">
        <v>0.02</v>
      </c>
      <c r="I888" s="2">
        <v>0.5</v>
      </c>
      <c r="J888" s="2">
        <v>0.5</v>
      </c>
    </row>
    <row r="889" spans="1:10" x14ac:dyDescent="0.2">
      <c r="A889" t="s">
        <v>162</v>
      </c>
      <c r="B889" t="s">
        <v>175</v>
      </c>
      <c r="C889">
        <f t="shared" si="31"/>
        <v>757</v>
      </c>
      <c r="D889" t="s">
        <v>107</v>
      </c>
      <c r="E889">
        <v>3</v>
      </c>
      <c r="F889">
        <v>6</v>
      </c>
      <c r="G889" s="1">
        <v>0.03</v>
      </c>
      <c r="I889" s="2">
        <v>0.66700000000000004</v>
      </c>
      <c r="J889" s="2">
        <v>0.33300000000000002</v>
      </c>
    </row>
    <row r="890" spans="1:10" x14ac:dyDescent="0.2">
      <c r="A890" t="s">
        <v>162</v>
      </c>
      <c r="B890" t="s">
        <v>175</v>
      </c>
      <c r="C890">
        <f t="shared" si="31"/>
        <v>757</v>
      </c>
      <c r="D890" t="s">
        <v>107</v>
      </c>
      <c r="E890">
        <v>4</v>
      </c>
      <c r="F890">
        <v>25</v>
      </c>
      <c r="G890" s="1">
        <v>0.12</v>
      </c>
      <c r="H890" s="2">
        <v>0.28000000000000003</v>
      </c>
      <c r="I890" s="2">
        <v>0.28000000000000003</v>
      </c>
      <c r="J890" s="2">
        <v>0.44</v>
      </c>
    </row>
    <row r="891" spans="1:10" x14ac:dyDescent="0.2">
      <c r="A891" t="s">
        <v>162</v>
      </c>
      <c r="B891" t="s">
        <v>175</v>
      </c>
      <c r="C891">
        <f t="shared" si="31"/>
        <v>757</v>
      </c>
      <c r="D891" t="s">
        <v>107</v>
      </c>
      <c r="E891">
        <v>5</v>
      </c>
      <c r="F891">
        <v>52</v>
      </c>
      <c r="G891" s="1">
        <v>0.25</v>
      </c>
      <c r="H891" s="2">
        <v>0.46200000000000002</v>
      </c>
      <c r="I891" s="2">
        <v>0.32700000000000001</v>
      </c>
      <c r="J891" s="2">
        <v>0.21199999999999999</v>
      </c>
    </row>
    <row r="892" spans="1:10" x14ac:dyDescent="0.2">
      <c r="A892" t="s">
        <v>162</v>
      </c>
      <c r="B892" t="s">
        <v>175</v>
      </c>
      <c r="C892">
        <f t="shared" si="31"/>
        <v>757</v>
      </c>
      <c r="D892" t="s">
        <v>107</v>
      </c>
      <c r="E892">
        <v>6</v>
      </c>
      <c r="F892">
        <v>49</v>
      </c>
      <c r="G892" s="1">
        <v>0.24</v>
      </c>
      <c r="H892" s="2">
        <v>0.38800000000000001</v>
      </c>
      <c r="I892" s="2">
        <v>0.32700000000000001</v>
      </c>
      <c r="J892" s="2">
        <v>0.28599999999999998</v>
      </c>
    </row>
    <row r="893" spans="1:10" x14ac:dyDescent="0.2">
      <c r="A893" t="s">
        <v>162</v>
      </c>
      <c r="B893" t="s">
        <v>175</v>
      </c>
      <c r="C893">
        <f t="shared" si="31"/>
        <v>757</v>
      </c>
      <c r="D893" t="s">
        <v>107</v>
      </c>
      <c r="E893">
        <v>7</v>
      </c>
      <c r="F893">
        <v>69</v>
      </c>
      <c r="G893" s="1">
        <v>0.33</v>
      </c>
      <c r="H893" s="2">
        <v>0.44900000000000001</v>
      </c>
      <c r="I893" s="2">
        <v>0.30399999999999999</v>
      </c>
      <c r="J893" s="2">
        <v>0.246</v>
      </c>
    </row>
    <row r="894" spans="1:10" x14ac:dyDescent="0.2">
      <c r="A894" t="s">
        <v>162</v>
      </c>
      <c r="B894" t="s">
        <v>175</v>
      </c>
      <c r="C894" t="e">
        <f t="shared" si="31"/>
        <v>#N/A</v>
      </c>
      <c r="D894" t="s">
        <v>179</v>
      </c>
      <c r="E894">
        <v>1</v>
      </c>
      <c r="F894">
        <v>2</v>
      </c>
      <c r="G894" s="1">
        <v>0.01</v>
      </c>
      <c r="I894" s="2">
        <v>1</v>
      </c>
    </row>
    <row r="895" spans="1:10" x14ac:dyDescent="0.2">
      <c r="A895" t="s">
        <v>162</v>
      </c>
      <c r="B895" t="s">
        <v>175</v>
      </c>
      <c r="C895" t="e">
        <f t="shared" si="31"/>
        <v>#N/A</v>
      </c>
      <c r="D895" t="s">
        <v>179</v>
      </c>
      <c r="E895">
        <v>3</v>
      </c>
      <c r="F895">
        <v>6</v>
      </c>
      <c r="G895" s="1">
        <v>0.04</v>
      </c>
      <c r="H895" s="2">
        <v>0.16700000000000001</v>
      </c>
      <c r="I895" s="2">
        <v>0.66700000000000004</v>
      </c>
      <c r="J895" s="2">
        <v>0.16700000000000001</v>
      </c>
    </row>
    <row r="896" spans="1:10" x14ac:dyDescent="0.2">
      <c r="A896" t="s">
        <v>162</v>
      </c>
      <c r="B896" t="s">
        <v>175</v>
      </c>
      <c r="C896" t="e">
        <f t="shared" si="31"/>
        <v>#N/A</v>
      </c>
      <c r="D896" t="s">
        <v>179</v>
      </c>
      <c r="E896">
        <v>4</v>
      </c>
      <c r="F896">
        <v>18</v>
      </c>
      <c r="G896" s="1">
        <v>0.13</v>
      </c>
      <c r="H896" s="2">
        <v>0.44400000000000001</v>
      </c>
      <c r="I896" s="2">
        <v>0.27800000000000002</v>
      </c>
      <c r="J896" s="2">
        <v>0.27800000000000002</v>
      </c>
    </row>
    <row r="897" spans="1:16" x14ac:dyDescent="0.2">
      <c r="A897" t="s">
        <v>162</v>
      </c>
      <c r="B897" t="s">
        <v>175</v>
      </c>
      <c r="C897" t="e">
        <f t="shared" si="31"/>
        <v>#N/A</v>
      </c>
      <c r="D897" t="s">
        <v>179</v>
      </c>
      <c r="E897">
        <v>5</v>
      </c>
      <c r="F897">
        <v>31</v>
      </c>
      <c r="G897" s="1">
        <v>0.23</v>
      </c>
      <c r="H897" s="2">
        <v>0.41899999999999998</v>
      </c>
      <c r="I897" s="2">
        <v>0.41899999999999998</v>
      </c>
      <c r="J897" s="2">
        <v>0.161</v>
      </c>
    </row>
    <row r="898" spans="1:16" x14ac:dyDescent="0.2">
      <c r="A898" t="s">
        <v>162</v>
      </c>
      <c r="B898" t="s">
        <v>175</v>
      </c>
      <c r="C898" t="e">
        <f t="shared" si="31"/>
        <v>#N/A</v>
      </c>
      <c r="D898" t="s">
        <v>179</v>
      </c>
      <c r="E898">
        <v>6</v>
      </c>
      <c r="F898">
        <v>39</v>
      </c>
      <c r="G898" s="1">
        <v>0.28000000000000003</v>
      </c>
      <c r="H898" s="2">
        <v>0.436</v>
      </c>
      <c r="I898" s="2">
        <v>0.38500000000000001</v>
      </c>
      <c r="J898" s="2">
        <v>0.17899999999999999</v>
      </c>
    </row>
    <row r="899" spans="1:16" x14ac:dyDescent="0.2">
      <c r="A899" t="s">
        <v>162</v>
      </c>
      <c r="B899" t="s">
        <v>175</v>
      </c>
      <c r="C899" t="e">
        <f t="shared" si="31"/>
        <v>#N/A</v>
      </c>
      <c r="D899" t="s">
        <v>179</v>
      </c>
      <c r="E899">
        <v>7</v>
      </c>
      <c r="F899">
        <v>41</v>
      </c>
      <c r="G899" s="1">
        <v>0.3</v>
      </c>
      <c r="H899" s="2">
        <v>0.26800000000000002</v>
      </c>
      <c r="I899" s="2">
        <v>0.41499999999999998</v>
      </c>
      <c r="J899" s="2">
        <v>0.317</v>
      </c>
    </row>
    <row r="900" spans="1:16" x14ac:dyDescent="0.2">
      <c r="A900" t="s">
        <v>162</v>
      </c>
      <c r="B900" t="s">
        <v>175</v>
      </c>
      <c r="C900">
        <f t="shared" si="31"/>
        <v>368</v>
      </c>
      <c r="D900" t="s">
        <v>108</v>
      </c>
      <c r="E900">
        <v>5</v>
      </c>
      <c r="F900">
        <v>1</v>
      </c>
      <c r="G900" s="1">
        <v>0.08</v>
      </c>
      <c r="H900" s="2">
        <v>1</v>
      </c>
    </row>
    <row r="901" spans="1:16" x14ac:dyDescent="0.2">
      <c r="A901" t="s">
        <v>162</v>
      </c>
      <c r="B901" t="s">
        <v>175</v>
      </c>
      <c r="C901">
        <f t="shared" si="31"/>
        <v>368</v>
      </c>
      <c r="D901" t="s">
        <v>108</v>
      </c>
      <c r="E901">
        <v>6</v>
      </c>
      <c r="F901">
        <v>2</v>
      </c>
      <c r="G901" s="1">
        <v>0.15</v>
      </c>
      <c r="H901" s="2">
        <v>1</v>
      </c>
    </row>
    <row r="902" spans="1:16" x14ac:dyDescent="0.2">
      <c r="A902" t="s">
        <v>162</v>
      </c>
      <c r="B902" t="s">
        <v>175</v>
      </c>
      <c r="C902">
        <f t="shared" si="31"/>
        <v>368</v>
      </c>
      <c r="D902" t="s">
        <v>108</v>
      </c>
      <c r="E902">
        <v>7</v>
      </c>
      <c r="F902">
        <v>10</v>
      </c>
      <c r="G902" s="1">
        <v>0.77</v>
      </c>
      <c r="H902" s="2">
        <v>0.9</v>
      </c>
      <c r="I902" s="2">
        <v>0.1</v>
      </c>
    </row>
    <row r="903" spans="1:16" x14ac:dyDescent="0.2">
      <c r="A903" t="s">
        <v>162</v>
      </c>
      <c r="B903" t="s">
        <v>175</v>
      </c>
      <c r="C903">
        <f t="shared" si="31"/>
        <v>764</v>
      </c>
      <c r="D903" t="s">
        <v>35</v>
      </c>
      <c r="E903">
        <v>2</v>
      </c>
      <c r="F903">
        <v>2</v>
      </c>
      <c r="G903" s="1">
        <v>0.08</v>
      </c>
      <c r="I903" s="2">
        <v>0.5</v>
      </c>
      <c r="J903" s="2">
        <v>0.5</v>
      </c>
    </row>
    <row r="904" spans="1:16" x14ac:dyDescent="0.2">
      <c r="A904" t="s">
        <v>162</v>
      </c>
      <c r="B904" t="s">
        <v>175</v>
      </c>
      <c r="C904">
        <f t="shared" si="31"/>
        <v>764</v>
      </c>
      <c r="D904" t="s">
        <v>35</v>
      </c>
      <c r="E904">
        <v>4</v>
      </c>
      <c r="F904">
        <v>3</v>
      </c>
      <c r="G904" s="1">
        <v>0.12</v>
      </c>
      <c r="I904" s="2">
        <v>0.66700000000000004</v>
      </c>
      <c r="J904" s="2">
        <v>0.33300000000000002</v>
      </c>
    </row>
    <row r="905" spans="1:16" x14ac:dyDescent="0.2">
      <c r="A905" t="s">
        <v>162</v>
      </c>
      <c r="B905" t="s">
        <v>175</v>
      </c>
      <c r="C905">
        <f t="shared" si="31"/>
        <v>764</v>
      </c>
      <c r="D905" t="s">
        <v>35</v>
      </c>
      <c r="E905">
        <v>6</v>
      </c>
      <c r="F905">
        <v>5</v>
      </c>
      <c r="G905" s="1">
        <v>0.2</v>
      </c>
      <c r="H905" s="2">
        <v>0.4</v>
      </c>
      <c r="I905" s="2">
        <v>0.2</v>
      </c>
      <c r="J905" s="2">
        <v>0.4</v>
      </c>
    </row>
    <row r="906" spans="1:16" x14ac:dyDescent="0.2">
      <c r="A906" t="s">
        <v>162</v>
      </c>
      <c r="B906" t="s">
        <v>175</v>
      </c>
      <c r="C906">
        <f t="shared" si="31"/>
        <v>764</v>
      </c>
      <c r="D906" t="s">
        <v>35</v>
      </c>
      <c r="E906">
        <v>7</v>
      </c>
      <c r="F906">
        <v>15</v>
      </c>
      <c r="G906" s="1">
        <v>0.6</v>
      </c>
      <c r="H906" s="2">
        <v>0.66700000000000004</v>
      </c>
      <c r="I906" s="2">
        <v>0.13300000000000001</v>
      </c>
      <c r="J906" s="2">
        <v>0.2</v>
      </c>
    </row>
    <row r="907" spans="1:16" x14ac:dyDescent="0.2">
      <c r="A907" t="s">
        <v>162</v>
      </c>
      <c r="B907" t="s">
        <v>23</v>
      </c>
      <c r="C907">
        <f t="shared" ref="C907:C938" si="32">VLOOKUP(D907,mum_s7,2,FALSE)</f>
        <v>2028</v>
      </c>
      <c r="D907" t="s">
        <v>24</v>
      </c>
      <c r="E907">
        <v>1</v>
      </c>
      <c r="F907">
        <v>4</v>
      </c>
      <c r="G907" s="1">
        <v>0.01</v>
      </c>
      <c r="I907" s="2">
        <v>1</v>
      </c>
      <c r="O907" t="s">
        <v>24</v>
      </c>
      <c r="P907">
        <v>2028</v>
      </c>
    </row>
    <row r="908" spans="1:16" x14ac:dyDescent="0.2">
      <c r="A908" t="s">
        <v>162</v>
      </c>
      <c r="B908" t="s">
        <v>23</v>
      </c>
      <c r="C908">
        <f t="shared" si="32"/>
        <v>2028</v>
      </c>
      <c r="D908" t="s">
        <v>24</v>
      </c>
      <c r="E908">
        <v>2</v>
      </c>
      <c r="F908">
        <v>25</v>
      </c>
      <c r="G908" s="1">
        <v>0.08</v>
      </c>
      <c r="H908" s="2">
        <v>0.12</v>
      </c>
      <c r="I908" s="2">
        <v>0.76</v>
      </c>
      <c r="J908" s="2">
        <v>0.12</v>
      </c>
      <c r="O908" t="s">
        <v>26</v>
      </c>
      <c r="P908">
        <v>2024</v>
      </c>
    </row>
    <row r="909" spans="1:16" x14ac:dyDescent="0.2">
      <c r="A909" t="s">
        <v>162</v>
      </c>
      <c r="B909" t="s">
        <v>23</v>
      </c>
      <c r="C909">
        <f t="shared" si="32"/>
        <v>2028</v>
      </c>
      <c r="D909" t="s">
        <v>24</v>
      </c>
      <c r="E909">
        <v>3</v>
      </c>
      <c r="F909">
        <v>41</v>
      </c>
      <c r="G909" s="1">
        <v>0.12</v>
      </c>
      <c r="H909" s="2">
        <v>0.48799999999999999</v>
      </c>
      <c r="I909" s="2">
        <v>0.29299999999999998</v>
      </c>
      <c r="J909" s="2">
        <v>0.22</v>
      </c>
      <c r="O909" t="s">
        <v>29</v>
      </c>
      <c r="P909">
        <v>259</v>
      </c>
    </row>
    <row r="910" spans="1:16" x14ac:dyDescent="0.2">
      <c r="A910" t="s">
        <v>162</v>
      </c>
      <c r="B910" t="s">
        <v>23</v>
      </c>
      <c r="C910">
        <f t="shared" si="32"/>
        <v>2028</v>
      </c>
      <c r="D910" t="s">
        <v>24</v>
      </c>
      <c r="E910">
        <v>4</v>
      </c>
      <c r="F910">
        <v>48</v>
      </c>
      <c r="G910" s="1">
        <v>0.14000000000000001</v>
      </c>
      <c r="H910" s="2">
        <v>0.27100000000000002</v>
      </c>
      <c r="I910" s="2">
        <v>0.375</v>
      </c>
      <c r="J910" s="2">
        <v>0.35399999999999998</v>
      </c>
      <c r="O910" t="s">
        <v>47</v>
      </c>
      <c r="P910">
        <v>142</v>
      </c>
    </row>
    <row r="911" spans="1:16" x14ac:dyDescent="0.2">
      <c r="A911" t="s">
        <v>162</v>
      </c>
      <c r="B911" t="s">
        <v>23</v>
      </c>
      <c r="C911">
        <f t="shared" si="32"/>
        <v>2028</v>
      </c>
      <c r="D911" t="s">
        <v>24</v>
      </c>
      <c r="E911">
        <v>5</v>
      </c>
      <c r="F911">
        <v>63</v>
      </c>
      <c r="G911" s="1">
        <v>0.19</v>
      </c>
      <c r="H911" s="2">
        <v>0.60299999999999998</v>
      </c>
      <c r="I911" s="2">
        <v>0.28599999999999998</v>
      </c>
      <c r="J911" s="2">
        <v>0.111</v>
      </c>
      <c r="O911" t="s">
        <v>238</v>
      </c>
      <c r="P911">
        <v>3086</v>
      </c>
    </row>
    <row r="912" spans="1:16" x14ac:dyDescent="0.2">
      <c r="A912" t="s">
        <v>162</v>
      </c>
      <c r="B912" t="s">
        <v>23</v>
      </c>
      <c r="C912">
        <f t="shared" si="32"/>
        <v>2028</v>
      </c>
      <c r="D912" t="s">
        <v>24</v>
      </c>
      <c r="E912">
        <v>6</v>
      </c>
      <c r="F912">
        <v>59</v>
      </c>
      <c r="G912" s="1">
        <v>0.18</v>
      </c>
      <c r="H912" s="2">
        <v>0.30499999999999999</v>
      </c>
      <c r="I912" s="2">
        <v>0.55900000000000005</v>
      </c>
      <c r="J912" s="2">
        <v>0.13600000000000001</v>
      </c>
      <c r="O912" t="s">
        <v>385</v>
      </c>
      <c r="P912">
        <v>376</v>
      </c>
    </row>
    <row r="913" spans="1:16" x14ac:dyDescent="0.2">
      <c r="A913" t="s">
        <v>162</v>
      </c>
      <c r="B913" t="s">
        <v>23</v>
      </c>
      <c r="C913">
        <f t="shared" si="32"/>
        <v>2028</v>
      </c>
      <c r="D913" t="s">
        <v>24</v>
      </c>
      <c r="E913">
        <v>7</v>
      </c>
      <c r="F913">
        <v>92</v>
      </c>
      <c r="G913" s="1">
        <v>0.28000000000000003</v>
      </c>
      <c r="H913" s="2">
        <v>0.34799999999999998</v>
      </c>
      <c r="I913" s="2">
        <v>0.435</v>
      </c>
      <c r="J913" s="2">
        <v>0.217</v>
      </c>
      <c r="O913" t="s">
        <v>32</v>
      </c>
      <c r="P913">
        <v>261</v>
      </c>
    </row>
    <row r="914" spans="1:16" x14ac:dyDescent="0.2">
      <c r="A914" t="s">
        <v>162</v>
      </c>
      <c r="B914" t="s">
        <v>23</v>
      </c>
      <c r="C914" t="e">
        <f t="shared" si="32"/>
        <v>#N/A</v>
      </c>
      <c r="D914" t="s">
        <v>180</v>
      </c>
      <c r="E914">
        <v>2</v>
      </c>
      <c r="F914">
        <v>1</v>
      </c>
      <c r="G914" s="1">
        <v>0.04</v>
      </c>
      <c r="I914" s="2">
        <v>1</v>
      </c>
      <c r="O914" t="s">
        <v>101</v>
      </c>
      <c r="P914">
        <v>522</v>
      </c>
    </row>
    <row r="915" spans="1:16" x14ac:dyDescent="0.2">
      <c r="A915" t="s">
        <v>162</v>
      </c>
      <c r="B915" t="s">
        <v>23</v>
      </c>
      <c r="C915" t="e">
        <f t="shared" si="32"/>
        <v>#N/A</v>
      </c>
      <c r="D915" t="s">
        <v>180</v>
      </c>
      <c r="E915">
        <v>4</v>
      </c>
      <c r="F915">
        <v>5</v>
      </c>
      <c r="G915" s="1">
        <v>0.19</v>
      </c>
      <c r="H915" s="2">
        <v>0.2</v>
      </c>
      <c r="I915" s="2">
        <v>0.2</v>
      </c>
      <c r="J915" s="2">
        <v>0.6</v>
      </c>
      <c r="O915" t="s">
        <v>249</v>
      </c>
      <c r="P915">
        <v>3138</v>
      </c>
    </row>
    <row r="916" spans="1:16" x14ac:dyDescent="0.2">
      <c r="A916" t="s">
        <v>162</v>
      </c>
      <c r="B916" t="s">
        <v>23</v>
      </c>
      <c r="C916" t="e">
        <f t="shared" si="32"/>
        <v>#N/A</v>
      </c>
      <c r="D916" t="s">
        <v>180</v>
      </c>
      <c r="E916">
        <v>5</v>
      </c>
      <c r="F916">
        <v>5</v>
      </c>
      <c r="G916" s="1">
        <v>0.19</v>
      </c>
      <c r="H916" s="2">
        <v>0.6</v>
      </c>
      <c r="I916" s="2">
        <v>0.2</v>
      </c>
      <c r="J916" s="2">
        <v>0.2</v>
      </c>
      <c r="O916" t="s">
        <v>248</v>
      </c>
      <c r="P916">
        <v>2025</v>
      </c>
    </row>
    <row r="917" spans="1:16" x14ac:dyDescent="0.2">
      <c r="A917" t="s">
        <v>162</v>
      </c>
      <c r="B917" t="s">
        <v>23</v>
      </c>
      <c r="C917" t="e">
        <f t="shared" si="32"/>
        <v>#N/A</v>
      </c>
      <c r="D917" t="s">
        <v>180</v>
      </c>
      <c r="E917">
        <v>6</v>
      </c>
      <c r="F917">
        <v>5</v>
      </c>
      <c r="G917" s="1">
        <v>0.19</v>
      </c>
      <c r="I917" s="2">
        <v>0.8</v>
      </c>
      <c r="J917" s="2">
        <v>0.2</v>
      </c>
      <c r="O917" t="s">
        <v>386</v>
      </c>
      <c r="P917">
        <v>519</v>
      </c>
    </row>
    <row r="918" spans="1:16" x14ac:dyDescent="0.2">
      <c r="A918" t="s">
        <v>162</v>
      </c>
      <c r="B918" t="s">
        <v>23</v>
      </c>
      <c r="C918" t="e">
        <f t="shared" si="32"/>
        <v>#N/A</v>
      </c>
      <c r="D918" t="s">
        <v>180</v>
      </c>
      <c r="E918">
        <v>7</v>
      </c>
      <c r="F918">
        <v>10</v>
      </c>
      <c r="G918" s="1">
        <v>0.38</v>
      </c>
      <c r="H918" s="2">
        <v>0.5</v>
      </c>
      <c r="I918" s="2">
        <v>0.3</v>
      </c>
      <c r="J918" s="2">
        <v>0.2</v>
      </c>
      <c r="O918" t="s">
        <v>181</v>
      </c>
      <c r="P918">
        <v>3238</v>
      </c>
    </row>
    <row r="919" spans="1:16" x14ac:dyDescent="0.2">
      <c r="A919" t="s">
        <v>162</v>
      </c>
      <c r="B919" t="s">
        <v>23</v>
      </c>
      <c r="C919">
        <f t="shared" si="32"/>
        <v>2345</v>
      </c>
      <c r="D919" t="s">
        <v>25</v>
      </c>
      <c r="E919">
        <v>7</v>
      </c>
      <c r="F919">
        <v>1</v>
      </c>
      <c r="G919" s="1">
        <v>1</v>
      </c>
      <c r="I919" s="2">
        <v>1</v>
      </c>
      <c r="O919" t="s">
        <v>387</v>
      </c>
      <c r="P919">
        <v>2320</v>
      </c>
    </row>
    <row r="920" spans="1:16" x14ac:dyDescent="0.2">
      <c r="A920" t="s">
        <v>162</v>
      </c>
      <c r="B920" t="s">
        <v>23</v>
      </c>
      <c r="C920">
        <f t="shared" si="32"/>
        <v>2024</v>
      </c>
      <c r="D920" t="s">
        <v>26</v>
      </c>
      <c r="E920">
        <v>1</v>
      </c>
      <c r="F920">
        <v>1</v>
      </c>
      <c r="G920" s="1">
        <v>0.01</v>
      </c>
      <c r="I920" s="2">
        <v>1</v>
      </c>
      <c r="O920" t="s">
        <v>182</v>
      </c>
      <c r="P920">
        <v>84</v>
      </c>
    </row>
    <row r="921" spans="1:16" x14ac:dyDescent="0.2">
      <c r="A921" t="s">
        <v>162</v>
      </c>
      <c r="B921" t="s">
        <v>23</v>
      </c>
      <c r="C921">
        <f t="shared" si="32"/>
        <v>2024</v>
      </c>
      <c r="D921" t="s">
        <v>26</v>
      </c>
      <c r="E921">
        <v>2</v>
      </c>
      <c r="F921">
        <v>8</v>
      </c>
      <c r="G921" s="1">
        <v>0.04</v>
      </c>
      <c r="I921" s="2">
        <v>0.75</v>
      </c>
      <c r="J921" s="2">
        <v>0.25</v>
      </c>
      <c r="O921" t="s">
        <v>25</v>
      </c>
      <c r="P921">
        <v>2345</v>
      </c>
    </row>
    <row r="922" spans="1:16" x14ac:dyDescent="0.2">
      <c r="A922" t="s">
        <v>162</v>
      </c>
      <c r="B922" t="s">
        <v>23</v>
      </c>
      <c r="C922">
        <f t="shared" si="32"/>
        <v>2024</v>
      </c>
      <c r="D922" t="s">
        <v>26</v>
      </c>
      <c r="E922">
        <v>3</v>
      </c>
      <c r="F922">
        <v>18</v>
      </c>
      <c r="G922" s="1">
        <v>0.09</v>
      </c>
      <c r="H922" s="2">
        <v>0.38900000000000001</v>
      </c>
      <c r="I922" s="2">
        <v>0.38900000000000001</v>
      </c>
      <c r="J922" s="2">
        <v>0.222</v>
      </c>
    </row>
    <row r="923" spans="1:16" x14ac:dyDescent="0.2">
      <c r="A923" t="s">
        <v>162</v>
      </c>
      <c r="B923" t="s">
        <v>23</v>
      </c>
      <c r="C923">
        <f t="shared" si="32"/>
        <v>2024</v>
      </c>
      <c r="D923" t="s">
        <v>26</v>
      </c>
      <c r="E923">
        <v>4</v>
      </c>
      <c r="F923">
        <v>19</v>
      </c>
      <c r="G923" s="1">
        <v>0.1</v>
      </c>
      <c r="H923" s="2">
        <v>0.26300000000000001</v>
      </c>
      <c r="I923" s="2">
        <v>0.57899999999999996</v>
      </c>
      <c r="J923" s="2">
        <v>0.158</v>
      </c>
    </row>
    <row r="924" spans="1:16" x14ac:dyDescent="0.2">
      <c r="A924" t="s">
        <v>162</v>
      </c>
      <c r="B924" t="s">
        <v>23</v>
      </c>
      <c r="C924">
        <f t="shared" si="32"/>
        <v>2024</v>
      </c>
      <c r="D924" t="s">
        <v>26</v>
      </c>
      <c r="E924">
        <v>5</v>
      </c>
      <c r="F924">
        <v>39</v>
      </c>
      <c r="G924" s="1">
        <v>0.2</v>
      </c>
      <c r="H924" s="2">
        <v>0.38500000000000001</v>
      </c>
      <c r="I924" s="2">
        <v>0.308</v>
      </c>
      <c r="J924" s="2">
        <v>0.308</v>
      </c>
    </row>
    <row r="925" spans="1:16" x14ac:dyDescent="0.2">
      <c r="A925" t="s">
        <v>162</v>
      </c>
      <c r="B925" t="s">
        <v>23</v>
      </c>
      <c r="C925">
        <f t="shared" si="32"/>
        <v>2024</v>
      </c>
      <c r="D925" t="s">
        <v>26</v>
      </c>
      <c r="E925">
        <v>6</v>
      </c>
      <c r="F925">
        <v>38</v>
      </c>
      <c r="G925" s="1">
        <v>0.2</v>
      </c>
      <c r="H925" s="2">
        <v>0.21099999999999999</v>
      </c>
      <c r="I925" s="2">
        <v>0.44700000000000001</v>
      </c>
      <c r="J925" s="2">
        <v>0.34200000000000003</v>
      </c>
    </row>
    <row r="926" spans="1:16" x14ac:dyDescent="0.2">
      <c r="A926" t="s">
        <v>162</v>
      </c>
      <c r="B926" t="s">
        <v>23</v>
      </c>
      <c r="C926">
        <f t="shared" si="32"/>
        <v>2024</v>
      </c>
      <c r="D926" t="s">
        <v>26</v>
      </c>
      <c r="E926">
        <v>7</v>
      </c>
      <c r="F926">
        <v>68</v>
      </c>
      <c r="G926" s="1">
        <v>0.36</v>
      </c>
      <c r="H926" s="2">
        <v>0.42599999999999999</v>
      </c>
      <c r="I926" s="2">
        <v>0.41199999999999998</v>
      </c>
      <c r="J926" s="2">
        <v>0.16200000000000001</v>
      </c>
    </row>
    <row r="927" spans="1:16" x14ac:dyDescent="0.2">
      <c r="A927" t="s">
        <v>162</v>
      </c>
      <c r="B927" t="s">
        <v>23</v>
      </c>
      <c r="C927">
        <f t="shared" si="32"/>
        <v>376</v>
      </c>
      <c r="D927" t="s">
        <v>385</v>
      </c>
      <c r="E927">
        <v>1</v>
      </c>
      <c r="F927">
        <v>1</v>
      </c>
      <c r="G927" s="1">
        <v>0.01</v>
      </c>
      <c r="I927" s="2">
        <v>1</v>
      </c>
    </row>
    <row r="928" spans="1:16" x14ac:dyDescent="0.2">
      <c r="A928" t="s">
        <v>162</v>
      </c>
      <c r="B928" t="s">
        <v>23</v>
      </c>
      <c r="C928">
        <f t="shared" si="32"/>
        <v>376</v>
      </c>
      <c r="D928" t="s">
        <v>385</v>
      </c>
      <c r="E928">
        <v>2</v>
      </c>
      <c r="F928">
        <v>1</v>
      </c>
      <c r="G928" s="1">
        <v>0.01</v>
      </c>
      <c r="I928" s="2">
        <v>1</v>
      </c>
    </row>
    <row r="929" spans="1:10" x14ac:dyDescent="0.2">
      <c r="A929" t="s">
        <v>162</v>
      </c>
      <c r="B929" t="s">
        <v>23</v>
      </c>
      <c r="C929">
        <f t="shared" si="32"/>
        <v>376</v>
      </c>
      <c r="D929" t="s">
        <v>385</v>
      </c>
      <c r="E929">
        <v>3</v>
      </c>
      <c r="F929">
        <v>6</v>
      </c>
      <c r="G929" s="1">
        <v>0.05</v>
      </c>
      <c r="H929" s="2">
        <v>0.33300000000000002</v>
      </c>
      <c r="I929" s="2">
        <v>0.33300000000000002</v>
      </c>
      <c r="J929" s="2">
        <v>0.33300000000000002</v>
      </c>
    </row>
    <row r="930" spans="1:10" x14ac:dyDescent="0.2">
      <c r="A930" t="s">
        <v>162</v>
      </c>
      <c r="B930" t="s">
        <v>23</v>
      </c>
      <c r="C930">
        <f t="shared" si="32"/>
        <v>376</v>
      </c>
      <c r="D930" t="s">
        <v>385</v>
      </c>
      <c r="E930">
        <v>4</v>
      </c>
      <c r="F930">
        <v>16</v>
      </c>
      <c r="G930" s="1">
        <v>0.13</v>
      </c>
      <c r="H930" s="2">
        <v>0.68799999999999994</v>
      </c>
      <c r="I930" s="2">
        <v>6.3E-2</v>
      </c>
      <c r="J930" s="2">
        <v>0.25</v>
      </c>
    </row>
    <row r="931" spans="1:10" x14ac:dyDescent="0.2">
      <c r="A931" t="s">
        <v>162</v>
      </c>
      <c r="B931" t="s">
        <v>23</v>
      </c>
      <c r="C931">
        <f t="shared" si="32"/>
        <v>376</v>
      </c>
      <c r="D931" t="s">
        <v>385</v>
      </c>
      <c r="E931">
        <v>5</v>
      </c>
      <c r="F931">
        <v>24</v>
      </c>
      <c r="G931" s="1">
        <v>0.19</v>
      </c>
      <c r="H931" s="2">
        <v>0.58299999999999996</v>
      </c>
      <c r="I931" s="2">
        <v>0.16700000000000001</v>
      </c>
      <c r="J931" s="2">
        <v>0.25</v>
      </c>
    </row>
    <row r="932" spans="1:10" x14ac:dyDescent="0.2">
      <c r="A932" t="s">
        <v>162</v>
      </c>
      <c r="B932" t="s">
        <v>23</v>
      </c>
      <c r="C932">
        <f t="shared" si="32"/>
        <v>376</v>
      </c>
      <c r="D932" t="s">
        <v>385</v>
      </c>
      <c r="E932">
        <v>6</v>
      </c>
      <c r="F932">
        <v>24</v>
      </c>
      <c r="G932" s="1">
        <v>0.19</v>
      </c>
      <c r="H932" s="2">
        <v>0.16700000000000001</v>
      </c>
      <c r="I932" s="2">
        <v>0.54200000000000004</v>
      </c>
      <c r="J932" s="2">
        <v>0.29199999999999998</v>
      </c>
    </row>
    <row r="933" spans="1:10" x14ac:dyDescent="0.2">
      <c r="A933" t="s">
        <v>162</v>
      </c>
      <c r="B933" t="s">
        <v>23</v>
      </c>
      <c r="C933">
        <f t="shared" si="32"/>
        <v>376</v>
      </c>
      <c r="D933" t="s">
        <v>385</v>
      </c>
      <c r="E933">
        <v>7</v>
      </c>
      <c r="F933">
        <v>53</v>
      </c>
      <c r="G933" s="1">
        <v>0.42</v>
      </c>
      <c r="H933" s="2">
        <v>0.245</v>
      </c>
      <c r="I933" s="2">
        <v>0.34</v>
      </c>
      <c r="J933" s="2">
        <v>0.41499999999999998</v>
      </c>
    </row>
    <row r="934" spans="1:10" x14ac:dyDescent="0.2">
      <c r="A934" t="s">
        <v>162</v>
      </c>
      <c r="B934" t="s">
        <v>23</v>
      </c>
      <c r="C934">
        <f t="shared" si="32"/>
        <v>522</v>
      </c>
      <c r="D934" t="s">
        <v>101</v>
      </c>
      <c r="E934">
        <v>3</v>
      </c>
      <c r="F934">
        <v>1</v>
      </c>
      <c r="G934" s="1">
        <v>0.02</v>
      </c>
      <c r="I934" s="2">
        <v>1</v>
      </c>
    </row>
    <row r="935" spans="1:10" x14ac:dyDescent="0.2">
      <c r="A935" t="s">
        <v>162</v>
      </c>
      <c r="B935" t="s">
        <v>23</v>
      </c>
      <c r="C935">
        <f t="shared" si="32"/>
        <v>522</v>
      </c>
      <c r="D935" t="s">
        <v>101</v>
      </c>
      <c r="E935">
        <v>4</v>
      </c>
      <c r="F935">
        <v>2</v>
      </c>
      <c r="G935" s="1">
        <v>0.04</v>
      </c>
      <c r="H935" s="2">
        <v>0.5</v>
      </c>
      <c r="J935" s="2">
        <v>0.5</v>
      </c>
    </row>
    <row r="936" spans="1:10" x14ac:dyDescent="0.2">
      <c r="A936" t="s">
        <v>162</v>
      </c>
      <c r="B936" t="s">
        <v>23</v>
      </c>
      <c r="C936">
        <f t="shared" si="32"/>
        <v>522</v>
      </c>
      <c r="D936" t="s">
        <v>101</v>
      </c>
      <c r="E936">
        <v>5</v>
      </c>
      <c r="F936">
        <v>5</v>
      </c>
      <c r="G936" s="1">
        <v>0.11</v>
      </c>
      <c r="H936" s="2">
        <v>1</v>
      </c>
    </row>
    <row r="937" spans="1:10" x14ac:dyDescent="0.2">
      <c r="A937" t="s">
        <v>162</v>
      </c>
      <c r="B937" t="s">
        <v>23</v>
      </c>
      <c r="C937">
        <f t="shared" si="32"/>
        <v>522</v>
      </c>
      <c r="D937" t="s">
        <v>101</v>
      </c>
      <c r="E937">
        <v>6</v>
      </c>
      <c r="F937">
        <v>9</v>
      </c>
      <c r="G937" s="1">
        <v>0.2</v>
      </c>
      <c r="H937" s="2">
        <v>0.44400000000000001</v>
      </c>
      <c r="I937" s="2">
        <v>0.44400000000000001</v>
      </c>
      <c r="J937" s="2">
        <v>0.111</v>
      </c>
    </row>
    <row r="938" spans="1:10" x14ac:dyDescent="0.2">
      <c r="A938" t="s">
        <v>162</v>
      </c>
      <c r="B938" t="s">
        <v>23</v>
      </c>
      <c r="C938">
        <f t="shared" si="32"/>
        <v>522</v>
      </c>
      <c r="D938" t="s">
        <v>101</v>
      </c>
      <c r="E938">
        <v>7</v>
      </c>
      <c r="F938">
        <v>29</v>
      </c>
      <c r="G938" s="1">
        <v>0.63</v>
      </c>
      <c r="H938" s="2">
        <v>0.379</v>
      </c>
      <c r="I938" s="2">
        <v>0.34499999999999997</v>
      </c>
      <c r="J938" s="2">
        <v>0.27600000000000002</v>
      </c>
    </row>
    <row r="939" spans="1:10" x14ac:dyDescent="0.2">
      <c r="A939" t="s">
        <v>162</v>
      </c>
      <c r="B939" t="s">
        <v>23</v>
      </c>
      <c r="C939">
        <f t="shared" ref="C939:C966" si="33">VLOOKUP(D939,mum_s7,2,FALSE)</f>
        <v>259</v>
      </c>
      <c r="D939" t="s">
        <v>29</v>
      </c>
      <c r="E939">
        <v>3</v>
      </c>
      <c r="F939">
        <v>3</v>
      </c>
      <c r="G939" s="1">
        <v>0.2</v>
      </c>
      <c r="H939" s="2">
        <v>1</v>
      </c>
    </row>
    <row r="940" spans="1:10" x14ac:dyDescent="0.2">
      <c r="A940" t="s">
        <v>162</v>
      </c>
      <c r="B940" t="s">
        <v>23</v>
      </c>
      <c r="C940">
        <f t="shared" si="33"/>
        <v>259</v>
      </c>
      <c r="D940" t="s">
        <v>29</v>
      </c>
      <c r="E940">
        <v>4</v>
      </c>
      <c r="F940">
        <v>1</v>
      </c>
      <c r="G940" s="1">
        <v>7.0000000000000007E-2</v>
      </c>
      <c r="H940" s="2">
        <v>1</v>
      </c>
    </row>
    <row r="941" spans="1:10" x14ac:dyDescent="0.2">
      <c r="A941" t="s">
        <v>162</v>
      </c>
      <c r="B941" t="s">
        <v>23</v>
      </c>
      <c r="C941">
        <f t="shared" si="33"/>
        <v>259</v>
      </c>
      <c r="D941" t="s">
        <v>29</v>
      </c>
      <c r="E941">
        <v>5</v>
      </c>
      <c r="F941">
        <v>4</v>
      </c>
      <c r="G941" s="1">
        <v>0.27</v>
      </c>
      <c r="H941" s="2">
        <v>1</v>
      </c>
    </row>
    <row r="942" spans="1:10" x14ac:dyDescent="0.2">
      <c r="A942" t="s">
        <v>162</v>
      </c>
      <c r="B942" t="s">
        <v>23</v>
      </c>
      <c r="C942">
        <f t="shared" si="33"/>
        <v>259</v>
      </c>
      <c r="D942" t="s">
        <v>29</v>
      </c>
      <c r="E942">
        <v>6</v>
      </c>
      <c r="F942">
        <v>2</v>
      </c>
      <c r="G942" s="1">
        <v>0.13</v>
      </c>
      <c r="H942" s="2">
        <v>1</v>
      </c>
    </row>
    <row r="943" spans="1:10" x14ac:dyDescent="0.2">
      <c r="A943" t="s">
        <v>162</v>
      </c>
      <c r="B943" t="s">
        <v>23</v>
      </c>
      <c r="C943">
        <f t="shared" si="33"/>
        <v>259</v>
      </c>
      <c r="D943" t="s">
        <v>29</v>
      </c>
      <c r="E943">
        <v>7</v>
      </c>
      <c r="F943">
        <v>5</v>
      </c>
      <c r="G943" s="1">
        <v>0.33</v>
      </c>
      <c r="H943" s="2">
        <v>0.6</v>
      </c>
      <c r="I943" s="2">
        <v>0.2</v>
      </c>
      <c r="J943" s="2">
        <v>0.2</v>
      </c>
    </row>
    <row r="944" spans="1:10" x14ac:dyDescent="0.2">
      <c r="A944" t="s">
        <v>162</v>
      </c>
      <c r="B944" t="s">
        <v>23</v>
      </c>
      <c r="C944">
        <f t="shared" si="33"/>
        <v>3238</v>
      </c>
      <c r="D944" t="s">
        <v>181</v>
      </c>
      <c r="E944">
        <v>4</v>
      </c>
      <c r="F944">
        <v>1</v>
      </c>
      <c r="G944" s="1">
        <v>0.13</v>
      </c>
      <c r="J944" s="2">
        <v>1</v>
      </c>
    </row>
    <row r="945" spans="1:10" x14ac:dyDescent="0.2">
      <c r="A945" t="s">
        <v>162</v>
      </c>
      <c r="B945" t="s">
        <v>23</v>
      </c>
      <c r="C945">
        <f t="shared" si="33"/>
        <v>3238</v>
      </c>
      <c r="D945" t="s">
        <v>181</v>
      </c>
      <c r="E945">
        <v>5</v>
      </c>
      <c r="F945">
        <v>4</v>
      </c>
      <c r="G945" s="1">
        <v>0.5</v>
      </c>
      <c r="I945" s="2">
        <v>0.5</v>
      </c>
      <c r="J945" s="2">
        <v>0.5</v>
      </c>
    </row>
    <row r="946" spans="1:10" x14ac:dyDescent="0.2">
      <c r="A946" t="s">
        <v>162</v>
      </c>
      <c r="B946" t="s">
        <v>23</v>
      </c>
      <c r="C946">
        <f t="shared" si="33"/>
        <v>3238</v>
      </c>
      <c r="D946" t="s">
        <v>181</v>
      </c>
      <c r="E946">
        <v>6</v>
      </c>
      <c r="F946">
        <v>2</v>
      </c>
      <c r="G946" s="1">
        <v>0.25</v>
      </c>
      <c r="H946" s="2">
        <v>0.5</v>
      </c>
      <c r="J946" s="2">
        <v>0.5</v>
      </c>
    </row>
    <row r="947" spans="1:10" x14ac:dyDescent="0.2">
      <c r="A947" t="s">
        <v>162</v>
      </c>
      <c r="B947" t="s">
        <v>23</v>
      </c>
      <c r="C947">
        <f t="shared" si="33"/>
        <v>3238</v>
      </c>
      <c r="D947" t="s">
        <v>181</v>
      </c>
      <c r="E947">
        <v>7</v>
      </c>
      <c r="F947">
        <v>1</v>
      </c>
      <c r="G947" s="1">
        <v>0.13</v>
      </c>
      <c r="I947" s="2">
        <v>1</v>
      </c>
    </row>
    <row r="948" spans="1:10" x14ac:dyDescent="0.2">
      <c r="A948" t="s">
        <v>162</v>
      </c>
      <c r="B948" t="s">
        <v>23</v>
      </c>
      <c r="C948">
        <f t="shared" si="33"/>
        <v>84</v>
      </c>
      <c r="D948" t="s">
        <v>182</v>
      </c>
      <c r="E948">
        <v>5</v>
      </c>
      <c r="F948">
        <v>1</v>
      </c>
      <c r="G948" s="1">
        <v>0.5</v>
      </c>
      <c r="H948" s="2">
        <v>1</v>
      </c>
    </row>
    <row r="949" spans="1:10" x14ac:dyDescent="0.2">
      <c r="A949" t="s">
        <v>162</v>
      </c>
      <c r="B949" t="s">
        <v>23</v>
      </c>
      <c r="C949">
        <f t="shared" si="33"/>
        <v>84</v>
      </c>
      <c r="D949" t="s">
        <v>182</v>
      </c>
      <c r="E949">
        <v>7</v>
      </c>
      <c r="F949">
        <v>1</v>
      </c>
      <c r="G949" s="1">
        <v>0.5</v>
      </c>
      <c r="H949" s="2">
        <v>1</v>
      </c>
    </row>
    <row r="950" spans="1:10" x14ac:dyDescent="0.2">
      <c r="A950" t="s">
        <v>162</v>
      </c>
      <c r="B950" t="s">
        <v>23</v>
      </c>
      <c r="C950">
        <f t="shared" si="33"/>
        <v>261</v>
      </c>
      <c r="D950" t="s">
        <v>32</v>
      </c>
      <c r="E950">
        <v>3</v>
      </c>
      <c r="F950">
        <v>8</v>
      </c>
      <c r="G950" s="1">
        <v>0.05</v>
      </c>
      <c r="H950" s="2">
        <v>0.75</v>
      </c>
      <c r="I950" s="2">
        <v>0.125</v>
      </c>
      <c r="J950" s="2">
        <v>0.125</v>
      </c>
    </row>
    <row r="951" spans="1:10" x14ac:dyDescent="0.2">
      <c r="A951" t="s">
        <v>162</v>
      </c>
      <c r="B951" t="s">
        <v>23</v>
      </c>
      <c r="C951">
        <f t="shared" si="33"/>
        <v>261</v>
      </c>
      <c r="D951" t="s">
        <v>32</v>
      </c>
      <c r="E951">
        <v>4</v>
      </c>
      <c r="F951">
        <v>11</v>
      </c>
      <c r="G951" s="1">
        <v>7.0000000000000007E-2</v>
      </c>
      <c r="H951" s="2">
        <v>0.81799999999999995</v>
      </c>
      <c r="I951" s="2">
        <v>9.0999999999999998E-2</v>
      </c>
      <c r="J951" s="2">
        <v>9.0999999999999998E-2</v>
      </c>
    </row>
    <row r="952" spans="1:10" x14ac:dyDescent="0.2">
      <c r="A952" t="s">
        <v>162</v>
      </c>
      <c r="B952" t="s">
        <v>23</v>
      </c>
      <c r="C952">
        <f t="shared" si="33"/>
        <v>261</v>
      </c>
      <c r="D952" t="s">
        <v>32</v>
      </c>
      <c r="E952">
        <v>5</v>
      </c>
      <c r="F952">
        <v>16</v>
      </c>
      <c r="G952" s="1">
        <v>0.11</v>
      </c>
      <c r="H952" s="2">
        <v>0.81299999999999994</v>
      </c>
      <c r="I952" s="2">
        <v>0.188</v>
      </c>
    </row>
    <row r="953" spans="1:10" x14ac:dyDescent="0.2">
      <c r="A953" t="s">
        <v>162</v>
      </c>
      <c r="B953" t="s">
        <v>23</v>
      </c>
      <c r="C953">
        <f t="shared" si="33"/>
        <v>261</v>
      </c>
      <c r="D953" t="s">
        <v>32</v>
      </c>
      <c r="E953">
        <v>6</v>
      </c>
      <c r="F953">
        <v>52</v>
      </c>
      <c r="G953" s="1">
        <v>0.35</v>
      </c>
      <c r="H953" s="2">
        <v>0.53800000000000003</v>
      </c>
      <c r="I953" s="2">
        <v>0.26900000000000002</v>
      </c>
      <c r="J953" s="2">
        <v>0.192</v>
      </c>
    </row>
    <row r="954" spans="1:10" x14ac:dyDescent="0.2">
      <c r="A954" t="s">
        <v>162</v>
      </c>
      <c r="B954" t="s">
        <v>23</v>
      </c>
      <c r="C954">
        <f t="shared" si="33"/>
        <v>261</v>
      </c>
      <c r="D954" t="s">
        <v>32</v>
      </c>
      <c r="E954">
        <v>7</v>
      </c>
      <c r="F954">
        <v>63</v>
      </c>
      <c r="G954" s="1">
        <v>0.42</v>
      </c>
      <c r="H954" s="2">
        <v>0.42899999999999999</v>
      </c>
      <c r="I954" s="2">
        <v>0.28599999999999998</v>
      </c>
      <c r="J954" s="2">
        <v>0.28599999999999998</v>
      </c>
    </row>
    <row r="955" spans="1:10" x14ac:dyDescent="0.2">
      <c r="A955" t="s">
        <v>162</v>
      </c>
      <c r="B955" t="s">
        <v>23</v>
      </c>
      <c r="C955">
        <f t="shared" si="33"/>
        <v>142</v>
      </c>
      <c r="D955" t="s">
        <v>47</v>
      </c>
      <c r="E955">
        <v>2</v>
      </c>
      <c r="F955">
        <v>3</v>
      </c>
      <c r="G955" s="1">
        <v>0.04</v>
      </c>
      <c r="H955" s="2">
        <v>0.33300000000000002</v>
      </c>
      <c r="I955" s="2">
        <v>0.33300000000000002</v>
      </c>
      <c r="J955" s="2">
        <v>0.33300000000000002</v>
      </c>
    </row>
    <row r="956" spans="1:10" x14ac:dyDescent="0.2">
      <c r="A956" t="s">
        <v>162</v>
      </c>
      <c r="B956" t="s">
        <v>23</v>
      </c>
      <c r="C956">
        <f t="shared" si="33"/>
        <v>142</v>
      </c>
      <c r="D956" t="s">
        <v>47</v>
      </c>
      <c r="E956">
        <v>3</v>
      </c>
      <c r="F956">
        <v>7</v>
      </c>
      <c r="G956" s="1">
        <v>0.1</v>
      </c>
      <c r="H956" s="2">
        <v>0.85699999999999998</v>
      </c>
      <c r="I956" s="2">
        <v>0.14299999999999999</v>
      </c>
    </row>
    <row r="957" spans="1:10" x14ac:dyDescent="0.2">
      <c r="A957" t="s">
        <v>162</v>
      </c>
      <c r="B957" t="s">
        <v>23</v>
      </c>
      <c r="C957">
        <f t="shared" si="33"/>
        <v>142</v>
      </c>
      <c r="D957" t="s">
        <v>47</v>
      </c>
      <c r="E957">
        <v>4</v>
      </c>
      <c r="F957">
        <v>7</v>
      </c>
      <c r="G957" s="1">
        <v>0.1</v>
      </c>
      <c r="H957" s="2">
        <v>0.85699999999999998</v>
      </c>
      <c r="J957" s="2">
        <v>0.14299999999999999</v>
      </c>
    </row>
    <row r="958" spans="1:10" x14ac:dyDescent="0.2">
      <c r="A958" t="s">
        <v>162</v>
      </c>
      <c r="B958" t="s">
        <v>23</v>
      </c>
      <c r="C958">
        <f t="shared" si="33"/>
        <v>142</v>
      </c>
      <c r="D958" t="s">
        <v>47</v>
      </c>
      <c r="E958">
        <v>5</v>
      </c>
      <c r="F958">
        <v>6</v>
      </c>
      <c r="G958" s="1">
        <v>0.09</v>
      </c>
      <c r="H958" s="2">
        <v>1</v>
      </c>
    </row>
    <row r="959" spans="1:10" x14ac:dyDescent="0.2">
      <c r="A959" t="s">
        <v>162</v>
      </c>
      <c r="B959" t="s">
        <v>23</v>
      </c>
      <c r="C959">
        <f t="shared" si="33"/>
        <v>142</v>
      </c>
      <c r="D959" t="s">
        <v>47</v>
      </c>
      <c r="E959">
        <v>6</v>
      </c>
      <c r="F959">
        <v>19</v>
      </c>
      <c r="G959" s="1">
        <v>0.28000000000000003</v>
      </c>
      <c r="H959" s="2">
        <v>0.47399999999999998</v>
      </c>
      <c r="I959" s="2">
        <v>0.316</v>
      </c>
      <c r="J959" s="2">
        <v>0.21099999999999999</v>
      </c>
    </row>
    <row r="960" spans="1:10" x14ac:dyDescent="0.2">
      <c r="A960" t="s">
        <v>162</v>
      </c>
      <c r="B960" t="s">
        <v>23</v>
      </c>
      <c r="C960">
        <f t="shared" si="33"/>
        <v>142</v>
      </c>
      <c r="D960" t="s">
        <v>47</v>
      </c>
      <c r="E960">
        <v>7</v>
      </c>
      <c r="F960">
        <v>25</v>
      </c>
      <c r="G960" s="1">
        <v>0.37</v>
      </c>
      <c r="H960" s="2">
        <v>0.48</v>
      </c>
      <c r="I960" s="2">
        <v>0.32</v>
      </c>
      <c r="J960" s="2">
        <v>0.2</v>
      </c>
    </row>
    <row r="961" spans="1:16" x14ac:dyDescent="0.2">
      <c r="A961" t="s">
        <v>162</v>
      </c>
      <c r="B961" t="s">
        <v>23</v>
      </c>
      <c r="C961" t="e">
        <f t="shared" si="33"/>
        <v>#N/A</v>
      </c>
      <c r="D961" t="s">
        <v>34</v>
      </c>
      <c r="E961">
        <v>6</v>
      </c>
      <c r="F961">
        <v>2</v>
      </c>
      <c r="G961" s="1">
        <v>0.28999999999999998</v>
      </c>
      <c r="H961" s="2">
        <v>0.5</v>
      </c>
      <c r="I961" s="2">
        <v>0.5</v>
      </c>
    </row>
    <row r="962" spans="1:16" x14ac:dyDescent="0.2">
      <c r="A962" t="s">
        <v>162</v>
      </c>
      <c r="B962" t="s">
        <v>23</v>
      </c>
      <c r="C962" t="e">
        <f t="shared" si="33"/>
        <v>#N/A</v>
      </c>
      <c r="D962" t="s">
        <v>34</v>
      </c>
      <c r="E962">
        <v>7</v>
      </c>
      <c r="F962">
        <v>5</v>
      </c>
      <c r="G962" s="1">
        <v>0.71</v>
      </c>
      <c r="H962" s="2">
        <v>0.6</v>
      </c>
      <c r="J962" s="2">
        <v>0.4</v>
      </c>
    </row>
    <row r="963" spans="1:16" x14ac:dyDescent="0.2">
      <c r="A963" t="s">
        <v>162</v>
      </c>
      <c r="B963" t="s">
        <v>23</v>
      </c>
      <c r="C963" t="e">
        <f t="shared" si="33"/>
        <v>#N/A</v>
      </c>
      <c r="D963" t="s">
        <v>183</v>
      </c>
      <c r="E963">
        <v>4</v>
      </c>
      <c r="F963">
        <v>1</v>
      </c>
      <c r="G963" s="1">
        <v>0.25</v>
      </c>
      <c r="H963" s="2">
        <v>1</v>
      </c>
    </row>
    <row r="964" spans="1:16" x14ac:dyDescent="0.2">
      <c r="A964" t="s">
        <v>162</v>
      </c>
      <c r="B964" t="s">
        <v>23</v>
      </c>
      <c r="C964" t="e">
        <f t="shared" si="33"/>
        <v>#N/A</v>
      </c>
      <c r="D964" t="s">
        <v>183</v>
      </c>
      <c r="E964">
        <v>5</v>
      </c>
      <c r="F964">
        <v>1</v>
      </c>
      <c r="G964" s="1">
        <v>0.25</v>
      </c>
      <c r="H964" s="2">
        <v>1</v>
      </c>
    </row>
    <row r="965" spans="1:16" x14ac:dyDescent="0.2">
      <c r="A965" t="s">
        <v>162</v>
      </c>
      <c r="B965" t="s">
        <v>23</v>
      </c>
      <c r="C965" t="e">
        <f t="shared" si="33"/>
        <v>#N/A</v>
      </c>
      <c r="D965" t="s">
        <v>183</v>
      </c>
      <c r="E965">
        <v>6</v>
      </c>
      <c r="F965">
        <v>1</v>
      </c>
      <c r="G965" s="1">
        <v>0.25</v>
      </c>
      <c r="J965" s="2">
        <v>1</v>
      </c>
    </row>
    <row r="966" spans="1:16" x14ac:dyDescent="0.2">
      <c r="A966" t="s">
        <v>162</v>
      </c>
      <c r="B966" t="s">
        <v>23</v>
      </c>
      <c r="C966" t="e">
        <f t="shared" si="33"/>
        <v>#N/A</v>
      </c>
      <c r="D966" t="s">
        <v>183</v>
      </c>
      <c r="E966">
        <v>7</v>
      </c>
      <c r="F966">
        <v>1</v>
      </c>
      <c r="G966" s="1">
        <v>0.25</v>
      </c>
      <c r="J966" s="2">
        <v>1</v>
      </c>
    </row>
    <row r="967" spans="1:16" x14ac:dyDescent="0.2">
      <c r="A967" t="s">
        <v>162</v>
      </c>
      <c r="B967" t="s">
        <v>11</v>
      </c>
      <c r="C967" t="e">
        <f t="shared" ref="C967:C1014" si="34">VLOOKUP(D967,hrn_s7,2,FALSE)</f>
        <v>#N/A</v>
      </c>
      <c r="D967" t="s">
        <v>12</v>
      </c>
      <c r="E967">
        <v>7</v>
      </c>
      <c r="F967">
        <v>5</v>
      </c>
      <c r="G967" s="1">
        <v>1</v>
      </c>
      <c r="I967" s="2">
        <v>0.2</v>
      </c>
      <c r="J967" s="2">
        <v>0.8</v>
      </c>
      <c r="O967" t="s">
        <v>21</v>
      </c>
      <c r="P967">
        <v>366</v>
      </c>
    </row>
    <row r="968" spans="1:16" x14ac:dyDescent="0.2">
      <c r="A968" t="s">
        <v>162</v>
      </c>
      <c r="B968" t="s">
        <v>11</v>
      </c>
      <c r="C968">
        <f t="shared" si="34"/>
        <v>3221</v>
      </c>
      <c r="D968" t="s">
        <v>184</v>
      </c>
      <c r="E968">
        <v>7</v>
      </c>
      <c r="F968">
        <v>1</v>
      </c>
      <c r="G968" s="1">
        <v>1</v>
      </c>
      <c r="I968" s="2">
        <v>1</v>
      </c>
      <c r="O968" t="s">
        <v>188</v>
      </c>
      <c r="P968">
        <v>3054</v>
      </c>
    </row>
    <row r="969" spans="1:16" x14ac:dyDescent="0.2">
      <c r="A969" t="s">
        <v>162</v>
      </c>
      <c r="B969" t="s">
        <v>11</v>
      </c>
      <c r="C969">
        <f t="shared" si="34"/>
        <v>42</v>
      </c>
      <c r="D969" t="s">
        <v>28</v>
      </c>
      <c r="E969">
        <v>4</v>
      </c>
      <c r="F969">
        <v>1</v>
      </c>
      <c r="G969" s="1">
        <v>0.06</v>
      </c>
      <c r="H969" s="2">
        <v>1</v>
      </c>
      <c r="O969" t="s">
        <v>382</v>
      </c>
      <c r="P969">
        <v>155</v>
      </c>
    </row>
    <row r="970" spans="1:16" x14ac:dyDescent="0.2">
      <c r="A970" t="s">
        <v>162</v>
      </c>
      <c r="B970" t="s">
        <v>11</v>
      </c>
      <c r="C970">
        <f t="shared" si="34"/>
        <v>42</v>
      </c>
      <c r="D970" t="s">
        <v>28</v>
      </c>
      <c r="E970">
        <v>5</v>
      </c>
      <c r="F970">
        <v>2</v>
      </c>
      <c r="G970" s="1">
        <v>0.11</v>
      </c>
      <c r="H970" s="2">
        <v>1</v>
      </c>
      <c r="O970" t="s">
        <v>17</v>
      </c>
      <c r="P970">
        <v>2357</v>
      </c>
    </row>
    <row r="971" spans="1:16" x14ac:dyDescent="0.2">
      <c r="A971" t="s">
        <v>162</v>
      </c>
      <c r="B971" t="s">
        <v>11</v>
      </c>
      <c r="C971">
        <f t="shared" si="34"/>
        <v>42</v>
      </c>
      <c r="D971" t="s">
        <v>28</v>
      </c>
      <c r="E971">
        <v>6</v>
      </c>
      <c r="F971">
        <v>3</v>
      </c>
      <c r="G971" s="1">
        <v>0.17</v>
      </c>
      <c r="H971" s="2">
        <v>0.66700000000000004</v>
      </c>
      <c r="I971" s="2">
        <v>0.33300000000000002</v>
      </c>
      <c r="O971" t="s">
        <v>20</v>
      </c>
      <c r="P971">
        <v>3106</v>
      </c>
    </row>
    <row r="972" spans="1:16" x14ac:dyDescent="0.2">
      <c r="A972" t="s">
        <v>162</v>
      </c>
      <c r="B972" t="s">
        <v>11</v>
      </c>
      <c r="C972">
        <f t="shared" si="34"/>
        <v>42</v>
      </c>
      <c r="D972" t="s">
        <v>28</v>
      </c>
      <c r="E972">
        <v>7</v>
      </c>
      <c r="F972">
        <v>12</v>
      </c>
      <c r="G972" s="1">
        <v>0.67</v>
      </c>
      <c r="H972" s="2">
        <v>0.83299999999999996</v>
      </c>
      <c r="J972" s="2">
        <v>0.16700000000000001</v>
      </c>
      <c r="O972" t="s">
        <v>44</v>
      </c>
      <c r="P972">
        <v>240</v>
      </c>
    </row>
    <row r="973" spans="1:16" x14ac:dyDescent="0.2">
      <c r="A973" t="s">
        <v>162</v>
      </c>
      <c r="B973" t="s">
        <v>11</v>
      </c>
      <c r="C973">
        <f t="shared" si="34"/>
        <v>2357</v>
      </c>
      <c r="D973" t="s">
        <v>17</v>
      </c>
      <c r="E973">
        <v>2</v>
      </c>
      <c r="F973">
        <v>2</v>
      </c>
      <c r="G973" s="1">
        <v>0.02</v>
      </c>
      <c r="I973" s="2">
        <v>1</v>
      </c>
      <c r="O973" t="s">
        <v>28</v>
      </c>
      <c r="P973">
        <v>42</v>
      </c>
    </row>
    <row r="974" spans="1:16" x14ac:dyDescent="0.2">
      <c r="A974" t="s">
        <v>162</v>
      </c>
      <c r="B974" t="s">
        <v>11</v>
      </c>
      <c r="C974">
        <f t="shared" si="34"/>
        <v>2357</v>
      </c>
      <c r="D974" t="s">
        <v>17</v>
      </c>
      <c r="E974">
        <v>3</v>
      </c>
      <c r="F974">
        <v>5</v>
      </c>
      <c r="G974" s="1">
        <v>0.04</v>
      </c>
      <c r="H974" s="2">
        <v>0.4</v>
      </c>
      <c r="I974" s="2">
        <v>0.2</v>
      </c>
      <c r="J974" s="2">
        <v>0.4</v>
      </c>
      <c r="O974" t="s">
        <v>383</v>
      </c>
      <c r="P974">
        <v>179</v>
      </c>
    </row>
    <row r="975" spans="1:16" x14ac:dyDescent="0.2">
      <c r="A975" t="s">
        <v>162</v>
      </c>
      <c r="B975" t="s">
        <v>11</v>
      </c>
      <c r="C975">
        <f t="shared" si="34"/>
        <v>2357</v>
      </c>
      <c r="D975" t="s">
        <v>17</v>
      </c>
      <c r="E975">
        <v>4</v>
      </c>
      <c r="F975">
        <v>9</v>
      </c>
      <c r="G975" s="1">
        <v>7.0000000000000007E-2</v>
      </c>
      <c r="H975" s="2">
        <v>0.33300000000000002</v>
      </c>
      <c r="I975" s="2">
        <v>0.222</v>
      </c>
      <c r="J975" s="2">
        <v>0.44400000000000001</v>
      </c>
      <c r="O975" t="s">
        <v>86</v>
      </c>
      <c r="P975">
        <v>264</v>
      </c>
    </row>
    <row r="976" spans="1:16" x14ac:dyDescent="0.2">
      <c r="A976" t="s">
        <v>162</v>
      </c>
      <c r="B976" t="s">
        <v>11</v>
      </c>
      <c r="C976">
        <f t="shared" si="34"/>
        <v>2357</v>
      </c>
      <c r="D976" t="s">
        <v>17</v>
      </c>
      <c r="E976">
        <v>5</v>
      </c>
      <c r="F976">
        <v>22</v>
      </c>
      <c r="G976" s="1">
        <v>0.17</v>
      </c>
      <c r="H976" s="2">
        <v>0.318</v>
      </c>
      <c r="I976" s="2">
        <v>0.40899999999999997</v>
      </c>
      <c r="J976" s="2">
        <v>0.27300000000000002</v>
      </c>
      <c r="O976" t="s">
        <v>14</v>
      </c>
      <c r="P976">
        <v>732</v>
      </c>
    </row>
    <row r="977" spans="1:16" x14ac:dyDescent="0.2">
      <c r="A977" t="s">
        <v>162</v>
      </c>
      <c r="B977" t="s">
        <v>11</v>
      </c>
      <c r="C977">
        <f t="shared" si="34"/>
        <v>2357</v>
      </c>
      <c r="D977" t="s">
        <v>17</v>
      </c>
      <c r="E977">
        <v>6</v>
      </c>
      <c r="F977">
        <v>32</v>
      </c>
      <c r="G977" s="1">
        <v>0.25</v>
      </c>
      <c r="H977" s="2">
        <v>0.40600000000000003</v>
      </c>
      <c r="I977" s="2">
        <v>0.313</v>
      </c>
      <c r="J977" s="2">
        <v>0.28100000000000003</v>
      </c>
      <c r="O977" t="s">
        <v>184</v>
      </c>
      <c r="P977">
        <v>3221</v>
      </c>
    </row>
    <row r="978" spans="1:16" x14ac:dyDescent="0.2">
      <c r="A978" t="s">
        <v>162</v>
      </c>
      <c r="B978" t="s">
        <v>11</v>
      </c>
      <c r="C978">
        <f t="shared" si="34"/>
        <v>2357</v>
      </c>
      <c r="D978" t="s">
        <v>17</v>
      </c>
      <c r="E978">
        <v>7</v>
      </c>
      <c r="F978">
        <v>60</v>
      </c>
      <c r="G978" s="1">
        <v>0.46</v>
      </c>
      <c r="H978" s="2">
        <v>0.3</v>
      </c>
      <c r="I978" s="2">
        <v>0.433</v>
      </c>
      <c r="J978" s="2">
        <v>0.26700000000000002</v>
      </c>
      <c r="O978" t="s">
        <v>18</v>
      </c>
      <c r="P978">
        <v>3100</v>
      </c>
    </row>
    <row r="979" spans="1:16" x14ac:dyDescent="0.2">
      <c r="A979" t="s">
        <v>162</v>
      </c>
      <c r="B979" t="s">
        <v>11</v>
      </c>
      <c r="C979">
        <f t="shared" si="34"/>
        <v>335</v>
      </c>
      <c r="D979" t="s">
        <v>185</v>
      </c>
      <c r="E979">
        <v>3</v>
      </c>
      <c r="F979">
        <v>1</v>
      </c>
      <c r="G979" s="1">
        <v>0.2</v>
      </c>
      <c r="J979" s="2">
        <v>1</v>
      </c>
      <c r="O979" t="s">
        <v>186</v>
      </c>
      <c r="P979">
        <v>3229</v>
      </c>
    </row>
    <row r="980" spans="1:16" x14ac:dyDescent="0.2">
      <c r="A980" t="s">
        <v>162</v>
      </c>
      <c r="B980" t="s">
        <v>11</v>
      </c>
      <c r="C980">
        <f t="shared" si="34"/>
        <v>335</v>
      </c>
      <c r="D980" t="s">
        <v>185</v>
      </c>
      <c r="E980">
        <v>5</v>
      </c>
      <c r="F980">
        <v>2</v>
      </c>
      <c r="G980" s="1">
        <v>0.4</v>
      </c>
      <c r="H980" s="2">
        <v>0.5</v>
      </c>
      <c r="J980" s="2">
        <v>0.5</v>
      </c>
      <c r="O980" t="s">
        <v>384</v>
      </c>
      <c r="P980">
        <v>2318</v>
      </c>
    </row>
    <row r="981" spans="1:16" x14ac:dyDescent="0.2">
      <c r="A981" t="s">
        <v>162</v>
      </c>
      <c r="B981" t="s">
        <v>11</v>
      </c>
      <c r="C981">
        <f t="shared" si="34"/>
        <v>335</v>
      </c>
      <c r="D981" t="s">
        <v>185</v>
      </c>
      <c r="E981">
        <v>6</v>
      </c>
      <c r="F981">
        <v>1</v>
      </c>
      <c r="G981" s="1">
        <v>0.2</v>
      </c>
      <c r="H981" s="2">
        <v>1</v>
      </c>
      <c r="O981" t="s">
        <v>185</v>
      </c>
      <c r="P981">
        <v>335</v>
      </c>
    </row>
    <row r="982" spans="1:16" x14ac:dyDescent="0.2">
      <c r="A982" t="s">
        <v>162</v>
      </c>
      <c r="B982" t="s">
        <v>11</v>
      </c>
      <c r="C982">
        <f t="shared" si="34"/>
        <v>335</v>
      </c>
      <c r="D982" t="s">
        <v>185</v>
      </c>
      <c r="E982">
        <v>7</v>
      </c>
      <c r="F982">
        <v>1</v>
      </c>
      <c r="G982" s="1">
        <v>0.2</v>
      </c>
      <c r="I982" s="2">
        <v>1</v>
      </c>
    </row>
    <row r="983" spans="1:16" x14ac:dyDescent="0.2">
      <c r="A983" t="s">
        <v>162</v>
      </c>
      <c r="B983" t="s">
        <v>11</v>
      </c>
      <c r="C983" t="e">
        <f t="shared" si="34"/>
        <v>#N/A</v>
      </c>
      <c r="D983" t="s">
        <v>126</v>
      </c>
      <c r="E983">
        <v>1</v>
      </c>
      <c r="F983">
        <v>1</v>
      </c>
      <c r="G983" s="1">
        <v>0.01</v>
      </c>
      <c r="H983" s="2">
        <v>1</v>
      </c>
    </row>
    <row r="984" spans="1:16" x14ac:dyDescent="0.2">
      <c r="A984" t="s">
        <v>162</v>
      </c>
      <c r="B984" t="s">
        <v>11</v>
      </c>
      <c r="C984" t="e">
        <f t="shared" si="34"/>
        <v>#N/A</v>
      </c>
      <c r="D984" t="s">
        <v>126</v>
      </c>
      <c r="E984">
        <v>2</v>
      </c>
      <c r="F984">
        <v>1</v>
      </c>
      <c r="G984" s="1">
        <v>0.01</v>
      </c>
      <c r="I984" s="2">
        <v>1</v>
      </c>
    </row>
    <row r="985" spans="1:16" x14ac:dyDescent="0.2">
      <c r="A985" t="s">
        <v>162</v>
      </c>
      <c r="B985" t="s">
        <v>11</v>
      </c>
      <c r="C985" t="e">
        <f t="shared" si="34"/>
        <v>#N/A</v>
      </c>
      <c r="D985" t="s">
        <v>126</v>
      </c>
      <c r="E985">
        <v>3</v>
      </c>
      <c r="F985">
        <v>1</v>
      </c>
      <c r="G985" s="1">
        <v>0.01</v>
      </c>
      <c r="H985" s="2">
        <v>1</v>
      </c>
    </row>
    <row r="986" spans="1:16" x14ac:dyDescent="0.2">
      <c r="A986" t="s">
        <v>162</v>
      </c>
      <c r="B986" t="s">
        <v>11</v>
      </c>
      <c r="C986" t="e">
        <f t="shared" si="34"/>
        <v>#N/A</v>
      </c>
      <c r="D986" t="s">
        <v>126</v>
      </c>
      <c r="E986">
        <v>4</v>
      </c>
      <c r="F986">
        <v>2</v>
      </c>
      <c r="G986" s="1">
        <v>0.01</v>
      </c>
      <c r="H986" s="2">
        <v>0.5</v>
      </c>
      <c r="J986" s="2">
        <v>0.5</v>
      </c>
    </row>
    <row r="987" spans="1:16" x14ac:dyDescent="0.2">
      <c r="A987" t="s">
        <v>162</v>
      </c>
      <c r="B987" t="s">
        <v>11</v>
      </c>
      <c r="C987" t="e">
        <f t="shared" si="34"/>
        <v>#N/A</v>
      </c>
      <c r="D987" t="s">
        <v>126</v>
      </c>
      <c r="E987">
        <v>5</v>
      </c>
      <c r="F987">
        <v>12</v>
      </c>
      <c r="G987" s="1">
        <v>0.09</v>
      </c>
      <c r="H987" s="2">
        <v>0.66700000000000004</v>
      </c>
      <c r="I987" s="2">
        <v>0.25</v>
      </c>
      <c r="J987" s="2">
        <v>8.3000000000000004E-2</v>
      </c>
    </row>
    <row r="988" spans="1:16" x14ac:dyDescent="0.2">
      <c r="A988" t="s">
        <v>162</v>
      </c>
      <c r="B988" t="s">
        <v>11</v>
      </c>
      <c r="C988" t="e">
        <f t="shared" si="34"/>
        <v>#N/A</v>
      </c>
      <c r="D988" t="s">
        <v>126</v>
      </c>
      <c r="E988">
        <v>6</v>
      </c>
      <c r="F988">
        <v>45</v>
      </c>
      <c r="G988" s="1">
        <v>0.33</v>
      </c>
      <c r="H988" s="2">
        <v>0.222</v>
      </c>
      <c r="I988" s="2">
        <v>0.55600000000000005</v>
      </c>
      <c r="J988" s="2">
        <v>0.222</v>
      </c>
    </row>
    <row r="989" spans="1:16" x14ac:dyDescent="0.2">
      <c r="A989" t="s">
        <v>162</v>
      </c>
      <c r="B989" t="s">
        <v>11</v>
      </c>
      <c r="C989" t="e">
        <f t="shared" si="34"/>
        <v>#N/A</v>
      </c>
      <c r="D989" t="s">
        <v>126</v>
      </c>
      <c r="E989">
        <v>7</v>
      </c>
      <c r="F989">
        <v>73</v>
      </c>
      <c r="G989" s="1">
        <v>0.54</v>
      </c>
      <c r="H989" s="2">
        <v>0.192</v>
      </c>
      <c r="I989" s="2">
        <v>0.57499999999999996</v>
      </c>
      <c r="J989" s="2">
        <v>0.23300000000000001</v>
      </c>
    </row>
    <row r="990" spans="1:16" x14ac:dyDescent="0.2">
      <c r="A990" t="s">
        <v>162</v>
      </c>
      <c r="B990" t="s">
        <v>11</v>
      </c>
      <c r="C990">
        <f t="shared" si="34"/>
        <v>240</v>
      </c>
      <c r="D990" t="s">
        <v>44</v>
      </c>
      <c r="E990">
        <v>5</v>
      </c>
      <c r="F990">
        <v>3</v>
      </c>
      <c r="G990" s="1">
        <v>0.27</v>
      </c>
      <c r="H990" s="2">
        <v>1</v>
      </c>
    </row>
    <row r="991" spans="1:16" x14ac:dyDescent="0.2">
      <c r="A991" t="s">
        <v>162</v>
      </c>
      <c r="B991" t="s">
        <v>11</v>
      </c>
      <c r="C991">
        <f t="shared" si="34"/>
        <v>240</v>
      </c>
      <c r="D991" t="s">
        <v>44</v>
      </c>
      <c r="E991">
        <v>7</v>
      </c>
      <c r="F991">
        <v>8</v>
      </c>
      <c r="G991" s="1">
        <v>0.73</v>
      </c>
      <c r="H991" s="2">
        <v>1</v>
      </c>
    </row>
    <row r="992" spans="1:16" x14ac:dyDescent="0.2">
      <c r="A992" t="s">
        <v>162</v>
      </c>
      <c r="B992" t="s">
        <v>11</v>
      </c>
      <c r="C992">
        <f t="shared" si="34"/>
        <v>264</v>
      </c>
      <c r="D992" t="s">
        <v>86</v>
      </c>
      <c r="E992">
        <v>5</v>
      </c>
      <c r="F992">
        <v>2</v>
      </c>
      <c r="G992" s="1">
        <v>0.06</v>
      </c>
      <c r="H992" s="2">
        <v>0.5</v>
      </c>
      <c r="J992" s="2">
        <v>0.5</v>
      </c>
    </row>
    <row r="993" spans="1:10" x14ac:dyDescent="0.2">
      <c r="A993" t="s">
        <v>162</v>
      </c>
      <c r="B993" t="s">
        <v>11</v>
      </c>
      <c r="C993">
        <f t="shared" si="34"/>
        <v>264</v>
      </c>
      <c r="D993" t="s">
        <v>86</v>
      </c>
      <c r="E993">
        <v>6</v>
      </c>
      <c r="F993">
        <v>10</v>
      </c>
      <c r="G993" s="1">
        <v>0.28000000000000003</v>
      </c>
      <c r="H993" s="2">
        <v>0.7</v>
      </c>
      <c r="I993" s="2">
        <v>0.2</v>
      </c>
      <c r="J993" s="2">
        <v>0.1</v>
      </c>
    </row>
    <row r="994" spans="1:10" x14ac:dyDescent="0.2">
      <c r="A994" t="s">
        <v>162</v>
      </c>
      <c r="B994" t="s">
        <v>11</v>
      </c>
      <c r="C994">
        <f t="shared" si="34"/>
        <v>264</v>
      </c>
      <c r="D994" t="s">
        <v>86</v>
      </c>
      <c r="E994">
        <v>7</v>
      </c>
      <c r="F994">
        <v>24</v>
      </c>
      <c r="G994" s="1">
        <v>0.67</v>
      </c>
      <c r="H994" s="2">
        <v>0.45800000000000002</v>
      </c>
      <c r="I994" s="2">
        <v>0.20799999999999999</v>
      </c>
      <c r="J994" s="2">
        <v>0.33300000000000002</v>
      </c>
    </row>
    <row r="995" spans="1:10" x14ac:dyDescent="0.2">
      <c r="A995" t="s">
        <v>162</v>
      </c>
      <c r="B995" t="s">
        <v>11</v>
      </c>
      <c r="C995">
        <f t="shared" si="34"/>
        <v>3229</v>
      </c>
      <c r="D995" t="s">
        <v>186</v>
      </c>
      <c r="E995">
        <v>3</v>
      </c>
      <c r="F995">
        <v>2</v>
      </c>
      <c r="G995" s="1">
        <v>0.33</v>
      </c>
      <c r="I995" s="2">
        <v>0.5</v>
      </c>
      <c r="J995" s="2">
        <v>0.5</v>
      </c>
    </row>
    <row r="996" spans="1:10" x14ac:dyDescent="0.2">
      <c r="A996" t="s">
        <v>162</v>
      </c>
      <c r="B996" t="s">
        <v>11</v>
      </c>
      <c r="C996">
        <f t="shared" si="34"/>
        <v>3229</v>
      </c>
      <c r="D996" t="s">
        <v>186</v>
      </c>
      <c r="E996">
        <v>5</v>
      </c>
      <c r="F996">
        <v>2</v>
      </c>
      <c r="G996" s="1">
        <v>0.33</v>
      </c>
      <c r="I996" s="2">
        <v>0.5</v>
      </c>
      <c r="J996" s="2">
        <v>0.5</v>
      </c>
    </row>
    <row r="997" spans="1:10" x14ac:dyDescent="0.2">
      <c r="A997" t="s">
        <v>162</v>
      </c>
      <c r="B997" t="s">
        <v>11</v>
      </c>
      <c r="C997">
        <f t="shared" si="34"/>
        <v>3229</v>
      </c>
      <c r="D997" t="s">
        <v>186</v>
      </c>
      <c r="E997">
        <v>6</v>
      </c>
      <c r="F997">
        <v>1</v>
      </c>
      <c r="G997" s="1">
        <v>0.17</v>
      </c>
      <c r="I997" s="2">
        <v>1</v>
      </c>
    </row>
    <row r="998" spans="1:10" x14ac:dyDescent="0.2">
      <c r="A998" t="s">
        <v>162</v>
      </c>
      <c r="B998" t="s">
        <v>11</v>
      </c>
      <c r="C998">
        <f t="shared" si="34"/>
        <v>3229</v>
      </c>
      <c r="D998" t="s">
        <v>186</v>
      </c>
      <c r="E998">
        <v>7</v>
      </c>
      <c r="F998">
        <v>1</v>
      </c>
      <c r="G998" s="1">
        <v>0.17</v>
      </c>
      <c r="J998" s="2">
        <v>1</v>
      </c>
    </row>
    <row r="999" spans="1:10" x14ac:dyDescent="0.2">
      <c r="A999" t="s">
        <v>162</v>
      </c>
      <c r="B999" t="s">
        <v>11</v>
      </c>
      <c r="C999">
        <f t="shared" si="34"/>
        <v>179</v>
      </c>
      <c r="D999" t="s">
        <v>59</v>
      </c>
      <c r="E999">
        <v>5</v>
      </c>
      <c r="F999">
        <v>1</v>
      </c>
      <c r="G999" s="1">
        <v>0.25</v>
      </c>
      <c r="H999" s="2">
        <v>1</v>
      </c>
    </row>
    <row r="1000" spans="1:10" x14ac:dyDescent="0.2">
      <c r="A1000" t="s">
        <v>162</v>
      </c>
      <c r="B1000" t="s">
        <v>11</v>
      </c>
      <c r="C1000">
        <f t="shared" si="34"/>
        <v>179</v>
      </c>
      <c r="D1000" t="s">
        <v>59</v>
      </c>
      <c r="E1000">
        <v>7</v>
      </c>
      <c r="F1000">
        <v>3</v>
      </c>
      <c r="G1000" s="1">
        <v>0.75</v>
      </c>
      <c r="H1000" s="2">
        <v>0.66700000000000004</v>
      </c>
      <c r="J1000" s="2">
        <v>0.33300000000000002</v>
      </c>
    </row>
    <row r="1001" spans="1:10" x14ac:dyDescent="0.2">
      <c r="A1001" t="s">
        <v>162</v>
      </c>
      <c r="B1001" t="s">
        <v>11</v>
      </c>
      <c r="C1001">
        <f t="shared" si="34"/>
        <v>366</v>
      </c>
      <c r="D1001" t="s">
        <v>21</v>
      </c>
      <c r="E1001">
        <v>1</v>
      </c>
      <c r="F1001">
        <v>6</v>
      </c>
      <c r="G1001" s="1">
        <v>0.02</v>
      </c>
      <c r="I1001" s="2">
        <v>1</v>
      </c>
    </row>
    <row r="1002" spans="1:10" x14ac:dyDescent="0.2">
      <c r="A1002" t="s">
        <v>162</v>
      </c>
      <c r="B1002" t="s">
        <v>11</v>
      </c>
      <c r="C1002">
        <f t="shared" si="34"/>
        <v>366</v>
      </c>
      <c r="D1002" t="s">
        <v>21</v>
      </c>
      <c r="E1002">
        <v>2</v>
      </c>
      <c r="F1002">
        <v>34</v>
      </c>
      <c r="G1002" s="1">
        <v>0.09</v>
      </c>
      <c r="H1002" s="2">
        <v>0.11799999999999999</v>
      </c>
      <c r="I1002" s="2">
        <v>0.82399999999999995</v>
      </c>
      <c r="J1002" s="2">
        <v>5.8999999999999997E-2</v>
      </c>
    </row>
    <row r="1003" spans="1:10" x14ac:dyDescent="0.2">
      <c r="A1003" t="s">
        <v>162</v>
      </c>
      <c r="B1003" t="s">
        <v>11</v>
      </c>
      <c r="C1003">
        <f t="shared" si="34"/>
        <v>366</v>
      </c>
      <c r="D1003" t="s">
        <v>21</v>
      </c>
      <c r="E1003">
        <v>3</v>
      </c>
      <c r="F1003">
        <v>40</v>
      </c>
      <c r="G1003" s="1">
        <v>0.1</v>
      </c>
      <c r="H1003" s="2">
        <v>0.4</v>
      </c>
      <c r="I1003" s="2">
        <v>0.375</v>
      </c>
      <c r="J1003" s="2">
        <v>0.22500000000000001</v>
      </c>
    </row>
    <row r="1004" spans="1:10" x14ac:dyDescent="0.2">
      <c r="A1004" t="s">
        <v>162</v>
      </c>
      <c r="B1004" t="s">
        <v>11</v>
      </c>
      <c r="C1004">
        <f t="shared" si="34"/>
        <v>366</v>
      </c>
      <c r="D1004" t="s">
        <v>21</v>
      </c>
      <c r="E1004">
        <v>4</v>
      </c>
      <c r="F1004">
        <v>65</v>
      </c>
      <c r="G1004" s="1">
        <v>0.17</v>
      </c>
      <c r="H1004" s="2">
        <v>0.38500000000000001</v>
      </c>
      <c r="I1004" s="2">
        <v>0.36899999999999999</v>
      </c>
      <c r="J1004" s="2">
        <v>0.246</v>
      </c>
    </row>
    <row r="1005" spans="1:10" x14ac:dyDescent="0.2">
      <c r="A1005" t="s">
        <v>162</v>
      </c>
      <c r="B1005" t="s">
        <v>11</v>
      </c>
      <c r="C1005">
        <f t="shared" si="34"/>
        <v>366</v>
      </c>
      <c r="D1005" t="s">
        <v>21</v>
      </c>
      <c r="E1005">
        <v>5</v>
      </c>
      <c r="F1005">
        <v>75</v>
      </c>
      <c r="G1005" s="1">
        <v>0.2</v>
      </c>
      <c r="H1005" s="2">
        <v>0.57299999999999995</v>
      </c>
      <c r="I1005" s="2">
        <v>0.22700000000000001</v>
      </c>
      <c r="J1005" s="2">
        <v>0.2</v>
      </c>
    </row>
    <row r="1006" spans="1:10" x14ac:dyDescent="0.2">
      <c r="A1006" t="s">
        <v>162</v>
      </c>
      <c r="B1006" t="s">
        <v>11</v>
      </c>
      <c r="C1006">
        <f t="shared" si="34"/>
        <v>366</v>
      </c>
      <c r="D1006" t="s">
        <v>21</v>
      </c>
      <c r="E1006">
        <v>6</v>
      </c>
      <c r="F1006">
        <v>61</v>
      </c>
      <c r="G1006" s="1">
        <v>0.16</v>
      </c>
      <c r="H1006" s="2">
        <v>0.377</v>
      </c>
      <c r="I1006" s="2">
        <v>0.39300000000000002</v>
      </c>
      <c r="J1006" s="2">
        <v>0.23</v>
      </c>
    </row>
    <row r="1007" spans="1:10" x14ac:dyDescent="0.2">
      <c r="A1007" t="s">
        <v>162</v>
      </c>
      <c r="B1007" t="s">
        <v>11</v>
      </c>
      <c r="C1007">
        <f t="shared" si="34"/>
        <v>366</v>
      </c>
      <c r="D1007" t="s">
        <v>21</v>
      </c>
      <c r="E1007">
        <v>7</v>
      </c>
      <c r="F1007">
        <v>103</v>
      </c>
      <c r="G1007" s="1">
        <v>0.27</v>
      </c>
      <c r="H1007" s="2">
        <v>0.40799999999999997</v>
      </c>
      <c r="I1007" s="2">
        <v>0.36899999999999999</v>
      </c>
      <c r="J1007" s="2">
        <v>0.223</v>
      </c>
    </row>
    <row r="1008" spans="1:10" x14ac:dyDescent="0.2">
      <c r="A1008" t="s">
        <v>162</v>
      </c>
      <c r="B1008" t="s">
        <v>11</v>
      </c>
      <c r="C1008" t="e">
        <f t="shared" si="34"/>
        <v>#N/A</v>
      </c>
      <c r="D1008" t="s">
        <v>187</v>
      </c>
      <c r="E1008">
        <v>7</v>
      </c>
      <c r="F1008">
        <v>1</v>
      </c>
      <c r="G1008" s="1">
        <v>1</v>
      </c>
      <c r="H1008" s="2">
        <v>1</v>
      </c>
    </row>
    <row r="1009" spans="1:16" x14ac:dyDescent="0.2">
      <c r="A1009" t="s">
        <v>162</v>
      </c>
      <c r="B1009" t="s">
        <v>11</v>
      </c>
      <c r="C1009">
        <f t="shared" si="34"/>
        <v>3054</v>
      </c>
      <c r="D1009" t="s">
        <v>188</v>
      </c>
      <c r="E1009">
        <v>2</v>
      </c>
      <c r="F1009">
        <v>1</v>
      </c>
      <c r="G1009" s="1">
        <v>0</v>
      </c>
      <c r="I1009" s="2">
        <v>1</v>
      </c>
    </row>
    <row r="1010" spans="1:16" x14ac:dyDescent="0.2">
      <c r="A1010" t="s">
        <v>162</v>
      </c>
      <c r="B1010" t="s">
        <v>11</v>
      </c>
      <c r="C1010">
        <f t="shared" si="34"/>
        <v>3054</v>
      </c>
      <c r="D1010" t="s">
        <v>188</v>
      </c>
      <c r="E1010">
        <v>3</v>
      </c>
      <c r="F1010">
        <v>18</v>
      </c>
      <c r="G1010" s="1">
        <v>0.08</v>
      </c>
      <c r="H1010" s="2">
        <v>0.5</v>
      </c>
      <c r="I1010" s="2">
        <v>0.33300000000000002</v>
      </c>
      <c r="J1010" s="2">
        <v>0.16700000000000001</v>
      </c>
    </row>
    <row r="1011" spans="1:16" x14ac:dyDescent="0.2">
      <c r="A1011" t="s">
        <v>162</v>
      </c>
      <c r="B1011" t="s">
        <v>11</v>
      </c>
      <c r="C1011">
        <f t="shared" si="34"/>
        <v>3054</v>
      </c>
      <c r="D1011" t="s">
        <v>188</v>
      </c>
      <c r="E1011">
        <v>4</v>
      </c>
      <c r="F1011">
        <v>32</v>
      </c>
      <c r="G1011" s="1">
        <v>0.14000000000000001</v>
      </c>
      <c r="H1011" s="2">
        <v>0.438</v>
      </c>
      <c r="I1011" s="2">
        <v>0.313</v>
      </c>
      <c r="J1011" s="2">
        <v>0.25</v>
      </c>
    </row>
    <row r="1012" spans="1:16" x14ac:dyDescent="0.2">
      <c r="A1012" t="s">
        <v>162</v>
      </c>
      <c r="B1012" t="s">
        <v>11</v>
      </c>
      <c r="C1012">
        <f t="shared" si="34"/>
        <v>3054</v>
      </c>
      <c r="D1012" t="s">
        <v>188</v>
      </c>
      <c r="E1012">
        <v>5</v>
      </c>
      <c r="F1012">
        <v>57</v>
      </c>
      <c r="G1012" s="1">
        <v>0.25</v>
      </c>
      <c r="H1012" s="2">
        <v>0.45600000000000002</v>
      </c>
      <c r="I1012" s="2">
        <v>0.29799999999999999</v>
      </c>
      <c r="J1012" s="2">
        <v>0.246</v>
      </c>
    </row>
    <row r="1013" spans="1:16" x14ac:dyDescent="0.2">
      <c r="A1013" t="s">
        <v>162</v>
      </c>
      <c r="B1013" t="s">
        <v>11</v>
      </c>
      <c r="C1013">
        <f t="shared" si="34"/>
        <v>3054</v>
      </c>
      <c r="D1013" t="s">
        <v>188</v>
      </c>
      <c r="E1013">
        <v>6</v>
      </c>
      <c r="F1013">
        <v>44</v>
      </c>
      <c r="G1013" s="1">
        <v>0.19</v>
      </c>
      <c r="H1013" s="2">
        <v>0.29499999999999998</v>
      </c>
      <c r="I1013" s="2">
        <v>0.52300000000000002</v>
      </c>
      <c r="J1013" s="2">
        <v>0.182</v>
      </c>
    </row>
    <row r="1014" spans="1:16" x14ac:dyDescent="0.2">
      <c r="A1014" t="s">
        <v>162</v>
      </c>
      <c r="B1014" t="s">
        <v>11</v>
      </c>
      <c r="C1014">
        <f t="shared" si="34"/>
        <v>3054</v>
      </c>
      <c r="D1014" t="s">
        <v>188</v>
      </c>
      <c r="E1014">
        <v>7</v>
      </c>
      <c r="F1014">
        <v>78</v>
      </c>
      <c r="G1014" s="1">
        <v>0.34</v>
      </c>
      <c r="H1014" s="2">
        <v>0.38500000000000001</v>
      </c>
      <c r="I1014" s="2">
        <v>0.42299999999999999</v>
      </c>
      <c r="J1014" s="2">
        <v>0.192</v>
      </c>
    </row>
    <row r="1015" spans="1:16" x14ac:dyDescent="0.2">
      <c r="A1015" t="s">
        <v>162</v>
      </c>
      <c r="B1015" t="s">
        <v>109</v>
      </c>
      <c r="C1015">
        <f t="shared" ref="C1015:C1057" si="35">VLOOKUP(D1015,del_s7,2,FALSE)</f>
        <v>3098</v>
      </c>
      <c r="D1015" t="s">
        <v>110</v>
      </c>
      <c r="E1015">
        <v>4</v>
      </c>
      <c r="F1015">
        <v>1</v>
      </c>
      <c r="G1015" s="1">
        <v>0.09</v>
      </c>
      <c r="H1015" s="2">
        <v>1</v>
      </c>
      <c r="O1015" t="s">
        <v>113</v>
      </c>
      <c r="P1015">
        <v>2296</v>
      </c>
    </row>
    <row r="1016" spans="1:16" x14ac:dyDescent="0.2">
      <c r="A1016" t="s">
        <v>162</v>
      </c>
      <c r="B1016" t="s">
        <v>109</v>
      </c>
      <c r="C1016">
        <f t="shared" si="35"/>
        <v>3098</v>
      </c>
      <c r="D1016" t="s">
        <v>110</v>
      </c>
      <c r="E1016">
        <v>5</v>
      </c>
      <c r="F1016">
        <v>1</v>
      </c>
      <c r="G1016" s="1">
        <v>0.09</v>
      </c>
      <c r="H1016" s="2">
        <v>1</v>
      </c>
      <c r="O1016" t="s">
        <v>111</v>
      </c>
      <c r="P1016">
        <v>36</v>
      </c>
    </row>
    <row r="1017" spans="1:16" x14ac:dyDescent="0.2">
      <c r="A1017" t="s">
        <v>162</v>
      </c>
      <c r="B1017" t="s">
        <v>109</v>
      </c>
      <c r="C1017">
        <f t="shared" si="35"/>
        <v>3098</v>
      </c>
      <c r="D1017" t="s">
        <v>110</v>
      </c>
      <c r="E1017">
        <v>6</v>
      </c>
      <c r="F1017">
        <v>5</v>
      </c>
      <c r="G1017" s="1">
        <v>0.45</v>
      </c>
      <c r="H1017" s="2">
        <v>0.2</v>
      </c>
      <c r="I1017" s="2">
        <v>0.4</v>
      </c>
      <c r="J1017" s="2">
        <v>0.4</v>
      </c>
      <c r="O1017" t="s">
        <v>191</v>
      </c>
      <c r="P1017">
        <v>157</v>
      </c>
    </row>
    <row r="1018" spans="1:16" x14ac:dyDescent="0.2">
      <c r="A1018" t="s">
        <v>162</v>
      </c>
      <c r="B1018" t="s">
        <v>109</v>
      </c>
      <c r="C1018">
        <f t="shared" si="35"/>
        <v>3098</v>
      </c>
      <c r="D1018" t="s">
        <v>110</v>
      </c>
      <c r="E1018">
        <v>7</v>
      </c>
      <c r="F1018">
        <v>4</v>
      </c>
      <c r="G1018" s="1">
        <v>0.36</v>
      </c>
      <c r="I1018" s="2">
        <v>0.25</v>
      </c>
      <c r="J1018" s="2">
        <v>0.75</v>
      </c>
      <c r="O1018" t="s">
        <v>56</v>
      </c>
      <c r="P1018">
        <v>3081</v>
      </c>
    </row>
    <row r="1019" spans="1:16" x14ac:dyDescent="0.2">
      <c r="A1019" t="s">
        <v>162</v>
      </c>
      <c r="B1019" t="s">
        <v>109</v>
      </c>
      <c r="C1019">
        <f t="shared" si="35"/>
        <v>311</v>
      </c>
      <c r="D1019" t="s">
        <v>62</v>
      </c>
      <c r="E1019">
        <v>5</v>
      </c>
      <c r="F1019">
        <v>1</v>
      </c>
      <c r="G1019" s="1">
        <v>0.17</v>
      </c>
      <c r="H1019" s="2">
        <v>1</v>
      </c>
      <c r="O1019" t="s">
        <v>262</v>
      </c>
      <c r="P1019">
        <v>194</v>
      </c>
    </row>
    <row r="1020" spans="1:16" x14ac:dyDescent="0.2">
      <c r="A1020" t="s">
        <v>162</v>
      </c>
      <c r="B1020" t="s">
        <v>109</v>
      </c>
      <c r="C1020">
        <f t="shared" si="35"/>
        <v>311</v>
      </c>
      <c r="D1020" t="s">
        <v>62</v>
      </c>
      <c r="E1020">
        <v>7</v>
      </c>
      <c r="F1020">
        <v>5</v>
      </c>
      <c r="G1020" s="1">
        <v>0.83</v>
      </c>
      <c r="H1020" s="2">
        <v>0.6</v>
      </c>
      <c r="I1020" s="2">
        <v>0.2</v>
      </c>
      <c r="J1020" s="2">
        <v>0.2</v>
      </c>
      <c r="O1020" t="s">
        <v>112</v>
      </c>
      <c r="P1020">
        <v>251</v>
      </c>
    </row>
    <row r="1021" spans="1:16" x14ac:dyDescent="0.2">
      <c r="A1021" t="s">
        <v>162</v>
      </c>
      <c r="B1021" t="s">
        <v>109</v>
      </c>
      <c r="C1021">
        <f t="shared" si="35"/>
        <v>3222</v>
      </c>
      <c r="D1021" t="s">
        <v>189</v>
      </c>
      <c r="E1021">
        <v>4</v>
      </c>
      <c r="F1021">
        <v>1</v>
      </c>
      <c r="G1021" s="1">
        <v>0.33</v>
      </c>
      <c r="H1021" s="2">
        <v>1</v>
      </c>
      <c r="O1021" t="s">
        <v>62</v>
      </c>
      <c r="P1021">
        <v>311</v>
      </c>
    </row>
    <row r="1022" spans="1:16" x14ac:dyDescent="0.2">
      <c r="A1022" t="s">
        <v>162</v>
      </c>
      <c r="B1022" t="s">
        <v>109</v>
      </c>
      <c r="C1022">
        <f t="shared" si="35"/>
        <v>3222</v>
      </c>
      <c r="D1022" t="s">
        <v>189</v>
      </c>
      <c r="E1022">
        <v>7</v>
      </c>
      <c r="F1022">
        <v>2</v>
      </c>
      <c r="G1022" s="1">
        <v>0.67</v>
      </c>
      <c r="I1022" s="2">
        <v>0.5</v>
      </c>
      <c r="J1022" s="2">
        <v>0.5</v>
      </c>
      <c r="O1022" t="s">
        <v>193</v>
      </c>
      <c r="P1022">
        <v>123</v>
      </c>
    </row>
    <row r="1023" spans="1:16" x14ac:dyDescent="0.2">
      <c r="A1023" t="s">
        <v>162</v>
      </c>
      <c r="B1023" t="s">
        <v>109</v>
      </c>
      <c r="C1023">
        <f t="shared" si="35"/>
        <v>36</v>
      </c>
      <c r="D1023" t="s">
        <v>111</v>
      </c>
      <c r="E1023">
        <v>1</v>
      </c>
      <c r="F1023">
        <v>1</v>
      </c>
      <c r="G1023" s="1">
        <v>0</v>
      </c>
      <c r="I1023" s="2">
        <v>1</v>
      </c>
      <c r="O1023" t="s">
        <v>190</v>
      </c>
      <c r="P1023">
        <v>3038</v>
      </c>
    </row>
    <row r="1024" spans="1:16" x14ac:dyDescent="0.2">
      <c r="A1024" t="s">
        <v>162</v>
      </c>
      <c r="B1024" t="s">
        <v>109</v>
      </c>
      <c r="C1024">
        <f t="shared" si="35"/>
        <v>36</v>
      </c>
      <c r="D1024" t="s">
        <v>111</v>
      </c>
      <c r="E1024">
        <v>2</v>
      </c>
      <c r="F1024">
        <v>1</v>
      </c>
      <c r="G1024" s="1">
        <v>0</v>
      </c>
      <c r="J1024" s="2">
        <v>1</v>
      </c>
      <c r="O1024" t="s">
        <v>192</v>
      </c>
      <c r="P1024">
        <v>3000</v>
      </c>
    </row>
    <row r="1025" spans="1:16" x14ac:dyDescent="0.2">
      <c r="A1025" t="s">
        <v>162</v>
      </c>
      <c r="B1025" t="s">
        <v>109</v>
      </c>
      <c r="C1025">
        <f t="shared" si="35"/>
        <v>36</v>
      </c>
      <c r="D1025" t="s">
        <v>111</v>
      </c>
      <c r="E1025">
        <v>3</v>
      </c>
      <c r="F1025">
        <v>5</v>
      </c>
      <c r="G1025" s="1">
        <v>0.02</v>
      </c>
      <c r="H1025" s="2">
        <v>0.2</v>
      </c>
      <c r="J1025" s="2">
        <v>0.8</v>
      </c>
      <c r="O1025" t="s">
        <v>381</v>
      </c>
      <c r="P1025">
        <v>3178</v>
      </c>
    </row>
    <row r="1026" spans="1:16" x14ac:dyDescent="0.2">
      <c r="A1026" t="s">
        <v>162</v>
      </c>
      <c r="B1026" t="s">
        <v>109</v>
      </c>
      <c r="C1026">
        <f t="shared" si="35"/>
        <v>36</v>
      </c>
      <c r="D1026" t="s">
        <v>111</v>
      </c>
      <c r="E1026">
        <v>4</v>
      </c>
      <c r="F1026">
        <v>33</v>
      </c>
      <c r="G1026" s="1">
        <v>0.13</v>
      </c>
      <c r="H1026" s="2">
        <v>0.60599999999999998</v>
      </c>
      <c r="I1026" s="2">
        <v>0.24199999999999999</v>
      </c>
      <c r="J1026" s="2">
        <v>0.152</v>
      </c>
      <c r="O1026" t="s">
        <v>110</v>
      </c>
      <c r="P1026">
        <v>3098</v>
      </c>
    </row>
    <row r="1027" spans="1:16" x14ac:dyDescent="0.2">
      <c r="A1027" t="s">
        <v>162</v>
      </c>
      <c r="B1027" t="s">
        <v>109</v>
      </c>
      <c r="C1027">
        <f t="shared" si="35"/>
        <v>36</v>
      </c>
      <c r="D1027" t="s">
        <v>111</v>
      </c>
      <c r="E1027">
        <v>5</v>
      </c>
      <c r="F1027">
        <v>57</v>
      </c>
      <c r="G1027" s="1">
        <v>0.22</v>
      </c>
      <c r="H1027" s="2">
        <v>0.439</v>
      </c>
      <c r="I1027" s="2">
        <v>0.22800000000000001</v>
      </c>
      <c r="J1027" s="2">
        <v>0.33300000000000002</v>
      </c>
      <c r="O1027" t="s">
        <v>189</v>
      </c>
      <c r="P1027">
        <v>3222</v>
      </c>
    </row>
    <row r="1028" spans="1:16" x14ac:dyDescent="0.2">
      <c r="A1028" t="s">
        <v>162</v>
      </c>
      <c r="B1028" t="s">
        <v>109</v>
      </c>
      <c r="C1028">
        <f t="shared" si="35"/>
        <v>36</v>
      </c>
      <c r="D1028" t="s">
        <v>111</v>
      </c>
      <c r="E1028">
        <v>6</v>
      </c>
      <c r="F1028">
        <v>53</v>
      </c>
      <c r="G1028" s="1">
        <v>0.2</v>
      </c>
      <c r="H1028" s="2">
        <v>0.39600000000000002</v>
      </c>
      <c r="I1028" s="2">
        <v>0.39600000000000002</v>
      </c>
      <c r="J1028" s="2">
        <v>0.20799999999999999</v>
      </c>
      <c r="O1028" t="s">
        <v>212</v>
      </c>
      <c r="P1028">
        <v>3224</v>
      </c>
    </row>
    <row r="1029" spans="1:16" x14ac:dyDescent="0.2">
      <c r="A1029" t="s">
        <v>162</v>
      </c>
      <c r="B1029" t="s">
        <v>109</v>
      </c>
      <c r="C1029">
        <f t="shared" si="35"/>
        <v>36</v>
      </c>
      <c r="D1029" t="s">
        <v>111</v>
      </c>
      <c r="E1029">
        <v>7</v>
      </c>
      <c r="F1029">
        <v>112</v>
      </c>
      <c r="G1029" s="1">
        <v>0.43</v>
      </c>
      <c r="H1029" s="2">
        <v>0.32100000000000001</v>
      </c>
      <c r="I1029" s="2">
        <v>0.42899999999999999</v>
      </c>
      <c r="J1029" s="2">
        <v>0.25</v>
      </c>
      <c r="O1029" t="s">
        <v>400</v>
      </c>
      <c r="P1029">
        <v>3169</v>
      </c>
    </row>
    <row r="1030" spans="1:16" x14ac:dyDescent="0.2">
      <c r="A1030" t="s">
        <v>162</v>
      </c>
      <c r="B1030" t="s">
        <v>109</v>
      </c>
      <c r="C1030">
        <f t="shared" si="35"/>
        <v>251</v>
      </c>
      <c r="D1030" t="s">
        <v>112</v>
      </c>
      <c r="E1030">
        <v>3</v>
      </c>
      <c r="F1030">
        <v>5</v>
      </c>
      <c r="G1030" s="1">
        <v>0.06</v>
      </c>
      <c r="H1030" s="2">
        <v>0.2</v>
      </c>
      <c r="I1030" s="2">
        <v>0.2</v>
      </c>
      <c r="J1030" s="2">
        <v>0.6</v>
      </c>
    </row>
    <row r="1031" spans="1:16" x14ac:dyDescent="0.2">
      <c r="A1031" t="s">
        <v>162</v>
      </c>
      <c r="B1031" t="s">
        <v>109</v>
      </c>
      <c r="C1031">
        <f t="shared" si="35"/>
        <v>251</v>
      </c>
      <c r="D1031" t="s">
        <v>112</v>
      </c>
      <c r="E1031">
        <v>4</v>
      </c>
      <c r="F1031">
        <v>14</v>
      </c>
      <c r="G1031" s="1">
        <v>0.16</v>
      </c>
      <c r="H1031" s="2">
        <v>0.28599999999999998</v>
      </c>
      <c r="I1031" s="2">
        <v>0.214</v>
      </c>
      <c r="J1031" s="2">
        <v>0.5</v>
      </c>
    </row>
    <row r="1032" spans="1:16" x14ac:dyDescent="0.2">
      <c r="A1032" t="s">
        <v>162</v>
      </c>
      <c r="B1032" t="s">
        <v>109</v>
      </c>
      <c r="C1032">
        <f t="shared" si="35"/>
        <v>251</v>
      </c>
      <c r="D1032" t="s">
        <v>112</v>
      </c>
      <c r="E1032">
        <v>5</v>
      </c>
      <c r="F1032">
        <v>15</v>
      </c>
      <c r="G1032" s="1">
        <v>0.17</v>
      </c>
      <c r="H1032" s="2">
        <v>0.46700000000000003</v>
      </c>
      <c r="I1032" s="2">
        <v>0.2</v>
      </c>
      <c r="J1032" s="2">
        <v>0.33300000000000002</v>
      </c>
    </row>
    <row r="1033" spans="1:16" x14ac:dyDescent="0.2">
      <c r="A1033" t="s">
        <v>162</v>
      </c>
      <c r="B1033" t="s">
        <v>109</v>
      </c>
      <c r="C1033">
        <f t="shared" si="35"/>
        <v>251</v>
      </c>
      <c r="D1033" t="s">
        <v>112</v>
      </c>
      <c r="E1033">
        <v>6</v>
      </c>
      <c r="F1033">
        <v>9</v>
      </c>
      <c r="G1033" s="1">
        <v>0.1</v>
      </c>
      <c r="H1033" s="2">
        <v>0.33300000000000002</v>
      </c>
      <c r="I1033" s="2">
        <v>0.66700000000000004</v>
      </c>
    </row>
    <row r="1034" spans="1:16" x14ac:dyDescent="0.2">
      <c r="A1034" t="s">
        <v>162</v>
      </c>
      <c r="B1034" t="s">
        <v>109</v>
      </c>
      <c r="C1034">
        <f t="shared" si="35"/>
        <v>251</v>
      </c>
      <c r="D1034" t="s">
        <v>112</v>
      </c>
      <c r="E1034">
        <v>7</v>
      </c>
      <c r="F1034">
        <v>47</v>
      </c>
      <c r="G1034" s="1">
        <v>0.52</v>
      </c>
      <c r="H1034" s="2">
        <v>0.29799999999999999</v>
      </c>
      <c r="I1034" s="2">
        <v>0.38300000000000001</v>
      </c>
      <c r="J1034" s="2">
        <v>0.31900000000000001</v>
      </c>
    </row>
    <row r="1035" spans="1:16" x14ac:dyDescent="0.2">
      <c r="A1035" t="s">
        <v>162</v>
      </c>
      <c r="B1035" t="s">
        <v>109</v>
      </c>
      <c r="C1035">
        <f t="shared" si="35"/>
        <v>2296</v>
      </c>
      <c r="D1035" t="s">
        <v>113</v>
      </c>
      <c r="E1035">
        <v>1</v>
      </c>
      <c r="F1035">
        <v>6</v>
      </c>
      <c r="G1035" s="1">
        <v>0.01</v>
      </c>
      <c r="I1035" s="2">
        <v>1</v>
      </c>
    </row>
    <row r="1036" spans="1:16" x14ac:dyDescent="0.2">
      <c r="A1036" t="s">
        <v>162</v>
      </c>
      <c r="B1036" t="s">
        <v>109</v>
      </c>
      <c r="C1036">
        <f t="shared" si="35"/>
        <v>2296</v>
      </c>
      <c r="D1036" t="s">
        <v>113</v>
      </c>
      <c r="E1036">
        <v>2</v>
      </c>
      <c r="F1036">
        <v>31</v>
      </c>
      <c r="G1036" s="1">
        <v>7.0000000000000007E-2</v>
      </c>
      <c r="I1036" s="2">
        <v>1</v>
      </c>
    </row>
    <row r="1037" spans="1:16" x14ac:dyDescent="0.2">
      <c r="A1037" t="s">
        <v>162</v>
      </c>
      <c r="B1037" t="s">
        <v>109</v>
      </c>
      <c r="C1037">
        <f t="shared" si="35"/>
        <v>2296</v>
      </c>
      <c r="D1037" t="s">
        <v>113</v>
      </c>
      <c r="E1037">
        <v>3</v>
      </c>
      <c r="F1037">
        <v>52</v>
      </c>
      <c r="G1037" s="1">
        <v>0.11</v>
      </c>
      <c r="H1037" s="2">
        <v>5.8000000000000003E-2</v>
      </c>
      <c r="I1037" s="2">
        <v>0.67300000000000004</v>
      </c>
      <c r="J1037" s="2">
        <v>0.26900000000000002</v>
      </c>
    </row>
    <row r="1038" spans="1:16" x14ac:dyDescent="0.2">
      <c r="A1038" t="s">
        <v>162</v>
      </c>
      <c r="B1038" t="s">
        <v>109</v>
      </c>
      <c r="C1038">
        <f t="shared" si="35"/>
        <v>2296</v>
      </c>
      <c r="D1038" t="s">
        <v>113</v>
      </c>
      <c r="E1038">
        <v>4</v>
      </c>
      <c r="F1038">
        <v>58</v>
      </c>
      <c r="G1038" s="1">
        <v>0.12</v>
      </c>
      <c r="H1038" s="2">
        <v>0.51700000000000002</v>
      </c>
      <c r="I1038" s="2">
        <v>0.34499999999999997</v>
      </c>
      <c r="J1038" s="2">
        <v>0.13800000000000001</v>
      </c>
    </row>
    <row r="1039" spans="1:16" x14ac:dyDescent="0.2">
      <c r="A1039" t="s">
        <v>162</v>
      </c>
      <c r="B1039" t="s">
        <v>109</v>
      </c>
      <c r="C1039">
        <f t="shared" si="35"/>
        <v>2296</v>
      </c>
      <c r="D1039" t="s">
        <v>113</v>
      </c>
      <c r="E1039">
        <v>5</v>
      </c>
      <c r="F1039">
        <v>69</v>
      </c>
      <c r="G1039" s="1">
        <v>0.15</v>
      </c>
      <c r="H1039" s="2">
        <v>0.52200000000000002</v>
      </c>
      <c r="I1039" s="2">
        <v>0.31900000000000001</v>
      </c>
      <c r="J1039" s="2">
        <v>0.159</v>
      </c>
    </row>
    <row r="1040" spans="1:16" x14ac:dyDescent="0.2">
      <c r="A1040" t="s">
        <v>162</v>
      </c>
      <c r="B1040" t="s">
        <v>109</v>
      </c>
      <c r="C1040">
        <f t="shared" si="35"/>
        <v>2296</v>
      </c>
      <c r="D1040" t="s">
        <v>113</v>
      </c>
      <c r="E1040">
        <v>6</v>
      </c>
      <c r="F1040">
        <v>90</v>
      </c>
      <c r="G1040" s="1">
        <v>0.19</v>
      </c>
      <c r="H1040" s="2">
        <v>0.32200000000000001</v>
      </c>
      <c r="I1040" s="2">
        <v>0.622</v>
      </c>
      <c r="J1040" s="2">
        <v>5.6000000000000001E-2</v>
      </c>
    </row>
    <row r="1041" spans="1:10" x14ac:dyDescent="0.2">
      <c r="A1041" t="s">
        <v>162</v>
      </c>
      <c r="B1041" t="s">
        <v>109</v>
      </c>
      <c r="C1041">
        <f t="shared" si="35"/>
        <v>2296</v>
      </c>
      <c r="D1041" t="s">
        <v>113</v>
      </c>
      <c r="E1041">
        <v>7</v>
      </c>
      <c r="F1041">
        <v>166</v>
      </c>
      <c r="G1041" s="1">
        <v>0.35</v>
      </c>
      <c r="H1041" s="2">
        <v>0.25900000000000001</v>
      </c>
      <c r="I1041" s="2">
        <v>0.54800000000000004</v>
      </c>
      <c r="J1041" s="2">
        <v>0.193</v>
      </c>
    </row>
    <row r="1042" spans="1:10" x14ac:dyDescent="0.2">
      <c r="A1042" t="s">
        <v>162</v>
      </c>
      <c r="B1042" t="s">
        <v>109</v>
      </c>
      <c r="C1042">
        <f t="shared" si="35"/>
        <v>3038</v>
      </c>
      <c r="D1042" t="s">
        <v>190</v>
      </c>
      <c r="E1042">
        <v>4</v>
      </c>
      <c r="F1042">
        <v>2</v>
      </c>
      <c r="G1042" s="1">
        <v>0.11</v>
      </c>
      <c r="J1042" s="2">
        <v>1</v>
      </c>
    </row>
    <row r="1043" spans="1:10" x14ac:dyDescent="0.2">
      <c r="A1043" t="s">
        <v>162</v>
      </c>
      <c r="B1043" t="s">
        <v>109</v>
      </c>
      <c r="C1043">
        <f t="shared" si="35"/>
        <v>3038</v>
      </c>
      <c r="D1043" t="s">
        <v>190</v>
      </c>
      <c r="E1043">
        <v>5</v>
      </c>
      <c r="F1043">
        <v>4</v>
      </c>
      <c r="G1043" s="1">
        <v>0.21</v>
      </c>
      <c r="H1043" s="2">
        <v>0.25</v>
      </c>
      <c r="J1043" s="2">
        <v>0.75</v>
      </c>
    </row>
    <row r="1044" spans="1:10" x14ac:dyDescent="0.2">
      <c r="A1044" t="s">
        <v>162</v>
      </c>
      <c r="B1044" t="s">
        <v>109</v>
      </c>
      <c r="C1044">
        <f t="shared" si="35"/>
        <v>3038</v>
      </c>
      <c r="D1044" t="s">
        <v>190</v>
      </c>
      <c r="E1044">
        <v>6</v>
      </c>
      <c r="F1044">
        <v>4</v>
      </c>
      <c r="G1044" s="1">
        <v>0.21</v>
      </c>
      <c r="H1044" s="2">
        <v>0.25</v>
      </c>
      <c r="I1044" s="2">
        <v>0.5</v>
      </c>
      <c r="J1044" s="2">
        <v>0.25</v>
      </c>
    </row>
    <row r="1045" spans="1:10" x14ac:dyDescent="0.2">
      <c r="A1045" t="s">
        <v>162</v>
      </c>
      <c r="B1045" t="s">
        <v>109</v>
      </c>
      <c r="C1045">
        <f t="shared" si="35"/>
        <v>3038</v>
      </c>
      <c r="D1045" t="s">
        <v>190</v>
      </c>
      <c r="E1045">
        <v>7</v>
      </c>
      <c r="F1045">
        <v>9</v>
      </c>
      <c r="G1045" s="1">
        <v>0.47</v>
      </c>
      <c r="H1045" s="2">
        <v>0.44400000000000001</v>
      </c>
      <c r="I1045" s="2">
        <v>0.33300000000000002</v>
      </c>
      <c r="J1045" s="2">
        <v>0.222</v>
      </c>
    </row>
    <row r="1046" spans="1:10" x14ac:dyDescent="0.2">
      <c r="A1046" t="s">
        <v>162</v>
      </c>
      <c r="B1046" t="s">
        <v>109</v>
      </c>
      <c r="C1046">
        <f t="shared" si="35"/>
        <v>157</v>
      </c>
      <c r="D1046" t="s">
        <v>191</v>
      </c>
      <c r="E1046">
        <v>6</v>
      </c>
      <c r="F1046">
        <v>1</v>
      </c>
      <c r="G1046" s="1">
        <v>1</v>
      </c>
      <c r="H1046" s="2">
        <v>1</v>
      </c>
    </row>
    <row r="1047" spans="1:10" x14ac:dyDescent="0.2">
      <c r="A1047" t="s">
        <v>162</v>
      </c>
      <c r="B1047" t="s">
        <v>109</v>
      </c>
      <c r="C1047">
        <f t="shared" si="35"/>
        <v>3178</v>
      </c>
      <c r="D1047" t="s">
        <v>381</v>
      </c>
      <c r="E1047">
        <v>7</v>
      </c>
      <c r="F1047">
        <v>1</v>
      </c>
      <c r="G1047" s="1">
        <v>1</v>
      </c>
      <c r="H1047" s="2">
        <v>1</v>
      </c>
    </row>
    <row r="1048" spans="1:10" x14ac:dyDescent="0.2">
      <c r="A1048" t="s">
        <v>162</v>
      </c>
      <c r="B1048" t="s">
        <v>109</v>
      </c>
      <c r="C1048">
        <f t="shared" si="35"/>
        <v>3000</v>
      </c>
      <c r="D1048" t="s">
        <v>192</v>
      </c>
      <c r="E1048">
        <v>6</v>
      </c>
      <c r="F1048">
        <v>1</v>
      </c>
      <c r="G1048" s="1">
        <v>0.33</v>
      </c>
      <c r="H1048" s="2">
        <v>1</v>
      </c>
    </row>
    <row r="1049" spans="1:10" x14ac:dyDescent="0.2">
      <c r="A1049" t="s">
        <v>162</v>
      </c>
      <c r="B1049" t="s">
        <v>109</v>
      </c>
      <c r="C1049">
        <f t="shared" si="35"/>
        <v>3000</v>
      </c>
      <c r="D1049" t="s">
        <v>192</v>
      </c>
      <c r="E1049">
        <v>7</v>
      </c>
      <c r="F1049">
        <v>2</v>
      </c>
      <c r="G1049" s="1">
        <v>0.67</v>
      </c>
      <c r="I1049" s="2">
        <v>0.5</v>
      </c>
      <c r="J1049" s="2">
        <v>0.5</v>
      </c>
    </row>
    <row r="1050" spans="1:10" x14ac:dyDescent="0.2">
      <c r="A1050" t="s">
        <v>162</v>
      </c>
      <c r="B1050" t="s">
        <v>109</v>
      </c>
      <c r="C1050" t="e">
        <f t="shared" si="35"/>
        <v>#N/A</v>
      </c>
      <c r="D1050" t="s">
        <v>117</v>
      </c>
      <c r="E1050">
        <v>6</v>
      </c>
      <c r="F1050">
        <v>2</v>
      </c>
      <c r="G1050" s="1">
        <v>0.67</v>
      </c>
      <c r="J1050" s="2">
        <v>1</v>
      </c>
    </row>
    <row r="1051" spans="1:10" x14ac:dyDescent="0.2">
      <c r="A1051" t="s">
        <v>162</v>
      </c>
      <c r="B1051" t="s">
        <v>109</v>
      </c>
      <c r="C1051" t="e">
        <f t="shared" si="35"/>
        <v>#N/A</v>
      </c>
      <c r="D1051" t="s">
        <v>117</v>
      </c>
      <c r="E1051">
        <v>7</v>
      </c>
      <c r="F1051">
        <v>1</v>
      </c>
      <c r="G1051" s="1">
        <v>0.33</v>
      </c>
      <c r="H1051" s="2">
        <v>1</v>
      </c>
    </row>
    <row r="1052" spans="1:10" x14ac:dyDescent="0.2">
      <c r="A1052" t="s">
        <v>162</v>
      </c>
      <c r="B1052" t="s">
        <v>109</v>
      </c>
      <c r="C1052">
        <f t="shared" si="35"/>
        <v>3081</v>
      </c>
      <c r="D1052" t="s">
        <v>56</v>
      </c>
      <c r="E1052">
        <v>1</v>
      </c>
      <c r="F1052">
        <v>2</v>
      </c>
      <c r="G1052" s="1">
        <v>0.02</v>
      </c>
      <c r="I1052" s="2">
        <v>1</v>
      </c>
    </row>
    <row r="1053" spans="1:10" x14ac:dyDescent="0.2">
      <c r="A1053" t="s">
        <v>162</v>
      </c>
      <c r="B1053" t="s">
        <v>109</v>
      </c>
      <c r="C1053">
        <f t="shared" si="35"/>
        <v>3081</v>
      </c>
      <c r="D1053" t="s">
        <v>56</v>
      </c>
      <c r="E1053">
        <v>3</v>
      </c>
      <c r="F1053">
        <v>5</v>
      </c>
      <c r="G1053" s="1">
        <v>0.05</v>
      </c>
      <c r="H1053" s="2">
        <v>0.8</v>
      </c>
      <c r="J1053" s="2">
        <v>0.2</v>
      </c>
    </row>
    <row r="1054" spans="1:10" x14ac:dyDescent="0.2">
      <c r="A1054" t="s">
        <v>162</v>
      </c>
      <c r="B1054" t="s">
        <v>109</v>
      </c>
      <c r="C1054">
        <f t="shared" si="35"/>
        <v>3081</v>
      </c>
      <c r="D1054" t="s">
        <v>56</v>
      </c>
      <c r="E1054">
        <v>4</v>
      </c>
      <c r="F1054">
        <v>17</v>
      </c>
      <c r="G1054" s="1">
        <v>0.16</v>
      </c>
      <c r="H1054" s="2">
        <v>0.82399999999999995</v>
      </c>
      <c r="I1054" s="2">
        <v>5.8999999999999997E-2</v>
      </c>
      <c r="J1054" s="2">
        <v>0.11799999999999999</v>
      </c>
    </row>
    <row r="1055" spans="1:10" x14ac:dyDescent="0.2">
      <c r="A1055" t="s">
        <v>162</v>
      </c>
      <c r="B1055" t="s">
        <v>109</v>
      </c>
      <c r="C1055">
        <f t="shared" si="35"/>
        <v>3081</v>
      </c>
      <c r="D1055" t="s">
        <v>56</v>
      </c>
      <c r="E1055">
        <v>5</v>
      </c>
      <c r="F1055">
        <v>17</v>
      </c>
      <c r="G1055" s="1">
        <v>0.16</v>
      </c>
      <c r="H1055" s="2">
        <v>0.70599999999999996</v>
      </c>
      <c r="I1055" s="2">
        <v>0.23499999999999999</v>
      </c>
      <c r="J1055" s="2">
        <v>5.8999999999999997E-2</v>
      </c>
    </row>
    <row r="1056" spans="1:10" x14ac:dyDescent="0.2">
      <c r="A1056" t="s">
        <v>162</v>
      </c>
      <c r="B1056" t="s">
        <v>109</v>
      </c>
      <c r="C1056">
        <f t="shared" si="35"/>
        <v>3081</v>
      </c>
      <c r="D1056" t="s">
        <v>56</v>
      </c>
      <c r="E1056">
        <v>6</v>
      </c>
      <c r="F1056">
        <v>26</v>
      </c>
      <c r="G1056" s="1">
        <v>0.24</v>
      </c>
      <c r="H1056" s="2">
        <v>0.26900000000000002</v>
      </c>
      <c r="I1056" s="2">
        <v>0.53800000000000003</v>
      </c>
      <c r="J1056" s="2">
        <v>0.192</v>
      </c>
    </row>
    <row r="1057" spans="1:16" x14ac:dyDescent="0.2">
      <c r="A1057" t="s">
        <v>162</v>
      </c>
      <c r="B1057" t="s">
        <v>109</v>
      </c>
      <c r="C1057">
        <f t="shared" si="35"/>
        <v>3081</v>
      </c>
      <c r="D1057" t="s">
        <v>56</v>
      </c>
      <c r="E1057">
        <v>7</v>
      </c>
      <c r="F1057">
        <v>40</v>
      </c>
      <c r="G1057" s="1">
        <v>0.37</v>
      </c>
      <c r="H1057" s="2">
        <v>0.42499999999999999</v>
      </c>
      <c r="I1057" s="2">
        <v>0.42499999999999999</v>
      </c>
      <c r="J1057" s="2">
        <v>0.15</v>
      </c>
    </row>
    <row r="1058" spans="1:16" x14ac:dyDescent="0.2">
      <c r="A1058" t="s">
        <v>162</v>
      </c>
      <c r="B1058" t="s">
        <v>109</v>
      </c>
      <c r="C1058" t="e">
        <f t="shared" ref="C1058:C1103" si="36">VLOOKUP(D1058,blr_s7,2,FALSE)</f>
        <v>#N/A</v>
      </c>
      <c r="D1058" t="s">
        <v>193</v>
      </c>
      <c r="E1058">
        <v>7</v>
      </c>
      <c r="F1058">
        <v>2</v>
      </c>
      <c r="G1058" s="1">
        <v>1</v>
      </c>
      <c r="J1058" s="2">
        <v>1</v>
      </c>
    </row>
    <row r="1059" spans="1:16" x14ac:dyDescent="0.2">
      <c r="A1059" t="s">
        <v>162</v>
      </c>
      <c r="B1059" t="s">
        <v>88</v>
      </c>
      <c r="C1059">
        <f t="shared" si="36"/>
        <v>3096</v>
      </c>
      <c r="D1059" t="s">
        <v>194</v>
      </c>
      <c r="E1059">
        <v>7</v>
      </c>
      <c r="F1059">
        <v>4</v>
      </c>
      <c r="G1059" s="1">
        <v>1</v>
      </c>
      <c r="H1059" s="2">
        <v>0.75</v>
      </c>
      <c r="I1059" s="2">
        <v>0.25</v>
      </c>
      <c r="O1059" t="s">
        <v>114</v>
      </c>
      <c r="P1059">
        <v>318</v>
      </c>
    </row>
    <row r="1060" spans="1:16" x14ac:dyDescent="0.2">
      <c r="A1060" t="s">
        <v>162</v>
      </c>
      <c r="B1060" t="s">
        <v>88</v>
      </c>
      <c r="C1060">
        <f t="shared" si="36"/>
        <v>3115</v>
      </c>
      <c r="D1060" t="s">
        <v>195</v>
      </c>
      <c r="E1060">
        <v>7</v>
      </c>
      <c r="F1060">
        <v>1</v>
      </c>
      <c r="G1060" s="1">
        <v>1</v>
      </c>
      <c r="J1060" s="2">
        <v>1</v>
      </c>
      <c r="O1060" t="s">
        <v>97</v>
      </c>
      <c r="P1060">
        <v>326</v>
      </c>
    </row>
    <row r="1061" spans="1:16" x14ac:dyDescent="0.2">
      <c r="A1061" t="s">
        <v>162</v>
      </c>
      <c r="B1061" t="s">
        <v>88</v>
      </c>
      <c r="C1061">
        <f t="shared" si="36"/>
        <v>3099</v>
      </c>
      <c r="D1061" t="s">
        <v>90</v>
      </c>
      <c r="E1061">
        <v>5</v>
      </c>
      <c r="F1061">
        <v>1</v>
      </c>
      <c r="G1061" s="1">
        <v>7.0000000000000007E-2</v>
      </c>
      <c r="H1061" s="2">
        <v>1</v>
      </c>
      <c r="O1061" t="s">
        <v>98</v>
      </c>
      <c r="P1061">
        <v>3104</v>
      </c>
    </row>
    <row r="1062" spans="1:16" x14ac:dyDescent="0.2">
      <c r="A1062" t="s">
        <v>162</v>
      </c>
      <c r="B1062" t="s">
        <v>88</v>
      </c>
      <c r="C1062">
        <f t="shared" si="36"/>
        <v>3099</v>
      </c>
      <c r="D1062" t="s">
        <v>90</v>
      </c>
      <c r="E1062">
        <v>6</v>
      </c>
      <c r="F1062">
        <v>5</v>
      </c>
      <c r="G1062" s="1">
        <v>0.36</v>
      </c>
      <c r="H1062" s="2">
        <v>0.8</v>
      </c>
      <c r="I1062" s="2">
        <v>0.2</v>
      </c>
      <c r="O1062" t="s">
        <v>95</v>
      </c>
      <c r="P1062">
        <v>769</v>
      </c>
    </row>
    <row r="1063" spans="1:16" x14ac:dyDescent="0.2">
      <c r="A1063" t="s">
        <v>162</v>
      </c>
      <c r="B1063" t="s">
        <v>88</v>
      </c>
      <c r="C1063">
        <f t="shared" si="36"/>
        <v>3099</v>
      </c>
      <c r="D1063" t="s">
        <v>90</v>
      </c>
      <c r="E1063">
        <v>7</v>
      </c>
      <c r="F1063">
        <v>8</v>
      </c>
      <c r="G1063" s="1">
        <v>0.56999999999999995</v>
      </c>
      <c r="H1063" s="2">
        <v>0.75</v>
      </c>
      <c r="J1063" s="2">
        <v>0.25</v>
      </c>
      <c r="O1063" t="s">
        <v>198</v>
      </c>
      <c r="P1063">
        <v>3228</v>
      </c>
    </row>
    <row r="1064" spans="1:16" x14ac:dyDescent="0.2">
      <c r="A1064" t="s">
        <v>162</v>
      </c>
      <c r="B1064" t="s">
        <v>88</v>
      </c>
      <c r="C1064">
        <f t="shared" si="36"/>
        <v>202</v>
      </c>
      <c r="D1064" t="s">
        <v>91</v>
      </c>
      <c r="E1064">
        <v>5</v>
      </c>
      <c r="F1064">
        <v>4</v>
      </c>
      <c r="G1064" s="1">
        <v>0.33</v>
      </c>
      <c r="H1064" s="2">
        <v>0.75</v>
      </c>
      <c r="J1064" s="2">
        <v>0.25</v>
      </c>
      <c r="O1064" t="s">
        <v>195</v>
      </c>
      <c r="P1064">
        <v>3115</v>
      </c>
    </row>
    <row r="1065" spans="1:16" x14ac:dyDescent="0.2">
      <c r="A1065" t="s">
        <v>162</v>
      </c>
      <c r="B1065" t="s">
        <v>88</v>
      </c>
      <c r="C1065">
        <f t="shared" si="36"/>
        <v>202</v>
      </c>
      <c r="D1065" t="s">
        <v>91</v>
      </c>
      <c r="E1065">
        <v>6</v>
      </c>
      <c r="F1065">
        <v>1</v>
      </c>
      <c r="G1065" s="1">
        <v>0.08</v>
      </c>
      <c r="H1065" s="2">
        <v>1</v>
      </c>
      <c r="O1065" t="s">
        <v>196</v>
      </c>
      <c r="P1065">
        <v>3029</v>
      </c>
    </row>
    <row r="1066" spans="1:16" x14ac:dyDescent="0.2">
      <c r="A1066" t="s">
        <v>162</v>
      </c>
      <c r="B1066" t="s">
        <v>88</v>
      </c>
      <c r="C1066">
        <f t="shared" si="36"/>
        <v>202</v>
      </c>
      <c r="D1066" t="s">
        <v>91</v>
      </c>
      <c r="E1066">
        <v>7</v>
      </c>
      <c r="F1066">
        <v>7</v>
      </c>
      <c r="G1066" s="1">
        <v>0.57999999999999996</v>
      </c>
      <c r="H1066" s="2">
        <v>0.71399999999999997</v>
      </c>
      <c r="J1066" s="2">
        <v>0.28599999999999998</v>
      </c>
      <c r="O1066" t="s">
        <v>197</v>
      </c>
      <c r="P1066">
        <v>3019</v>
      </c>
    </row>
    <row r="1067" spans="1:16" x14ac:dyDescent="0.2">
      <c r="A1067" t="s">
        <v>162</v>
      </c>
      <c r="B1067" t="s">
        <v>88</v>
      </c>
      <c r="C1067">
        <f t="shared" si="36"/>
        <v>3029</v>
      </c>
      <c r="D1067" t="s">
        <v>196</v>
      </c>
      <c r="E1067">
        <v>3</v>
      </c>
      <c r="F1067">
        <v>1</v>
      </c>
      <c r="G1067" s="1">
        <v>0.01</v>
      </c>
      <c r="H1067" s="2">
        <v>1</v>
      </c>
      <c r="O1067" t="s">
        <v>90</v>
      </c>
      <c r="P1067">
        <v>3099</v>
      </c>
    </row>
    <row r="1068" spans="1:16" x14ac:dyDescent="0.2">
      <c r="A1068" t="s">
        <v>162</v>
      </c>
      <c r="B1068" t="s">
        <v>88</v>
      </c>
      <c r="C1068">
        <f t="shared" si="36"/>
        <v>3029</v>
      </c>
      <c r="D1068" t="s">
        <v>196</v>
      </c>
      <c r="E1068">
        <v>4</v>
      </c>
      <c r="F1068">
        <v>8</v>
      </c>
      <c r="G1068" s="1">
        <v>0.11</v>
      </c>
      <c r="H1068" s="2">
        <v>0.5</v>
      </c>
      <c r="I1068" s="2">
        <v>0.25</v>
      </c>
      <c r="J1068" s="2">
        <v>0.25</v>
      </c>
      <c r="O1068" t="s">
        <v>91</v>
      </c>
      <c r="P1068">
        <v>202</v>
      </c>
    </row>
    <row r="1069" spans="1:16" x14ac:dyDescent="0.2">
      <c r="A1069" t="s">
        <v>162</v>
      </c>
      <c r="B1069" t="s">
        <v>88</v>
      </c>
      <c r="C1069">
        <f t="shared" si="36"/>
        <v>3029</v>
      </c>
      <c r="D1069" t="s">
        <v>196</v>
      </c>
      <c r="E1069">
        <v>5</v>
      </c>
      <c r="F1069">
        <v>16</v>
      </c>
      <c r="G1069" s="1">
        <v>0.23</v>
      </c>
      <c r="H1069" s="2">
        <v>0.313</v>
      </c>
      <c r="I1069" s="2">
        <v>0.25</v>
      </c>
      <c r="J1069" s="2">
        <v>0.438</v>
      </c>
      <c r="O1069" t="s">
        <v>57</v>
      </c>
      <c r="P1069">
        <v>768</v>
      </c>
    </row>
    <row r="1070" spans="1:16" x14ac:dyDescent="0.2">
      <c r="A1070" t="s">
        <v>162</v>
      </c>
      <c r="B1070" t="s">
        <v>88</v>
      </c>
      <c r="C1070">
        <f t="shared" si="36"/>
        <v>3029</v>
      </c>
      <c r="D1070" t="s">
        <v>196</v>
      </c>
      <c r="E1070">
        <v>6</v>
      </c>
      <c r="F1070">
        <v>11</v>
      </c>
      <c r="G1070" s="1">
        <v>0.16</v>
      </c>
      <c r="H1070" s="2">
        <v>0.72699999999999998</v>
      </c>
      <c r="I1070" s="2">
        <v>0.182</v>
      </c>
      <c r="J1070" s="2">
        <v>9.0999999999999998E-2</v>
      </c>
      <c r="O1070" t="s">
        <v>194</v>
      </c>
      <c r="P1070">
        <v>3096</v>
      </c>
    </row>
    <row r="1071" spans="1:16" x14ac:dyDescent="0.2">
      <c r="A1071" t="s">
        <v>162</v>
      </c>
      <c r="B1071" t="s">
        <v>88</v>
      </c>
      <c r="C1071">
        <f t="shared" si="36"/>
        <v>3029</v>
      </c>
      <c r="D1071" t="s">
        <v>196</v>
      </c>
      <c r="E1071">
        <v>7</v>
      </c>
      <c r="F1071">
        <v>34</v>
      </c>
      <c r="G1071" s="1">
        <v>0.49</v>
      </c>
      <c r="H1071" s="2">
        <v>0.41199999999999998</v>
      </c>
      <c r="I1071" s="2">
        <v>0.26500000000000001</v>
      </c>
      <c r="J1071" s="2">
        <v>0.32400000000000001</v>
      </c>
      <c r="O1071" t="s">
        <v>46</v>
      </c>
      <c r="P1071">
        <v>299</v>
      </c>
    </row>
    <row r="1072" spans="1:16" x14ac:dyDescent="0.2">
      <c r="A1072" t="s">
        <v>162</v>
      </c>
      <c r="B1072" t="s">
        <v>88</v>
      </c>
      <c r="C1072">
        <f t="shared" si="36"/>
        <v>769</v>
      </c>
      <c r="D1072" t="s">
        <v>95</v>
      </c>
      <c r="E1072">
        <v>3</v>
      </c>
      <c r="F1072">
        <v>1</v>
      </c>
      <c r="G1072" s="1">
        <v>0.11</v>
      </c>
      <c r="H1072" s="2">
        <v>1</v>
      </c>
      <c r="O1072" t="s">
        <v>274</v>
      </c>
      <c r="P1072">
        <v>3158</v>
      </c>
    </row>
    <row r="1073" spans="1:10" x14ac:dyDescent="0.2">
      <c r="A1073" t="s">
        <v>162</v>
      </c>
      <c r="B1073" t="s">
        <v>88</v>
      </c>
      <c r="C1073">
        <f t="shared" si="36"/>
        <v>769</v>
      </c>
      <c r="D1073" t="s">
        <v>95</v>
      </c>
      <c r="E1073">
        <v>4</v>
      </c>
      <c r="F1073">
        <v>2</v>
      </c>
      <c r="G1073" s="1">
        <v>0.22</v>
      </c>
      <c r="H1073" s="2">
        <v>1</v>
      </c>
    </row>
    <row r="1074" spans="1:10" x14ac:dyDescent="0.2">
      <c r="A1074" t="s">
        <v>162</v>
      </c>
      <c r="B1074" t="s">
        <v>88</v>
      </c>
      <c r="C1074">
        <f t="shared" si="36"/>
        <v>769</v>
      </c>
      <c r="D1074" t="s">
        <v>95</v>
      </c>
      <c r="E1074">
        <v>5</v>
      </c>
      <c r="F1074">
        <v>2</v>
      </c>
      <c r="G1074" s="1">
        <v>0.22</v>
      </c>
      <c r="H1074" s="2">
        <v>1</v>
      </c>
    </row>
    <row r="1075" spans="1:10" x14ac:dyDescent="0.2">
      <c r="A1075" t="s">
        <v>162</v>
      </c>
      <c r="B1075" t="s">
        <v>88</v>
      </c>
      <c r="C1075">
        <f t="shared" si="36"/>
        <v>769</v>
      </c>
      <c r="D1075" t="s">
        <v>95</v>
      </c>
      <c r="E1075">
        <v>7</v>
      </c>
      <c r="F1075">
        <v>4</v>
      </c>
      <c r="G1075" s="1">
        <v>0.44</v>
      </c>
      <c r="H1075" s="2">
        <v>1</v>
      </c>
    </row>
    <row r="1076" spans="1:10" x14ac:dyDescent="0.2">
      <c r="A1076" t="s">
        <v>162</v>
      </c>
      <c r="B1076" t="s">
        <v>88</v>
      </c>
      <c r="C1076">
        <f t="shared" si="36"/>
        <v>3019</v>
      </c>
      <c r="D1076" t="s">
        <v>197</v>
      </c>
      <c r="E1076">
        <v>3</v>
      </c>
      <c r="F1076">
        <v>2</v>
      </c>
      <c r="G1076" s="1">
        <v>0.04</v>
      </c>
      <c r="H1076" s="2">
        <v>0.5</v>
      </c>
      <c r="J1076" s="2">
        <v>0.5</v>
      </c>
    </row>
    <row r="1077" spans="1:10" x14ac:dyDescent="0.2">
      <c r="A1077" t="s">
        <v>162</v>
      </c>
      <c r="B1077" t="s">
        <v>88</v>
      </c>
      <c r="C1077">
        <f t="shared" si="36"/>
        <v>3019</v>
      </c>
      <c r="D1077" t="s">
        <v>197</v>
      </c>
      <c r="E1077">
        <v>4</v>
      </c>
      <c r="F1077">
        <v>3</v>
      </c>
      <c r="G1077" s="1">
        <v>7.0000000000000007E-2</v>
      </c>
      <c r="H1077" s="2">
        <v>0.33300000000000002</v>
      </c>
      <c r="J1077" s="2">
        <v>0.66700000000000004</v>
      </c>
    </row>
    <row r="1078" spans="1:10" x14ac:dyDescent="0.2">
      <c r="A1078" t="s">
        <v>162</v>
      </c>
      <c r="B1078" t="s">
        <v>88</v>
      </c>
      <c r="C1078">
        <f t="shared" si="36"/>
        <v>3019</v>
      </c>
      <c r="D1078" t="s">
        <v>197</v>
      </c>
      <c r="E1078">
        <v>5</v>
      </c>
      <c r="F1078">
        <v>6</v>
      </c>
      <c r="G1078" s="1">
        <v>0.13</v>
      </c>
      <c r="H1078" s="2">
        <v>0.66700000000000004</v>
      </c>
      <c r="J1078" s="2">
        <v>0.33300000000000002</v>
      </c>
    </row>
    <row r="1079" spans="1:10" x14ac:dyDescent="0.2">
      <c r="A1079" t="s">
        <v>162</v>
      </c>
      <c r="B1079" t="s">
        <v>88</v>
      </c>
      <c r="C1079">
        <f t="shared" si="36"/>
        <v>3019</v>
      </c>
      <c r="D1079" t="s">
        <v>197</v>
      </c>
      <c r="E1079">
        <v>6</v>
      </c>
      <c r="F1079">
        <v>14</v>
      </c>
      <c r="G1079" s="1">
        <v>0.3</v>
      </c>
      <c r="H1079" s="2">
        <v>0.78600000000000003</v>
      </c>
      <c r="I1079" s="2">
        <v>7.0999999999999994E-2</v>
      </c>
      <c r="J1079" s="2">
        <v>0.14299999999999999</v>
      </c>
    </row>
    <row r="1080" spans="1:10" x14ac:dyDescent="0.2">
      <c r="A1080" t="s">
        <v>162</v>
      </c>
      <c r="B1080" t="s">
        <v>88</v>
      </c>
      <c r="C1080">
        <f t="shared" si="36"/>
        <v>3019</v>
      </c>
      <c r="D1080" t="s">
        <v>197</v>
      </c>
      <c r="E1080">
        <v>7</v>
      </c>
      <c r="F1080">
        <v>21</v>
      </c>
      <c r="G1080" s="1">
        <v>0.46</v>
      </c>
      <c r="H1080" s="2">
        <v>0.61899999999999999</v>
      </c>
      <c r="I1080" s="2">
        <v>0.14299999999999999</v>
      </c>
      <c r="J1080" s="2">
        <v>0.23799999999999999</v>
      </c>
    </row>
    <row r="1081" spans="1:10" x14ac:dyDescent="0.2">
      <c r="A1081" t="s">
        <v>162</v>
      </c>
      <c r="B1081" t="s">
        <v>88</v>
      </c>
      <c r="C1081" t="e">
        <f t="shared" si="36"/>
        <v>#N/A</v>
      </c>
      <c r="D1081" t="s">
        <v>96</v>
      </c>
      <c r="E1081">
        <v>1</v>
      </c>
      <c r="F1081">
        <v>3</v>
      </c>
      <c r="G1081" s="1">
        <v>0.01</v>
      </c>
      <c r="I1081" s="2">
        <v>1</v>
      </c>
    </row>
    <row r="1082" spans="1:10" x14ac:dyDescent="0.2">
      <c r="A1082" t="s">
        <v>162</v>
      </c>
      <c r="B1082" t="s">
        <v>88</v>
      </c>
      <c r="C1082" t="e">
        <f t="shared" si="36"/>
        <v>#N/A</v>
      </c>
      <c r="D1082" t="s">
        <v>96</v>
      </c>
      <c r="E1082">
        <v>2</v>
      </c>
      <c r="F1082">
        <v>29</v>
      </c>
      <c r="G1082" s="1">
        <v>0.06</v>
      </c>
      <c r="I1082" s="2">
        <v>0.82799999999999996</v>
      </c>
      <c r="J1082" s="2">
        <v>0.17199999999999999</v>
      </c>
    </row>
    <row r="1083" spans="1:10" x14ac:dyDescent="0.2">
      <c r="A1083" t="s">
        <v>162</v>
      </c>
      <c r="B1083" t="s">
        <v>88</v>
      </c>
      <c r="C1083" t="e">
        <f t="shared" si="36"/>
        <v>#N/A</v>
      </c>
      <c r="D1083" t="s">
        <v>96</v>
      </c>
      <c r="E1083">
        <v>3</v>
      </c>
      <c r="F1083">
        <v>38</v>
      </c>
      <c r="G1083" s="1">
        <v>0.08</v>
      </c>
      <c r="H1083" s="2">
        <v>0.21099999999999999</v>
      </c>
      <c r="I1083" s="2">
        <v>0.60499999999999998</v>
      </c>
      <c r="J1083" s="2">
        <v>0.184</v>
      </c>
    </row>
    <row r="1084" spans="1:10" x14ac:dyDescent="0.2">
      <c r="A1084" t="s">
        <v>162</v>
      </c>
      <c r="B1084" t="s">
        <v>88</v>
      </c>
      <c r="C1084" t="e">
        <f t="shared" si="36"/>
        <v>#N/A</v>
      </c>
      <c r="D1084" t="s">
        <v>96</v>
      </c>
      <c r="E1084">
        <v>4</v>
      </c>
      <c r="F1084">
        <v>57</v>
      </c>
      <c r="G1084" s="1">
        <v>0.12</v>
      </c>
      <c r="H1084" s="2">
        <v>0.17499999999999999</v>
      </c>
      <c r="I1084" s="2">
        <v>0.38600000000000001</v>
      </c>
      <c r="J1084" s="2">
        <v>0.439</v>
      </c>
    </row>
    <row r="1085" spans="1:10" x14ac:dyDescent="0.2">
      <c r="A1085" t="s">
        <v>162</v>
      </c>
      <c r="B1085" t="s">
        <v>88</v>
      </c>
      <c r="C1085" t="e">
        <f t="shared" si="36"/>
        <v>#N/A</v>
      </c>
      <c r="D1085" t="s">
        <v>96</v>
      </c>
      <c r="E1085">
        <v>5</v>
      </c>
      <c r="F1085">
        <v>86</v>
      </c>
      <c r="G1085" s="1">
        <v>0.19</v>
      </c>
      <c r="H1085" s="2">
        <v>0.29099999999999998</v>
      </c>
      <c r="I1085" s="2">
        <v>0.43</v>
      </c>
      <c r="J1085" s="2">
        <v>0.27900000000000003</v>
      </c>
    </row>
    <row r="1086" spans="1:10" x14ac:dyDescent="0.2">
      <c r="A1086" t="s">
        <v>162</v>
      </c>
      <c r="B1086" t="s">
        <v>88</v>
      </c>
      <c r="C1086" t="e">
        <f t="shared" si="36"/>
        <v>#N/A</v>
      </c>
      <c r="D1086" t="s">
        <v>96</v>
      </c>
      <c r="E1086">
        <v>6</v>
      </c>
      <c r="F1086">
        <v>103</v>
      </c>
      <c r="G1086" s="1">
        <v>0.22</v>
      </c>
      <c r="H1086" s="2">
        <v>0.13600000000000001</v>
      </c>
      <c r="I1086" s="2">
        <v>0.63100000000000001</v>
      </c>
      <c r="J1086" s="2">
        <v>0.23300000000000001</v>
      </c>
    </row>
    <row r="1087" spans="1:10" x14ac:dyDescent="0.2">
      <c r="A1087" t="s">
        <v>162</v>
      </c>
      <c r="B1087" t="s">
        <v>88</v>
      </c>
      <c r="C1087" t="e">
        <f t="shared" si="36"/>
        <v>#N/A</v>
      </c>
      <c r="D1087" t="s">
        <v>96</v>
      </c>
      <c r="E1087">
        <v>7</v>
      </c>
      <c r="F1087">
        <v>145</v>
      </c>
      <c r="G1087" s="1">
        <v>0.31</v>
      </c>
      <c r="H1087" s="2">
        <v>0.152</v>
      </c>
      <c r="I1087" s="2">
        <v>0.64100000000000001</v>
      </c>
      <c r="J1087" s="2">
        <v>0.20699999999999999</v>
      </c>
    </row>
    <row r="1088" spans="1:10" x14ac:dyDescent="0.2">
      <c r="A1088" t="s">
        <v>162</v>
      </c>
      <c r="B1088" t="s">
        <v>88</v>
      </c>
      <c r="C1088">
        <f t="shared" si="36"/>
        <v>326</v>
      </c>
      <c r="D1088" t="s">
        <v>97</v>
      </c>
      <c r="E1088">
        <v>2</v>
      </c>
      <c r="F1088">
        <v>11</v>
      </c>
      <c r="G1088" s="1">
        <v>0.04</v>
      </c>
      <c r="H1088" s="2">
        <v>9.0999999999999998E-2</v>
      </c>
      <c r="I1088" s="2">
        <v>0.72699999999999998</v>
      </c>
      <c r="J1088" s="2">
        <v>0.182</v>
      </c>
    </row>
    <row r="1089" spans="1:16" x14ac:dyDescent="0.2">
      <c r="A1089" t="s">
        <v>162</v>
      </c>
      <c r="B1089" t="s">
        <v>88</v>
      </c>
      <c r="C1089">
        <f t="shared" si="36"/>
        <v>326</v>
      </c>
      <c r="D1089" t="s">
        <v>97</v>
      </c>
      <c r="E1089">
        <v>3</v>
      </c>
      <c r="F1089">
        <v>22</v>
      </c>
      <c r="G1089" s="1">
        <v>0.09</v>
      </c>
      <c r="H1089" s="2">
        <v>0.59099999999999997</v>
      </c>
      <c r="I1089" s="2">
        <v>0.13600000000000001</v>
      </c>
      <c r="J1089" s="2">
        <v>0.27300000000000002</v>
      </c>
    </row>
    <row r="1090" spans="1:16" x14ac:dyDescent="0.2">
      <c r="A1090" t="s">
        <v>162</v>
      </c>
      <c r="B1090" t="s">
        <v>88</v>
      </c>
      <c r="C1090">
        <f t="shared" si="36"/>
        <v>326</v>
      </c>
      <c r="D1090" t="s">
        <v>97</v>
      </c>
      <c r="E1090">
        <v>4</v>
      </c>
      <c r="F1090">
        <v>24</v>
      </c>
      <c r="G1090" s="1">
        <v>0.1</v>
      </c>
      <c r="H1090" s="2">
        <v>0.58299999999999996</v>
      </c>
      <c r="I1090" s="2">
        <v>0.16700000000000001</v>
      </c>
      <c r="J1090" s="2">
        <v>0.25</v>
      </c>
    </row>
    <row r="1091" spans="1:16" x14ac:dyDescent="0.2">
      <c r="A1091" t="s">
        <v>162</v>
      </c>
      <c r="B1091" t="s">
        <v>88</v>
      </c>
      <c r="C1091">
        <f t="shared" si="36"/>
        <v>326</v>
      </c>
      <c r="D1091" t="s">
        <v>97</v>
      </c>
      <c r="E1091">
        <v>5</v>
      </c>
      <c r="F1091">
        <v>49</v>
      </c>
      <c r="G1091" s="1">
        <v>0.2</v>
      </c>
      <c r="H1091" s="2">
        <v>0.61199999999999999</v>
      </c>
      <c r="I1091" s="2">
        <v>0.122</v>
      </c>
      <c r="J1091" s="2">
        <v>0.26500000000000001</v>
      </c>
    </row>
    <row r="1092" spans="1:16" x14ac:dyDescent="0.2">
      <c r="A1092" t="s">
        <v>162</v>
      </c>
      <c r="B1092" t="s">
        <v>88</v>
      </c>
      <c r="C1092">
        <f t="shared" si="36"/>
        <v>326</v>
      </c>
      <c r="D1092" t="s">
        <v>97</v>
      </c>
      <c r="E1092">
        <v>6</v>
      </c>
      <c r="F1092">
        <v>55</v>
      </c>
      <c r="G1092" s="1">
        <v>0.22</v>
      </c>
      <c r="H1092" s="2">
        <v>0.255</v>
      </c>
      <c r="I1092" s="2">
        <v>0.36399999999999999</v>
      </c>
      <c r="J1092" s="2">
        <v>0.38200000000000001</v>
      </c>
    </row>
    <row r="1093" spans="1:16" x14ac:dyDescent="0.2">
      <c r="A1093" t="s">
        <v>162</v>
      </c>
      <c r="B1093" t="s">
        <v>88</v>
      </c>
      <c r="C1093">
        <f t="shared" si="36"/>
        <v>326</v>
      </c>
      <c r="D1093" t="s">
        <v>97</v>
      </c>
      <c r="E1093">
        <v>7</v>
      </c>
      <c r="F1093">
        <v>87</v>
      </c>
      <c r="G1093" s="1">
        <v>0.35</v>
      </c>
      <c r="H1093" s="2">
        <v>0.32200000000000001</v>
      </c>
      <c r="I1093" s="2">
        <v>0.39100000000000001</v>
      </c>
      <c r="J1093" s="2">
        <v>0.28699999999999998</v>
      </c>
    </row>
    <row r="1094" spans="1:16" x14ac:dyDescent="0.2">
      <c r="A1094" t="s">
        <v>162</v>
      </c>
      <c r="B1094" t="s">
        <v>88</v>
      </c>
      <c r="C1094">
        <f t="shared" si="36"/>
        <v>3228</v>
      </c>
      <c r="D1094" t="s">
        <v>198</v>
      </c>
      <c r="E1094">
        <v>7</v>
      </c>
      <c r="F1094">
        <v>1</v>
      </c>
      <c r="G1094" s="1">
        <v>1</v>
      </c>
      <c r="I1094" s="2">
        <v>1</v>
      </c>
    </row>
    <row r="1095" spans="1:16" x14ac:dyDescent="0.2">
      <c r="A1095" t="s">
        <v>162</v>
      </c>
      <c r="B1095" t="s">
        <v>88</v>
      </c>
      <c r="C1095">
        <f t="shared" si="36"/>
        <v>3104</v>
      </c>
      <c r="D1095" t="s">
        <v>98</v>
      </c>
      <c r="E1095">
        <v>3</v>
      </c>
      <c r="F1095">
        <v>3</v>
      </c>
      <c r="G1095" s="1">
        <v>0.02</v>
      </c>
      <c r="H1095" s="2">
        <v>0.33300000000000002</v>
      </c>
      <c r="I1095" s="2">
        <v>0.66700000000000004</v>
      </c>
    </row>
    <row r="1096" spans="1:16" x14ac:dyDescent="0.2">
      <c r="A1096" t="s">
        <v>162</v>
      </c>
      <c r="B1096" t="s">
        <v>88</v>
      </c>
      <c r="C1096">
        <f t="shared" si="36"/>
        <v>3104</v>
      </c>
      <c r="D1096" t="s">
        <v>98</v>
      </c>
      <c r="E1096">
        <v>4</v>
      </c>
      <c r="F1096">
        <v>16</v>
      </c>
      <c r="G1096" s="1">
        <v>0.11</v>
      </c>
      <c r="H1096" s="2">
        <v>0.56299999999999994</v>
      </c>
      <c r="I1096" s="2">
        <v>0.25</v>
      </c>
      <c r="J1096" s="2">
        <v>0.188</v>
      </c>
    </row>
    <row r="1097" spans="1:16" x14ac:dyDescent="0.2">
      <c r="A1097" t="s">
        <v>162</v>
      </c>
      <c r="B1097" t="s">
        <v>88</v>
      </c>
      <c r="C1097">
        <f t="shared" si="36"/>
        <v>3104</v>
      </c>
      <c r="D1097" t="s">
        <v>98</v>
      </c>
      <c r="E1097">
        <v>5</v>
      </c>
      <c r="F1097">
        <v>21</v>
      </c>
      <c r="G1097" s="1">
        <v>0.15</v>
      </c>
      <c r="H1097" s="2">
        <v>0.47599999999999998</v>
      </c>
      <c r="I1097" s="2">
        <v>0.19</v>
      </c>
      <c r="J1097" s="2">
        <v>0.33300000000000002</v>
      </c>
    </row>
    <row r="1098" spans="1:16" x14ac:dyDescent="0.2">
      <c r="A1098" t="s">
        <v>162</v>
      </c>
      <c r="B1098" t="s">
        <v>88</v>
      </c>
      <c r="C1098">
        <f t="shared" si="36"/>
        <v>3104</v>
      </c>
      <c r="D1098" t="s">
        <v>98</v>
      </c>
      <c r="E1098">
        <v>6</v>
      </c>
      <c r="F1098">
        <v>34</v>
      </c>
      <c r="G1098" s="1">
        <v>0.24</v>
      </c>
      <c r="H1098" s="2">
        <v>0.41199999999999998</v>
      </c>
      <c r="I1098" s="2">
        <v>0.35299999999999998</v>
      </c>
      <c r="J1098" s="2">
        <v>0.23499999999999999</v>
      </c>
    </row>
    <row r="1099" spans="1:16" x14ac:dyDescent="0.2">
      <c r="A1099" t="s">
        <v>162</v>
      </c>
      <c r="B1099" t="s">
        <v>88</v>
      </c>
      <c r="C1099">
        <f t="shared" si="36"/>
        <v>3104</v>
      </c>
      <c r="D1099" t="s">
        <v>98</v>
      </c>
      <c r="E1099">
        <v>7</v>
      </c>
      <c r="F1099">
        <v>68</v>
      </c>
      <c r="G1099" s="1">
        <v>0.48</v>
      </c>
      <c r="H1099" s="2">
        <v>0.309</v>
      </c>
      <c r="I1099" s="2">
        <v>0.35299999999999998</v>
      </c>
      <c r="J1099" s="2">
        <v>0.33800000000000002</v>
      </c>
    </row>
    <row r="1100" spans="1:16" x14ac:dyDescent="0.2">
      <c r="A1100" t="s">
        <v>162</v>
      </c>
      <c r="B1100" t="s">
        <v>88</v>
      </c>
      <c r="C1100">
        <f t="shared" si="36"/>
        <v>768</v>
      </c>
      <c r="D1100" t="s">
        <v>57</v>
      </c>
      <c r="E1100">
        <v>4</v>
      </c>
      <c r="F1100">
        <v>1</v>
      </c>
      <c r="G1100" s="1">
        <v>0.25</v>
      </c>
      <c r="H1100" s="2">
        <v>1</v>
      </c>
    </row>
    <row r="1101" spans="1:16" x14ac:dyDescent="0.2">
      <c r="A1101" t="s">
        <v>162</v>
      </c>
      <c r="B1101" t="s">
        <v>88</v>
      </c>
      <c r="C1101">
        <f t="shared" si="36"/>
        <v>768</v>
      </c>
      <c r="D1101" t="s">
        <v>57</v>
      </c>
      <c r="E1101">
        <v>5</v>
      </c>
      <c r="F1101">
        <v>1</v>
      </c>
      <c r="G1101" s="1">
        <v>0.25</v>
      </c>
      <c r="H1101" s="2">
        <v>1</v>
      </c>
    </row>
    <row r="1102" spans="1:16" x14ac:dyDescent="0.2">
      <c r="A1102" t="s">
        <v>162</v>
      </c>
      <c r="B1102" t="s">
        <v>88</v>
      </c>
      <c r="C1102">
        <f t="shared" si="36"/>
        <v>768</v>
      </c>
      <c r="D1102" t="s">
        <v>57</v>
      </c>
      <c r="E1102">
        <v>6</v>
      </c>
      <c r="F1102">
        <v>1</v>
      </c>
      <c r="G1102" s="1">
        <v>0.25</v>
      </c>
      <c r="H1102" s="2">
        <v>1</v>
      </c>
    </row>
    <row r="1103" spans="1:16" x14ac:dyDescent="0.2">
      <c r="A1103" t="s">
        <v>162</v>
      </c>
      <c r="B1103" t="s">
        <v>88</v>
      </c>
      <c r="C1103">
        <f t="shared" si="36"/>
        <v>768</v>
      </c>
      <c r="D1103" t="s">
        <v>57</v>
      </c>
      <c r="E1103">
        <v>7</v>
      </c>
      <c r="F1103">
        <v>1</v>
      </c>
      <c r="G1103" s="1">
        <v>0.25</v>
      </c>
      <c r="H1103" s="2">
        <v>1</v>
      </c>
    </row>
    <row r="1104" spans="1:16" x14ac:dyDescent="0.2">
      <c r="A1104" t="s">
        <v>162</v>
      </c>
      <c r="B1104" t="s">
        <v>74</v>
      </c>
      <c r="C1104" t="e">
        <f t="shared" ref="C1104:C1135" si="37">VLOOKUP(D1104,jai_s7,2,FALSE)</f>
        <v>#N/A</v>
      </c>
      <c r="D1104" t="s">
        <v>75</v>
      </c>
      <c r="E1104">
        <v>3</v>
      </c>
      <c r="F1104">
        <v>9</v>
      </c>
      <c r="G1104" s="1">
        <v>0.13</v>
      </c>
      <c r="H1104" s="2">
        <v>0.44400000000000001</v>
      </c>
      <c r="I1104" s="2">
        <v>0.111</v>
      </c>
      <c r="J1104" s="2">
        <v>0.44400000000000001</v>
      </c>
      <c r="O1104" t="s">
        <v>81</v>
      </c>
      <c r="P1104">
        <v>41</v>
      </c>
    </row>
    <row r="1105" spans="1:16" x14ac:dyDescent="0.2">
      <c r="A1105" t="s">
        <v>162</v>
      </c>
      <c r="B1105" t="s">
        <v>74</v>
      </c>
      <c r="C1105" t="e">
        <f t="shared" si="37"/>
        <v>#N/A</v>
      </c>
      <c r="D1105" t="s">
        <v>76</v>
      </c>
      <c r="E1105">
        <v>4</v>
      </c>
      <c r="F1105">
        <v>9</v>
      </c>
      <c r="G1105" s="1">
        <v>0.13</v>
      </c>
      <c r="H1105" s="2">
        <v>0.33300000000000002</v>
      </c>
      <c r="I1105" s="2">
        <v>0.222</v>
      </c>
      <c r="J1105" s="2">
        <v>0.44400000000000001</v>
      </c>
      <c r="O1105" t="s">
        <v>50</v>
      </c>
      <c r="P1105">
        <v>211</v>
      </c>
    </row>
    <row r="1106" spans="1:16" x14ac:dyDescent="0.2">
      <c r="A1106" t="s">
        <v>162</v>
      </c>
      <c r="B1106" t="s">
        <v>74</v>
      </c>
      <c r="C1106" t="e">
        <f t="shared" si="37"/>
        <v>#N/A</v>
      </c>
      <c r="D1106" t="s">
        <v>76</v>
      </c>
      <c r="E1106">
        <v>5</v>
      </c>
      <c r="F1106">
        <v>19</v>
      </c>
      <c r="G1106" s="1">
        <v>0.28000000000000003</v>
      </c>
      <c r="H1106" s="2">
        <v>0.26300000000000001</v>
      </c>
      <c r="I1106" s="2">
        <v>0.316</v>
      </c>
      <c r="J1106" s="2">
        <v>0.42099999999999999</v>
      </c>
      <c r="O1106" t="s">
        <v>85</v>
      </c>
      <c r="P1106">
        <v>290</v>
      </c>
    </row>
    <row r="1107" spans="1:16" x14ac:dyDescent="0.2">
      <c r="A1107" t="s">
        <v>162</v>
      </c>
      <c r="B1107" t="s">
        <v>74</v>
      </c>
      <c r="C1107" t="e">
        <f t="shared" si="37"/>
        <v>#N/A</v>
      </c>
      <c r="D1107" t="s">
        <v>76</v>
      </c>
      <c r="E1107">
        <v>6</v>
      </c>
      <c r="F1107">
        <v>14</v>
      </c>
      <c r="G1107" s="1">
        <v>0.21</v>
      </c>
      <c r="H1107" s="2">
        <v>0.42899999999999999</v>
      </c>
      <c r="I1107" s="2">
        <v>0.214</v>
      </c>
      <c r="J1107" s="2">
        <v>0.35699999999999998</v>
      </c>
      <c r="O1107" t="s">
        <v>70</v>
      </c>
      <c r="P1107">
        <v>293</v>
      </c>
    </row>
    <row r="1108" spans="1:16" x14ac:dyDescent="0.2">
      <c r="A1108" t="s">
        <v>162</v>
      </c>
      <c r="B1108" t="s">
        <v>74</v>
      </c>
      <c r="C1108" t="e">
        <f t="shared" si="37"/>
        <v>#N/A</v>
      </c>
      <c r="D1108" t="s">
        <v>76</v>
      </c>
      <c r="E1108">
        <v>7</v>
      </c>
      <c r="F1108">
        <v>17</v>
      </c>
      <c r="G1108" s="1">
        <v>0.25</v>
      </c>
      <c r="H1108" s="2">
        <v>0.47099999999999997</v>
      </c>
      <c r="I1108" s="2">
        <v>0.29399999999999998</v>
      </c>
      <c r="J1108" s="2">
        <v>0.23499999999999999</v>
      </c>
      <c r="O1108" t="s">
        <v>84</v>
      </c>
      <c r="P1108">
        <v>3065</v>
      </c>
    </row>
    <row r="1109" spans="1:16" x14ac:dyDescent="0.2">
      <c r="A1109" t="s">
        <v>162</v>
      </c>
      <c r="B1109" t="s">
        <v>74</v>
      </c>
      <c r="C1109">
        <f t="shared" si="37"/>
        <v>212</v>
      </c>
      <c r="D1109" t="s">
        <v>134</v>
      </c>
      <c r="E1109">
        <v>5</v>
      </c>
      <c r="F1109">
        <v>1</v>
      </c>
      <c r="G1109" s="1">
        <v>0.17</v>
      </c>
      <c r="H1109" s="2">
        <v>1</v>
      </c>
      <c r="O1109" t="s">
        <v>118</v>
      </c>
      <c r="P1109">
        <v>3159</v>
      </c>
    </row>
    <row r="1110" spans="1:16" x14ac:dyDescent="0.2">
      <c r="A1110" t="s">
        <v>162</v>
      </c>
      <c r="B1110" t="s">
        <v>74</v>
      </c>
      <c r="C1110">
        <f t="shared" si="37"/>
        <v>212</v>
      </c>
      <c r="D1110" t="s">
        <v>134</v>
      </c>
      <c r="E1110">
        <v>7</v>
      </c>
      <c r="F1110">
        <v>5</v>
      </c>
      <c r="G1110" s="1">
        <v>0.83</v>
      </c>
      <c r="H1110" s="2">
        <v>0.6</v>
      </c>
      <c r="J1110" s="2">
        <v>0.4</v>
      </c>
      <c r="O1110" t="s">
        <v>134</v>
      </c>
      <c r="P1110">
        <v>212</v>
      </c>
    </row>
    <row r="1111" spans="1:16" x14ac:dyDescent="0.2">
      <c r="A1111" t="s">
        <v>162</v>
      </c>
      <c r="B1111" t="s">
        <v>74</v>
      </c>
      <c r="C1111">
        <f t="shared" si="37"/>
        <v>41</v>
      </c>
      <c r="D1111" t="s">
        <v>81</v>
      </c>
      <c r="E1111">
        <v>1</v>
      </c>
      <c r="F1111">
        <v>6</v>
      </c>
      <c r="G1111" s="1">
        <v>0.02</v>
      </c>
      <c r="I1111" s="2">
        <v>1</v>
      </c>
      <c r="O1111" t="s">
        <v>316</v>
      </c>
      <c r="P1111">
        <v>3097</v>
      </c>
    </row>
    <row r="1112" spans="1:16" x14ac:dyDescent="0.2">
      <c r="A1112" t="s">
        <v>162</v>
      </c>
      <c r="B1112" t="s">
        <v>74</v>
      </c>
      <c r="C1112">
        <f t="shared" si="37"/>
        <v>41</v>
      </c>
      <c r="D1112" t="s">
        <v>81</v>
      </c>
      <c r="E1112">
        <v>2</v>
      </c>
      <c r="F1112">
        <v>7</v>
      </c>
      <c r="G1112" s="1">
        <v>0.02</v>
      </c>
      <c r="H1112" s="2">
        <v>0.42899999999999999</v>
      </c>
      <c r="I1112" s="2">
        <v>0.57099999999999995</v>
      </c>
      <c r="O1112" t="s">
        <v>201</v>
      </c>
      <c r="P1112">
        <v>3052</v>
      </c>
    </row>
    <row r="1113" spans="1:16" x14ac:dyDescent="0.2">
      <c r="A1113" t="s">
        <v>162</v>
      </c>
      <c r="B1113" t="s">
        <v>74</v>
      </c>
      <c r="C1113">
        <f t="shared" si="37"/>
        <v>41</v>
      </c>
      <c r="D1113" t="s">
        <v>81</v>
      </c>
      <c r="E1113">
        <v>3</v>
      </c>
      <c r="F1113">
        <v>24</v>
      </c>
      <c r="G1113" s="1">
        <v>0.08</v>
      </c>
      <c r="H1113" s="2">
        <v>0.58299999999999996</v>
      </c>
      <c r="I1113" s="2">
        <v>0.20799999999999999</v>
      </c>
      <c r="J1113" s="2">
        <v>0.20799999999999999</v>
      </c>
      <c r="O1113" t="s">
        <v>398</v>
      </c>
      <c r="P1113">
        <v>3076</v>
      </c>
    </row>
    <row r="1114" spans="1:16" x14ac:dyDescent="0.2">
      <c r="A1114" t="s">
        <v>162</v>
      </c>
      <c r="B1114" t="s">
        <v>74</v>
      </c>
      <c r="C1114">
        <f t="shared" si="37"/>
        <v>41</v>
      </c>
      <c r="D1114" t="s">
        <v>81</v>
      </c>
      <c r="E1114">
        <v>4</v>
      </c>
      <c r="F1114">
        <v>38</v>
      </c>
      <c r="G1114" s="1">
        <v>0.13</v>
      </c>
      <c r="H1114" s="2">
        <v>0.60499999999999998</v>
      </c>
      <c r="I1114" s="2">
        <v>0.105</v>
      </c>
      <c r="J1114" s="2">
        <v>0.28899999999999998</v>
      </c>
      <c r="O1114" t="s">
        <v>200</v>
      </c>
      <c r="P1114">
        <v>3154</v>
      </c>
    </row>
    <row r="1115" spans="1:16" x14ac:dyDescent="0.2">
      <c r="A1115" t="s">
        <v>162</v>
      </c>
      <c r="B1115" t="s">
        <v>74</v>
      </c>
      <c r="C1115">
        <f t="shared" si="37"/>
        <v>41</v>
      </c>
      <c r="D1115" t="s">
        <v>81</v>
      </c>
      <c r="E1115">
        <v>5</v>
      </c>
      <c r="F1115">
        <v>45</v>
      </c>
      <c r="G1115" s="1">
        <v>0.15</v>
      </c>
      <c r="H1115" s="2">
        <v>0.53300000000000003</v>
      </c>
      <c r="I1115" s="2">
        <v>0.35599999999999998</v>
      </c>
      <c r="J1115" s="2">
        <v>0.111</v>
      </c>
      <c r="O1115" t="s">
        <v>380</v>
      </c>
      <c r="P1115">
        <v>3021</v>
      </c>
    </row>
    <row r="1116" spans="1:16" x14ac:dyDescent="0.2">
      <c r="A1116" t="s">
        <v>162</v>
      </c>
      <c r="B1116" t="s">
        <v>74</v>
      </c>
      <c r="C1116">
        <f t="shared" si="37"/>
        <v>41</v>
      </c>
      <c r="D1116" t="s">
        <v>81</v>
      </c>
      <c r="E1116">
        <v>6</v>
      </c>
      <c r="F1116">
        <v>73</v>
      </c>
      <c r="G1116" s="1">
        <v>0.24</v>
      </c>
      <c r="H1116" s="2">
        <v>0.315</v>
      </c>
      <c r="I1116" s="2">
        <v>0.53400000000000003</v>
      </c>
      <c r="J1116" s="2">
        <v>0.151</v>
      </c>
      <c r="O1116" t="s">
        <v>87</v>
      </c>
      <c r="P1116">
        <v>613</v>
      </c>
    </row>
    <row r="1117" spans="1:16" x14ac:dyDescent="0.2">
      <c r="A1117" t="s">
        <v>162</v>
      </c>
      <c r="B1117" t="s">
        <v>74</v>
      </c>
      <c r="C1117">
        <f t="shared" si="37"/>
        <v>41</v>
      </c>
      <c r="D1117" t="s">
        <v>81</v>
      </c>
      <c r="E1117">
        <v>7</v>
      </c>
      <c r="F1117">
        <v>111</v>
      </c>
      <c r="G1117" s="1">
        <v>0.37</v>
      </c>
      <c r="H1117" s="2">
        <v>0.39600000000000002</v>
      </c>
      <c r="I1117" s="2">
        <v>0.36899999999999999</v>
      </c>
      <c r="J1117" s="2">
        <v>0.23400000000000001</v>
      </c>
      <c r="O1117" t="s">
        <v>199</v>
      </c>
      <c r="P1117">
        <v>3032</v>
      </c>
    </row>
    <row r="1118" spans="1:16" x14ac:dyDescent="0.2">
      <c r="A1118" t="s">
        <v>162</v>
      </c>
      <c r="B1118" t="s">
        <v>74</v>
      </c>
      <c r="C1118">
        <f t="shared" si="37"/>
        <v>211</v>
      </c>
      <c r="D1118" t="s">
        <v>50</v>
      </c>
      <c r="E1118">
        <v>1</v>
      </c>
      <c r="F1118">
        <v>1</v>
      </c>
      <c r="G1118" s="1">
        <v>0.01</v>
      </c>
      <c r="I1118" s="2">
        <v>1</v>
      </c>
      <c r="O1118" t="s">
        <v>399</v>
      </c>
      <c r="P1118">
        <v>3230</v>
      </c>
    </row>
    <row r="1119" spans="1:16" x14ac:dyDescent="0.2">
      <c r="A1119" t="s">
        <v>162</v>
      </c>
      <c r="B1119" t="s">
        <v>74</v>
      </c>
      <c r="C1119">
        <f t="shared" si="37"/>
        <v>211</v>
      </c>
      <c r="D1119" t="s">
        <v>50</v>
      </c>
      <c r="E1119">
        <v>2</v>
      </c>
      <c r="F1119">
        <v>4</v>
      </c>
      <c r="G1119" s="1">
        <v>0.02</v>
      </c>
      <c r="I1119" s="2">
        <v>1</v>
      </c>
      <c r="O1119" t="s">
        <v>82</v>
      </c>
      <c r="P1119">
        <v>599</v>
      </c>
    </row>
    <row r="1120" spans="1:16" x14ac:dyDescent="0.2">
      <c r="A1120" t="s">
        <v>162</v>
      </c>
      <c r="B1120" t="s">
        <v>74</v>
      </c>
      <c r="C1120">
        <f t="shared" si="37"/>
        <v>211</v>
      </c>
      <c r="D1120" t="s">
        <v>50</v>
      </c>
      <c r="E1120">
        <v>3</v>
      </c>
      <c r="F1120">
        <v>17</v>
      </c>
      <c r="G1120" s="1">
        <v>0.09</v>
      </c>
      <c r="H1120" s="2">
        <v>0.41199999999999998</v>
      </c>
      <c r="I1120" s="2">
        <v>0.23499999999999999</v>
      </c>
      <c r="J1120" s="2">
        <v>0.35299999999999998</v>
      </c>
    </row>
    <row r="1121" spans="1:10" x14ac:dyDescent="0.2">
      <c r="A1121" t="s">
        <v>162</v>
      </c>
      <c r="B1121" t="s">
        <v>74</v>
      </c>
      <c r="C1121">
        <f t="shared" si="37"/>
        <v>211</v>
      </c>
      <c r="D1121" t="s">
        <v>50</v>
      </c>
      <c r="E1121">
        <v>4</v>
      </c>
      <c r="F1121">
        <v>13</v>
      </c>
      <c r="G1121" s="1">
        <v>7.0000000000000007E-2</v>
      </c>
      <c r="H1121" s="2">
        <v>0.38500000000000001</v>
      </c>
      <c r="I1121" s="2">
        <v>0.154</v>
      </c>
      <c r="J1121" s="2">
        <v>0.46200000000000002</v>
      </c>
    </row>
    <row r="1122" spans="1:10" x14ac:dyDescent="0.2">
      <c r="A1122" t="s">
        <v>162</v>
      </c>
      <c r="B1122" t="s">
        <v>74</v>
      </c>
      <c r="C1122">
        <f t="shared" si="37"/>
        <v>211</v>
      </c>
      <c r="D1122" t="s">
        <v>50</v>
      </c>
      <c r="E1122">
        <v>5</v>
      </c>
      <c r="F1122">
        <v>42</v>
      </c>
      <c r="G1122" s="1">
        <v>0.23</v>
      </c>
      <c r="H1122" s="2">
        <v>0.54800000000000004</v>
      </c>
      <c r="I1122" s="2">
        <v>0.16700000000000001</v>
      </c>
      <c r="J1122" s="2">
        <v>0.28599999999999998</v>
      </c>
    </row>
    <row r="1123" spans="1:10" x14ac:dyDescent="0.2">
      <c r="A1123" t="s">
        <v>162</v>
      </c>
      <c r="B1123" t="s">
        <v>74</v>
      </c>
      <c r="C1123">
        <f t="shared" si="37"/>
        <v>211</v>
      </c>
      <c r="D1123" t="s">
        <v>50</v>
      </c>
      <c r="E1123">
        <v>6</v>
      </c>
      <c r="F1123">
        <v>35</v>
      </c>
      <c r="G1123" s="1">
        <v>0.19</v>
      </c>
      <c r="H1123" s="2">
        <v>0.28599999999999998</v>
      </c>
      <c r="I1123" s="2">
        <v>0.371</v>
      </c>
      <c r="J1123" s="2">
        <v>0.34300000000000003</v>
      </c>
    </row>
    <row r="1124" spans="1:10" x14ac:dyDescent="0.2">
      <c r="A1124" t="s">
        <v>162</v>
      </c>
      <c r="B1124" t="s">
        <v>74</v>
      </c>
      <c r="C1124">
        <f t="shared" si="37"/>
        <v>211</v>
      </c>
      <c r="D1124" t="s">
        <v>50</v>
      </c>
      <c r="E1124">
        <v>7</v>
      </c>
      <c r="F1124">
        <v>70</v>
      </c>
      <c r="G1124" s="1">
        <v>0.38</v>
      </c>
      <c r="H1124" s="2">
        <v>0.32900000000000001</v>
      </c>
      <c r="I1124" s="2">
        <v>0.443</v>
      </c>
      <c r="J1124" s="2">
        <v>0.22900000000000001</v>
      </c>
    </row>
    <row r="1125" spans="1:10" x14ac:dyDescent="0.2">
      <c r="A1125" t="s">
        <v>162</v>
      </c>
      <c r="B1125" t="s">
        <v>74</v>
      </c>
      <c r="C1125">
        <f t="shared" si="37"/>
        <v>3032</v>
      </c>
      <c r="D1125" t="s">
        <v>199</v>
      </c>
      <c r="E1125">
        <v>4</v>
      </c>
      <c r="F1125">
        <v>2</v>
      </c>
      <c r="G1125" s="1">
        <v>0.2</v>
      </c>
      <c r="H1125" s="2">
        <v>1</v>
      </c>
    </row>
    <row r="1126" spans="1:10" x14ac:dyDescent="0.2">
      <c r="A1126" t="s">
        <v>162</v>
      </c>
      <c r="B1126" t="s">
        <v>74</v>
      </c>
      <c r="C1126">
        <f t="shared" si="37"/>
        <v>3032</v>
      </c>
      <c r="D1126" t="s">
        <v>199</v>
      </c>
      <c r="E1126">
        <v>5</v>
      </c>
      <c r="F1126">
        <v>1</v>
      </c>
      <c r="G1126" s="1">
        <v>0.1</v>
      </c>
      <c r="I1126" s="2">
        <v>1</v>
      </c>
    </row>
    <row r="1127" spans="1:10" x14ac:dyDescent="0.2">
      <c r="A1127" t="s">
        <v>162</v>
      </c>
      <c r="B1127" t="s">
        <v>74</v>
      </c>
      <c r="C1127">
        <f t="shared" si="37"/>
        <v>3032</v>
      </c>
      <c r="D1127" t="s">
        <v>199</v>
      </c>
      <c r="E1127">
        <v>6</v>
      </c>
      <c r="F1127">
        <v>4</v>
      </c>
      <c r="G1127" s="1">
        <v>0.4</v>
      </c>
      <c r="H1127" s="2">
        <v>0.75</v>
      </c>
      <c r="J1127" s="2">
        <v>0.25</v>
      </c>
    </row>
    <row r="1128" spans="1:10" x14ac:dyDescent="0.2">
      <c r="A1128" t="s">
        <v>162</v>
      </c>
      <c r="B1128" t="s">
        <v>74</v>
      </c>
      <c r="C1128">
        <f t="shared" si="37"/>
        <v>3032</v>
      </c>
      <c r="D1128" t="s">
        <v>199</v>
      </c>
      <c r="E1128">
        <v>7</v>
      </c>
      <c r="F1128">
        <v>3</v>
      </c>
      <c r="G1128" s="1">
        <v>0.3</v>
      </c>
      <c r="H1128" s="2">
        <v>0.33300000000000002</v>
      </c>
      <c r="I1128" s="2">
        <v>0.66700000000000004</v>
      </c>
    </row>
    <row r="1129" spans="1:10" x14ac:dyDescent="0.2">
      <c r="A1129" t="s">
        <v>162</v>
      </c>
      <c r="B1129" t="s">
        <v>74</v>
      </c>
      <c r="C1129">
        <f t="shared" si="37"/>
        <v>599</v>
      </c>
      <c r="D1129" t="s">
        <v>82</v>
      </c>
      <c r="E1129">
        <v>5</v>
      </c>
      <c r="F1129">
        <v>5</v>
      </c>
      <c r="G1129" s="1">
        <v>0.63</v>
      </c>
      <c r="H1129" s="2">
        <v>0.2</v>
      </c>
      <c r="I1129" s="2">
        <v>0.2</v>
      </c>
      <c r="J1129" s="2">
        <v>0.6</v>
      </c>
    </row>
    <row r="1130" spans="1:10" x14ac:dyDescent="0.2">
      <c r="A1130" t="s">
        <v>162</v>
      </c>
      <c r="B1130" t="s">
        <v>74</v>
      </c>
      <c r="C1130">
        <f t="shared" si="37"/>
        <v>599</v>
      </c>
      <c r="D1130" t="s">
        <v>82</v>
      </c>
      <c r="E1130">
        <v>6</v>
      </c>
      <c r="F1130">
        <v>1</v>
      </c>
      <c r="G1130" s="1">
        <v>0.13</v>
      </c>
      <c r="J1130" s="2">
        <v>1</v>
      </c>
    </row>
    <row r="1131" spans="1:10" x14ac:dyDescent="0.2">
      <c r="A1131" t="s">
        <v>162</v>
      </c>
      <c r="B1131" t="s">
        <v>74</v>
      </c>
      <c r="C1131">
        <f t="shared" si="37"/>
        <v>599</v>
      </c>
      <c r="D1131" t="s">
        <v>82</v>
      </c>
      <c r="E1131">
        <v>7</v>
      </c>
      <c r="F1131">
        <v>2</v>
      </c>
      <c r="G1131" s="1">
        <v>0.25</v>
      </c>
      <c r="I1131" s="2">
        <v>1</v>
      </c>
    </row>
    <row r="1132" spans="1:10" x14ac:dyDescent="0.2">
      <c r="A1132" t="s">
        <v>162</v>
      </c>
      <c r="B1132" t="s">
        <v>74</v>
      </c>
      <c r="C1132" t="e">
        <f t="shared" si="37"/>
        <v>#N/A</v>
      </c>
      <c r="D1132" t="s">
        <v>403</v>
      </c>
      <c r="E1132">
        <v>5</v>
      </c>
      <c r="F1132">
        <v>1</v>
      </c>
      <c r="G1132" s="1">
        <v>1</v>
      </c>
      <c r="J1132" s="2">
        <v>1</v>
      </c>
    </row>
    <row r="1133" spans="1:10" x14ac:dyDescent="0.2">
      <c r="A1133" t="s">
        <v>162</v>
      </c>
      <c r="B1133" t="s">
        <v>74</v>
      </c>
      <c r="C1133">
        <f t="shared" si="37"/>
        <v>293</v>
      </c>
      <c r="D1133" t="s">
        <v>70</v>
      </c>
      <c r="E1133">
        <v>1</v>
      </c>
      <c r="F1133">
        <v>2</v>
      </c>
      <c r="G1133" s="1">
        <v>0.01</v>
      </c>
      <c r="I1133" s="2">
        <v>1</v>
      </c>
    </row>
    <row r="1134" spans="1:10" x14ac:dyDescent="0.2">
      <c r="A1134" t="s">
        <v>162</v>
      </c>
      <c r="B1134" t="s">
        <v>74</v>
      </c>
      <c r="C1134">
        <f t="shared" si="37"/>
        <v>293</v>
      </c>
      <c r="D1134" t="s">
        <v>70</v>
      </c>
      <c r="E1134">
        <v>2</v>
      </c>
      <c r="F1134">
        <v>1</v>
      </c>
      <c r="G1134" s="1">
        <v>0.01</v>
      </c>
      <c r="H1134" s="2">
        <v>1</v>
      </c>
    </row>
    <row r="1135" spans="1:10" x14ac:dyDescent="0.2">
      <c r="A1135" t="s">
        <v>162</v>
      </c>
      <c r="B1135" t="s">
        <v>74</v>
      </c>
      <c r="C1135">
        <f t="shared" si="37"/>
        <v>293</v>
      </c>
      <c r="D1135" t="s">
        <v>70</v>
      </c>
      <c r="E1135">
        <v>3</v>
      </c>
      <c r="F1135">
        <v>6</v>
      </c>
      <c r="G1135" s="1">
        <v>0.04</v>
      </c>
      <c r="H1135" s="2">
        <v>1</v>
      </c>
    </row>
    <row r="1136" spans="1:10" x14ac:dyDescent="0.2">
      <c r="A1136" t="s">
        <v>162</v>
      </c>
      <c r="B1136" t="s">
        <v>74</v>
      </c>
      <c r="C1136">
        <f t="shared" ref="C1136:C1158" si="38">VLOOKUP(D1136,jai_s7,2,FALSE)</f>
        <v>293</v>
      </c>
      <c r="D1136" t="s">
        <v>70</v>
      </c>
      <c r="E1136">
        <v>4</v>
      </c>
      <c r="F1136">
        <v>10</v>
      </c>
      <c r="G1136" s="1">
        <v>0.06</v>
      </c>
      <c r="H1136" s="2">
        <v>0.9</v>
      </c>
      <c r="J1136" s="2">
        <v>0.1</v>
      </c>
    </row>
    <row r="1137" spans="1:10" x14ac:dyDescent="0.2">
      <c r="A1137" t="s">
        <v>162</v>
      </c>
      <c r="B1137" t="s">
        <v>74</v>
      </c>
      <c r="C1137">
        <f t="shared" si="38"/>
        <v>293</v>
      </c>
      <c r="D1137" t="s">
        <v>70</v>
      </c>
      <c r="E1137">
        <v>5</v>
      </c>
      <c r="F1137">
        <v>33</v>
      </c>
      <c r="G1137" s="1">
        <v>0.21</v>
      </c>
      <c r="H1137" s="2">
        <v>0.72699999999999998</v>
      </c>
      <c r="I1137" s="2">
        <v>0.121</v>
      </c>
      <c r="J1137" s="2">
        <v>0.152</v>
      </c>
    </row>
    <row r="1138" spans="1:10" x14ac:dyDescent="0.2">
      <c r="A1138" t="s">
        <v>162</v>
      </c>
      <c r="B1138" t="s">
        <v>74</v>
      </c>
      <c r="C1138">
        <f t="shared" si="38"/>
        <v>293</v>
      </c>
      <c r="D1138" t="s">
        <v>70</v>
      </c>
      <c r="E1138">
        <v>6</v>
      </c>
      <c r="F1138">
        <v>45</v>
      </c>
      <c r="G1138" s="1">
        <v>0.28999999999999998</v>
      </c>
      <c r="H1138" s="2">
        <v>0.311</v>
      </c>
      <c r="I1138" s="2">
        <v>0.4</v>
      </c>
      <c r="J1138" s="2">
        <v>0.28899999999999998</v>
      </c>
    </row>
    <row r="1139" spans="1:10" x14ac:dyDescent="0.2">
      <c r="A1139" t="s">
        <v>162</v>
      </c>
      <c r="B1139" t="s">
        <v>74</v>
      </c>
      <c r="C1139">
        <f t="shared" si="38"/>
        <v>293</v>
      </c>
      <c r="D1139" t="s">
        <v>70</v>
      </c>
      <c r="E1139">
        <v>7</v>
      </c>
      <c r="F1139">
        <v>57</v>
      </c>
      <c r="G1139" s="1">
        <v>0.37</v>
      </c>
      <c r="H1139" s="2">
        <v>0.26300000000000001</v>
      </c>
      <c r="I1139" s="2">
        <v>0.49099999999999999</v>
      </c>
      <c r="J1139" s="2">
        <v>0.246</v>
      </c>
    </row>
    <row r="1140" spans="1:10" x14ac:dyDescent="0.2">
      <c r="A1140" t="s">
        <v>162</v>
      </c>
      <c r="B1140" t="s">
        <v>74</v>
      </c>
      <c r="C1140">
        <f t="shared" si="38"/>
        <v>3065</v>
      </c>
      <c r="D1140" t="s">
        <v>84</v>
      </c>
      <c r="E1140">
        <v>2</v>
      </c>
      <c r="F1140">
        <v>2</v>
      </c>
      <c r="G1140" s="1">
        <v>0.02</v>
      </c>
      <c r="H1140" s="2">
        <v>0.5</v>
      </c>
      <c r="I1140" s="2">
        <v>0.5</v>
      </c>
    </row>
    <row r="1141" spans="1:10" x14ac:dyDescent="0.2">
      <c r="A1141" t="s">
        <v>162</v>
      </c>
      <c r="B1141" t="s">
        <v>74</v>
      </c>
      <c r="C1141">
        <f t="shared" si="38"/>
        <v>3065</v>
      </c>
      <c r="D1141" t="s">
        <v>84</v>
      </c>
      <c r="E1141">
        <v>3</v>
      </c>
      <c r="F1141">
        <v>9</v>
      </c>
      <c r="G1141" s="1">
        <v>0.09</v>
      </c>
      <c r="H1141" s="2">
        <v>0.55600000000000005</v>
      </c>
      <c r="I1141" s="2">
        <v>0.222</v>
      </c>
      <c r="J1141" s="2">
        <v>0.222</v>
      </c>
    </row>
    <row r="1142" spans="1:10" x14ac:dyDescent="0.2">
      <c r="A1142" t="s">
        <v>162</v>
      </c>
      <c r="B1142" t="s">
        <v>74</v>
      </c>
      <c r="C1142">
        <f t="shared" si="38"/>
        <v>3065</v>
      </c>
      <c r="D1142" t="s">
        <v>84</v>
      </c>
      <c r="E1142">
        <v>4</v>
      </c>
      <c r="F1142">
        <v>16</v>
      </c>
      <c r="G1142" s="1">
        <v>0.16</v>
      </c>
      <c r="H1142" s="2">
        <v>0.438</v>
      </c>
      <c r="I1142" s="2">
        <v>0.125</v>
      </c>
      <c r="J1142" s="2">
        <v>0.438</v>
      </c>
    </row>
    <row r="1143" spans="1:10" x14ac:dyDescent="0.2">
      <c r="A1143" t="s">
        <v>162</v>
      </c>
      <c r="B1143" t="s">
        <v>74</v>
      </c>
      <c r="C1143">
        <f t="shared" si="38"/>
        <v>3065</v>
      </c>
      <c r="D1143" t="s">
        <v>84</v>
      </c>
      <c r="E1143">
        <v>5</v>
      </c>
      <c r="F1143">
        <v>13</v>
      </c>
      <c r="G1143" s="1">
        <v>0.13</v>
      </c>
      <c r="H1143" s="2">
        <v>0.69199999999999995</v>
      </c>
      <c r="I1143" s="2">
        <v>0.154</v>
      </c>
      <c r="J1143" s="2">
        <v>0.154</v>
      </c>
    </row>
    <row r="1144" spans="1:10" x14ac:dyDescent="0.2">
      <c r="A1144" t="s">
        <v>162</v>
      </c>
      <c r="B1144" t="s">
        <v>74</v>
      </c>
      <c r="C1144">
        <f t="shared" si="38"/>
        <v>3065</v>
      </c>
      <c r="D1144" t="s">
        <v>84</v>
      </c>
      <c r="E1144">
        <v>6</v>
      </c>
      <c r="F1144">
        <v>18</v>
      </c>
      <c r="G1144" s="1">
        <v>0.18</v>
      </c>
      <c r="H1144" s="2">
        <v>0.38900000000000001</v>
      </c>
      <c r="I1144" s="2">
        <v>0.222</v>
      </c>
      <c r="J1144" s="2">
        <v>0.38900000000000001</v>
      </c>
    </row>
    <row r="1145" spans="1:10" x14ac:dyDescent="0.2">
      <c r="A1145" t="s">
        <v>162</v>
      </c>
      <c r="B1145" t="s">
        <v>74</v>
      </c>
      <c r="C1145">
        <f t="shared" si="38"/>
        <v>3065</v>
      </c>
      <c r="D1145" t="s">
        <v>84</v>
      </c>
      <c r="E1145">
        <v>7</v>
      </c>
      <c r="F1145">
        <v>40</v>
      </c>
      <c r="G1145" s="1">
        <v>0.41</v>
      </c>
      <c r="H1145" s="2">
        <v>0.55000000000000004</v>
      </c>
      <c r="I1145" s="2">
        <v>0.3</v>
      </c>
      <c r="J1145" s="2">
        <v>0.15</v>
      </c>
    </row>
    <row r="1146" spans="1:10" x14ac:dyDescent="0.2">
      <c r="A1146" t="s">
        <v>162</v>
      </c>
      <c r="B1146" t="s">
        <v>74</v>
      </c>
      <c r="C1146">
        <f t="shared" si="38"/>
        <v>3154</v>
      </c>
      <c r="D1146" t="s">
        <v>200</v>
      </c>
      <c r="E1146">
        <v>2</v>
      </c>
      <c r="F1146">
        <v>1</v>
      </c>
      <c r="G1146" s="1">
        <v>0.03</v>
      </c>
      <c r="H1146" s="2">
        <v>1</v>
      </c>
    </row>
    <row r="1147" spans="1:10" x14ac:dyDescent="0.2">
      <c r="A1147" t="s">
        <v>162</v>
      </c>
      <c r="B1147" t="s">
        <v>74</v>
      </c>
      <c r="C1147">
        <f t="shared" si="38"/>
        <v>3154</v>
      </c>
      <c r="D1147" t="s">
        <v>200</v>
      </c>
      <c r="E1147">
        <v>3</v>
      </c>
      <c r="F1147">
        <v>1</v>
      </c>
      <c r="G1147" s="1">
        <v>0.03</v>
      </c>
      <c r="H1147" s="2">
        <v>1</v>
      </c>
    </row>
    <row r="1148" spans="1:10" x14ac:dyDescent="0.2">
      <c r="A1148" t="s">
        <v>162</v>
      </c>
      <c r="B1148" t="s">
        <v>74</v>
      </c>
      <c r="C1148">
        <f t="shared" si="38"/>
        <v>3154</v>
      </c>
      <c r="D1148" t="s">
        <v>200</v>
      </c>
      <c r="E1148">
        <v>4</v>
      </c>
      <c r="F1148">
        <v>6</v>
      </c>
      <c r="G1148" s="1">
        <v>0.17</v>
      </c>
      <c r="H1148" s="2">
        <v>0.16700000000000001</v>
      </c>
      <c r="I1148" s="2">
        <v>0.33300000000000002</v>
      </c>
      <c r="J1148" s="2">
        <v>0.5</v>
      </c>
    </row>
    <row r="1149" spans="1:10" x14ac:dyDescent="0.2">
      <c r="A1149" t="s">
        <v>162</v>
      </c>
      <c r="B1149" t="s">
        <v>74</v>
      </c>
      <c r="C1149">
        <f t="shared" si="38"/>
        <v>3154</v>
      </c>
      <c r="D1149" t="s">
        <v>200</v>
      </c>
      <c r="E1149">
        <v>5</v>
      </c>
      <c r="F1149">
        <v>15</v>
      </c>
      <c r="G1149" s="1">
        <v>0.42</v>
      </c>
      <c r="H1149" s="2">
        <v>0.6</v>
      </c>
      <c r="I1149" s="2">
        <v>6.7000000000000004E-2</v>
      </c>
      <c r="J1149" s="2">
        <v>0.33300000000000002</v>
      </c>
    </row>
    <row r="1150" spans="1:10" x14ac:dyDescent="0.2">
      <c r="A1150" t="s">
        <v>162</v>
      </c>
      <c r="B1150" t="s">
        <v>74</v>
      </c>
      <c r="C1150">
        <f t="shared" si="38"/>
        <v>3154</v>
      </c>
      <c r="D1150" t="s">
        <v>200</v>
      </c>
      <c r="E1150">
        <v>6</v>
      </c>
      <c r="F1150">
        <v>4</v>
      </c>
      <c r="G1150" s="1">
        <v>0.11</v>
      </c>
      <c r="H1150" s="2">
        <v>0.5</v>
      </c>
      <c r="I1150" s="2">
        <v>0.5</v>
      </c>
    </row>
    <row r="1151" spans="1:10" x14ac:dyDescent="0.2">
      <c r="A1151" t="s">
        <v>162</v>
      </c>
      <c r="B1151" t="s">
        <v>74</v>
      </c>
      <c r="C1151">
        <f t="shared" si="38"/>
        <v>3154</v>
      </c>
      <c r="D1151" t="s">
        <v>200</v>
      </c>
      <c r="E1151">
        <v>7</v>
      </c>
      <c r="F1151">
        <v>9</v>
      </c>
      <c r="G1151" s="1">
        <v>0.25</v>
      </c>
      <c r="H1151" s="2">
        <v>0.44400000000000001</v>
      </c>
      <c r="I1151" s="2">
        <v>0.33300000000000002</v>
      </c>
      <c r="J1151" s="2">
        <v>0.222</v>
      </c>
    </row>
    <row r="1152" spans="1:10" x14ac:dyDescent="0.2">
      <c r="A1152" t="s">
        <v>162</v>
      </c>
      <c r="B1152" t="s">
        <v>74</v>
      </c>
      <c r="C1152">
        <f t="shared" si="38"/>
        <v>290</v>
      </c>
      <c r="D1152" t="s">
        <v>85</v>
      </c>
      <c r="E1152">
        <v>7</v>
      </c>
      <c r="F1152">
        <v>3</v>
      </c>
      <c r="G1152" s="1">
        <v>1</v>
      </c>
      <c r="H1152" s="2">
        <v>0.66700000000000004</v>
      </c>
      <c r="J1152" s="2">
        <v>0.33300000000000002</v>
      </c>
    </row>
    <row r="1153" spans="1:16" x14ac:dyDescent="0.2">
      <c r="A1153" t="s">
        <v>162</v>
      </c>
      <c r="B1153" t="s">
        <v>74</v>
      </c>
      <c r="C1153">
        <f t="shared" si="38"/>
        <v>613</v>
      </c>
      <c r="D1153" t="s">
        <v>87</v>
      </c>
      <c r="E1153">
        <v>7</v>
      </c>
      <c r="F1153">
        <v>2</v>
      </c>
      <c r="G1153" s="1">
        <v>1</v>
      </c>
      <c r="H1153" s="2">
        <v>1</v>
      </c>
    </row>
    <row r="1154" spans="1:16" x14ac:dyDescent="0.2">
      <c r="A1154" t="s">
        <v>162</v>
      </c>
      <c r="B1154" t="s">
        <v>74</v>
      </c>
      <c r="C1154">
        <f t="shared" si="38"/>
        <v>3052</v>
      </c>
      <c r="D1154" t="s">
        <v>201</v>
      </c>
      <c r="E1154">
        <v>2</v>
      </c>
      <c r="F1154">
        <v>1</v>
      </c>
      <c r="G1154" s="1">
        <v>0.02</v>
      </c>
      <c r="I1154" s="2">
        <v>1</v>
      </c>
    </row>
    <row r="1155" spans="1:16" x14ac:dyDescent="0.2">
      <c r="A1155" t="s">
        <v>162</v>
      </c>
      <c r="B1155" t="s">
        <v>74</v>
      </c>
      <c r="C1155">
        <f t="shared" si="38"/>
        <v>3052</v>
      </c>
      <c r="D1155" t="s">
        <v>201</v>
      </c>
      <c r="E1155">
        <v>4</v>
      </c>
      <c r="F1155">
        <v>10</v>
      </c>
      <c r="G1155" s="1">
        <v>0.21</v>
      </c>
      <c r="H1155" s="2">
        <v>0.4</v>
      </c>
      <c r="I1155" s="2">
        <v>0.2</v>
      </c>
      <c r="J1155" s="2">
        <v>0.4</v>
      </c>
    </row>
    <row r="1156" spans="1:16" x14ac:dyDescent="0.2">
      <c r="A1156" t="s">
        <v>162</v>
      </c>
      <c r="B1156" t="s">
        <v>74</v>
      </c>
      <c r="C1156">
        <f t="shared" si="38"/>
        <v>3052</v>
      </c>
      <c r="D1156" t="s">
        <v>201</v>
      </c>
      <c r="E1156">
        <v>5</v>
      </c>
      <c r="F1156">
        <v>11</v>
      </c>
      <c r="G1156" s="1">
        <v>0.23</v>
      </c>
      <c r="H1156" s="2">
        <v>0.63600000000000001</v>
      </c>
      <c r="I1156" s="2">
        <v>0.182</v>
      </c>
      <c r="J1156" s="2">
        <v>0.182</v>
      </c>
    </row>
    <row r="1157" spans="1:16" x14ac:dyDescent="0.2">
      <c r="A1157" t="s">
        <v>162</v>
      </c>
      <c r="B1157" t="s">
        <v>74</v>
      </c>
      <c r="C1157">
        <f t="shared" si="38"/>
        <v>3052</v>
      </c>
      <c r="D1157" t="s">
        <v>201</v>
      </c>
      <c r="E1157">
        <v>6</v>
      </c>
      <c r="F1157">
        <v>10</v>
      </c>
      <c r="G1157" s="1">
        <v>0.21</v>
      </c>
      <c r="H1157" s="2">
        <v>0.4</v>
      </c>
      <c r="I1157" s="2">
        <v>0.2</v>
      </c>
      <c r="J1157" s="2">
        <v>0.4</v>
      </c>
    </row>
    <row r="1158" spans="1:16" x14ac:dyDescent="0.2">
      <c r="A1158" t="s">
        <v>162</v>
      </c>
      <c r="B1158" t="s">
        <v>74</v>
      </c>
      <c r="C1158">
        <f t="shared" si="38"/>
        <v>3052</v>
      </c>
      <c r="D1158" t="s">
        <v>201</v>
      </c>
      <c r="E1158">
        <v>7</v>
      </c>
      <c r="F1158">
        <v>15</v>
      </c>
      <c r="G1158" s="1">
        <v>0.32</v>
      </c>
      <c r="H1158" s="2">
        <v>0.4</v>
      </c>
      <c r="I1158" s="2">
        <v>0.33300000000000002</v>
      </c>
      <c r="J1158" s="2">
        <v>0.26700000000000002</v>
      </c>
    </row>
    <row r="1159" spans="1:16" x14ac:dyDescent="0.2">
      <c r="A1159" t="s">
        <v>162</v>
      </c>
      <c r="B1159" t="s">
        <v>74</v>
      </c>
      <c r="C1159" t="e">
        <f t="shared" ref="C1159:C1190" si="39">VLOOKUP(D1159,tamil_s7,2,FALSE)</f>
        <v>#N/A</v>
      </c>
      <c r="D1159" t="s">
        <v>118</v>
      </c>
      <c r="E1159">
        <v>5</v>
      </c>
      <c r="F1159">
        <v>1</v>
      </c>
      <c r="G1159" s="1">
        <v>1</v>
      </c>
      <c r="H1159" s="2">
        <v>1</v>
      </c>
    </row>
    <row r="1160" spans="1:16" x14ac:dyDescent="0.2">
      <c r="A1160" t="s">
        <v>162</v>
      </c>
      <c r="B1160" t="s">
        <v>132</v>
      </c>
      <c r="C1160">
        <f t="shared" si="39"/>
        <v>26</v>
      </c>
      <c r="D1160" t="s">
        <v>133</v>
      </c>
      <c r="E1160">
        <v>2</v>
      </c>
      <c r="F1160">
        <v>6</v>
      </c>
      <c r="G1160" s="1">
        <v>0.04</v>
      </c>
      <c r="I1160" s="2">
        <v>0.5</v>
      </c>
      <c r="J1160" s="2">
        <v>0.5</v>
      </c>
      <c r="O1160" t="s">
        <v>71</v>
      </c>
      <c r="P1160">
        <v>81</v>
      </c>
    </row>
    <row r="1161" spans="1:16" x14ac:dyDescent="0.2">
      <c r="A1161" t="s">
        <v>162</v>
      </c>
      <c r="B1161" t="s">
        <v>132</v>
      </c>
      <c r="C1161">
        <f t="shared" si="39"/>
        <v>26</v>
      </c>
      <c r="D1161" t="s">
        <v>133</v>
      </c>
      <c r="E1161">
        <v>3</v>
      </c>
      <c r="F1161">
        <v>21</v>
      </c>
      <c r="G1161" s="1">
        <v>0.12</v>
      </c>
      <c r="H1161" s="2">
        <v>0.57099999999999995</v>
      </c>
      <c r="I1161" s="2">
        <v>0.28599999999999998</v>
      </c>
      <c r="J1161" s="2">
        <v>0.14299999999999999</v>
      </c>
      <c r="O1161" t="s">
        <v>206</v>
      </c>
      <c r="P1161">
        <v>3053</v>
      </c>
    </row>
    <row r="1162" spans="1:16" x14ac:dyDescent="0.2">
      <c r="A1162" t="s">
        <v>162</v>
      </c>
      <c r="B1162" t="s">
        <v>132</v>
      </c>
      <c r="C1162">
        <f t="shared" si="39"/>
        <v>26</v>
      </c>
      <c r="D1162" t="s">
        <v>133</v>
      </c>
      <c r="E1162">
        <v>4</v>
      </c>
      <c r="F1162">
        <v>23</v>
      </c>
      <c r="G1162" s="1">
        <v>0.13</v>
      </c>
      <c r="H1162" s="2">
        <v>0.73899999999999999</v>
      </c>
      <c r="I1162" s="2">
        <v>0.17399999999999999</v>
      </c>
      <c r="J1162" s="2">
        <v>8.6999999999999994E-2</v>
      </c>
      <c r="O1162" t="s">
        <v>133</v>
      </c>
      <c r="P1162">
        <v>26</v>
      </c>
    </row>
    <row r="1163" spans="1:16" x14ac:dyDescent="0.2">
      <c r="A1163" t="s">
        <v>162</v>
      </c>
      <c r="B1163" t="s">
        <v>132</v>
      </c>
      <c r="C1163">
        <f t="shared" si="39"/>
        <v>26</v>
      </c>
      <c r="D1163" t="s">
        <v>133</v>
      </c>
      <c r="E1163">
        <v>5</v>
      </c>
      <c r="F1163">
        <v>42</v>
      </c>
      <c r="G1163" s="1">
        <v>0.25</v>
      </c>
      <c r="H1163" s="2">
        <v>0.57099999999999995</v>
      </c>
      <c r="I1163" s="2">
        <v>0.14299999999999999</v>
      </c>
      <c r="J1163" s="2">
        <v>0.28599999999999998</v>
      </c>
      <c r="O1163" t="s">
        <v>159</v>
      </c>
      <c r="P1163">
        <v>160</v>
      </c>
    </row>
    <row r="1164" spans="1:16" x14ac:dyDescent="0.2">
      <c r="A1164" t="s">
        <v>162</v>
      </c>
      <c r="B1164" t="s">
        <v>132</v>
      </c>
      <c r="C1164">
        <f t="shared" si="39"/>
        <v>26</v>
      </c>
      <c r="D1164" t="s">
        <v>133</v>
      </c>
      <c r="E1164">
        <v>6</v>
      </c>
      <c r="F1164">
        <v>30</v>
      </c>
      <c r="G1164" s="1">
        <v>0.18</v>
      </c>
      <c r="H1164" s="2">
        <v>0.36699999999999999</v>
      </c>
      <c r="I1164" s="2">
        <v>0.433</v>
      </c>
      <c r="J1164" s="2">
        <v>0.2</v>
      </c>
      <c r="O1164" t="s">
        <v>142</v>
      </c>
      <c r="P1164">
        <v>69</v>
      </c>
    </row>
    <row r="1165" spans="1:16" x14ac:dyDescent="0.2">
      <c r="A1165" t="s">
        <v>162</v>
      </c>
      <c r="B1165" t="s">
        <v>132</v>
      </c>
      <c r="C1165">
        <f t="shared" si="39"/>
        <v>26</v>
      </c>
      <c r="D1165" t="s">
        <v>133</v>
      </c>
      <c r="E1165">
        <v>7</v>
      </c>
      <c r="F1165">
        <v>49</v>
      </c>
      <c r="G1165" s="1">
        <v>0.28999999999999998</v>
      </c>
      <c r="H1165" s="2">
        <v>0.28599999999999998</v>
      </c>
      <c r="I1165" s="2">
        <v>0.36699999999999999</v>
      </c>
      <c r="J1165" s="2">
        <v>0.34699999999999998</v>
      </c>
      <c r="O1165" t="s">
        <v>83</v>
      </c>
      <c r="P1165">
        <v>71</v>
      </c>
    </row>
    <row r="1166" spans="1:16" x14ac:dyDescent="0.2">
      <c r="A1166" t="s">
        <v>162</v>
      </c>
      <c r="B1166" t="s">
        <v>132</v>
      </c>
      <c r="C1166">
        <f t="shared" si="39"/>
        <v>2325</v>
      </c>
      <c r="D1166" t="s">
        <v>135</v>
      </c>
      <c r="E1166">
        <v>5</v>
      </c>
      <c r="F1166">
        <v>3</v>
      </c>
      <c r="G1166" s="1">
        <v>0.23</v>
      </c>
      <c r="I1166" s="2">
        <v>0.33300000000000002</v>
      </c>
      <c r="J1166" s="2">
        <v>0.66700000000000004</v>
      </c>
      <c r="O1166" t="s">
        <v>116</v>
      </c>
      <c r="P1166">
        <v>105</v>
      </c>
    </row>
    <row r="1167" spans="1:16" x14ac:dyDescent="0.2">
      <c r="A1167" t="s">
        <v>162</v>
      </c>
      <c r="B1167" t="s">
        <v>132</v>
      </c>
      <c r="C1167">
        <f t="shared" si="39"/>
        <v>2325</v>
      </c>
      <c r="D1167" t="s">
        <v>135</v>
      </c>
      <c r="E1167">
        <v>7</v>
      </c>
      <c r="F1167">
        <v>10</v>
      </c>
      <c r="G1167" s="1">
        <v>0.77</v>
      </c>
      <c r="H1167" s="2">
        <v>0.5</v>
      </c>
      <c r="I1167" s="2">
        <v>0.2</v>
      </c>
      <c r="J1167" s="2">
        <v>0.3</v>
      </c>
      <c r="O1167" t="s">
        <v>205</v>
      </c>
      <c r="P1167">
        <v>3236</v>
      </c>
    </row>
    <row r="1168" spans="1:16" x14ac:dyDescent="0.2">
      <c r="A1168" t="s">
        <v>162</v>
      </c>
      <c r="B1168" t="s">
        <v>132</v>
      </c>
      <c r="C1168">
        <f t="shared" si="39"/>
        <v>3073</v>
      </c>
      <c r="D1168" t="s">
        <v>202</v>
      </c>
      <c r="E1168">
        <v>5</v>
      </c>
      <c r="F1168">
        <v>1</v>
      </c>
      <c r="G1168" s="1">
        <v>0.17</v>
      </c>
      <c r="I1168" s="2">
        <v>1</v>
      </c>
      <c r="O1168" t="s">
        <v>377</v>
      </c>
      <c r="P1168">
        <v>268</v>
      </c>
    </row>
    <row r="1169" spans="1:16" x14ac:dyDescent="0.2">
      <c r="A1169" t="s">
        <v>162</v>
      </c>
      <c r="B1169" t="s">
        <v>132</v>
      </c>
      <c r="C1169">
        <f t="shared" si="39"/>
        <v>3073</v>
      </c>
      <c r="D1169" t="s">
        <v>202</v>
      </c>
      <c r="E1169">
        <v>6</v>
      </c>
      <c r="F1169">
        <v>2</v>
      </c>
      <c r="G1169" s="1">
        <v>0.33</v>
      </c>
      <c r="H1169" s="2">
        <v>1</v>
      </c>
      <c r="O1169" t="s">
        <v>247</v>
      </c>
      <c r="P1169">
        <v>3111</v>
      </c>
    </row>
    <row r="1170" spans="1:16" x14ac:dyDescent="0.2">
      <c r="A1170" t="s">
        <v>162</v>
      </c>
      <c r="B1170" t="s">
        <v>132</v>
      </c>
      <c r="C1170">
        <f t="shared" si="39"/>
        <v>3073</v>
      </c>
      <c r="D1170" t="s">
        <v>202</v>
      </c>
      <c r="E1170">
        <v>7</v>
      </c>
      <c r="F1170">
        <v>3</v>
      </c>
      <c r="G1170" s="1">
        <v>0.5</v>
      </c>
      <c r="H1170" s="2">
        <v>0.66700000000000004</v>
      </c>
      <c r="J1170" s="2">
        <v>0.33300000000000002</v>
      </c>
      <c r="O1170" t="s">
        <v>397</v>
      </c>
      <c r="P1170">
        <v>3014</v>
      </c>
    </row>
    <row r="1171" spans="1:16" x14ac:dyDescent="0.2">
      <c r="A1171" t="s">
        <v>162</v>
      </c>
      <c r="B1171" t="s">
        <v>132</v>
      </c>
      <c r="C1171">
        <f t="shared" si="39"/>
        <v>3161</v>
      </c>
      <c r="D1171" t="s">
        <v>203</v>
      </c>
      <c r="E1171">
        <v>7</v>
      </c>
      <c r="F1171">
        <v>7</v>
      </c>
      <c r="G1171" s="1">
        <v>1</v>
      </c>
      <c r="H1171" s="2">
        <v>0.42899999999999999</v>
      </c>
      <c r="I1171" s="2">
        <v>0.28599999999999998</v>
      </c>
      <c r="J1171" s="2">
        <v>0.28599999999999998</v>
      </c>
      <c r="O1171" t="s">
        <v>378</v>
      </c>
      <c r="P1171">
        <v>2257</v>
      </c>
    </row>
    <row r="1172" spans="1:16" x14ac:dyDescent="0.2">
      <c r="A1172" t="s">
        <v>162</v>
      </c>
      <c r="B1172" t="s">
        <v>132</v>
      </c>
      <c r="C1172">
        <f t="shared" si="39"/>
        <v>69</v>
      </c>
      <c r="D1172" t="s">
        <v>142</v>
      </c>
      <c r="E1172">
        <v>3</v>
      </c>
      <c r="F1172">
        <v>1</v>
      </c>
      <c r="G1172" s="1">
        <v>0.05</v>
      </c>
      <c r="H1172" s="2">
        <v>1</v>
      </c>
      <c r="O1172" t="s">
        <v>203</v>
      </c>
      <c r="P1172">
        <v>3161</v>
      </c>
    </row>
    <row r="1173" spans="1:16" x14ac:dyDescent="0.2">
      <c r="A1173" t="s">
        <v>162</v>
      </c>
      <c r="B1173" t="s">
        <v>132</v>
      </c>
      <c r="C1173">
        <f t="shared" si="39"/>
        <v>69</v>
      </c>
      <c r="D1173" t="s">
        <v>142</v>
      </c>
      <c r="E1173">
        <v>4</v>
      </c>
      <c r="F1173">
        <v>1</v>
      </c>
      <c r="G1173" s="1">
        <v>0.05</v>
      </c>
      <c r="H1173" s="2">
        <v>1</v>
      </c>
      <c r="O1173" t="s">
        <v>135</v>
      </c>
      <c r="P1173">
        <v>2325</v>
      </c>
    </row>
    <row r="1174" spans="1:16" x14ac:dyDescent="0.2">
      <c r="A1174" t="s">
        <v>162</v>
      </c>
      <c r="B1174" t="s">
        <v>132</v>
      </c>
      <c r="C1174">
        <f t="shared" si="39"/>
        <v>69</v>
      </c>
      <c r="D1174" t="s">
        <v>142</v>
      </c>
      <c r="E1174">
        <v>5</v>
      </c>
      <c r="F1174">
        <v>1</v>
      </c>
      <c r="G1174" s="1">
        <v>0.05</v>
      </c>
      <c r="H1174" s="2">
        <v>1</v>
      </c>
      <c r="O1174" t="s">
        <v>379</v>
      </c>
      <c r="P1174">
        <v>3101</v>
      </c>
    </row>
    <row r="1175" spans="1:16" x14ac:dyDescent="0.2">
      <c r="A1175" t="s">
        <v>162</v>
      </c>
      <c r="B1175" t="s">
        <v>132</v>
      </c>
      <c r="C1175">
        <f t="shared" si="39"/>
        <v>69</v>
      </c>
      <c r="D1175" t="s">
        <v>142</v>
      </c>
      <c r="E1175">
        <v>6</v>
      </c>
      <c r="F1175">
        <v>6</v>
      </c>
      <c r="G1175" s="1">
        <v>0.32</v>
      </c>
      <c r="H1175" s="2">
        <v>1</v>
      </c>
      <c r="O1175" t="s">
        <v>208</v>
      </c>
      <c r="P1175">
        <v>2282</v>
      </c>
    </row>
    <row r="1176" spans="1:16" x14ac:dyDescent="0.2">
      <c r="A1176" t="s">
        <v>162</v>
      </c>
      <c r="B1176" t="s">
        <v>132</v>
      </c>
      <c r="C1176">
        <f t="shared" si="39"/>
        <v>69</v>
      </c>
      <c r="D1176" t="s">
        <v>142</v>
      </c>
      <c r="E1176">
        <v>7</v>
      </c>
      <c r="F1176">
        <v>10</v>
      </c>
      <c r="G1176" s="1">
        <v>0.53</v>
      </c>
      <c r="H1176" s="2">
        <v>0.4</v>
      </c>
      <c r="J1176" s="2">
        <v>0.6</v>
      </c>
      <c r="O1176" t="s">
        <v>202</v>
      </c>
      <c r="P1176">
        <v>3073</v>
      </c>
    </row>
    <row r="1177" spans="1:16" x14ac:dyDescent="0.2">
      <c r="A1177" t="s">
        <v>162</v>
      </c>
      <c r="B1177" t="s">
        <v>132</v>
      </c>
      <c r="C1177" t="e">
        <f t="shared" si="39"/>
        <v>#N/A</v>
      </c>
      <c r="D1177" t="s">
        <v>204</v>
      </c>
      <c r="E1177">
        <v>5</v>
      </c>
      <c r="F1177">
        <v>1</v>
      </c>
      <c r="G1177" s="1">
        <v>1</v>
      </c>
      <c r="H1177" s="2">
        <v>1</v>
      </c>
    </row>
    <row r="1178" spans="1:16" x14ac:dyDescent="0.2">
      <c r="A1178" t="s">
        <v>162</v>
      </c>
      <c r="B1178" t="s">
        <v>132</v>
      </c>
      <c r="C1178">
        <f t="shared" si="39"/>
        <v>71</v>
      </c>
      <c r="D1178" t="s">
        <v>83</v>
      </c>
      <c r="E1178">
        <v>3</v>
      </c>
      <c r="F1178">
        <v>1</v>
      </c>
      <c r="G1178" s="1">
        <v>0.5</v>
      </c>
      <c r="H1178" s="2">
        <v>1</v>
      </c>
    </row>
    <row r="1179" spans="1:16" x14ac:dyDescent="0.2">
      <c r="A1179" t="s">
        <v>162</v>
      </c>
      <c r="B1179" t="s">
        <v>132</v>
      </c>
      <c r="C1179">
        <f t="shared" si="39"/>
        <v>71</v>
      </c>
      <c r="D1179" t="s">
        <v>83</v>
      </c>
      <c r="E1179">
        <v>6</v>
      </c>
      <c r="F1179">
        <v>1</v>
      </c>
      <c r="G1179" s="1">
        <v>0.5</v>
      </c>
      <c r="H1179" s="2">
        <v>1</v>
      </c>
    </row>
    <row r="1180" spans="1:16" x14ac:dyDescent="0.2">
      <c r="A1180" t="s">
        <v>162</v>
      </c>
      <c r="B1180" t="s">
        <v>132</v>
      </c>
      <c r="C1180">
        <f t="shared" si="39"/>
        <v>81</v>
      </c>
      <c r="D1180" t="s">
        <v>71</v>
      </c>
      <c r="E1180">
        <v>1</v>
      </c>
      <c r="F1180">
        <v>3</v>
      </c>
      <c r="G1180" s="1">
        <v>0.01</v>
      </c>
      <c r="I1180" s="2">
        <v>1</v>
      </c>
    </row>
    <row r="1181" spans="1:16" x14ac:dyDescent="0.2">
      <c r="A1181" t="s">
        <v>162</v>
      </c>
      <c r="B1181" t="s">
        <v>132</v>
      </c>
      <c r="C1181">
        <f t="shared" si="39"/>
        <v>81</v>
      </c>
      <c r="D1181" t="s">
        <v>71</v>
      </c>
      <c r="E1181">
        <v>2</v>
      </c>
      <c r="F1181">
        <v>13</v>
      </c>
      <c r="G1181" s="1">
        <v>0.04</v>
      </c>
      <c r="H1181" s="2">
        <v>0.23100000000000001</v>
      </c>
      <c r="I1181" s="2">
        <v>0.61499999999999999</v>
      </c>
      <c r="J1181" s="2">
        <v>0.154</v>
      </c>
    </row>
    <row r="1182" spans="1:16" x14ac:dyDescent="0.2">
      <c r="A1182" t="s">
        <v>162</v>
      </c>
      <c r="B1182" t="s">
        <v>132</v>
      </c>
      <c r="C1182">
        <f t="shared" si="39"/>
        <v>81</v>
      </c>
      <c r="D1182" t="s">
        <v>71</v>
      </c>
      <c r="E1182">
        <v>3</v>
      </c>
      <c r="F1182">
        <v>34</v>
      </c>
      <c r="G1182" s="1">
        <v>0.1</v>
      </c>
      <c r="H1182" s="2">
        <v>0.52900000000000003</v>
      </c>
      <c r="I1182" s="2">
        <v>0.23499999999999999</v>
      </c>
      <c r="J1182" s="2">
        <v>0.23499999999999999</v>
      </c>
    </row>
    <row r="1183" spans="1:16" x14ac:dyDescent="0.2">
      <c r="A1183" t="s">
        <v>162</v>
      </c>
      <c r="B1183" t="s">
        <v>132</v>
      </c>
      <c r="C1183">
        <f t="shared" si="39"/>
        <v>81</v>
      </c>
      <c r="D1183" t="s">
        <v>71</v>
      </c>
      <c r="E1183">
        <v>4</v>
      </c>
      <c r="F1183">
        <v>39</v>
      </c>
      <c r="G1183" s="1">
        <v>0.12</v>
      </c>
      <c r="H1183" s="2">
        <v>0.46200000000000002</v>
      </c>
      <c r="I1183" s="2">
        <v>0.20499999999999999</v>
      </c>
      <c r="J1183" s="2">
        <v>0.33300000000000002</v>
      </c>
    </row>
    <row r="1184" spans="1:16" x14ac:dyDescent="0.2">
      <c r="A1184" t="s">
        <v>162</v>
      </c>
      <c r="B1184" t="s">
        <v>132</v>
      </c>
      <c r="C1184">
        <f t="shared" si="39"/>
        <v>81</v>
      </c>
      <c r="D1184" t="s">
        <v>71</v>
      </c>
      <c r="E1184">
        <v>5</v>
      </c>
      <c r="F1184">
        <v>46</v>
      </c>
      <c r="G1184" s="1">
        <v>0.14000000000000001</v>
      </c>
      <c r="H1184" s="2">
        <v>0.37</v>
      </c>
      <c r="I1184" s="2">
        <v>0.152</v>
      </c>
      <c r="J1184" s="2">
        <v>0.47799999999999998</v>
      </c>
    </row>
    <row r="1185" spans="1:10" x14ac:dyDescent="0.2">
      <c r="A1185" t="s">
        <v>162</v>
      </c>
      <c r="B1185" t="s">
        <v>132</v>
      </c>
      <c r="C1185">
        <f t="shared" si="39"/>
        <v>81</v>
      </c>
      <c r="D1185" t="s">
        <v>71</v>
      </c>
      <c r="E1185">
        <v>6</v>
      </c>
      <c r="F1185">
        <v>93</v>
      </c>
      <c r="G1185" s="1">
        <v>0.28999999999999998</v>
      </c>
      <c r="H1185" s="2">
        <v>0.34399999999999997</v>
      </c>
      <c r="I1185" s="2">
        <v>0.48399999999999999</v>
      </c>
      <c r="J1185" s="2">
        <v>0.17199999999999999</v>
      </c>
    </row>
    <row r="1186" spans="1:10" x14ac:dyDescent="0.2">
      <c r="A1186" t="s">
        <v>162</v>
      </c>
      <c r="B1186" t="s">
        <v>132</v>
      </c>
      <c r="C1186">
        <f t="shared" si="39"/>
        <v>81</v>
      </c>
      <c r="D1186" t="s">
        <v>71</v>
      </c>
      <c r="E1186">
        <v>7</v>
      </c>
      <c r="F1186">
        <v>97</v>
      </c>
      <c r="G1186" s="1">
        <v>0.3</v>
      </c>
      <c r="H1186" s="2">
        <v>0.39200000000000002</v>
      </c>
      <c r="I1186" s="2">
        <v>0.34</v>
      </c>
      <c r="J1186" s="2">
        <v>0.26800000000000002</v>
      </c>
    </row>
    <row r="1187" spans="1:10" x14ac:dyDescent="0.2">
      <c r="A1187" t="s">
        <v>162</v>
      </c>
      <c r="B1187" t="s">
        <v>132</v>
      </c>
      <c r="C1187">
        <f t="shared" si="39"/>
        <v>160</v>
      </c>
      <c r="D1187" t="s">
        <v>159</v>
      </c>
      <c r="E1187">
        <v>3</v>
      </c>
      <c r="F1187">
        <v>1</v>
      </c>
      <c r="G1187" s="1">
        <v>0.06</v>
      </c>
      <c r="H1187" s="2">
        <v>1</v>
      </c>
    </row>
    <row r="1188" spans="1:10" x14ac:dyDescent="0.2">
      <c r="A1188" t="s">
        <v>162</v>
      </c>
      <c r="B1188" t="s">
        <v>132</v>
      </c>
      <c r="C1188">
        <f t="shared" si="39"/>
        <v>160</v>
      </c>
      <c r="D1188" t="s">
        <v>159</v>
      </c>
      <c r="E1188">
        <v>4</v>
      </c>
      <c r="F1188">
        <v>3</v>
      </c>
      <c r="G1188" s="1">
        <v>0.18</v>
      </c>
      <c r="H1188" s="2">
        <v>0.66700000000000004</v>
      </c>
      <c r="J1188" s="2">
        <v>0.33300000000000002</v>
      </c>
    </row>
    <row r="1189" spans="1:10" x14ac:dyDescent="0.2">
      <c r="A1189" t="s">
        <v>162</v>
      </c>
      <c r="B1189" t="s">
        <v>132</v>
      </c>
      <c r="C1189">
        <f t="shared" si="39"/>
        <v>160</v>
      </c>
      <c r="D1189" t="s">
        <v>159</v>
      </c>
      <c r="E1189">
        <v>6</v>
      </c>
      <c r="F1189">
        <v>3</v>
      </c>
      <c r="G1189" s="1">
        <v>0.18</v>
      </c>
      <c r="H1189" s="2">
        <v>0.66700000000000004</v>
      </c>
      <c r="I1189" s="2">
        <v>0.33300000000000002</v>
      </c>
    </row>
    <row r="1190" spans="1:10" x14ac:dyDescent="0.2">
      <c r="A1190" t="s">
        <v>162</v>
      </c>
      <c r="B1190" t="s">
        <v>132</v>
      </c>
      <c r="C1190">
        <f t="shared" si="39"/>
        <v>160</v>
      </c>
      <c r="D1190" t="s">
        <v>159</v>
      </c>
      <c r="E1190">
        <v>7</v>
      </c>
      <c r="F1190">
        <v>10</v>
      </c>
      <c r="G1190" s="1">
        <v>0.59</v>
      </c>
      <c r="H1190" s="2">
        <v>0.1</v>
      </c>
      <c r="I1190" s="2">
        <v>0.6</v>
      </c>
      <c r="J1190" s="2">
        <v>0.3</v>
      </c>
    </row>
    <row r="1191" spans="1:10" x14ac:dyDescent="0.2">
      <c r="A1191" t="s">
        <v>162</v>
      </c>
      <c r="B1191" t="s">
        <v>132</v>
      </c>
      <c r="C1191">
        <f t="shared" ref="C1191:C1214" si="40">VLOOKUP(D1191,tamil_s7,2,FALSE)</f>
        <v>3236</v>
      </c>
      <c r="D1191" t="s">
        <v>205</v>
      </c>
      <c r="E1191">
        <v>7</v>
      </c>
      <c r="F1191">
        <v>1</v>
      </c>
      <c r="G1191" s="1">
        <v>1</v>
      </c>
      <c r="J1191" s="2">
        <v>1</v>
      </c>
    </row>
    <row r="1192" spans="1:10" x14ac:dyDescent="0.2">
      <c r="A1192" t="s">
        <v>162</v>
      </c>
      <c r="B1192" t="s">
        <v>132</v>
      </c>
      <c r="C1192">
        <f t="shared" si="40"/>
        <v>105</v>
      </c>
      <c r="D1192" t="s">
        <v>116</v>
      </c>
      <c r="E1192">
        <v>2</v>
      </c>
      <c r="F1192">
        <v>1</v>
      </c>
      <c r="G1192" s="1">
        <v>0.01</v>
      </c>
      <c r="H1192" s="2">
        <v>1</v>
      </c>
    </row>
    <row r="1193" spans="1:10" x14ac:dyDescent="0.2">
      <c r="A1193" t="s">
        <v>162</v>
      </c>
      <c r="B1193" t="s">
        <v>132</v>
      </c>
      <c r="C1193">
        <f t="shared" si="40"/>
        <v>105</v>
      </c>
      <c r="D1193" t="s">
        <v>116</v>
      </c>
      <c r="E1193">
        <v>3</v>
      </c>
      <c r="F1193">
        <v>5</v>
      </c>
      <c r="G1193" s="1">
        <v>0.05</v>
      </c>
      <c r="H1193" s="2">
        <v>0.8</v>
      </c>
      <c r="I1193" s="2">
        <v>0.2</v>
      </c>
    </row>
    <row r="1194" spans="1:10" x14ac:dyDescent="0.2">
      <c r="A1194" t="s">
        <v>162</v>
      </c>
      <c r="B1194" t="s">
        <v>132</v>
      </c>
      <c r="C1194">
        <f t="shared" si="40"/>
        <v>105</v>
      </c>
      <c r="D1194" t="s">
        <v>116</v>
      </c>
      <c r="E1194">
        <v>4</v>
      </c>
      <c r="F1194">
        <v>8</v>
      </c>
      <c r="G1194" s="1">
        <v>0.09</v>
      </c>
      <c r="H1194" s="2">
        <v>0.875</v>
      </c>
      <c r="I1194" s="2">
        <v>0.125</v>
      </c>
    </row>
    <row r="1195" spans="1:10" x14ac:dyDescent="0.2">
      <c r="A1195" t="s">
        <v>162</v>
      </c>
      <c r="B1195" t="s">
        <v>132</v>
      </c>
      <c r="C1195">
        <f t="shared" si="40"/>
        <v>105</v>
      </c>
      <c r="D1195" t="s">
        <v>116</v>
      </c>
      <c r="E1195">
        <v>5</v>
      </c>
      <c r="F1195">
        <v>27</v>
      </c>
      <c r="G1195" s="1">
        <v>0.28999999999999998</v>
      </c>
      <c r="H1195" s="2">
        <v>0.81499999999999995</v>
      </c>
      <c r="J1195" s="2">
        <v>0.185</v>
      </c>
    </row>
    <row r="1196" spans="1:10" x14ac:dyDescent="0.2">
      <c r="A1196" t="s">
        <v>162</v>
      </c>
      <c r="B1196" t="s">
        <v>132</v>
      </c>
      <c r="C1196">
        <f t="shared" si="40"/>
        <v>105</v>
      </c>
      <c r="D1196" t="s">
        <v>116</v>
      </c>
      <c r="E1196">
        <v>6</v>
      </c>
      <c r="F1196">
        <v>15</v>
      </c>
      <c r="G1196" s="1">
        <v>0.16</v>
      </c>
      <c r="H1196" s="2">
        <v>0.6</v>
      </c>
      <c r="I1196" s="2">
        <v>0.4</v>
      </c>
    </row>
    <row r="1197" spans="1:10" x14ac:dyDescent="0.2">
      <c r="A1197" t="s">
        <v>162</v>
      </c>
      <c r="B1197" t="s">
        <v>132</v>
      </c>
      <c r="C1197">
        <f t="shared" si="40"/>
        <v>105</v>
      </c>
      <c r="D1197" t="s">
        <v>116</v>
      </c>
      <c r="E1197">
        <v>7</v>
      </c>
      <c r="F1197">
        <v>37</v>
      </c>
      <c r="G1197" s="1">
        <v>0.4</v>
      </c>
      <c r="H1197" s="2">
        <v>0.56799999999999995</v>
      </c>
      <c r="I1197" s="2">
        <v>0.24299999999999999</v>
      </c>
      <c r="J1197" s="2">
        <v>0.189</v>
      </c>
    </row>
    <row r="1198" spans="1:10" x14ac:dyDescent="0.2">
      <c r="A1198" t="s">
        <v>162</v>
      </c>
      <c r="B1198" t="s">
        <v>132</v>
      </c>
      <c r="C1198">
        <f t="shared" si="40"/>
        <v>3053</v>
      </c>
      <c r="D1198" t="s">
        <v>206</v>
      </c>
      <c r="E1198">
        <v>2</v>
      </c>
      <c r="F1198">
        <v>9</v>
      </c>
      <c r="G1198" s="1">
        <v>0.04</v>
      </c>
      <c r="I1198" s="2">
        <v>0.66700000000000004</v>
      </c>
      <c r="J1198" s="2">
        <v>0.33300000000000002</v>
      </c>
    </row>
    <row r="1199" spans="1:10" x14ac:dyDescent="0.2">
      <c r="A1199" t="s">
        <v>162</v>
      </c>
      <c r="B1199" t="s">
        <v>132</v>
      </c>
      <c r="C1199">
        <f t="shared" si="40"/>
        <v>3053</v>
      </c>
      <c r="D1199" t="s">
        <v>206</v>
      </c>
      <c r="E1199">
        <v>3</v>
      </c>
      <c r="F1199">
        <v>11</v>
      </c>
      <c r="G1199" s="1">
        <v>0.05</v>
      </c>
      <c r="H1199" s="2">
        <v>0.182</v>
      </c>
      <c r="I1199" s="2">
        <v>0.36399999999999999</v>
      </c>
      <c r="J1199" s="2">
        <v>0.45500000000000002</v>
      </c>
    </row>
    <row r="1200" spans="1:10" x14ac:dyDescent="0.2">
      <c r="A1200" t="s">
        <v>162</v>
      </c>
      <c r="B1200" t="s">
        <v>132</v>
      </c>
      <c r="C1200">
        <f t="shared" si="40"/>
        <v>3053</v>
      </c>
      <c r="D1200" t="s">
        <v>206</v>
      </c>
      <c r="E1200">
        <v>4</v>
      </c>
      <c r="F1200">
        <v>29</v>
      </c>
      <c r="G1200" s="1">
        <v>0.13</v>
      </c>
      <c r="H1200" s="2">
        <v>0.31</v>
      </c>
      <c r="I1200" s="2">
        <v>0.24099999999999999</v>
      </c>
      <c r="J1200" s="2">
        <v>0.44800000000000001</v>
      </c>
    </row>
    <row r="1201" spans="1:16" x14ac:dyDescent="0.2">
      <c r="A1201" t="s">
        <v>162</v>
      </c>
      <c r="B1201" t="s">
        <v>132</v>
      </c>
      <c r="C1201">
        <f t="shared" si="40"/>
        <v>3053</v>
      </c>
      <c r="D1201" t="s">
        <v>206</v>
      </c>
      <c r="E1201">
        <v>5</v>
      </c>
      <c r="F1201">
        <v>51</v>
      </c>
      <c r="G1201" s="1">
        <v>0.24</v>
      </c>
      <c r="H1201" s="2">
        <v>0.35299999999999998</v>
      </c>
      <c r="I1201" s="2">
        <v>0.314</v>
      </c>
      <c r="J1201" s="2">
        <v>0.33300000000000002</v>
      </c>
    </row>
    <row r="1202" spans="1:16" x14ac:dyDescent="0.2">
      <c r="A1202" t="s">
        <v>162</v>
      </c>
      <c r="B1202" t="s">
        <v>132</v>
      </c>
      <c r="C1202">
        <f t="shared" si="40"/>
        <v>3053</v>
      </c>
      <c r="D1202" t="s">
        <v>206</v>
      </c>
      <c r="E1202">
        <v>6</v>
      </c>
      <c r="F1202">
        <v>38</v>
      </c>
      <c r="G1202" s="1">
        <v>0.18</v>
      </c>
      <c r="H1202" s="2">
        <v>0.158</v>
      </c>
      <c r="I1202" s="2">
        <v>0.60499999999999998</v>
      </c>
      <c r="J1202" s="2">
        <v>0.23699999999999999</v>
      </c>
    </row>
    <row r="1203" spans="1:16" x14ac:dyDescent="0.2">
      <c r="A1203" t="s">
        <v>162</v>
      </c>
      <c r="B1203" t="s">
        <v>132</v>
      </c>
      <c r="C1203">
        <f t="shared" si="40"/>
        <v>3053</v>
      </c>
      <c r="D1203" t="s">
        <v>206</v>
      </c>
      <c r="E1203">
        <v>7</v>
      </c>
      <c r="F1203">
        <v>79</v>
      </c>
      <c r="G1203" s="1">
        <v>0.36</v>
      </c>
      <c r="H1203" s="2">
        <v>0.19</v>
      </c>
      <c r="I1203" s="2">
        <v>0.58199999999999996</v>
      </c>
      <c r="J1203" s="2">
        <v>0.22800000000000001</v>
      </c>
    </row>
    <row r="1204" spans="1:16" x14ac:dyDescent="0.2">
      <c r="A1204" t="s">
        <v>162</v>
      </c>
      <c r="B1204" t="s">
        <v>132</v>
      </c>
      <c r="C1204">
        <f t="shared" si="40"/>
        <v>2257</v>
      </c>
      <c r="D1204" t="s">
        <v>378</v>
      </c>
      <c r="E1204">
        <v>5</v>
      </c>
      <c r="F1204">
        <v>6</v>
      </c>
      <c r="G1204" s="1">
        <v>0.35</v>
      </c>
      <c r="H1204" s="2">
        <v>0.5</v>
      </c>
      <c r="I1204" s="2">
        <v>0.16700000000000001</v>
      </c>
      <c r="J1204" s="2">
        <v>0.33300000000000002</v>
      </c>
    </row>
    <row r="1205" spans="1:16" x14ac:dyDescent="0.2">
      <c r="A1205" t="s">
        <v>162</v>
      </c>
      <c r="B1205" t="s">
        <v>132</v>
      </c>
      <c r="C1205">
        <f t="shared" si="40"/>
        <v>2257</v>
      </c>
      <c r="D1205" t="s">
        <v>378</v>
      </c>
      <c r="E1205">
        <v>6</v>
      </c>
      <c r="F1205">
        <v>5</v>
      </c>
      <c r="G1205" s="1">
        <v>0.28999999999999998</v>
      </c>
      <c r="H1205" s="2">
        <v>0.2</v>
      </c>
      <c r="I1205" s="2">
        <v>0.6</v>
      </c>
      <c r="J1205" s="2">
        <v>0.2</v>
      </c>
    </row>
    <row r="1206" spans="1:16" x14ac:dyDescent="0.2">
      <c r="A1206" t="s">
        <v>162</v>
      </c>
      <c r="B1206" t="s">
        <v>132</v>
      </c>
      <c r="C1206">
        <f t="shared" si="40"/>
        <v>2257</v>
      </c>
      <c r="D1206" t="s">
        <v>378</v>
      </c>
      <c r="E1206">
        <v>7</v>
      </c>
      <c r="F1206">
        <v>6</v>
      </c>
      <c r="G1206" s="1">
        <v>0.35</v>
      </c>
      <c r="I1206" s="2">
        <v>0.66700000000000004</v>
      </c>
      <c r="J1206" s="2">
        <v>0.33300000000000002</v>
      </c>
    </row>
    <row r="1207" spans="1:16" x14ac:dyDescent="0.2">
      <c r="A1207" t="s">
        <v>162</v>
      </c>
      <c r="B1207" t="s">
        <v>132</v>
      </c>
      <c r="C1207" t="e">
        <f t="shared" si="40"/>
        <v>#N/A</v>
      </c>
      <c r="D1207" t="s">
        <v>207</v>
      </c>
      <c r="E1207">
        <v>3</v>
      </c>
      <c r="F1207">
        <v>1</v>
      </c>
      <c r="G1207" s="1">
        <v>0.05</v>
      </c>
      <c r="H1207" s="2">
        <v>1</v>
      </c>
    </row>
    <row r="1208" spans="1:16" x14ac:dyDescent="0.2">
      <c r="A1208" t="s">
        <v>162</v>
      </c>
      <c r="B1208" t="s">
        <v>132</v>
      </c>
      <c r="C1208" t="e">
        <f t="shared" si="40"/>
        <v>#N/A</v>
      </c>
      <c r="D1208" t="s">
        <v>207</v>
      </c>
      <c r="E1208">
        <v>4</v>
      </c>
      <c r="F1208">
        <v>1</v>
      </c>
      <c r="G1208" s="1">
        <v>0.05</v>
      </c>
      <c r="H1208" s="2">
        <v>1</v>
      </c>
    </row>
    <row r="1209" spans="1:16" x14ac:dyDescent="0.2">
      <c r="A1209" t="s">
        <v>162</v>
      </c>
      <c r="B1209" t="s">
        <v>132</v>
      </c>
      <c r="C1209" t="e">
        <f t="shared" si="40"/>
        <v>#N/A</v>
      </c>
      <c r="D1209" t="s">
        <v>207</v>
      </c>
      <c r="E1209">
        <v>5</v>
      </c>
      <c r="F1209">
        <v>4</v>
      </c>
      <c r="G1209" s="1">
        <v>0.19</v>
      </c>
      <c r="H1209" s="2">
        <v>1</v>
      </c>
    </row>
    <row r="1210" spans="1:16" x14ac:dyDescent="0.2">
      <c r="A1210" t="s">
        <v>162</v>
      </c>
      <c r="B1210" t="s">
        <v>132</v>
      </c>
      <c r="C1210" t="e">
        <f t="shared" si="40"/>
        <v>#N/A</v>
      </c>
      <c r="D1210" t="s">
        <v>207</v>
      </c>
      <c r="E1210">
        <v>6</v>
      </c>
      <c r="F1210">
        <v>2</v>
      </c>
      <c r="G1210" s="1">
        <v>0.1</v>
      </c>
      <c r="I1210" s="2">
        <v>0.5</v>
      </c>
      <c r="J1210" s="2">
        <v>0.5</v>
      </c>
    </row>
    <row r="1211" spans="1:16" x14ac:dyDescent="0.2">
      <c r="A1211" t="s">
        <v>162</v>
      </c>
      <c r="B1211" t="s">
        <v>132</v>
      </c>
      <c r="C1211" t="e">
        <f t="shared" si="40"/>
        <v>#N/A</v>
      </c>
      <c r="D1211" t="s">
        <v>207</v>
      </c>
      <c r="E1211">
        <v>7</v>
      </c>
      <c r="F1211">
        <v>13</v>
      </c>
      <c r="G1211" s="1">
        <v>0.62</v>
      </c>
      <c r="H1211" s="2">
        <v>0.38500000000000001</v>
      </c>
      <c r="I1211" s="2">
        <v>0.23100000000000001</v>
      </c>
      <c r="J1211" s="2">
        <v>0.38500000000000001</v>
      </c>
    </row>
    <row r="1212" spans="1:16" x14ac:dyDescent="0.2">
      <c r="A1212" t="s">
        <v>162</v>
      </c>
      <c r="B1212" t="s">
        <v>132</v>
      </c>
      <c r="C1212">
        <f t="shared" si="40"/>
        <v>2282</v>
      </c>
      <c r="D1212" t="s">
        <v>208</v>
      </c>
      <c r="E1212">
        <v>5</v>
      </c>
      <c r="F1212">
        <v>1</v>
      </c>
      <c r="G1212" s="1">
        <v>0.11</v>
      </c>
      <c r="J1212" s="2">
        <v>1</v>
      </c>
    </row>
    <row r="1213" spans="1:16" x14ac:dyDescent="0.2">
      <c r="A1213" t="s">
        <v>162</v>
      </c>
      <c r="B1213" t="s">
        <v>132</v>
      </c>
      <c r="C1213">
        <f t="shared" si="40"/>
        <v>2282</v>
      </c>
      <c r="D1213" t="s">
        <v>208</v>
      </c>
      <c r="E1213">
        <v>6</v>
      </c>
      <c r="F1213">
        <v>1</v>
      </c>
      <c r="G1213" s="1">
        <v>0.11</v>
      </c>
      <c r="I1213" s="2">
        <v>1</v>
      </c>
    </row>
    <row r="1214" spans="1:16" x14ac:dyDescent="0.2">
      <c r="A1214" t="s">
        <v>162</v>
      </c>
      <c r="B1214" t="s">
        <v>132</v>
      </c>
      <c r="C1214">
        <f t="shared" si="40"/>
        <v>2282</v>
      </c>
      <c r="D1214" t="s">
        <v>208</v>
      </c>
      <c r="E1214">
        <v>7</v>
      </c>
      <c r="F1214">
        <v>7</v>
      </c>
      <c r="G1214" s="1">
        <v>0.78</v>
      </c>
      <c r="H1214" s="2">
        <v>0.42899999999999999</v>
      </c>
      <c r="I1214" s="2">
        <v>0.14299999999999999</v>
      </c>
      <c r="J1214" s="2">
        <v>0.42899999999999999</v>
      </c>
    </row>
    <row r="1215" spans="1:16" x14ac:dyDescent="0.2">
      <c r="A1215" t="s">
        <v>162</v>
      </c>
      <c r="B1215" t="s">
        <v>120</v>
      </c>
      <c r="C1215">
        <f t="shared" ref="C1215:C1246" si="41">VLOOKUP(D1215, up_s7,2,FALSE)</f>
        <v>3126</v>
      </c>
      <c r="D1215" t="s">
        <v>209</v>
      </c>
      <c r="E1215">
        <v>6</v>
      </c>
      <c r="F1215">
        <v>1</v>
      </c>
      <c r="G1215" s="1">
        <v>7.0000000000000007E-2</v>
      </c>
      <c r="H1215" s="2">
        <v>1</v>
      </c>
      <c r="O1215" t="s">
        <v>130</v>
      </c>
      <c r="P1215">
        <v>106</v>
      </c>
    </row>
    <row r="1216" spans="1:16" x14ac:dyDescent="0.2">
      <c r="A1216" t="s">
        <v>162</v>
      </c>
      <c r="B1216" t="s">
        <v>120</v>
      </c>
      <c r="C1216">
        <f t="shared" si="41"/>
        <v>3126</v>
      </c>
      <c r="D1216" t="s">
        <v>209</v>
      </c>
      <c r="E1216">
        <v>7</v>
      </c>
      <c r="F1216">
        <v>13</v>
      </c>
      <c r="G1216" s="1">
        <v>0.93</v>
      </c>
      <c r="H1216" s="2">
        <v>0.92300000000000004</v>
      </c>
      <c r="I1216" s="2">
        <v>7.6999999999999999E-2</v>
      </c>
      <c r="O1216" t="s">
        <v>212</v>
      </c>
      <c r="P1216">
        <v>3240</v>
      </c>
    </row>
    <row r="1217" spans="1:16" x14ac:dyDescent="0.2">
      <c r="A1217" t="s">
        <v>162</v>
      </c>
      <c r="B1217" t="s">
        <v>120</v>
      </c>
      <c r="C1217">
        <f t="shared" si="41"/>
        <v>3027</v>
      </c>
      <c r="D1217" t="s">
        <v>210</v>
      </c>
      <c r="E1217">
        <v>5</v>
      </c>
      <c r="F1217">
        <v>5</v>
      </c>
      <c r="G1217" s="1">
        <v>0.38</v>
      </c>
      <c r="H1217" s="2">
        <v>0.4</v>
      </c>
      <c r="I1217" s="2">
        <v>0.4</v>
      </c>
      <c r="J1217" s="2">
        <v>0.2</v>
      </c>
      <c r="O1217" t="s">
        <v>213</v>
      </c>
      <c r="P1217">
        <v>3241</v>
      </c>
    </row>
    <row r="1218" spans="1:16" x14ac:dyDescent="0.2">
      <c r="A1218" t="s">
        <v>162</v>
      </c>
      <c r="B1218" t="s">
        <v>120</v>
      </c>
      <c r="C1218">
        <f t="shared" si="41"/>
        <v>3027</v>
      </c>
      <c r="D1218" t="s">
        <v>210</v>
      </c>
      <c r="E1218">
        <v>6</v>
      </c>
      <c r="F1218">
        <v>2</v>
      </c>
      <c r="G1218" s="1">
        <v>0.15</v>
      </c>
      <c r="I1218" s="2">
        <v>0.5</v>
      </c>
      <c r="J1218" s="2">
        <v>0.5</v>
      </c>
      <c r="O1218" t="s">
        <v>127</v>
      </c>
      <c r="P1218">
        <v>94</v>
      </c>
    </row>
    <row r="1219" spans="1:16" x14ac:dyDescent="0.2">
      <c r="A1219" t="s">
        <v>162</v>
      </c>
      <c r="B1219" t="s">
        <v>120</v>
      </c>
      <c r="C1219">
        <f t="shared" si="41"/>
        <v>3027</v>
      </c>
      <c r="D1219" t="s">
        <v>210</v>
      </c>
      <c r="E1219">
        <v>7</v>
      </c>
      <c r="F1219">
        <v>6</v>
      </c>
      <c r="G1219" s="1">
        <v>0.46</v>
      </c>
      <c r="H1219" s="2">
        <v>0.16700000000000001</v>
      </c>
      <c r="I1219" s="2">
        <v>0.5</v>
      </c>
      <c r="J1219" s="2">
        <v>0.33300000000000002</v>
      </c>
      <c r="O1219" t="s">
        <v>125</v>
      </c>
      <c r="P1219">
        <v>3088</v>
      </c>
    </row>
    <row r="1220" spans="1:16" x14ac:dyDescent="0.2">
      <c r="A1220" t="s">
        <v>162</v>
      </c>
      <c r="B1220" t="s">
        <v>120</v>
      </c>
      <c r="C1220">
        <f t="shared" si="41"/>
        <v>3239</v>
      </c>
      <c r="D1220" t="s">
        <v>211</v>
      </c>
      <c r="E1220">
        <v>7</v>
      </c>
      <c r="F1220">
        <v>1</v>
      </c>
      <c r="G1220" s="1">
        <v>1</v>
      </c>
      <c r="H1220" s="2">
        <v>1</v>
      </c>
      <c r="O1220" t="s">
        <v>16</v>
      </c>
      <c r="P1220">
        <v>388</v>
      </c>
    </row>
    <row r="1221" spans="1:16" x14ac:dyDescent="0.2">
      <c r="A1221" t="s">
        <v>162</v>
      </c>
      <c r="B1221" t="s">
        <v>120</v>
      </c>
      <c r="C1221">
        <f t="shared" si="41"/>
        <v>2316</v>
      </c>
      <c r="D1221" t="s">
        <v>121</v>
      </c>
      <c r="E1221">
        <v>4</v>
      </c>
      <c r="F1221">
        <v>3</v>
      </c>
      <c r="G1221" s="1">
        <v>0.12</v>
      </c>
      <c r="H1221" s="2">
        <v>0.33300000000000002</v>
      </c>
      <c r="J1221" s="2">
        <v>0.66700000000000004</v>
      </c>
      <c r="O1221" t="s">
        <v>211</v>
      </c>
      <c r="P1221">
        <v>3239</v>
      </c>
    </row>
    <row r="1222" spans="1:16" x14ac:dyDescent="0.2">
      <c r="A1222" t="s">
        <v>162</v>
      </c>
      <c r="B1222" t="s">
        <v>120</v>
      </c>
      <c r="C1222">
        <f t="shared" si="41"/>
        <v>2316</v>
      </c>
      <c r="D1222" t="s">
        <v>121</v>
      </c>
      <c r="E1222">
        <v>5</v>
      </c>
      <c r="F1222">
        <v>5</v>
      </c>
      <c r="G1222" s="1">
        <v>0.19</v>
      </c>
      <c r="H1222" s="2">
        <v>0.6</v>
      </c>
      <c r="I1222" s="2">
        <v>0.4</v>
      </c>
      <c r="O1222" t="s">
        <v>209</v>
      </c>
      <c r="P1222">
        <v>3126</v>
      </c>
    </row>
    <row r="1223" spans="1:16" x14ac:dyDescent="0.2">
      <c r="A1223" t="s">
        <v>162</v>
      </c>
      <c r="B1223" t="s">
        <v>120</v>
      </c>
      <c r="C1223">
        <f t="shared" si="41"/>
        <v>2316</v>
      </c>
      <c r="D1223" t="s">
        <v>121</v>
      </c>
      <c r="E1223">
        <v>6</v>
      </c>
      <c r="F1223">
        <v>4</v>
      </c>
      <c r="G1223" s="1">
        <v>0.15</v>
      </c>
      <c r="H1223" s="2">
        <v>0.25</v>
      </c>
      <c r="I1223" s="2">
        <v>0.25</v>
      </c>
      <c r="J1223" s="2">
        <v>0.5</v>
      </c>
      <c r="O1223" t="s">
        <v>34</v>
      </c>
      <c r="P1223">
        <v>234</v>
      </c>
    </row>
    <row r="1224" spans="1:16" x14ac:dyDescent="0.2">
      <c r="A1224" t="s">
        <v>162</v>
      </c>
      <c r="B1224" t="s">
        <v>120</v>
      </c>
      <c r="C1224">
        <f t="shared" si="41"/>
        <v>2316</v>
      </c>
      <c r="D1224" t="s">
        <v>121</v>
      </c>
      <c r="E1224">
        <v>7</v>
      </c>
      <c r="F1224">
        <v>14</v>
      </c>
      <c r="G1224" s="1">
        <v>0.54</v>
      </c>
      <c r="H1224" s="2">
        <v>0.5</v>
      </c>
      <c r="I1224" s="2">
        <v>0.14299999999999999</v>
      </c>
      <c r="J1224" s="2">
        <v>0.35699999999999998</v>
      </c>
      <c r="O1224" t="s">
        <v>210</v>
      </c>
      <c r="P1224">
        <v>3027</v>
      </c>
    </row>
    <row r="1225" spans="1:16" x14ac:dyDescent="0.2">
      <c r="A1225" t="s">
        <v>162</v>
      </c>
      <c r="B1225" t="s">
        <v>120</v>
      </c>
      <c r="C1225">
        <f t="shared" si="41"/>
        <v>567</v>
      </c>
      <c r="D1225" t="s">
        <v>69</v>
      </c>
      <c r="E1225">
        <v>3</v>
      </c>
      <c r="F1225">
        <v>2</v>
      </c>
      <c r="G1225" s="1">
        <v>0.06</v>
      </c>
      <c r="H1225" s="2">
        <v>0.5</v>
      </c>
      <c r="J1225" s="2">
        <v>0.5</v>
      </c>
      <c r="O1225" t="s">
        <v>69</v>
      </c>
      <c r="P1225">
        <v>567</v>
      </c>
    </row>
    <row r="1226" spans="1:16" x14ac:dyDescent="0.2">
      <c r="A1226" t="s">
        <v>162</v>
      </c>
      <c r="B1226" t="s">
        <v>120</v>
      </c>
      <c r="C1226">
        <f t="shared" si="41"/>
        <v>567</v>
      </c>
      <c r="D1226" t="s">
        <v>69</v>
      </c>
      <c r="E1226">
        <v>4</v>
      </c>
      <c r="F1226">
        <v>3</v>
      </c>
      <c r="G1226" s="1">
        <v>0.09</v>
      </c>
      <c r="I1226" s="2">
        <v>0.33300000000000002</v>
      </c>
      <c r="J1226" s="2">
        <v>0.66700000000000004</v>
      </c>
      <c r="O1226" t="s">
        <v>128</v>
      </c>
      <c r="P1226">
        <v>218</v>
      </c>
    </row>
    <row r="1227" spans="1:16" x14ac:dyDescent="0.2">
      <c r="A1227" t="s">
        <v>162</v>
      </c>
      <c r="B1227" t="s">
        <v>120</v>
      </c>
      <c r="C1227">
        <f t="shared" si="41"/>
        <v>567</v>
      </c>
      <c r="D1227" t="s">
        <v>69</v>
      </c>
      <c r="E1227">
        <v>5</v>
      </c>
      <c r="F1227">
        <v>11</v>
      </c>
      <c r="G1227" s="1">
        <v>0.33</v>
      </c>
      <c r="H1227" s="2">
        <v>0.63600000000000001</v>
      </c>
      <c r="J1227" s="2">
        <v>0.36399999999999999</v>
      </c>
      <c r="O1227" t="s">
        <v>121</v>
      </c>
      <c r="P1227">
        <v>2316</v>
      </c>
    </row>
    <row r="1228" spans="1:16" x14ac:dyDescent="0.2">
      <c r="A1228" t="s">
        <v>162</v>
      </c>
      <c r="B1228" t="s">
        <v>120</v>
      </c>
      <c r="C1228">
        <f t="shared" si="41"/>
        <v>567</v>
      </c>
      <c r="D1228" t="s">
        <v>69</v>
      </c>
      <c r="E1228">
        <v>6</v>
      </c>
      <c r="F1228">
        <v>3</v>
      </c>
      <c r="G1228" s="1">
        <v>0.09</v>
      </c>
      <c r="H1228" s="2">
        <v>0.33300000000000002</v>
      </c>
      <c r="I1228" s="2">
        <v>0.66700000000000004</v>
      </c>
      <c r="O1228" t="s">
        <v>345</v>
      </c>
      <c r="P1228">
        <v>2041</v>
      </c>
    </row>
    <row r="1229" spans="1:16" x14ac:dyDescent="0.2">
      <c r="A1229" t="s">
        <v>162</v>
      </c>
      <c r="B1229" t="s">
        <v>120</v>
      </c>
      <c r="C1229">
        <f t="shared" si="41"/>
        <v>567</v>
      </c>
      <c r="D1229" t="s">
        <v>69</v>
      </c>
      <c r="E1229">
        <v>7</v>
      </c>
      <c r="F1229">
        <v>14</v>
      </c>
      <c r="G1229" s="1">
        <v>0.42</v>
      </c>
      <c r="H1229" s="2">
        <v>0.5</v>
      </c>
      <c r="I1229" s="2">
        <v>0.14299999999999999</v>
      </c>
      <c r="J1229" s="2">
        <v>0.35699999999999998</v>
      </c>
    </row>
    <row r="1230" spans="1:16" x14ac:dyDescent="0.2">
      <c r="A1230" t="s">
        <v>162</v>
      </c>
      <c r="B1230" t="s">
        <v>120</v>
      </c>
      <c r="C1230">
        <f t="shared" si="41"/>
        <v>388</v>
      </c>
      <c r="D1230" t="s">
        <v>16</v>
      </c>
      <c r="E1230">
        <v>2</v>
      </c>
      <c r="F1230">
        <v>10</v>
      </c>
      <c r="G1230" s="1">
        <v>7.0000000000000007E-2</v>
      </c>
      <c r="H1230" s="2">
        <v>0.1</v>
      </c>
      <c r="I1230" s="2">
        <v>0.7</v>
      </c>
      <c r="J1230" s="2">
        <v>0.2</v>
      </c>
    </row>
    <row r="1231" spans="1:16" x14ac:dyDescent="0.2">
      <c r="A1231" t="s">
        <v>162</v>
      </c>
      <c r="B1231" t="s">
        <v>120</v>
      </c>
      <c r="C1231">
        <f t="shared" si="41"/>
        <v>388</v>
      </c>
      <c r="D1231" t="s">
        <v>16</v>
      </c>
      <c r="E1231">
        <v>3</v>
      </c>
      <c r="F1231">
        <v>8</v>
      </c>
      <c r="G1231" s="1">
        <v>0.05</v>
      </c>
      <c r="H1231" s="2">
        <v>0.25</v>
      </c>
      <c r="I1231" s="2">
        <v>0.625</v>
      </c>
      <c r="J1231" s="2">
        <v>0.125</v>
      </c>
    </row>
    <row r="1232" spans="1:16" x14ac:dyDescent="0.2">
      <c r="A1232" t="s">
        <v>162</v>
      </c>
      <c r="B1232" t="s">
        <v>120</v>
      </c>
      <c r="C1232">
        <f t="shared" si="41"/>
        <v>388</v>
      </c>
      <c r="D1232" t="s">
        <v>16</v>
      </c>
      <c r="E1232">
        <v>4</v>
      </c>
      <c r="F1232">
        <v>17</v>
      </c>
      <c r="G1232" s="1">
        <v>0.11</v>
      </c>
      <c r="H1232" s="2">
        <v>0.23499999999999999</v>
      </c>
      <c r="I1232" s="2">
        <v>0.41199999999999998</v>
      </c>
      <c r="J1232" s="2">
        <v>0.35299999999999998</v>
      </c>
    </row>
    <row r="1233" spans="1:10" x14ac:dyDescent="0.2">
      <c r="A1233" t="s">
        <v>162</v>
      </c>
      <c r="B1233" t="s">
        <v>120</v>
      </c>
      <c r="C1233">
        <f t="shared" si="41"/>
        <v>388</v>
      </c>
      <c r="D1233" t="s">
        <v>16</v>
      </c>
      <c r="E1233">
        <v>5</v>
      </c>
      <c r="F1233">
        <v>30</v>
      </c>
      <c r="G1233" s="1">
        <v>0.2</v>
      </c>
      <c r="H1233" s="2">
        <v>0.6</v>
      </c>
      <c r="I1233" s="2">
        <v>0.13300000000000001</v>
      </c>
      <c r="J1233" s="2">
        <v>0.26700000000000002</v>
      </c>
    </row>
    <row r="1234" spans="1:10" x14ac:dyDescent="0.2">
      <c r="A1234" t="s">
        <v>162</v>
      </c>
      <c r="B1234" t="s">
        <v>120</v>
      </c>
      <c r="C1234">
        <f t="shared" si="41"/>
        <v>388</v>
      </c>
      <c r="D1234" t="s">
        <v>16</v>
      </c>
      <c r="E1234">
        <v>6</v>
      </c>
      <c r="F1234">
        <v>24</v>
      </c>
      <c r="G1234" s="1">
        <v>0.16</v>
      </c>
      <c r="H1234" s="2">
        <v>0.25</v>
      </c>
      <c r="I1234" s="2">
        <v>0.41699999999999998</v>
      </c>
      <c r="J1234" s="2">
        <v>0.33300000000000002</v>
      </c>
    </row>
    <row r="1235" spans="1:10" x14ac:dyDescent="0.2">
      <c r="A1235" t="s">
        <v>162</v>
      </c>
      <c r="B1235" t="s">
        <v>120</v>
      </c>
      <c r="C1235">
        <f t="shared" si="41"/>
        <v>388</v>
      </c>
      <c r="D1235" t="s">
        <v>16</v>
      </c>
      <c r="E1235">
        <v>7</v>
      </c>
      <c r="F1235">
        <v>62</v>
      </c>
      <c r="G1235" s="1">
        <v>0.41</v>
      </c>
      <c r="H1235" s="2">
        <v>0.32300000000000001</v>
      </c>
      <c r="I1235" s="2">
        <v>0.40300000000000002</v>
      </c>
      <c r="J1235" s="2">
        <v>0.27400000000000002</v>
      </c>
    </row>
    <row r="1236" spans="1:10" x14ac:dyDescent="0.2">
      <c r="A1236" t="s">
        <v>162</v>
      </c>
      <c r="B1236" t="s">
        <v>120</v>
      </c>
      <c r="C1236">
        <f t="shared" si="41"/>
        <v>3088</v>
      </c>
      <c r="D1236" t="s">
        <v>125</v>
      </c>
      <c r="E1236">
        <v>7</v>
      </c>
      <c r="F1236">
        <v>2</v>
      </c>
      <c r="G1236" s="1">
        <v>1</v>
      </c>
      <c r="J1236" s="2">
        <v>1</v>
      </c>
    </row>
    <row r="1237" spans="1:10" x14ac:dyDescent="0.2">
      <c r="A1237" t="s">
        <v>162</v>
      </c>
      <c r="B1237" t="s">
        <v>120</v>
      </c>
      <c r="C1237">
        <f t="shared" si="41"/>
        <v>94</v>
      </c>
      <c r="D1237" t="s">
        <v>127</v>
      </c>
      <c r="E1237">
        <v>2</v>
      </c>
      <c r="F1237">
        <v>5</v>
      </c>
      <c r="G1237" s="1">
        <v>0.03</v>
      </c>
      <c r="H1237" s="2">
        <v>0.4</v>
      </c>
      <c r="I1237" s="2">
        <v>0.6</v>
      </c>
    </row>
    <row r="1238" spans="1:10" x14ac:dyDescent="0.2">
      <c r="A1238" t="s">
        <v>162</v>
      </c>
      <c r="B1238" t="s">
        <v>120</v>
      </c>
      <c r="C1238">
        <f t="shared" si="41"/>
        <v>94</v>
      </c>
      <c r="D1238" t="s">
        <v>127</v>
      </c>
      <c r="E1238">
        <v>3</v>
      </c>
      <c r="F1238">
        <v>22</v>
      </c>
      <c r="G1238" s="1">
        <v>0.11</v>
      </c>
      <c r="H1238" s="2">
        <v>0.90900000000000003</v>
      </c>
      <c r="I1238" s="2">
        <v>4.4999999999999998E-2</v>
      </c>
      <c r="J1238" s="2">
        <v>4.4999999999999998E-2</v>
      </c>
    </row>
    <row r="1239" spans="1:10" x14ac:dyDescent="0.2">
      <c r="A1239" t="s">
        <v>162</v>
      </c>
      <c r="B1239" t="s">
        <v>120</v>
      </c>
      <c r="C1239">
        <f t="shared" si="41"/>
        <v>94</v>
      </c>
      <c r="D1239" t="s">
        <v>127</v>
      </c>
      <c r="E1239">
        <v>4</v>
      </c>
      <c r="F1239">
        <v>17</v>
      </c>
      <c r="G1239" s="1">
        <v>0.09</v>
      </c>
      <c r="H1239" s="2">
        <v>0.76500000000000001</v>
      </c>
      <c r="I1239" s="2">
        <v>0.17599999999999999</v>
      </c>
      <c r="J1239" s="2">
        <v>5.8999999999999997E-2</v>
      </c>
    </row>
    <row r="1240" spans="1:10" x14ac:dyDescent="0.2">
      <c r="A1240" t="s">
        <v>162</v>
      </c>
      <c r="B1240" t="s">
        <v>120</v>
      </c>
      <c r="C1240">
        <f t="shared" si="41"/>
        <v>94</v>
      </c>
      <c r="D1240" t="s">
        <v>127</v>
      </c>
      <c r="E1240">
        <v>5</v>
      </c>
      <c r="F1240">
        <v>30</v>
      </c>
      <c r="G1240" s="1">
        <v>0.15</v>
      </c>
      <c r="H1240" s="2">
        <v>0.76700000000000002</v>
      </c>
      <c r="I1240" s="2">
        <v>6.7000000000000004E-2</v>
      </c>
      <c r="J1240" s="2">
        <v>0.16700000000000001</v>
      </c>
    </row>
    <row r="1241" spans="1:10" x14ac:dyDescent="0.2">
      <c r="A1241" t="s">
        <v>162</v>
      </c>
      <c r="B1241" t="s">
        <v>120</v>
      </c>
      <c r="C1241">
        <f t="shared" si="41"/>
        <v>94</v>
      </c>
      <c r="D1241" t="s">
        <v>127</v>
      </c>
      <c r="E1241">
        <v>6</v>
      </c>
      <c r="F1241">
        <v>40</v>
      </c>
      <c r="G1241" s="1">
        <v>0.21</v>
      </c>
      <c r="H1241" s="2">
        <v>0.45</v>
      </c>
      <c r="I1241" s="2">
        <v>0.4</v>
      </c>
      <c r="J1241" s="2">
        <v>0.15</v>
      </c>
    </row>
    <row r="1242" spans="1:10" x14ac:dyDescent="0.2">
      <c r="A1242" t="s">
        <v>162</v>
      </c>
      <c r="B1242" t="s">
        <v>120</v>
      </c>
      <c r="C1242">
        <f t="shared" si="41"/>
        <v>94</v>
      </c>
      <c r="D1242" t="s">
        <v>127</v>
      </c>
      <c r="E1242">
        <v>7</v>
      </c>
      <c r="F1242">
        <v>80</v>
      </c>
      <c r="G1242" s="1">
        <v>0.41</v>
      </c>
      <c r="H1242" s="2">
        <v>0.313</v>
      </c>
      <c r="I1242" s="2">
        <v>0.5</v>
      </c>
      <c r="J1242" s="2">
        <v>0.188</v>
      </c>
    </row>
    <row r="1243" spans="1:10" x14ac:dyDescent="0.2">
      <c r="A1243" t="s">
        <v>162</v>
      </c>
      <c r="B1243" t="s">
        <v>120</v>
      </c>
      <c r="C1243">
        <f t="shared" si="41"/>
        <v>218</v>
      </c>
      <c r="D1243" t="s">
        <v>128</v>
      </c>
      <c r="E1243">
        <v>3</v>
      </c>
      <c r="F1243">
        <v>2</v>
      </c>
      <c r="G1243" s="1">
        <v>0.11</v>
      </c>
      <c r="H1243" s="2">
        <v>0.5</v>
      </c>
      <c r="I1243" s="2">
        <v>0.5</v>
      </c>
    </row>
    <row r="1244" spans="1:10" x14ac:dyDescent="0.2">
      <c r="A1244" t="s">
        <v>162</v>
      </c>
      <c r="B1244" t="s">
        <v>120</v>
      </c>
      <c r="C1244">
        <f t="shared" si="41"/>
        <v>218</v>
      </c>
      <c r="D1244" t="s">
        <v>128</v>
      </c>
      <c r="E1244">
        <v>4</v>
      </c>
      <c r="F1244">
        <v>6</v>
      </c>
      <c r="G1244" s="1">
        <v>0.32</v>
      </c>
      <c r="H1244" s="2">
        <v>0.5</v>
      </c>
      <c r="I1244" s="2">
        <v>0.33300000000000002</v>
      </c>
      <c r="J1244" s="2">
        <v>0.16700000000000001</v>
      </c>
    </row>
    <row r="1245" spans="1:10" x14ac:dyDescent="0.2">
      <c r="A1245" t="s">
        <v>162</v>
      </c>
      <c r="B1245" t="s">
        <v>120</v>
      </c>
      <c r="C1245">
        <f t="shared" si="41"/>
        <v>218</v>
      </c>
      <c r="D1245" t="s">
        <v>128</v>
      </c>
      <c r="E1245">
        <v>5</v>
      </c>
      <c r="F1245">
        <v>5</v>
      </c>
      <c r="G1245" s="1">
        <v>0.26</v>
      </c>
      <c r="H1245" s="2">
        <v>1</v>
      </c>
    </row>
    <row r="1246" spans="1:10" x14ac:dyDescent="0.2">
      <c r="A1246" t="s">
        <v>162</v>
      </c>
      <c r="B1246" t="s">
        <v>120</v>
      </c>
      <c r="C1246">
        <f t="shared" si="41"/>
        <v>218</v>
      </c>
      <c r="D1246" t="s">
        <v>128</v>
      </c>
      <c r="E1246">
        <v>6</v>
      </c>
      <c r="F1246">
        <v>2</v>
      </c>
      <c r="G1246" s="1">
        <v>0.11</v>
      </c>
      <c r="H1246" s="2">
        <v>1</v>
      </c>
    </row>
    <row r="1247" spans="1:10" x14ac:dyDescent="0.2">
      <c r="A1247" t="s">
        <v>162</v>
      </c>
      <c r="B1247" t="s">
        <v>120</v>
      </c>
      <c r="C1247">
        <f t="shared" ref="C1247:C1268" si="42">VLOOKUP(D1247, up_s7,2,FALSE)</f>
        <v>218</v>
      </c>
      <c r="D1247" t="s">
        <v>128</v>
      </c>
      <c r="E1247">
        <v>7</v>
      </c>
      <c r="F1247">
        <v>4</v>
      </c>
      <c r="G1247" s="1">
        <v>0.21</v>
      </c>
      <c r="H1247" s="2">
        <v>1</v>
      </c>
    </row>
    <row r="1248" spans="1:10" x14ac:dyDescent="0.2">
      <c r="A1248" t="s">
        <v>162</v>
      </c>
      <c r="B1248" t="s">
        <v>120</v>
      </c>
      <c r="C1248">
        <f t="shared" si="42"/>
        <v>106</v>
      </c>
      <c r="D1248" t="s">
        <v>130</v>
      </c>
      <c r="E1248">
        <v>1</v>
      </c>
      <c r="F1248">
        <v>5</v>
      </c>
      <c r="G1248" s="1">
        <v>0.02</v>
      </c>
      <c r="I1248" s="2">
        <v>1</v>
      </c>
    </row>
    <row r="1249" spans="1:10" x14ac:dyDescent="0.2">
      <c r="A1249" t="s">
        <v>162</v>
      </c>
      <c r="B1249" t="s">
        <v>120</v>
      </c>
      <c r="C1249">
        <f t="shared" si="42"/>
        <v>106</v>
      </c>
      <c r="D1249" t="s">
        <v>130</v>
      </c>
      <c r="E1249">
        <v>2</v>
      </c>
      <c r="F1249">
        <v>12</v>
      </c>
      <c r="G1249" s="1">
        <v>0.04</v>
      </c>
      <c r="H1249" s="2">
        <v>0.25</v>
      </c>
      <c r="I1249" s="2">
        <v>0.5</v>
      </c>
      <c r="J1249" s="2">
        <v>0.25</v>
      </c>
    </row>
    <row r="1250" spans="1:10" x14ac:dyDescent="0.2">
      <c r="A1250" t="s">
        <v>162</v>
      </c>
      <c r="B1250" t="s">
        <v>120</v>
      </c>
      <c r="C1250">
        <f t="shared" si="42"/>
        <v>106</v>
      </c>
      <c r="D1250" t="s">
        <v>130</v>
      </c>
      <c r="E1250">
        <v>3</v>
      </c>
      <c r="F1250">
        <v>23</v>
      </c>
      <c r="G1250" s="1">
        <v>0.08</v>
      </c>
      <c r="H1250" s="2">
        <v>0.56499999999999995</v>
      </c>
      <c r="I1250" s="2">
        <v>0.26100000000000001</v>
      </c>
      <c r="J1250" s="2">
        <v>0.17399999999999999</v>
      </c>
    </row>
    <row r="1251" spans="1:10" x14ac:dyDescent="0.2">
      <c r="A1251" t="s">
        <v>162</v>
      </c>
      <c r="B1251" t="s">
        <v>120</v>
      </c>
      <c r="C1251">
        <f t="shared" si="42"/>
        <v>106</v>
      </c>
      <c r="D1251" t="s">
        <v>130</v>
      </c>
      <c r="E1251">
        <v>4</v>
      </c>
      <c r="F1251">
        <v>38</v>
      </c>
      <c r="G1251" s="1">
        <v>0.13</v>
      </c>
      <c r="H1251" s="2">
        <v>0.42099999999999999</v>
      </c>
      <c r="I1251" s="2">
        <v>0.21099999999999999</v>
      </c>
      <c r="J1251" s="2">
        <v>0.36799999999999999</v>
      </c>
    </row>
    <row r="1252" spans="1:10" x14ac:dyDescent="0.2">
      <c r="A1252" t="s">
        <v>162</v>
      </c>
      <c r="B1252" t="s">
        <v>120</v>
      </c>
      <c r="C1252">
        <f t="shared" si="42"/>
        <v>106</v>
      </c>
      <c r="D1252" t="s">
        <v>130</v>
      </c>
      <c r="E1252">
        <v>5</v>
      </c>
      <c r="F1252">
        <v>60</v>
      </c>
      <c r="G1252" s="1">
        <v>0.2</v>
      </c>
      <c r="H1252" s="2">
        <v>0.55000000000000004</v>
      </c>
      <c r="I1252" s="2">
        <v>0.26700000000000002</v>
      </c>
      <c r="J1252" s="2">
        <v>0.183</v>
      </c>
    </row>
    <row r="1253" spans="1:10" x14ac:dyDescent="0.2">
      <c r="A1253" t="s">
        <v>162</v>
      </c>
      <c r="B1253" t="s">
        <v>120</v>
      </c>
      <c r="C1253">
        <f t="shared" si="42"/>
        <v>106</v>
      </c>
      <c r="D1253" t="s">
        <v>130</v>
      </c>
      <c r="E1253">
        <v>6</v>
      </c>
      <c r="F1253">
        <v>59</v>
      </c>
      <c r="G1253" s="1">
        <v>0.2</v>
      </c>
      <c r="H1253" s="2">
        <v>0.373</v>
      </c>
      <c r="I1253" s="2">
        <v>0.42399999999999999</v>
      </c>
      <c r="J1253" s="2">
        <v>0.20300000000000001</v>
      </c>
    </row>
    <row r="1254" spans="1:10" x14ac:dyDescent="0.2">
      <c r="A1254" t="s">
        <v>162</v>
      </c>
      <c r="B1254" t="s">
        <v>120</v>
      </c>
      <c r="C1254">
        <f t="shared" si="42"/>
        <v>106</v>
      </c>
      <c r="D1254" t="s">
        <v>130</v>
      </c>
      <c r="E1254">
        <v>7</v>
      </c>
      <c r="F1254">
        <v>97</v>
      </c>
      <c r="G1254" s="1">
        <v>0.33</v>
      </c>
      <c r="H1254" s="2">
        <v>0.28899999999999998</v>
      </c>
      <c r="I1254" s="2">
        <v>0.48499999999999999</v>
      </c>
      <c r="J1254" s="2">
        <v>0.22700000000000001</v>
      </c>
    </row>
    <row r="1255" spans="1:10" x14ac:dyDescent="0.2">
      <c r="A1255" t="s">
        <v>162</v>
      </c>
      <c r="B1255" t="s">
        <v>120</v>
      </c>
      <c r="C1255">
        <f t="shared" si="42"/>
        <v>3240</v>
      </c>
      <c r="D1255" t="s">
        <v>212</v>
      </c>
      <c r="E1255">
        <v>3</v>
      </c>
      <c r="F1255">
        <v>2</v>
      </c>
      <c r="G1255" s="1">
        <v>0.25</v>
      </c>
      <c r="H1255" s="2">
        <v>0.5</v>
      </c>
      <c r="J1255" s="2">
        <v>0.5</v>
      </c>
    </row>
    <row r="1256" spans="1:10" x14ac:dyDescent="0.2">
      <c r="A1256" t="s">
        <v>162</v>
      </c>
      <c r="B1256" t="s">
        <v>120</v>
      </c>
      <c r="C1256">
        <f t="shared" si="42"/>
        <v>3240</v>
      </c>
      <c r="D1256" t="s">
        <v>212</v>
      </c>
      <c r="E1256">
        <v>4</v>
      </c>
      <c r="F1256">
        <v>1</v>
      </c>
      <c r="G1256" s="1">
        <v>0.13</v>
      </c>
      <c r="H1256" s="2">
        <v>1</v>
      </c>
    </row>
    <row r="1257" spans="1:10" x14ac:dyDescent="0.2">
      <c r="A1257" t="s">
        <v>162</v>
      </c>
      <c r="B1257" t="s">
        <v>120</v>
      </c>
      <c r="C1257">
        <f t="shared" si="42"/>
        <v>3240</v>
      </c>
      <c r="D1257" t="s">
        <v>212</v>
      </c>
      <c r="E1257">
        <v>5</v>
      </c>
      <c r="F1257">
        <v>1</v>
      </c>
      <c r="G1257" s="1">
        <v>0.13</v>
      </c>
      <c r="I1257" s="2">
        <v>1</v>
      </c>
    </row>
    <row r="1258" spans="1:10" x14ac:dyDescent="0.2">
      <c r="A1258" t="s">
        <v>162</v>
      </c>
      <c r="B1258" t="s">
        <v>120</v>
      </c>
      <c r="C1258">
        <f t="shared" si="42"/>
        <v>3240</v>
      </c>
      <c r="D1258" t="s">
        <v>212</v>
      </c>
      <c r="E1258">
        <v>7</v>
      </c>
      <c r="F1258">
        <v>4</v>
      </c>
      <c r="G1258" s="1">
        <v>0.5</v>
      </c>
      <c r="H1258" s="2">
        <v>0.75</v>
      </c>
      <c r="I1258" s="2">
        <v>0.25</v>
      </c>
    </row>
    <row r="1259" spans="1:10" x14ac:dyDescent="0.2">
      <c r="A1259" t="s">
        <v>162</v>
      </c>
      <c r="B1259" t="s">
        <v>120</v>
      </c>
      <c r="C1259">
        <f t="shared" si="42"/>
        <v>3241</v>
      </c>
      <c r="D1259" t="s">
        <v>213</v>
      </c>
      <c r="E1259">
        <v>2</v>
      </c>
      <c r="F1259">
        <v>21</v>
      </c>
      <c r="G1259" s="1">
        <v>0.11</v>
      </c>
      <c r="H1259" s="2">
        <v>0.14299999999999999</v>
      </c>
      <c r="I1259" s="2">
        <v>0.66700000000000004</v>
      </c>
      <c r="J1259" s="2">
        <v>0.19</v>
      </c>
    </row>
    <row r="1260" spans="1:10" x14ac:dyDescent="0.2">
      <c r="A1260" t="s">
        <v>162</v>
      </c>
      <c r="B1260" t="s">
        <v>120</v>
      </c>
      <c r="C1260">
        <f t="shared" si="42"/>
        <v>3241</v>
      </c>
      <c r="D1260" t="s">
        <v>213</v>
      </c>
      <c r="E1260">
        <v>3</v>
      </c>
      <c r="F1260">
        <v>25</v>
      </c>
      <c r="G1260" s="1">
        <v>0.13</v>
      </c>
      <c r="H1260" s="2">
        <v>0.44</v>
      </c>
      <c r="I1260" s="2">
        <v>0.24</v>
      </c>
      <c r="J1260" s="2">
        <v>0.32</v>
      </c>
    </row>
    <row r="1261" spans="1:10" x14ac:dyDescent="0.2">
      <c r="A1261" t="s">
        <v>162</v>
      </c>
      <c r="B1261" t="s">
        <v>120</v>
      </c>
      <c r="C1261">
        <f t="shared" si="42"/>
        <v>3241</v>
      </c>
      <c r="D1261" t="s">
        <v>213</v>
      </c>
      <c r="E1261">
        <v>4</v>
      </c>
      <c r="F1261">
        <v>25</v>
      </c>
      <c r="G1261" s="1">
        <v>0.13</v>
      </c>
      <c r="H1261" s="2">
        <v>0.32</v>
      </c>
      <c r="I1261" s="2">
        <v>0.48</v>
      </c>
      <c r="J1261" s="2">
        <v>0.2</v>
      </c>
    </row>
    <row r="1262" spans="1:10" x14ac:dyDescent="0.2">
      <c r="A1262" t="s">
        <v>162</v>
      </c>
      <c r="B1262" t="s">
        <v>120</v>
      </c>
      <c r="C1262">
        <f t="shared" si="42"/>
        <v>3241</v>
      </c>
      <c r="D1262" t="s">
        <v>213</v>
      </c>
      <c r="E1262">
        <v>5</v>
      </c>
      <c r="F1262">
        <v>40</v>
      </c>
      <c r="G1262" s="1">
        <v>0.21</v>
      </c>
      <c r="H1262" s="2">
        <v>0.67500000000000004</v>
      </c>
      <c r="I1262" s="2">
        <v>0.15</v>
      </c>
      <c r="J1262" s="2">
        <v>0.17499999999999999</v>
      </c>
    </row>
    <row r="1263" spans="1:10" x14ac:dyDescent="0.2">
      <c r="A1263" t="s">
        <v>162</v>
      </c>
      <c r="B1263" t="s">
        <v>120</v>
      </c>
      <c r="C1263">
        <f t="shared" si="42"/>
        <v>3241</v>
      </c>
      <c r="D1263" t="s">
        <v>213</v>
      </c>
      <c r="E1263">
        <v>6</v>
      </c>
      <c r="F1263">
        <v>35</v>
      </c>
      <c r="G1263" s="1">
        <v>0.19</v>
      </c>
      <c r="H1263" s="2">
        <v>0.51400000000000001</v>
      </c>
      <c r="I1263" s="2">
        <v>0.314</v>
      </c>
      <c r="J1263" s="2">
        <v>0.17100000000000001</v>
      </c>
    </row>
    <row r="1264" spans="1:10" x14ac:dyDescent="0.2">
      <c r="A1264" t="s">
        <v>162</v>
      </c>
      <c r="B1264" t="s">
        <v>120</v>
      </c>
      <c r="C1264">
        <f t="shared" si="42"/>
        <v>3241</v>
      </c>
      <c r="D1264" t="s">
        <v>213</v>
      </c>
      <c r="E1264">
        <v>7</v>
      </c>
      <c r="F1264">
        <v>43</v>
      </c>
      <c r="G1264" s="1">
        <v>0.23</v>
      </c>
      <c r="H1264" s="2">
        <v>0.41899999999999998</v>
      </c>
      <c r="I1264" s="2">
        <v>0.20899999999999999</v>
      </c>
      <c r="J1264" s="2">
        <v>0.372</v>
      </c>
    </row>
    <row r="1265" spans="1:16" x14ac:dyDescent="0.2">
      <c r="A1265" t="s">
        <v>162</v>
      </c>
      <c r="B1265" t="s">
        <v>120</v>
      </c>
      <c r="C1265">
        <f t="shared" si="42"/>
        <v>234</v>
      </c>
      <c r="D1265" t="s">
        <v>34</v>
      </c>
      <c r="E1265">
        <v>4</v>
      </c>
      <c r="F1265">
        <v>1</v>
      </c>
      <c r="G1265" s="1">
        <v>0.03</v>
      </c>
      <c r="I1265" s="2">
        <v>1</v>
      </c>
    </row>
    <row r="1266" spans="1:16" x14ac:dyDescent="0.2">
      <c r="A1266" t="s">
        <v>162</v>
      </c>
      <c r="B1266" t="s">
        <v>120</v>
      </c>
      <c r="C1266">
        <f t="shared" si="42"/>
        <v>234</v>
      </c>
      <c r="D1266" t="s">
        <v>34</v>
      </c>
      <c r="E1266">
        <v>5</v>
      </c>
      <c r="F1266">
        <v>6</v>
      </c>
      <c r="G1266" s="1">
        <v>0.16</v>
      </c>
      <c r="H1266" s="2">
        <v>0.33300000000000002</v>
      </c>
      <c r="I1266" s="2">
        <v>0.16700000000000001</v>
      </c>
      <c r="J1266" s="2">
        <v>0.5</v>
      </c>
    </row>
    <row r="1267" spans="1:16" x14ac:dyDescent="0.2">
      <c r="A1267" t="s">
        <v>162</v>
      </c>
      <c r="B1267" t="s">
        <v>120</v>
      </c>
      <c r="C1267">
        <f t="shared" si="42"/>
        <v>234</v>
      </c>
      <c r="D1267" t="s">
        <v>34</v>
      </c>
      <c r="E1267">
        <v>6</v>
      </c>
      <c r="F1267">
        <v>14</v>
      </c>
      <c r="G1267" s="1">
        <v>0.38</v>
      </c>
      <c r="H1267" s="2">
        <v>0.14299999999999999</v>
      </c>
      <c r="I1267" s="2">
        <v>0.42899999999999999</v>
      </c>
      <c r="J1267" s="2">
        <v>0.42899999999999999</v>
      </c>
    </row>
    <row r="1268" spans="1:16" x14ac:dyDescent="0.2">
      <c r="A1268" t="s">
        <v>162</v>
      </c>
      <c r="B1268" t="s">
        <v>120</v>
      </c>
      <c r="C1268">
        <f t="shared" si="42"/>
        <v>234</v>
      </c>
      <c r="D1268" t="s">
        <v>34</v>
      </c>
      <c r="E1268">
        <v>7</v>
      </c>
      <c r="F1268">
        <v>16</v>
      </c>
      <c r="G1268" s="1">
        <v>0.43</v>
      </c>
      <c r="H1268" s="2">
        <v>0.375</v>
      </c>
      <c r="I1268" s="2">
        <v>0.25</v>
      </c>
      <c r="J1268" s="2">
        <v>0.375</v>
      </c>
    </row>
    <row r="1269" spans="1:16" x14ac:dyDescent="0.2">
      <c r="A1269" t="s">
        <v>162</v>
      </c>
      <c r="B1269" t="s">
        <v>147</v>
      </c>
      <c r="C1269" t="e">
        <f t="shared" ref="C1269:C1300" si="43">VLOOKUP(D1269,beng_s7,2,FALSE)</f>
        <v>#N/A</v>
      </c>
      <c r="D1269" t="s">
        <v>214</v>
      </c>
      <c r="E1269">
        <v>7</v>
      </c>
      <c r="F1269">
        <v>4</v>
      </c>
      <c r="G1269" s="1">
        <v>1</v>
      </c>
      <c r="I1269" s="2">
        <v>0.5</v>
      </c>
      <c r="J1269" s="2">
        <v>0.5</v>
      </c>
      <c r="O1269" t="s">
        <v>156</v>
      </c>
      <c r="P1269">
        <v>143</v>
      </c>
    </row>
    <row r="1270" spans="1:16" x14ac:dyDescent="0.2">
      <c r="A1270" t="s">
        <v>162</v>
      </c>
      <c r="B1270" t="s">
        <v>147</v>
      </c>
      <c r="C1270">
        <f t="shared" si="43"/>
        <v>621</v>
      </c>
      <c r="D1270" t="s">
        <v>152</v>
      </c>
      <c r="E1270">
        <v>3</v>
      </c>
      <c r="F1270">
        <v>1</v>
      </c>
      <c r="G1270" s="1">
        <v>0.14000000000000001</v>
      </c>
      <c r="I1270" s="2">
        <v>1</v>
      </c>
      <c r="O1270" t="s">
        <v>320</v>
      </c>
      <c r="P1270">
        <v>3176</v>
      </c>
    </row>
    <row r="1271" spans="1:16" x14ac:dyDescent="0.2">
      <c r="A1271" t="s">
        <v>162</v>
      </c>
      <c r="B1271" t="s">
        <v>147</v>
      </c>
      <c r="C1271">
        <f t="shared" si="43"/>
        <v>621</v>
      </c>
      <c r="D1271" t="s">
        <v>152</v>
      </c>
      <c r="E1271">
        <v>4</v>
      </c>
      <c r="F1271">
        <v>1</v>
      </c>
      <c r="G1271" s="1">
        <v>0.14000000000000001</v>
      </c>
      <c r="H1271" s="2">
        <v>1</v>
      </c>
      <c r="O1271" t="s">
        <v>103</v>
      </c>
      <c r="P1271">
        <v>219</v>
      </c>
    </row>
    <row r="1272" spans="1:16" x14ac:dyDescent="0.2">
      <c r="A1272" t="s">
        <v>162</v>
      </c>
      <c r="B1272" t="s">
        <v>147</v>
      </c>
      <c r="C1272">
        <f t="shared" si="43"/>
        <v>621</v>
      </c>
      <c r="D1272" t="s">
        <v>152</v>
      </c>
      <c r="E1272">
        <v>5</v>
      </c>
      <c r="F1272">
        <v>1</v>
      </c>
      <c r="G1272" s="1">
        <v>0.14000000000000001</v>
      </c>
      <c r="H1272" s="2">
        <v>1</v>
      </c>
      <c r="O1272" t="s">
        <v>152</v>
      </c>
      <c r="P1272">
        <v>621</v>
      </c>
    </row>
    <row r="1273" spans="1:16" x14ac:dyDescent="0.2">
      <c r="A1273" t="s">
        <v>162</v>
      </c>
      <c r="B1273" t="s">
        <v>147</v>
      </c>
      <c r="C1273">
        <f t="shared" si="43"/>
        <v>621</v>
      </c>
      <c r="D1273" t="s">
        <v>152</v>
      </c>
      <c r="E1273">
        <v>6</v>
      </c>
      <c r="F1273">
        <v>1</v>
      </c>
      <c r="G1273" s="1">
        <v>0.14000000000000001</v>
      </c>
      <c r="H1273" s="2">
        <v>1</v>
      </c>
      <c r="O1273" t="s">
        <v>45</v>
      </c>
      <c r="P1273">
        <v>3084</v>
      </c>
    </row>
    <row r="1274" spans="1:16" x14ac:dyDescent="0.2">
      <c r="A1274" t="s">
        <v>162</v>
      </c>
      <c r="B1274" t="s">
        <v>147</v>
      </c>
      <c r="C1274">
        <f t="shared" si="43"/>
        <v>621</v>
      </c>
      <c r="D1274" t="s">
        <v>152</v>
      </c>
      <c r="E1274">
        <v>7</v>
      </c>
      <c r="F1274">
        <v>3</v>
      </c>
      <c r="G1274" s="1">
        <v>0.43</v>
      </c>
      <c r="H1274" s="2">
        <v>0.66700000000000004</v>
      </c>
      <c r="J1274" s="2">
        <v>0.33300000000000002</v>
      </c>
      <c r="O1274" t="s">
        <v>143</v>
      </c>
      <c r="P1274">
        <v>111</v>
      </c>
    </row>
    <row r="1275" spans="1:16" x14ac:dyDescent="0.2">
      <c r="A1275" t="s">
        <v>162</v>
      </c>
      <c r="B1275" t="s">
        <v>147</v>
      </c>
      <c r="C1275">
        <f t="shared" si="43"/>
        <v>219</v>
      </c>
      <c r="D1275" t="s">
        <v>103</v>
      </c>
      <c r="E1275">
        <v>2</v>
      </c>
      <c r="F1275">
        <v>3</v>
      </c>
      <c r="G1275" s="1">
        <v>0.01</v>
      </c>
      <c r="I1275" s="2">
        <v>1</v>
      </c>
      <c r="O1275" t="s">
        <v>123</v>
      </c>
      <c r="P1275">
        <v>54</v>
      </c>
    </row>
    <row r="1276" spans="1:16" x14ac:dyDescent="0.2">
      <c r="A1276" t="s">
        <v>162</v>
      </c>
      <c r="B1276" t="s">
        <v>147</v>
      </c>
      <c r="C1276">
        <f t="shared" si="43"/>
        <v>219</v>
      </c>
      <c r="D1276" t="s">
        <v>103</v>
      </c>
      <c r="E1276">
        <v>3</v>
      </c>
      <c r="F1276">
        <v>10</v>
      </c>
      <c r="G1276" s="1">
        <v>0.05</v>
      </c>
      <c r="H1276" s="2">
        <v>0.7</v>
      </c>
      <c r="I1276" s="2">
        <v>0.1</v>
      </c>
      <c r="J1276" s="2">
        <v>0.2</v>
      </c>
      <c r="O1276" t="s">
        <v>158</v>
      </c>
      <c r="P1276">
        <v>204</v>
      </c>
    </row>
    <row r="1277" spans="1:16" x14ac:dyDescent="0.2">
      <c r="A1277" t="s">
        <v>162</v>
      </c>
      <c r="B1277" t="s">
        <v>147</v>
      </c>
      <c r="C1277">
        <f t="shared" si="43"/>
        <v>219</v>
      </c>
      <c r="D1277" t="s">
        <v>103</v>
      </c>
      <c r="E1277">
        <v>4</v>
      </c>
      <c r="F1277">
        <v>37</v>
      </c>
      <c r="G1277" s="1">
        <v>0.18</v>
      </c>
      <c r="H1277" s="2">
        <v>0.432</v>
      </c>
      <c r="I1277" s="2">
        <v>0.378</v>
      </c>
      <c r="J1277" s="2">
        <v>0.189</v>
      </c>
      <c r="O1277" t="s">
        <v>373</v>
      </c>
      <c r="P1277">
        <v>3156</v>
      </c>
    </row>
    <row r="1278" spans="1:16" x14ac:dyDescent="0.2">
      <c r="A1278" t="s">
        <v>162</v>
      </c>
      <c r="B1278" t="s">
        <v>147</v>
      </c>
      <c r="C1278">
        <f t="shared" si="43"/>
        <v>219</v>
      </c>
      <c r="D1278" t="s">
        <v>103</v>
      </c>
      <c r="E1278">
        <v>5</v>
      </c>
      <c r="F1278">
        <v>36</v>
      </c>
      <c r="G1278" s="1">
        <v>0.18</v>
      </c>
      <c r="H1278" s="2">
        <v>0.66700000000000004</v>
      </c>
      <c r="I1278" s="2">
        <v>0.19400000000000001</v>
      </c>
      <c r="J1278" s="2">
        <v>0.13900000000000001</v>
      </c>
      <c r="O1278" t="s">
        <v>374</v>
      </c>
      <c r="P1278">
        <v>784</v>
      </c>
    </row>
    <row r="1279" spans="1:16" x14ac:dyDescent="0.2">
      <c r="A1279" t="s">
        <v>162</v>
      </c>
      <c r="B1279" t="s">
        <v>147</v>
      </c>
      <c r="C1279">
        <f t="shared" si="43"/>
        <v>219</v>
      </c>
      <c r="D1279" t="s">
        <v>103</v>
      </c>
      <c r="E1279">
        <v>6</v>
      </c>
      <c r="F1279">
        <v>44</v>
      </c>
      <c r="G1279" s="1">
        <v>0.21</v>
      </c>
      <c r="H1279" s="2">
        <v>0.36399999999999999</v>
      </c>
      <c r="I1279" s="2">
        <v>0.47699999999999998</v>
      </c>
      <c r="J1279" s="2">
        <v>0.159</v>
      </c>
      <c r="O1279" t="s">
        <v>375</v>
      </c>
      <c r="P1279">
        <v>3094</v>
      </c>
    </row>
    <row r="1280" spans="1:16" x14ac:dyDescent="0.2">
      <c r="A1280" t="s">
        <v>162</v>
      </c>
      <c r="B1280" t="s">
        <v>147</v>
      </c>
      <c r="C1280">
        <f t="shared" si="43"/>
        <v>219</v>
      </c>
      <c r="D1280" t="s">
        <v>103</v>
      </c>
      <c r="E1280">
        <v>7</v>
      </c>
      <c r="F1280">
        <v>75</v>
      </c>
      <c r="G1280" s="1">
        <v>0.37</v>
      </c>
      <c r="H1280" s="2">
        <v>0.26700000000000002</v>
      </c>
      <c r="I1280" s="2">
        <v>0.41299999999999998</v>
      </c>
      <c r="J1280" s="2">
        <v>0.32</v>
      </c>
      <c r="O1280" t="s">
        <v>15</v>
      </c>
      <c r="P1280">
        <v>3045</v>
      </c>
    </row>
    <row r="1281" spans="1:16" x14ac:dyDescent="0.2">
      <c r="A1281" t="s">
        <v>162</v>
      </c>
      <c r="B1281" t="s">
        <v>147</v>
      </c>
      <c r="C1281">
        <f t="shared" si="43"/>
        <v>143</v>
      </c>
      <c r="D1281" t="s">
        <v>156</v>
      </c>
      <c r="E1281">
        <v>2</v>
      </c>
      <c r="F1281">
        <v>24</v>
      </c>
      <c r="G1281" s="1">
        <v>0.08</v>
      </c>
      <c r="H1281" s="2">
        <v>4.2000000000000003E-2</v>
      </c>
      <c r="I1281" s="2">
        <v>0.875</v>
      </c>
      <c r="J1281" s="2">
        <v>8.3000000000000004E-2</v>
      </c>
      <c r="O1281" t="s">
        <v>216</v>
      </c>
      <c r="P1281">
        <v>3177</v>
      </c>
    </row>
    <row r="1282" spans="1:16" x14ac:dyDescent="0.2">
      <c r="A1282" t="s">
        <v>162</v>
      </c>
      <c r="B1282" t="s">
        <v>147</v>
      </c>
      <c r="C1282">
        <f t="shared" si="43"/>
        <v>143</v>
      </c>
      <c r="D1282" t="s">
        <v>156</v>
      </c>
      <c r="E1282">
        <v>3</v>
      </c>
      <c r="F1282">
        <v>15</v>
      </c>
      <c r="G1282" s="1">
        <v>0.05</v>
      </c>
      <c r="H1282" s="2">
        <v>0.33300000000000002</v>
      </c>
      <c r="I1282" s="2">
        <v>0.53300000000000003</v>
      </c>
      <c r="J1282" s="2">
        <v>0.13300000000000001</v>
      </c>
      <c r="O1282" t="s">
        <v>148</v>
      </c>
      <c r="P1282">
        <v>3095</v>
      </c>
    </row>
    <row r="1283" spans="1:16" x14ac:dyDescent="0.2">
      <c r="A1283" t="s">
        <v>162</v>
      </c>
      <c r="B1283" t="s">
        <v>147</v>
      </c>
      <c r="C1283">
        <f t="shared" si="43"/>
        <v>143</v>
      </c>
      <c r="D1283" t="s">
        <v>156</v>
      </c>
      <c r="E1283">
        <v>4</v>
      </c>
      <c r="F1283">
        <v>32</v>
      </c>
      <c r="G1283" s="1">
        <v>0.1</v>
      </c>
      <c r="H1283" s="2">
        <v>0.34399999999999997</v>
      </c>
      <c r="I1283" s="2">
        <v>0.40600000000000003</v>
      </c>
      <c r="J1283" s="2">
        <v>0.25</v>
      </c>
      <c r="O1283" t="s">
        <v>396</v>
      </c>
      <c r="P1283">
        <v>3135</v>
      </c>
    </row>
    <row r="1284" spans="1:16" x14ac:dyDescent="0.2">
      <c r="A1284" t="s">
        <v>162</v>
      </c>
      <c r="B1284" t="s">
        <v>147</v>
      </c>
      <c r="C1284">
        <f t="shared" si="43"/>
        <v>143</v>
      </c>
      <c r="D1284" t="s">
        <v>156</v>
      </c>
      <c r="E1284">
        <v>5</v>
      </c>
      <c r="F1284">
        <v>50</v>
      </c>
      <c r="G1284" s="1">
        <v>0.16</v>
      </c>
      <c r="H1284" s="2">
        <v>0.46</v>
      </c>
      <c r="I1284" s="2">
        <v>0.3</v>
      </c>
      <c r="J1284" s="2">
        <v>0.24</v>
      </c>
      <c r="O1284" t="s">
        <v>161</v>
      </c>
      <c r="P1284">
        <v>185</v>
      </c>
    </row>
    <row r="1285" spans="1:16" x14ac:dyDescent="0.2">
      <c r="A1285" t="s">
        <v>162</v>
      </c>
      <c r="B1285" t="s">
        <v>147</v>
      </c>
      <c r="C1285">
        <f t="shared" si="43"/>
        <v>143</v>
      </c>
      <c r="D1285" t="s">
        <v>156</v>
      </c>
      <c r="E1285">
        <v>6</v>
      </c>
      <c r="F1285">
        <v>59</v>
      </c>
      <c r="G1285" s="1">
        <v>0.19</v>
      </c>
      <c r="H1285" s="2">
        <v>0.23699999999999999</v>
      </c>
      <c r="I1285" s="2">
        <v>0.50800000000000001</v>
      </c>
      <c r="J1285" s="2">
        <v>0.254</v>
      </c>
      <c r="O1285" t="s">
        <v>376</v>
      </c>
      <c r="P1285">
        <v>3220</v>
      </c>
    </row>
    <row r="1286" spans="1:16" x14ac:dyDescent="0.2">
      <c r="A1286" t="s">
        <v>162</v>
      </c>
      <c r="B1286" t="s">
        <v>147</v>
      </c>
      <c r="C1286">
        <f t="shared" si="43"/>
        <v>143</v>
      </c>
      <c r="D1286" t="s">
        <v>156</v>
      </c>
      <c r="E1286">
        <v>7</v>
      </c>
      <c r="F1286">
        <v>138</v>
      </c>
      <c r="G1286" s="1">
        <v>0.43</v>
      </c>
      <c r="H1286" s="2">
        <v>0.254</v>
      </c>
      <c r="I1286" s="2">
        <v>0.61599999999999999</v>
      </c>
      <c r="J1286" s="2">
        <v>0.13</v>
      </c>
    </row>
    <row r="1287" spans="1:16" x14ac:dyDescent="0.2">
      <c r="A1287" t="s">
        <v>162</v>
      </c>
      <c r="B1287" t="s">
        <v>147</v>
      </c>
      <c r="C1287" t="e">
        <f t="shared" si="43"/>
        <v>#N/A</v>
      </c>
      <c r="D1287" t="s">
        <v>215</v>
      </c>
      <c r="E1287">
        <v>2</v>
      </c>
      <c r="F1287">
        <v>18</v>
      </c>
      <c r="G1287" s="1">
        <v>0.08</v>
      </c>
      <c r="H1287" s="2">
        <v>0.16700000000000001</v>
      </c>
      <c r="I1287" s="2">
        <v>0.77800000000000002</v>
      </c>
      <c r="J1287" s="2">
        <v>5.6000000000000001E-2</v>
      </c>
    </row>
    <row r="1288" spans="1:16" x14ac:dyDescent="0.2">
      <c r="A1288" t="s">
        <v>162</v>
      </c>
      <c r="B1288" t="s">
        <v>147</v>
      </c>
      <c r="C1288" t="e">
        <f t="shared" si="43"/>
        <v>#N/A</v>
      </c>
      <c r="D1288" t="s">
        <v>215</v>
      </c>
      <c r="E1288">
        <v>3</v>
      </c>
      <c r="F1288">
        <v>37</v>
      </c>
      <c r="G1288" s="1">
        <v>0.16</v>
      </c>
      <c r="H1288" s="2">
        <v>0.378</v>
      </c>
      <c r="I1288" s="2">
        <v>0.45900000000000002</v>
      </c>
      <c r="J1288" s="2">
        <v>0.16200000000000001</v>
      </c>
    </row>
    <row r="1289" spans="1:16" x14ac:dyDescent="0.2">
      <c r="A1289" t="s">
        <v>162</v>
      </c>
      <c r="B1289" t="s">
        <v>147</v>
      </c>
      <c r="C1289" t="e">
        <f t="shared" si="43"/>
        <v>#N/A</v>
      </c>
      <c r="D1289" t="s">
        <v>215</v>
      </c>
      <c r="E1289">
        <v>4</v>
      </c>
      <c r="F1289">
        <v>47</v>
      </c>
      <c r="G1289" s="1">
        <v>0.2</v>
      </c>
      <c r="H1289" s="2">
        <v>0.48899999999999999</v>
      </c>
      <c r="I1289" s="2">
        <v>0.23400000000000001</v>
      </c>
      <c r="J1289" s="2">
        <v>0.27700000000000002</v>
      </c>
    </row>
    <row r="1290" spans="1:16" x14ac:dyDescent="0.2">
      <c r="A1290" t="s">
        <v>162</v>
      </c>
      <c r="B1290" t="s">
        <v>147</v>
      </c>
      <c r="C1290" t="e">
        <f t="shared" si="43"/>
        <v>#N/A</v>
      </c>
      <c r="D1290" t="s">
        <v>215</v>
      </c>
      <c r="E1290">
        <v>5</v>
      </c>
      <c r="F1290">
        <v>54</v>
      </c>
      <c r="G1290" s="1">
        <v>0.23</v>
      </c>
      <c r="H1290" s="2">
        <v>0.70399999999999996</v>
      </c>
      <c r="I1290" s="2">
        <v>0.111</v>
      </c>
      <c r="J1290" s="2">
        <v>0.185</v>
      </c>
    </row>
    <row r="1291" spans="1:16" x14ac:dyDescent="0.2">
      <c r="A1291" t="s">
        <v>162</v>
      </c>
      <c r="B1291" t="s">
        <v>147</v>
      </c>
      <c r="C1291" t="e">
        <f t="shared" si="43"/>
        <v>#N/A</v>
      </c>
      <c r="D1291" t="s">
        <v>215</v>
      </c>
      <c r="E1291">
        <v>6</v>
      </c>
      <c r="F1291">
        <v>20</v>
      </c>
      <c r="G1291" s="1">
        <v>0.09</v>
      </c>
      <c r="H1291" s="2">
        <v>0.35</v>
      </c>
      <c r="I1291" s="2">
        <v>0.5</v>
      </c>
      <c r="J1291" s="2">
        <v>0.15</v>
      </c>
    </row>
    <row r="1292" spans="1:16" x14ac:dyDescent="0.2">
      <c r="A1292" t="s">
        <v>162</v>
      </c>
      <c r="B1292" t="s">
        <v>147</v>
      </c>
      <c r="C1292" t="e">
        <f t="shared" si="43"/>
        <v>#N/A</v>
      </c>
      <c r="D1292" t="s">
        <v>215</v>
      </c>
      <c r="E1292">
        <v>7</v>
      </c>
      <c r="F1292">
        <v>56</v>
      </c>
      <c r="G1292" s="1">
        <v>0.24</v>
      </c>
      <c r="H1292" s="2">
        <v>0.42899999999999999</v>
      </c>
      <c r="I1292" s="2">
        <v>0.39300000000000002</v>
      </c>
      <c r="J1292" s="2">
        <v>0.17899999999999999</v>
      </c>
    </row>
    <row r="1293" spans="1:16" x14ac:dyDescent="0.2">
      <c r="A1293" t="s">
        <v>162</v>
      </c>
      <c r="B1293" t="s">
        <v>147</v>
      </c>
      <c r="C1293">
        <f t="shared" si="43"/>
        <v>3177</v>
      </c>
      <c r="D1293" t="s">
        <v>216</v>
      </c>
      <c r="E1293">
        <v>3</v>
      </c>
      <c r="F1293">
        <v>1</v>
      </c>
      <c r="G1293" s="1">
        <v>0.09</v>
      </c>
      <c r="J1293" s="2">
        <v>1</v>
      </c>
    </row>
    <row r="1294" spans="1:16" x14ac:dyDescent="0.2">
      <c r="A1294" t="s">
        <v>162</v>
      </c>
      <c r="B1294" t="s">
        <v>147</v>
      </c>
      <c r="C1294">
        <f t="shared" si="43"/>
        <v>3177</v>
      </c>
      <c r="D1294" t="s">
        <v>216</v>
      </c>
      <c r="E1294">
        <v>4</v>
      </c>
      <c r="F1294">
        <v>1</v>
      </c>
      <c r="G1294" s="1">
        <v>0.09</v>
      </c>
      <c r="H1294" s="2">
        <v>1</v>
      </c>
    </row>
    <row r="1295" spans="1:16" x14ac:dyDescent="0.2">
      <c r="A1295" t="s">
        <v>162</v>
      </c>
      <c r="B1295" t="s">
        <v>147</v>
      </c>
      <c r="C1295">
        <f t="shared" si="43"/>
        <v>3177</v>
      </c>
      <c r="D1295" t="s">
        <v>216</v>
      </c>
      <c r="E1295">
        <v>5</v>
      </c>
      <c r="F1295">
        <v>1</v>
      </c>
      <c r="G1295" s="1">
        <v>0.09</v>
      </c>
      <c r="J1295" s="2">
        <v>1</v>
      </c>
    </row>
    <row r="1296" spans="1:16" x14ac:dyDescent="0.2">
      <c r="A1296" t="s">
        <v>162</v>
      </c>
      <c r="B1296" t="s">
        <v>147</v>
      </c>
      <c r="C1296">
        <f t="shared" si="43"/>
        <v>3177</v>
      </c>
      <c r="D1296" t="s">
        <v>216</v>
      </c>
      <c r="E1296">
        <v>6</v>
      </c>
      <c r="F1296">
        <v>3</v>
      </c>
      <c r="G1296" s="1">
        <v>0.27</v>
      </c>
      <c r="I1296" s="2">
        <v>0.33300000000000002</v>
      </c>
      <c r="J1296" s="2">
        <v>0.66700000000000004</v>
      </c>
    </row>
    <row r="1297" spans="1:10" x14ac:dyDescent="0.2">
      <c r="A1297" t="s">
        <v>162</v>
      </c>
      <c r="B1297" t="s">
        <v>147</v>
      </c>
      <c r="C1297">
        <f t="shared" si="43"/>
        <v>3177</v>
      </c>
      <c r="D1297" t="s">
        <v>216</v>
      </c>
      <c r="E1297">
        <v>7</v>
      </c>
      <c r="F1297">
        <v>5</v>
      </c>
      <c r="G1297" s="1">
        <v>0.45</v>
      </c>
      <c r="H1297" s="2">
        <v>0.2</v>
      </c>
      <c r="I1297" s="2">
        <v>0.6</v>
      </c>
      <c r="J1297" s="2">
        <v>0.2</v>
      </c>
    </row>
    <row r="1298" spans="1:10" x14ac:dyDescent="0.2">
      <c r="A1298" t="s">
        <v>162</v>
      </c>
      <c r="B1298" t="s">
        <v>147</v>
      </c>
      <c r="C1298">
        <f t="shared" si="43"/>
        <v>204</v>
      </c>
      <c r="D1298" t="s">
        <v>158</v>
      </c>
      <c r="E1298">
        <v>2</v>
      </c>
      <c r="F1298">
        <v>1</v>
      </c>
      <c r="G1298" s="1">
        <v>0.04</v>
      </c>
      <c r="J1298" s="2">
        <v>1</v>
      </c>
    </row>
    <row r="1299" spans="1:10" x14ac:dyDescent="0.2">
      <c r="A1299" t="s">
        <v>162</v>
      </c>
      <c r="B1299" t="s">
        <v>147</v>
      </c>
      <c r="C1299">
        <f t="shared" si="43"/>
        <v>204</v>
      </c>
      <c r="D1299" t="s">
        <v>158</v>
      </c>
      <c r="E1299">
        <v>3</v>
      </c>
      <c r="F1299">
        <v>2</v>
      </c>
      <c r="G1299" s="1">
        <v>7.0000000000000007E-2</v>
      </c>
      <c r="I1299" s="2">
        <v>0.5</v>
      </c>
      <c r="J1299" s="2">
        <v>0.5</v>
      </c>
    </row>
    <row r="1300" spans="1:10" x14ac:dyDescent="0.2">
      <c r="A1300" t="s">
        <v>162</v>
      </c>
      <c r="B1300" t="s">
        <v>147</v>
      </c>
      <c r="C1300">
        <f t="shared" si="43"/>
        <v>204</v>
      </c>
      <c r="D1300" t="s">
        <v>158</v>
      </c>
      <c r="E1300">
        <v>4</v>
      </c>
      <c r="F1300">
        <v>1</v>
      </c>
      <c r="G1300" s="1">
        <v>0.04</v>
      </c>
      <c r="J1300" s="2">
        <v>1</v>
      </c>
    </row>
    <row r="1301" spans="1:10" x14ac:dyDescent="0.2">
      <c r="A1301" t="s">
        <v>162</v>
      </c>
      <c r="B1301" t="s">
        <v>147</v>
      </c>
      <c r="C1301">
        <f t="shared" ref="C1301:C1326" si="44">VLOOKUP(D1301,beng_s7,2,FALSE)</f>
        <v>204</v>
      </c>
      <c r="D1301" t="s">
        <v>158</v>
      </c>
      <c r="E1301">
        <v>5</v>
      </c>
      <c r="F1301">
        <v>2</v>
      </c>
      <c r="G1301" s="1">
        <v>7.0000000000000007E-2</v>
      </c>
      <c r="H1301" s="2">
        <v>1</v>
      </c>
    </row>
    <row r="1302" spans="1:10" x14ac:dyDescent="0.2">
      <c r="A1302" t="s">
        <v>162</v>
      </c>
      <c r="B1302" t="s">
        <v>147</v>
      </c>
      <c r="C1302">
        <f t="shared" si="44"/>
        <v>204</v>
      </c>
      <c r="D1302" t="s">
        <v>158</v>
      </c>
      <c r="E1302">
        <v>6</v>
      </c>
      <c r="F1302">
        <v>6</v>
      </c>
      <c r="G1302" s="1">
        <v>0.22</v>
      </c>
      <c r="H1302" s="2">
        <v>0.33300000000000002</v>
      </c>
      <c r="I1302" s="2">
        <v>0.5</v>
      </c>
      <c r="J1302" s="2">
        <v>0.16700000000000001</v>
      </c>
    </row>
    <row r="1303" spans="1:10" x14ac:dyDescent="0.2">
      <c r="A1303" t="s">
        <v>162</v>
      </c>
      <c r="B1303" t="s">
        <v>147</v>
      </c>
      <c r="C1303">
        <f t="shared" si="44"/>
        <v>204</v>
      </c>
      <c r="D1303" t="s">
        <v>158</v>
      </c>
      <c r="E1303">
        <v>7</v>
      </c>
      <c r="F1303">
        <v>15</v>
      </c>
      <c r="G1303" s="1">
        <v>0.56000000000000005</v>
      </c>
      <c r="H1303" s="2">
        <v>0.2</v>
      </c>
      <c r="I1303" s="2">
        <v>0.6</v>
      </c>
      <c r="J1303" s="2">
        <v>0.2</v>
      </c>
    </row>
    <row r="1304" spans="1:10" x14ac:dyDescent="0.2">
      <c r="A1304" t="s">
        <v>162</v>
      </c>
      <c r="B1304" t="s">
        <v>147</v>
      </c>
      <c r="C1304" t="e">
        <f t="shared" si="44"/>
        <v>#N/A</v>
      </c>
      <c r="D1304" t="s">
        <v>217</v>
      </c>
      <c r="E1304">
        <v>3</v>
      </c>
      <c r="F1304">
        <v>1</v>
      </c>
      <c r="G1304" s="1">
        <v>0.06</v>
      </c>
      <c r="H1304" s="2">
        <v>1</v>
      </c>
    </row>
    <row r="1305" spans="1:10" x14ac:dyDescent="0.2">
      <c r="A1305" t="s">
        <v>162</v>
      </c>
      <c r="B1305" t="s">
        <v>147</v>
      </c>
      <c r="C1305" t="e">
        <f t="shared" si="44"/>
        <v>#N/A</v>
      </c>
      <c r="D1305" t="s">
        <v>217</v>
      </c>
      <c r="E1305">
        <v>4</v>
      </c>
      <c r="F1305">
        <v>3</v>
      </c>
      <c r="G1305" s="1">
        <v>0.18</v>
      </c>
      <c r="H1305" s="2">
        <v>0.33300000000000002</v>
      </c>
      <c r="I1305" s="2">
        <v>0.33300000000000002</v>
      </c>
      <c r="J1305" s="2">
        <v>0.33300000000000002</v>
      </c>
    </row>
    <row r="1306" spans="1:10" x14ac:dyDescent="0.2">
      <c r="A1306" t="s">
        <v>162</v>
      </c>
      <c r="B1306" t="s">
        <v>147</v>
      </c>
      <c r="C1306" t="e">
        <f t="shared" si="44"/>
        <v>#N/A</v>
      </c>
      <c r="D1306" t="s">
        <v>217</v>
      </c>
      <c r="E1306">
        <v>5</v>
      </c>
      <c r="F1306">
        <v>4</v>
      </c>
      <c r="G1306" s="1">
        <v>0.24</v>
      </c>
      <c r="H1306" s="2">
        <v>0.25</v>
      </c>
      <c r="I1306" s="2">
        <v>0.25</v>
      </c>
      <c r="J1306" s="2">
        <v>0.5</v>
      </c>
    </row>
    <row r="1307" spans="1:10" x14ac:dyDescent="0.2">
      <c r="A1307" t="s">
        <v>162</v>
      </c>
      <c r="B1307" t="s">
        <v>147</v>
      </c>
      <c r="C1307" t="e">
        <f t="shared" si="44"/>
        <v>#N/A</v>
      </c>
      <c r="D1307" t="s">
        <v>217</v>
      </c>
      <c r="E1307">
        <v>6</v>
      </c>
      <c r="F1307">
        <v>4</v>
      </c>
      <c r="G1307" s="1">
        <v>0.24</v>
      </c>
      <c r="H1307" s="2">
        <v>0.5</v>
      </c>
      <c r="I1307" s="2">
        <v>0.25</v>
      </c>
      <c r="J1307" s="2">
        <v>0.25</v>
      </c>
    </row>
    <row r="1308" spans="1:10" x14ac:dyDescent="0.2">
      <c r="A1308" t="s">
        <v>162</v>
      </c>
      <c r="B1308" t="s">
        <v>147</v>
      </c>
      <c r="C1308" t="e">
        <f t="shared" si="44"/>
        <v>#N/A</v>
      </c>
      <c r="D1308" t="s">
        <v>217</v>
      </c>
      <c r="E1308">
        <v>7</v>
      </c>
      <c r="F1308">
        <v>5</v>
      </c>
      <c r="G1308" s="1">
        <v>0.28999999999999998</v>
      </c>
      <c r="H1308" s="2">
        <v>0.2</v>
      </c>
      <c r="I1308" s="2">
        <v>0.6</v>
      </c>
      <c r="J1308" s="2">
        <v>0.2</v>
      </c>
    </row>
    <row r="1309" spans="1:10" x14ac:dyDescent="0.2">
      <c r="A1309" t="s">
        <v>162</v>
      </c>
      <c r="B1309" t="s">
        <v>147</v>
      </c>
      <c r="C1309">
        <f t="shared" si="44"/>
        <v>3084</v>
      </c>
      <c r="D1309" t="s">
        <v>45</v>
      </c>
      <c r="E1309">
        <v>5</v>
      </c>
      <c r="F1309">
        <v>1</v>
      </c>
      <c r="G1309" s="1">
        <v>0.33</v>
      </c>
      <c r="H1309" s="2">
        <v>1</v>
      </c>
    </row>
    <row r="1310" spans="1:10" x14ac:dyDescent="0.2">
      <c r="A1310" t="s">
        <v>162</v>
      </c>
      <c r="B1310" t="s">
        <v>147</v>
      </c>
      <c r="C1310">
        <f t="shared" si="44"/>
        <v>3084</v>
      </c>
      <c r="D1310" t="s">
        <v>45</v>
      </c>
      <c r="E1310">
        <v>6</v>
      </c>
      <c r="F1310">
        <v>1</v>
      </c>
      <c r="G1310" s="1">
        <v>0.33</v>
      </c>
      <c r="H1310" s="2">
        <v>1</v>
      </c>
    </row>
    <row r="1311" spans="1:10" x14ac:dyDescent="0.2">
      <c r="A1311" t="s">
        <v>162</v>
      </c>
      <c r="B1311" t="s">
        <v>147</v>
      </c>
      <c r="C1311">
        <f t="shared" si="44"/>
        <v>3084</v>
      </c>
      <c r="D1311" t="s">
        <v>45</v>
      </c>
      <c r="E1311">
        <v>7</v>
      </c>
      <c r="F1311">
        <v>1</v>
      </c>
      <c r="G1311" s="1">
        <v>0.33</v>
      </c>
      <c r="H1311" s="2">
        <v>1</v>
      </c>
    </row>
    <row r="1312" spans="1:10" x14ac:dyDescent="0.2">
      <c r="A1312" t="s">
        <v>162</v>
      </c>
      <c r="B1312" t="s">
        <v>147</v>
      </c>
      <c r="C1312" t="e">
        <f t="shared" si="44"/>
        <v>#N/A</v>
      </c>
      <c r="D1312" t="s">
        <v>218</v>
      </c>
      <c r="E1312">
        <v>2</v>
      </c>
      <c r="F1312">
        <v>1</v>
      </c>
      <c r="G1312" s="1">
        <v>0.04</v>
      </c>
      <c r="J1312" s="2">
        <v>1</v>
      </c>
    </row>
    <row r="1313" spans="1:10" x14ac:dyDescent="0.2">
      <c r="A1313" t="s">
        <v>162</v>
      </c>
      <c r="B1313" t="s">
        <v>147</v>
      </c>
      <c r="C1313" t="e">
        <f t="shared" si="44"/>
        <v>#N/A</v>
      </c>
      <c r="D1313" t="s">
        <v>218</v>
      </c>
      <c r="E1313">
        <v>3</v>
      </c>
      <c r="F1313">
        <v>4</v>
      </c>
      <c r="G1313" s="1">
        <v>0.15</v>
      </c>
      <c r="H1313" s="2">
        <v>0.25</v>
      </c>
      <c r="I1313" s="2">
        <v>0.5</v>
      </c>
      <c r="J1313" s="2">
        <v>0.25</v>
      </c>
    </row>
    <row r="1314" spans="1:10" x14ac:dyDescent="0.2">
      <c r="A1314" t="s">
        <v>162</v>
      </c>
      <c r="B1314" t="s">
        <v>147</v>
      </c>
      <c r="C1314" t="e">
        <f t="shared" si="44"/>
        <v>#N/A</v>
      </c>
      <c r="D1314" t="s">
        <v>218</v>
      </c>
      <c r="E1314">
        <v>4</v>
      </c>
      <c r="F1314">
        <v>3</v>
      </c>
      <c r="G1314" s="1">
        <v>0.12</v>
      </c>
      <c r="H1314" s="2">
        <v>0.33300000000000002</v>
      </c>
      <c r="I1314" s="2">
        <v>0.66700000000000004</v>
      </c>
    </row>
    <row r="1315" spans="1:10" x14ac:dyDescent="0.2">
      <c r="A1315" t="s">
        <v>162</v>
      </c>
      <c r="B1315" t="s">
        <v>147</v>
      </c>
      <c r="C1315" t="e">
        <f t="shared" si="44"/>
        <v>#N/A</v>
      </c>
      <c r="D1315" t="s">
        <v>218</v>
      </c>
      <c r="E1315">
        <v>5</v>
      </c>
      <c r="F1315">
        <v>5</v>
      </c>
      <c r="G1315" s="1">
        <v>0.19</v>
      </c>
      <c r="I1315" s="2">
        <v>0.6</v>
      </c>
      <c r="J1315" s="2">
        <v>0.4</v>
      </c>
    </row>
    <row r="1316" spans="1:10" x14ac:dyDescent="0.2">
      <c r="A1316" t="s">
        <v>162</v>
      </c>
      <c r="B1316" t="s">
        <v>147</v>
      </c>
      <c r="C1316" t="e">
        <f t="shared" si="44"/>
        <v>#N/A</v>
      </c>
      <c r="D1316" t="s">
        <v>218</v>
      </c>
      <c r="E1316">
        <v>6</v>
      </c>
      <c r="F1316">
        <v>5</v>
      </c>
      <c r="G1316" s="1">
        <v>0.19</v>
      </c>
      <c r="H1316" s="2">
        <v>0.2</v>
      </c>
      <c r="I1316" s="2">
        <v>0.6</v>
      </c>
      <c r="J1316" s="2">
        <v>0.2</v>
      </c>
    </row>
    <row r="1317" spans="1:10" x14ac:dyDescent="0.2">
      <c r="A1317" t="s">
        <v>162</v>
      </c>
      <c r="B1317" t="s">
        <v>147</v>
      </c>
      <c r="C1317" t="e">
        <f t="shared" si="44"/>
        <v>#N/A</v>
      </c>
      <c r="D1317" t="s">
        <v>218</v>
      </c>
      <c r="E1317">
        <v>7</v>
      </c>
      <c r="F1317">
        <v>8</v>
      </c>
      <c r="G1317" s="1">
        <v>0.31</v>
      </c>
      <c r="H1317" s="2">
        <v>0.125</v>
      </c>
      <c r="I1317" s="2">
        <v>0.625</v>
      </c>
      <c r="J1317" s="2">
        <v>0.25</v>
      </c>
    </row>
    <row r="1318" spans="1:10" x14ac:dyDescent="0.2">
      <c r="A1318" t="s">
        <v>162</v>
      </c>
      <c r="B1318" t="s">
        <v>147</v>
      </c>
      <c r="C1318">
        <f t="shared" si="44"/>
        <v>111</v>
      </c>
      <c r="D1318" t="s">
        <v>143</v>
      </c>
      <c r="E1318">
        <v>1</v>
      </c>
      <c r="F1318">
        <v>3</v>
      </c>
      <c r="G1318" s="1">
        <v>0.02</v>
      </c>
      <c r="I1318" s="2">
        <v>1</v>
      </c>
    </row>
    <row r="1319" spans="1:10" x14ac:dyDescent="0.2">
      <c r="A1319" t="s">
        <v>162</v>
      </c>
      <c r="B1319" t="s">
        <v>147</v>
      </c>
      <c r="C1319">
        <f t="shared" si="44"/>
        <v>111</v>
      </c>
      <c r="D1319" t="s">
        <v>143</v>
      </c>
      <c r="E1319">
        <v>2</v>
      </c>
      <c r="F1319">
        <v>1</v>
      </c>
      <c r="G1319" s="1">
        <v>0.01</v>
      </c>
      <c r="I1319" s="2">
        <v>1</v>
      </c>
    </row>
    <row r="1320" spans="1:10" x14ac:dyDescent="0.2">
      <c r="A1320" t="s">
        <v>162</v>
      </c>
      <c r="B1320" t="s">
        <v>147</v>
      </c>
      <c r="C1320">
        <f t="shared" si="44"/>
        <v>111</v>
      </c>
      <c r="D1320" t="s">
        <v>143</v>
      </c>
      <c r="E1320">
        <v>3</v>
      </c>
      <c r="F1320">
        <v>4</v>
      </c>
      <c r="G1320" s="1">
        <v>0.03</v>
      </c>
      <c r="H1320" s="2">
        <v>0.75</v>
      </c>
      <c r="I1320" s="2">
        <v>0.25</v>
      </c>
    </row>
    <row r="1321" spans="1:10" x14ac:dyDescent="0.2">
      <c r="A1321" t="s">
        <v>162</v>
      </c>
      <c r="B1321" t="s">
        <v>147</v>
      </c>
      <c r="C1321">
        <f t="shared" si="44"/>
        <v>111</v>
      </c>
      <c r="D1321" t="s">
        <v>143</v>
      </c>
      <c r="E1321">
        <v>4</v>
      </c>
      <c r="F1321">
        <v>16</v>
      </c>
      <c r="G1321" s="1">
        <v>0.11</v>
      </c>
      <c r="H1321" s="2">
        <v>0.875</v>
      </c>
      <c r="I1321" s="2">
        <v>6.3E-2</v>
      </c>
      <c r="J1321" s="2">
        <v>6.3E-2</v>
      </c>
    </row>
    <row r="1322" spans="1:10" x14ac:dyDescent="0.2">
      <c r="A1322" t="s">
        <v>162</v>
      </c>
      <c r="B1322" t="s">
        <v>147</v>
      </c>
      <c r="C1322">
        <f t="shared" si="44"/>
        <v>111</v>
      </c>
      <c r="D1322" t="s">
        <v>143</v>
      </c>
      <c r="E1322">
        <v>5</v>
      </c>
      <c r="F1322">
        <v>31</v>
      </c>
      <c r="G1322" s="1">
        <v>0.22</v>
      </c>
      <c r="H1322" s="2">
        <v>0.80600000000000005</v>
      </c>
      <c r="I1322" s="2">
        <v>6.5000000000000002E-2</v>
      </c>
      <c r="J1322" s="2">
        <v>0.129</v>
      </c>
    </row>
    <row r="1323" spans="1:10" x14ac:dyDescent="0.2">
      <c r="A1323" t="s">
        <v>162</v>
      </c>
      <c r="B1323" t="s">
        <v>147</v>
      </c>
      <c r="C1323">
        <f t="shared" si="44"/>
        <v>111</v>
      </c>
      <c r="D1323" t="s">
        <v>143</v>
      </c>
      <c r="E1323">
        <v>6</v>
      </c>
      <c r="F1323">
        <v>37</v>
      </c>
      <c r="G1323" s="1">
        <v>0.26</v>
      </c>
      <c r="H1323" s="2">
        <v>0.432</v>
      </c>
      <c r="I1323" s="2">
        <v>0.432</v>
      </c>
      <c r="J1323" s="2">
        <v>0.13500000000000001</v>
      </c>
    </row>
    <row r="1324" spans="1:10" x14ac:dyDescent="0.2">
      <c r="A1324" t="s">
        <v>162</v>
      </c>
      <c r="B1324" t="s">
        <v>147</v>
      </c>
      <c r="C1324">
        <f t="shared" si="44"/>
        <v>111</v>
      </c>
      <c r="D1324" t="s">
        <v>143</v>
      </c>
      <c r="E1324">
        <v>7</v>
      </c>
      <c r="F1324">
        <v>50</v>
      </c>
      <c r="G1324" s="1">
        <v>0.35</v>
      </c>
      <c r="H1324" s="2">
        <v>0.46</v>
      </c>
      <c r="I1324" s="2">
        <v>0.4</v>
      </c>
      <c r="J1324" s="2">
        <v>0.14000000000000001</v>
      </c>
    </row>
    <row r="1325" spans="1:10" x14ac:dyDescent="0.2">
      <c r="A1325" t="s">
        <v>162</v>
      </c>
      <c r="B1325" t="s">
        <v>147</v>
      </c>
      <c r="C1325" t="e">
        <f t="shared" si="44"/>
        <v>#N/A</v>
      </c>
      <c r="D1325" t="s">
        <v>219</v>
      </c>
      <c r="E1325">
        <v>2</v>
      </c>
      <c r="F1325">
        <v>1</v>
      </c>
      <c r="G1325" s="1">
        <v>0.5</v>
      </c>
      <c r="J1325" s="2">
        <v>1</v>
      </c>
    </row>
    <row r="1326" spans="1:10" x14ac:dyDescent="0.2">
      <c r="A1326" t="s">
        <v>162</v>
      </c>
      <c r="B1326" t="s">
        <v>147</v>
      </c>
      <c r="C1326" t="e">
        <f t="shared" si="44"/>
        <v>#N/A</v>
      </c>
      <c r="D1326" t="s">
        <v>219</v>
      </c>
      <c r="E1326">
        <v>5</v>
      </c>
      <c r="F1326">
        <v>1</v>
      </c>
      <c r="G1326" s="1">
        <v>0.5</v>
      </c>
      <c r="J1326" s="2">
        <v>1</v>
      </c>
    </row>
    <row r="1327" spans="1:10" x14ac:dyDescent="0.2">
      <c r="A1327" t="s">
        <v>220</v>
      </c>
      <c r="B1327" t="s">
        <v>36</v>
      </c>
      <c r="C1327">
        <f t="shared" ref="C1327:C1358" si="45">VLOOKUP(D1327,pp_s8,2,FALSE)</f>
        <v>4192</v>
      </c>
      <c r="D1327" t="s">
        <v>221</v>
      </c>
      <c r="E1327">
        <v>5</v>
      </c>
      <c r="F1327">
        <v>3</v>
      </c>
      <c r="G1327" s="1">
        <v>0.33</v>
      </c>
      <c r="H1327" s="2">
        <v>1</v>
      </c>
    </row>
    <row r="1328" spans="1:10" x14ac:dyDescent="0.2">
      <c r="A1328" t="s">
        <v>220</v>
      </c>
      <c r="B1328" t="s">
        <v>36</v>
      </c>
      <c r="C1328">
        <f t="shared" si="45"/>
        <v>4192</v>
      </c>
      <c r="D1328" t="s">
        <v>221</v>
      </c>
      <c r="E1328">
        <v>6</v>
      </c>
      <c r="F1328">
        <v>2</v>
      </c>
      <c r="G1328" s="1">
        <v>0.22</v>
      </c>
      <c r="I1328" s="2">
        <v>1</v>
      </c>
    </row>
    <row r="1329" spans="1:16" x14ac:dyDescent="0.2">
      <c r="A1329" t="s">
        <v>220</v>
      </c>
      <c r="B1329" t="s">
        <v>36</v>
      </c>
      <c r="C1329">
        <f t="shared" si="45"/>
        <v>4192</v>
      </c>
      <c r="D1329" t="s">
        <v>221</v>
      </c>
      <c r="E1329">
        <v>7</v>
      </c>
      <c r="F1329">
        <v>4</v>
      </c>
      <c r="G1329" s="1">
        <v>0.44</v>
      </c>
      <c r="H1329" s="2">
        <v>0.75</v>
      </c>
      <c r="J1329" s="2">
        <v>0.25</v>
      </c>
      <c r="O1329" s="3" t="s">
        <v>359</v>
      </c>
      <c r="P1329" s="3" t="s">
        <v>358</v>
      </c>
    </row>
    <row r="1330" spans="1:16" x14ac:dyDescent="0.2">
      <c r="A1330" t="s">
        <v>220</v>
      </c>
      <c r="B1330" t="s">
        <v>36</v>
      </c>
      <c r="C1330">
        <f t="shared" si="45"/>
        <v>4959</v>
      </c>
      <c r="D1330" t="s">
        <v>222</v>
      </c>
      <c r="E1330">
        <v>5</v>
      </c>
      <c r="F1330">
        <v>2</v>
      </c>
      <c r="G1330" s="1">
        <v>0.18</v>
      </c>
      <c r="I1330" s="2">
        <v>0.5</v>
      </c>
      <c r="J1330" s="2">
        <v>0.5</v>
      </c>
      <c r="O1330" s="3" t="s">
        <v>370</v>
      </c>
      <c r="P1330" s="3">
        <v>4960</v>
      </c>
    </row>
    <row r="1331" spans="1:16" x14ac:dyDescent="0.2">
      <c r="A1331" t="s">
        <v>220</v>
      </c>
      <c r="B1331" t="s">
        <v>36</v>
      </c>
      <c r="C1331">
        <f t="shared" si="45"/>
        <v>4959</v>
      </c>
      <c r="D1331" t="s">
        <v>222</v>
      </c>
      <c r="E1331">
        <v>6</v>
      </c>
      <c r="F1331">
        <v>5</v>
      </c>
      <c r="G1331" s="1">
        <v>0.45</v>
      </c>
      <c r="H1331" s="2">
        <v>0.2</v>
      </c>
      <c r="I1331" s="2">
        <v>0.8</v>
      </c>
      <c r="O1331" s="3" t="s">
        <v>225</v>
      </c>
      <c r="P1331" s="3">
        <v>4022</v>
      </c>
    </row>
    <row r="1332" spans="1:16" x14ac:dyDescent="0.2">
      <c r="A1332" t="s">
        <v>220</v>
      </c>
      <c r="B1332" t="s">
        <v>36</v>
      </c>
      <c r="C1332">
        <f t="shared" si="45"/>
        <v>4959</v>
      </c>
      <c r="D1332" t="s">
        <v>222</v>
      </c>
      <c r="E1332">
        <v>7</v>
      </c>
      <c r="F1332">
        <v>4</v>
      </c>
      <c r="G1332" s="1">
        <v>0.36</v>
      </c>
      <c r="I1332" s="2">
        <v>1</v>
      </c>
      <c r="O1332" s="3" t="s">
        <v>192</v>
      </c>
      <c r="P1332" s="3">
        <v>3000</v>
      </c>
    </row>
    <row r="1333" spans="1:16" x14ac:dyDescent="0.2">
      <c r="A1333" t="s">
        <v>220</v>
      </c>
      <c r="B1333" t="s">
        <v>36</v>
      </c>
      <c r="C1333" t="e">
        <f t="shared" si="45"/>
        <v>#N/A</v>
      </c>
      <c r="D1333" t="s">
        <v>223</v>
      </c>
      <c r="E1333">
        <v>1</v>
      </c>
      <c r="F1333">
        <v>1</v>
      </c>
      <c r="G1333" s="1">
        <v>0</v>
      </c>
      <c r="I1333" s="2">
        <v>1</v>
      </c>
      <c r="O1333" s="3" t="s">
        <v>42</v>
      </c>
      <c r="P1333" s="3">
        <v>320</v>
      </c>
    </row>
    <row r="1334" spans="1:16" x14ac:dyDescent="0.2">
      <c r="A1334" t="s">
        <v>220</v>
      </c>
      <c r="B1334" t="s">
        <v>36</v>
      </c>
      <c r="C1334" t="e">
        <f t="shared" si="45"/>
        <v>#N/A</v>
      </c>
      <c r="D1334" t="s">
        <v>223</v>
      </c>
      <c r="E1334">
        <v>2</v>
      </c>
      <c r="F1334">
        <v>8</v>
      </c>
      <c r="G1334" s="1">
        <v>0.02</v>
      </c>
      <c r="I1334" s="2">
        <v>0.875</v>
      </c>
      <c r="J1334" s="2">
        <v>0.125</v>
      </c>
      <c r="O1334" s="3" t="s">
        <v>221</v>
      </c>
      <c r="P1334" s="3">
        <v>4192</v>
      </c>
    </row>
    <row r="1335" spans="1:16" x14ac:dyDescent="0.2">
      <c r="A1335" t="s">
        <v>220</v>
      </c>
      <c r="B1335" t="s">
        <v>36</v>
      </c>
      <c r="C1335" t="e">
        <f t="shared" si="45"/>
        <v>#N/A</v>
      </c>
      <c r="D1335" t="s">
        <v>223</v>
      </c>
      <c r="E1335">
        <v>3</v>
      </c>
      <c r="F1335">
        <v>29</v>
      </c>
      <c r="G1335" s="1">
        <v>0.08</v>
      </c>
      <c r="H1335" s="2">
        <v>0.48299999999999998</v>
      </c>
      <c r="I1335" s="2">
        <v>0.34499999999999997</v>
      </c>
      <c r="J1335" s="2">
        <v>0.17199999999999999</v>
      </c>
      <c r="O1335" s="3" t="s">
        <v>73</v>
      </c>
      <c r="P1335" s="3">
        <v>3083</v>
      </c>
    </row>
    <row r="1336" spans="1:16" x14ac:dyDescent="0.2">
      <c r="A1336" t="s">
        <v>220</v>
      </c>
      <c r="B1336" t="s">
        <v>36</v>
      </c>
      <c r="C1336" t="e">
        <f t="shared" si="45"/>
        <v>#N/A</v>
      </c>
      <c r="D1336" t="s">
        <v>223</v>
      </c>
      <c r="E1336">
        <v>4</v>
      </c>
      <c r="F1336">
        <v>43</v>
      </c>
      <c r="G1336" s="1">
        <v>0.12</v>
      </c>
      <c r="H1336" s="2">
        <v>0.55800000000000005</v>
      </c>
      <c r="I1336" s="2">
        <v>0.16300000000000001</v>
      </c>
      <c r="J1336" s="2">
        <v>0.27900000000000003</v>
      </c>
      <c r="O1336" s="3" t="s">
        <v>226</v>
      </c>
      <c r="P1336" s="3">
        <v>3234</v>
      </c>
    </row>
    <row r="1337" spans="1:16" x14ac:dyDescent="0.2">
      <c r="A1337" t="s">
        <v>220</v>
      </c>
      <c r="B1337" t="s">
        <v>36</v>
      </c>
      <c r="C1337" t="e">
        <f t="shared" si="45"/>
        <v>#N/A</v>
      </c>
      <c r="D1337" t="s">
        <v>223</v>
      </c>
      <c r="E1337">
        <v>5</v>
      </c>
      <c r="F1337">
        <v>76</v>
      </c>
      <c r="G1337" s="1">
        <v>0.21</v>
      </c>
      <c r="H1337" s="2">
        <v>0.64500000000000002</v>
      </c>
      <c r="I1337" s="2">
        <v>0.224</v>
      </c>
      <c r="J1337" s="2">
        <v>0.13200000000000001</v>
      </c>
      <c r="O1337" s="3" t="s">
        <v>173</v>
      </c>
      <c r="P1337" s="3">
        <v>3233</v>
      </c>
    </row>
    <row r="1338" spans="1:16" x14ac:dyDescent="0.2">
      <c r="A1338" t="s">
        <v>220</v>
      </c>
      <c r="B1338" t="s">
        <v>36</v>
      </c>
      <c r="C1338" t="e">
        <f t="shared" si="45"/>
        <v>#N/A</v>
      </c>
      <c r="D1338" t="s">
        <v>223</v>
      </c>
      <c r="E1338">
        <v>6</v>
      </c>
      <c r="F1338">
        <v>77</v>
      </c>
      <c r="G1338" s="1">
        <v>0.22</v>
      </c>
      <c r="H1338" s="2">
        <v>0.377</v>
      </c>
      <c r="I1338" s="2">
        <v>0.442</v>
      </c>
      <c r="J1338" s="2">
        <v>0.182</v>
      </c>
      <c r="O1338" s="3" t="s">
        <v>71</v>
      </c>
      <c r="P1338" s="3">
        <v>81</v>
      </c>
    </row>
    <row r="1339" spans="1:16" x14ac:dyDescent="0.2">
      <c r="A1339" t="s">
        <v>220</v>
      </c>
      <c r="B1339" t="s">
        <v>36</v>
      </c>
      <c r="C1339" t="e">
        <f t="shared" si="45"/>
        <v>#N/A</v>
      </c>
      <c r="D1339" t="s">
        <v>223</v>
      </c>
      <c r="E1339">
        <v>7</v>
      </c>
      <c r="F1339">
        <v>121</v>
      </c>
      <c r="G1339" s="1">
        <v>0.34</v>
      </c>
      <c r="H1339" s="2">
        <v>0.314</v>
      </c>
      <c r="I1339" s="2">
        <v>0.52900000000000003</v>
      </c>
      <c r="J1339" s="2">
        <v>0.157</v>
      </c>
      <c r="O1339" s="3" t="s">
        <v>228</v>
      </c>
      <c r="P1339" s="3">
        <v>4757</v>
      </c>
    </row>
    <row r="1340" spans="1:16" x14ac:dyDescent="0.2">
      <c r="A1340" t="s">
        <v>220</v>
      </c>
      <c r="B1340" t="s">
        <v>36</v>
      </c>
      <c r="C1340">
        <f t="shared" si="45"/>
        <v>621</v>
      </c>
      <c r="D1340" t="s">
        <v>152</v>
      </c>
      <c r="E1340">
        <v>7</v>
      </c>
      <c r="F1340">
        <v>1</v>
      </c>
      <c r="G1340" s="1">
        <v>1</v>
      </c>
      <c r="J1340" s="2">
        <v>1</v>
      </c>
      <c r="O1340" s="3" t="s">
        <v>222</v>
      </c>
      <c r="P1340" s="3">
        <v>4959</v>
      </c>
    </row>
    <row r="1341" spans="1:16" x14ac:dyDescent="0.2">
      <c r="A1341" t="s">
        <v>220</v>
      </c>
      <c r="B1341" t="s">
        <v>36</v>
      </c>
      <c r="C1341">
        <f t="shared" si="45"/>
        <v>3162</v>
      </c>
      <c r="D1341" t="s">
        <v>224</v>
      </c>
      <c r="E1341">
        <v>7</v>
      </c>
      <c r="F1341">
        <v>1</v>
      </c>
      <c r="G1341" s="1">
        <v>1</v>
      </c>
      <c r="J1341" s="2">
        <v>1</v>
      </c>
      <c r="O1341" s="3" t="s">
        <v>224</v>
      </c>
      <c r="P1341" s="3">
        <v>3162</v>
      </c>
    </row>
    <row r="1342" spans="1:16" x14ac:dyDescent="0.2">
      <c r="A1342" t="s">
        <v>220</v>
      </c>
      <c r="B1342" t="s">
        <v>36</v>
      </c>
      <c r="C1342">
        <f t="shared" si="45"/>
        <v>4022</v>
      </c>
      <c r="D1342" t="s">
        <v>225</v>
      </c>
      <c r="E1342">
        <v>0</v>
      </c>
      <c r="F1342">
        <v>1</v>
      </c>
      <c r="G1342" s="1">
        <v>0</v>
      </c>
      <c r="I1342" s="2">
        <v>1</v>
      </c>
      <c r="O1342" s="3" t="s">
        <v>152</v>
      </c>
      <c r="P1342" s="3">
        <v>621</v>
      </c>
    </row>
    <row r="1343" spans="1:16" x14ac:dyDescent="0.2">
      <c r="A1343" t="s">
        <v>220</v>
      </c>
      <c r="B1343" t="s">
        <v>36</v>
      </c>
      <c r="C1343">
        <f t="shared" si="45"/>
        <v>4022</v>
      </c>
      <c r="D1343" t="s">
        <v>225</v>
      </c>
      <c r="E1343">
        <v>1</v>
      </c>
      <c r="F1343">
        <v>3</v>
      </c>
      <c r="G1343" s="1">
        <v>0.01</v>
      </c>
      <c r="I1343" s="2">
        <v>1</v>
      </c>
      <c r="O1343" s="3" t="s">
        <v>371</v>
      </c>
      <c r="P1343" s="3">
        <v>156</v>
      </c>
    </row>
    <row r="1344" spans="1:16" x14ac:dyDescent="0.2">
      <c r="A1344" t="s">
        <v>220</v>
      </c>
      <c r="B1344" t="s">
        <v>36</v>
      </c>
      <c r="C1344">
        <f t="shared" si="45"/>
        <v>4022</v>
      </c>
      <c r="D1344" t="s">
        <v>225</v>
      </c>
      <c r="E1344">
        <v>2</v>
      </c>
      <c r="F1344">
        <v>30</v>
      </c>
      <c r="G1344" s="1">
        <v>0.1</v>
      </c>
      <c r="H1344" s="2">
        <v>6.7000000000000004E-2</v>
      </c>
      <c r="I1344" s="2">
        <v>0.83299999999999996</v>
      </c>
      <c r="J1344" s="2">
        <v>0.1</v>
      </c>
      <c r="O1344" s="3" t="s">
        <v>227</v>
      </c>
      <c r="P1344" s="3">
        <v>4961</v>
      </c>
    </row>
    <row r="1345" spans="1:16" x14ac:dyDescent="0.2">
      <c r="A1345" t="s">
        <v>220</v>
      </c>
      <c r="B1345" t="s">
        <v>36</v>
      </c>
      <c r="C1345">
        <f t="shared" si="45"/>
        <v>4022</v>
      </c>
      <c r="D1345" t="s">
        <v>225</v>
      </c>
      <c r="E1345">
        <v>3</v>
      </c>
      <c r="F1345">
        <v>38</v>
      </c>
      <c r="G1345" s="1">
        <v>0.12</v>
      </c>
      <c r="H1345" s="2">
        <v>0.42099999999999999</v>
      </c>
      <c r="I1345" s="2">
        <v>0.42099999999999999</v>
      </c>
      <c r="J1345" s="2">
        <v>0.158</v>
      </c>
      <c r="O1345" s="3" t="s">
        <v>372</v>
      </c>
      <c r="P1345" s="3">
        <v>3011</v>
      </c>
    </row>
    <row r="1346" spans="1:16" x14ac:dyDescent="0.2">
      <c r="A1346" t="s">
        <v>220</v>
      </c>
      <c r="B1346" t="s">
        <v>36</v>
      </c>
      <c r="C1346">
        <f t="shared" si="45"/>
        <v>4022</v>
      </c>
      <c r="D1346" t="s">
        <v>225</v>
      </c>
      <c r="E1346">
        <v>4</v>
      </c>
      <c r="F1346">
        <v>46</v>
      </c>
      <c r="G1346" s="1">
        <v>0.15</v>
      </c>
      <c r="H1346" s="2">
        <v>0.30399999999999999</v>
      </c>
      <c r="I1346" s="2">
        <v>0.41299999999999998</v>
      </c>
      <c r="J1346" s="2">
        <v>0.28299999999999997</v>
      </c>
      <c r="O1346" s="3" t="s">
        <v>172</v>
      </c>
      <c r="P1346" s="3">
        <v>301</v>
      </c>
    </row>
    <row r="1347" spans="1:16" x14ac:dyDescent="0.2">
      <c r="A1347" t="s">
        <v>220</v>
      </c>
      <c r="B1347" t="s">
        <v>36</v>
      </c>
      <c r="C1347">
        <f t="shared" si="45"/>
        <v>4022</v>
      </c>
      <c r="D1347" t="s">
        <v>225</v>
      </c>
      <c r="E1347">
        <v>5</v>
      </c>
      <c r="F1347">
        <v>73</v>
      </c>
      <c r="G1347" s="1">
        <v>0.24</v>
      </c>
      <c r="H1347" s="2">
        <v>0.46600000000000003</v>
      </c>
      <c r="I1347" s="2">
        <v>0.315</v>
      </c>
      <c r="J1347" s="2">
        <v>0.219</v>
      </c>
    </row>
    <row r="1348" spans="1:16" x14ac:dyDescent="0.2">
      <c r="A1348" t="s">
        <v>220</v>
      </c>
      <c r="B1348" t="s">
        <v>36</v>
      </c>
      <c r="C1348">
        <f t="shared" si="45"/>
        <v>4022</v>
      </c>
      <c r="D1348" t="s">
        <v>225</v>
      </c>
      <c r="E1348">
        <v>6</v>
      </c>
      <c r="F1348">
        <v>39</v>
      </c>
      <c r="G1348" s="1">
        <v>0.13</v>
      </c>
      <c r="H1348" s="2">
        <v>0.436</v>
      </c>
      <c r="I1348" s="2">
        <v>0.53800000000000003</v>
      </c>
      <c r="J1348" s="2">
        <v>2.5999999999999999E-2</v>
      </c>
    </row>
    <row r="1349" spans="1:16" x14ac:dyDescent="0.2">
      <c r="A1349" t="s">
        <v>220</v>
      </c>
      <c r="B1349" t="s">
        <v>36</v>
      </c>
      <c r="C1349">
        <f t="shared" si="45"/>
        <v>4022</v>
      </c>
      <c r="D1349" t="s">
        <v>225</v>
      </c>
      <c r="E1349">
        <v>7</v>
      </c>
      <c r="F1349">
        <v>75</v>
      </c>
      <c r="G1349" s="1">
        <v>0.25</v>
      </c>
      <c r="H1349" s="2">
        <v>0.4</v>
      </c>
      <c r="I1349" s="2">
        <v>0.41299999999999998</v>
      </c>
      <c r="J1349" s="2">
        <v>0.187</v>
      </c>
    </row>
    <row r="1350" spans="1:16" x14ac:dyDescent="0.2">
      <c r="A1350" t="s">
        <v>220</v>
      </c>
      <c r="B1350" t="s">
        <v>36</v>
      </c>
      <c r="C1350">
        <f t="shared" si="45"/>
        <v>320</v>
      </c>
      <c r="D1350" t="s">
        <v>42</v>
      </c>
      <c r="E1350">
        <v>1</v>
      </c>
      <c r="F1350">
        <v>2</v>
      </c>
      <c r="G1350" s="1">
        <v>0.02</v>
      </c>
      <c r="I1350" s="2">
        <v>1</v>
      </c>
    </row>
    <row r="1351" spans="1:16" x14ac:dyDescent="0.2">
      <c r="A1351" t="s">
        <v>220</v>
      </c>
      <c r="B1351" t="s">
        <v>36</v>
      </c>
      <c r="C1351">
        <f t="shared" si="45"/>
        <v>320</v>
      </c>
      <c r="D1351" t="s">
        <v>42</v>
      </c>
      <c r="E1351">
        <v>2</v>
      </c>
      <c r="F1351">
        <v>1</v>
      </c>
      <c r="G1351" s="1">
        <v>0.01</v>
      </c>
      <c r="I1351" s="2">
        <v>1</v>
      </c>
    </row>
    <row r="1352" spans="1:16" x14ac:dyDescent="0.2">
      <c r="A1352" t="s">
        <v>220</v>
      </c>
      <c r="B1352" t="s">
        <v>36</v>
      </c>
      <c r="C1352">
        <f t="shared" si="45"/>
        <v>320</v>
      </c>
      <c r="D1352" t="s">
        <v>42</v>
      </c>
      <c r="E1352">
        <v>3</v>
      </c>
      <c r="F1352">
        <v>3</v>
      </c>
      <c r="G1352" s="1">
        <v>0.03</v>
      </c>
      <c r="H1352" s="2">
        <v>0.66700000000000004</v>
      </c>
      <c r="I1352" s="2">
        <v>0.33300000000000002</v>
      </c>
    </row>
    <row r="1353" spans="1:16" x14ac:dyDescent="0.2">
      <c r="A1353" t="s">
        <v>220</v>
      </c>
      <c r="B1353" t="s">
        <v>36</v>
      </c>
      <c r="C1353">
        <f t="shared" si="45"/>
        <v>320</v>
      </c>
      <c r="D1353" t="s">
        <v>42</v>
      </c>
      <c r="E1353">
        <v>4</v>
      </c>
      <c r="F1353">
        <v>10</v>
      </c>
      <c r="G1353" s="1">
        <v>0.1</v>
      </c>
      <c r="H1353" s="2">
        <v>0.7</v>
      </c>
      <c r="I1353" s="2">
        <v>0.2</v>
      </c>
      <c r="J1353" s="2">
        <v>0.1</v>
      </c>
    </row>
    <row r="1354" spans="1:16" x14ac:dyDescent="0.2">
      <c r="A1354" t="s">
        <v>220</v>
      </c>
      <c r="B1354" t="s">
        <v>36</v>
      </c>
      <c r="C1354">
        <f t="shared" si="45"/>
        <v>320</v>
      </c>
      <c r="D1354" t="s">
        <v>42</v>
      </c>
      <c r="E1354">
        <v>5</v>
      </c>
      <c r="F1354">
        <v>18</v>
      </c>
      <c r="G1354" s="1">
        <v>0.17</v>
      </c>
      <c r="H1354" s="2">
        <v>0.83299999999999996</v>
      </c>
      <c r="I1354" s="2">
        <v>5.6000000000000001E-2</v>
      </c>
      <c r="J1354" s="2">
        <v>0.111</v>
      </c>
    </row>
    <row r="1355" spans="1:16" x14ac:dyDescent="0.2">
      <c r="A1355" t="s">
        <v>220</v>
      </c>
      <c r="B1355" t="s">
        <v>36</v>
      </c>
      <c r="C1355">
        <f t="shared" si="45"/>
        <v>320</v>
      </c>
      <c r="D1355" t="s">
        <v>42</v>
      </c>
      <c r="E1355">
        <v>6</v>
      </c>
      <c r="F1355">
        <v>25</v>
      </c>
      <c r="G1355" s="1">
        <v>0.24</v>
      </c>
      <c r="H1355" s="2">
        <v>0.36</v>
      </c>
      <c r="I1355" s="2">
        <v>0.4</v>
      </c>
      <c r="J1355" s="2">
        <v>0.24</v>
      </c>
    </row>
    <row r="1356" spans="1:16" x14ac:dyDescent="0.2">
      <c r="A1356" t="s">
        <v>220</v>
      </c>
      <c r="B1356" t="s">
        <v>36</v>
      </c>
      <c r="C1356">
        <f t="shared" si="45"/>
        <v>320</v>
      </c>
      <c r="D1356" t="s">
        <v>42</v>
      </c>
      <c r="E1356">
        <v>7</v>
      </c>
      <c r="F1356">
        <v>44</v>
      </c>
      <c r="G1356" s="1">
        <v>0.43</v>
      </c>
      <c r="H1356" s="2">
        <v>0.38600000000000001</v>
      </c>
      <c r="I1356" s="2">
        <v>0.45500000000000002</v>
      </c>
      <c r="J1356" s="2">
        <v>0.159</v>
      </c>
    </row>
    <row r="1357" spans="1:16" x14ac:dyDescent="0.2">
      <c r="A1357" t="s">
        <v>220</v>
      </c>
      <c r="B1357" t="s">
        <v>36</v>
      </c>
      <c r="C1357">
        <f t="shared" si="45"/>
        <v>3233</v>
      </c>
      <c r="D1357" t="s">
        <v>173</v>
      </c>
      <c r="E1357">
        <v>3</v>
      </c>
      <c r="F1357">
        <v>2</v>
      </c>
      <c r="G1357" s="1">
        <v>0.03</v>
      </c>
      <c r="H1357" s="2">
        <v>1</v>
      </c>
    </row>
    <row r="1358" spans="1:16" x14ac:dyDescent="0.2">
      <c r="A1358" t="s">
        <v>220</v>
      </c>
      <c r="B1358" t="s">
        <v>36</v>
      </c>
      <c r="C1358">
        <f t="shared" si="45"/>
        <v>3233</v>
      </c>
      <c r="D1358" t="s">
        <v>173</v>
      </c>
      <c r="E1358">
        <v>4</v>
      </c>
      <c r="F1358">
        <v>6</v>
      </c>
      <c r="G1358" s="1">
        <v>0.09</v>
      </c>
      <c r="H1358" s="2">
        <v>0.33300000000000002</v>
      </c>
      <c r="I1358" s="2">
        <v>0.16700000000000001</v>
      </c>
      <c r="J1358" s="2">
        <v>0.5</v>
      </c>
    </row>
    <row r="1359" spans="1:16" x14ac:dyDescent="0.2">
      <c r="A1359" t="s">
        <v>220</v>
      </c>
      <c r="B1359" t="s">
        <v>36</v>
      </c>
      <c r="C1359">
        <f t="shared" ref="C1359:C1385" si="46">VLOOKUP(D1359,pp_s8,2,FALSE)</f>
        <v>3233</v>
      </c>
      <c r="D1359" t="s">
        <v>173</v>
      </c>
      <c r="E1359">
        <v>5</v>
      </c>
      <c r="F1359">
        <v>11</v>
      </c>
      <c r="G1359" s="1">
        <v>0.17</v>
      </c>
      <c r="H1359" s="2">
        <v>0.63600000000000001</v>
      </c>
      <c r="I1359" s="2">
        <v>0.182</v>
      </c>
      <c r="J1359" s="2">
        <v>0.182</v>
      </c>
    </row>
    <row r="1360" spans="1:16" x14ac:dyDescent="0.2">
      <c r="A1360" t="s">
        <v>220</v>
      </c>
      <c r="B1360" t="s">
        <v>36</v>
      </c>
      <c r="C1360">
        <f t="shared" si="46"/>
        <v>3233</v>
      </c>
      <c r="D1360" t="s">
        <v>173</v>
      </c>
      <c r="E1360">
        <v>6</v>
      </c>
      <c r="F1360">
        <v>12</v>
      </c>
      <c r="G1360" s="1">
        <v>0.19</v>
      </c>
      <c r="H1360" s="2">
        <v>8.3000000000000004E-2</v>
      </c>
      <c r="I1360" s="2">
        <v>0.66700000000000004</v>
      </c>
      <c r="J1360" s="2">
        <v>0.25</v>
      </c>
    </row>
    <row r="1361" spans="1:10" x14ac:dyDescent="0.2">
      <c r="A1361" t="s">
        <v>220</v>
      </c>
      <c r="B1361" t="s">
        <v>36</v>
      </c>
      <c r="C1361">
        <f t="shared" si="46"/>
        <v>3233</v>
      </c>
      <c r="D1361" t="s">
        <v>173</v>
      </c>
      <c r="E1361">
        <v>7</v>
      </c>
      <c r="F1361">
        <v>33</v>
      </c>
      <c r="G1361" s="1">
        <v>0.52</v>
      </c>
      <c r="H1361" s="2">
        <v>0.48499999999999999</v>
      </c>
      <c r="I1361" s="2">
        <v>0.182</v>
      </c>
      <c r="J1361" s="2">
        <v>0.33300000000000002</v>
      </c>
    </row>
    <row r="1362" spans="1:10" x14ac:dyDescent="0.2">
      <c r="A1362" t="s">
        <v>220</v>
      </c>
      <c r="B1362" t="s">
        <v>36</v>
      </c>
      <c r="C1362" t="e">
        <f t="shared" si="46"/>
        <v>#N/A</v>
      </c>
      <c r="D1362" t="s">
        <v>114</v>
      </c>
      <c r="E1362">
        <v>5</v>
      </c>
      <c r="F1362">
        <v>1</v>
      </c>
      <c r="G1362" s="1">
        <v>0.08</v>
      </c>
      <c r="H1362" s="2">
        <v>1</v>
      </c>
    </row>
    <row r="1363" spans="1:10" x14ac:dyDescent="0.2">
      <c r="A1363" t="s">
        <v>220</v>
      </c>
      <c r="B1363" t="s">
        <v>36</v>
      </c>
      <c r="C1363" t="e">
        <f t="shared" si="46"/>
        <v>#N/A</v>
      </c>
      <c r="D1363" t="s">
        <v>114</v>
      </c>
      <c r="E1363">
        <v>6</v>
      </c>
      <c r="F1363">
        <v>2</v>
      </c>
      <c r="G1363" s="1">
        <v>0.17</v>
      </c>
      <c r="H1363" s="2">
        <v>1</v>
      </c>
    </row>
    <row r="1364" spans="1:10" x14ac:dyDescent="0.2">
      <c r="A1364" t="s">
        <v>220</v>
      </c>
      <c r="B1364" t="s">
        <v>36</v>
      </c>
      <c r="C1364" t="e">
        <f t="shared" si="46"/>
        <v>#N/A</v>
      </c>
      <c r="D1364" t="s">
        <v>114</v>
      </c>
      <c r="E1364">
        <v>7</v>
      </c>
      <c r="F1364">
        <v>9</v>
      </c>
      <c r="G1364" s="1">
        <v>0.75</v>
      </c>
      <c r="H1364" s="2">
        <v>0.222</v>
      </c>
      <c r="I1364" s="2">
        <v>0.33300000000000002</v>
      </c>
      <c r="J1364" s="2">
        <v>0.44400000000000001</v>
      </c>
    </row>
    <row r="1365" spans="1:10" x14ac:dyDescent="0.2">
      <c r="A1365" t="s">
        <v>220</v>
      </c>
      <c r="B1365" t="s">
        <v>36</v>
      </c>
      <c r="C1365">
        <f t="shared" si="46"/>
        <v>81</v>
      </c>
      <c r="D1365" t="s">
        <v>71</v>
      </c>
      <c r="E1365">
        <v>2</v>
      </c>
      <c r="F1365">
        <v>1</v>
      </c>
      <c r="G1365" s="1">
        <v>0.03</v>
      </c>
      <c r="J1365" s="2">
        <v>1</v>
      </c>
    </row>
    <row r="1366" spans="1:10" x14ac:dyDescent="0.2">
      <c r="A1366" t="s">
        <v>220</v>
      </c>
      <c r="B1366" t="s">
        <v>36</v>
      </c>
      <c r="C1366">
        <f t="shared" si="46"/>
        <v>81</v>
      </c>
      <c r="D1366" t="s">
        <v>71</v>
      </c>
      <c r="E1366">
        <v>3</v>
      </c>
      <c r="F1366">
        <v>1</v>
      </c>
      <c r="G1366" s="1">
        <v>0.03</v>
      </c>
      <c r="H1366" s="2">
        <v>1</v>
      </c>
    </row>
    <row r="1367" spans="1:10" x14ac:dyDescent="0.2">
      <c r="A1367" t="s">
        <v>220</v>
      </c>
      <c r="B1367" t="s">
        <v>36</v>
      </c>
      <c r="C1367">
        <f t="shared" si="46"/>
        <v>81</v>
      </c>
      <c r="D1367" t="s">
        <v>71</v>
      </c>
      <c r="E1367">
        <v>4</v>
      </c>
      <c r="F1367">
        <v>5</v>
      </c>
      <c r="G1367" s="1">
        <v>0.14000000000000001</v>
      </c>
      <c r="H1367" s="2">
        <v>0.2</v>
      </c>
      <c r="I1367" s="2">
        <v>0.4</v>
      </c>
      <c r="J1367" s="2">
        <v>0.4</v>
      </c>
    </row>
    <row r="1368" spans="1:10" x14ac:dyDescent="0.2">
      <c r="A1368" t="s">
        <v>220</v>
      </c>
      <c r="B1368" t="s">
        <v>36</v>
      </c>
      <c r="C1368">
        <f t="shared" si="46"/>
        <v>81</v>
      </c>
      <c r="D1368" t="s">
        <v>71</v>
      </c>
      <c r="E1368">
        <v>5</v>
      </c>
      <c r="F1368">
        <v>3</v>
      </c>
      <c r="G1368" s="1">
        <v>0.09</v>
      </c>
      <c r="H1368" s="2">
        <v>0.66700000000000004</v>
      </c>
      <c r="J1368" s="2">
        <v>0.33300000000000002</v>
      </c>
    </row>
    <row r="1369" spans="1:10" x14ac:dyDescent="0.2">
      <c r="A1369" t="s">
        <v>220</v>
      </c>
      <c r="B1369" t="s">
        <v>36</v>
      </c>
      <c r="C1369">
        <f t="shared" si="46"/>
        <v>81</v>
      </c>
      <c r="D1369" t="s">
        <v>71</v>
      </c>
      <c r="E1369">
        <v>6</v>
      </c>
      <c r="F1369">
        <v>7</v>
      </c>
      <c r="G1369" s="1">
        <v>0.2</v>
      </c>
      <c r="H1369" s="2">
        <v>0.71399999999999997</v>
      </c>
      <c r="I1369" s="2">
        <v>0.14299999999999999</v>
      </c>
      <c r="J1369" s="2">
        <v>0.14299999999999999</v>
      </c>
    </row>
    <row r="1370" spans="1:10" x14ac:dyDescent="0.2">
      <c r="A1370" t="s">
        <v>220</v>
      </c>
      <c r="B1370" t="s">
        <v>36</v>
      </c>
      <c r="C1370">
        <f t="shared" si="46"/>
        <v>81</v>
      </c>
      <c r="D1370" t="s">
        <v>71</v>
      </c>
      <c r="E1370">
        <v>7</v>
      </c>
      <c r="F1370">
        <v>18</v>
      </c>
      <c r="G1370" s="1">
        <v>0.51</v>
      </c>
      <c r="H1370" s="2">
        <v>0.33300000000000002</v>
      </c>
      <c r="I1370" s="2">
        <v>0.38900000000000001</v>
      </c>
      <c r="J1370" s="2">
        <v>0.27800000000000002</v>
      </c>
    </row>
    <row r="1371" spans="1:10" x14ac:dyDescent="0.2">
      <c r="A1371" t="s">
        <v>220</v>
      </c>
      <c r="B1371" t="s">
        <v>36</v>
      </c>
      <c r="C1371">
        <f t="shared" si="46"/>
        <v>3234</v>
      </c>
      <c r="D1371" t="s">
        <v>226</v>
      </c>
      <c r="E1371">
        <v>4</v>
      </c>
      <c r="F1371">
        <v>1</v>
      </c>
      <c r="G1371" s="1">
        <v>1</v>
      </c>
      <c r="H1371" s="2">
        <v>1</v>
      </c>
    </row>
    <row r="1372" spans="1:10" x14ac:dyDescent="0.2">
      <c r="A1372" t="s">
        <v>220</v>
      </c>
      <c r="B1372" t="s">
        <v>36</v>
      </c>
      <c r="C1372">
        <f t="shared" si="46"/>
        <v>4961</v>
      </c>
      <c r="D1372" t="s">
        <v>227</v>
      </c>
      <c r="E1372">
        <v>4</v>
      </c>
      <c r="F1372">
        <v>1</v>
      </c>
      <c r="G1372" s="1">
        <v>7.0000000000000007E-2</v>
      </c>
      <c r="J1372" s="2">
        <v>1</v>
      </c>
    </row>
    <row r="1373" spans="1:10" x14ac:dyDescent="0.2">
      <c r="A1373" t="s">
        <v>220</v>
      </c>
      <c r="B1373" t="s">
        <v>36</v>
      </c>
      <c r="C1373">
        <f t="shared" si="46"/>
        <v>4961</v>
      </c>
      <c r="D1373" t="s">
        <v>227</v>
      </c>
      <c r="E1373">
        <v>5</v>
      </c>
      <c r="F1373">
        <v>5</v>
      </c>
      <c r="G1373" s="1">
        <v>0.33</v>
      </c>
      <c r="H1373" s="2">
        <v>0.4</v>
      </c>
      <c r="J1373" s="2">
        <v>0.6</v>
      </c>
    </row>
    <row r="1374" spans="1:10" x14ac:dyDescent="0.2">
      <c r="A1374" t="s">
        <v>220</v>
      </c>
      <c r="B1374" t="s">
        <v>36</v>
      </c>
      <c r="C1374">
        <f t="shared" si="46"/>
        <v>4961</v>
      </c>
      <c r="D1374" t="s">
        <v>227</v>
      </c>
      <c r="E1374">
        <v>6</v>
      </c>
      <c r="F1374">
        <v>1</v>
      </c>
      <c r="G1374" s="1">
        <v>7.0000000000000007E-2</v>
      </c>
      <c r="I1374" s="2">
        <v>1</v>
      </c>
    </row>
    <row r="1375" spans="1:10" x14ac:dyDescent="0.2">
      <c r="A1375" t="s">
        <v>220</v>
      </c>
      <c r="B1375" t="s">
        <v>36</v>
      </c>
      <c r="C1375">
        <f t="shared" si="46"/>
        <v>4961</v>
      </c>
      <c r="D1375" t="s">
        <v>227</v>
      </c>
      <c r="E1375">
        <v>7</v>
      </c>
      <c r="F1375">
        <v>8</v>
      </c>
      <c r="G1375" s="1">
        <v>0.53</v>
      </c>
      <c r="H1375" s="2">
        <v>0.5</v>
      </c>
      <c r="I1375" s="2">
        <v>0.125</v>
      </c>
      <c r="J1375" s="2">
        <v>0.375</v>
      </c>
    </row>
    <row r="1376" spans="1:10" x14ac:dyDescent="0.2">
      <c r="A1376" t="s">
        <v>220</v>
      </c>
      <c r="B1376" t="s">
        <v>36</v>
      </c>
      <c r="C1376">
        <f t="shared" si="46"/>
        <v>3000</v>
      </c>
      <c r="D1376" t="s">
        <v>192</v>
      </c>
      <c r="E1376">
        <v>7</v>
      </c>
      <c r="F1376">
        <v>1</v>
      </c>
      <c r="G1376" s="1">
        <v>1</v>
      </c>
      <c r="J1376" s="2">
        <v>1</v>
      </c>
    </row>
    <row r="1377" spans="1:10" x14ac:dyDescent="0.2">
      <c r="A1377" t="s">
        <v>220</v>
      </c>
      <c r="B1377" t="s">
        <v>36</v>
      </c>
      <c r="C1377" t="e">
        <f t="shared" si="46"/>
        <v>#N/A</v>
      </c>
      <c r="D1377" t="s">
        <v>145</v>
      </c>
      <c r="E1377">
        <v>6</v>
      </c>
      <c r="F1377">
        <v>1</v>
      </c>
      <c r="G1377" s="1">
        <v>1</v>
      </c>
      <c r="J1377" s="2">
        <v>1</v>
      </c>
    </row>
    <row r="1378" spans="1:10" x14ac:dyDescent="0.2">
      <c r="A1378" t="s">
        <v>220</v>
      </c>
      <c r="B1378" t="s">
        <v>36</v>
      </c>
      <c r="C1378">
        <f t="shared" si="46"/>
        <v>3083</v>
      </c>
      <c r="D1378" t="s">
        <v>73</v>
      </c>
      <c r="E1378">
        <v>4</v>
      </c>
      <c r="F1378">
        <v>1</v>
      </c>
      <c r="G1378" s="1">
        <v>0.2</v>
      </c>
      <c r="H1378" s="2">
        <v>1</v>
      </c>
    </row>
    <row r="1379" spans="1:10" x14ac:dyDescent="0.2">
      <c r="A1379" t="s">
        <v>220</v>
      </c>
      <c r="B1379" t="s">
        <v>36</v>
      </c>
      <c r="C1379">
        <f t="shared" si="46"/>
        <v>3083</v>
      </c>
      <c r="D1379" t="s">
        <v>73</v>
      </c>
      <c r="E1379">
        <v>5</v>
      </c>
      <c r="F1379">
        <v>1</v>
      </c>
      <c r="G1379" s="1">
        <v>0.2</v>
      </c>
      <c r="H1379" s="2">
        <v>1</v>
      </c>
    </row>
    <row r="1380" spans="1:10" x14ac:dyDescent="0.2">
      <c r="A1380" t="s">
        <v>220</v>
      </c>
      <c r="B1380" t="s">
        <v>36</v>
      </c>
      <c r="C1380">
        <f t="shared" si="46"/>
        <v>3083</v>
      </c>
      <c r="D1380" t="s">
        <v>73</v>
      </c>
      <c r="E1380">
        <v>7</v>
      </c>
      <c r="F1380">
        <v>3</v>
      </c>
      <c r="G1380" s="1">
        <v>0.6</v>
      </c>
      <c r="H1380" s="2">
        <v>0.33300000000000002</v>
      </c>
      <c r="J1380" s="2">
        <v>0.66700000000000004</v>
      </c>
    </row>
    <row r="1381" spans="1:10" x14ac:dyDescent="0.2">
      <c r="A1381" t="s">
        <v>220</v>
      </c>
      <c r="B1381" t="s">
        <v>36</v>
      </c>
      <c r="C1381">
        <f t="shared" si="46"/>
        <v>4757</v>
      </c>
      <c r="D1381" t="s">
        <v>228</v>
      </c>
      <c r="E1381">
        <v>3</v>
      </c>
      <c r="F1381">
        <v>2</v>
      </c>
      <c r="G1381" s="1">
        <v>0.08</v>
      </c>
      <c r="H1381" s="2">
        <v>0.5</v>
      </c>
      <c r="I1381" s="2">
        <v>0.5</v>
      </c>
    </row>
    <row r="1382" spans="1:10" x14ac:dyDescent="0.2">
      <c r="A1382" t="s">
        <v>220</v>
      </c>
      <c r="B1382" t="s">
        <v>36</v>
      </c>
      <c r="C1382">
        <f t="shared" si="46"/>
        <v>4757</v>
      </c>
      <c r="D1382" t="s">
        <v>228</v>
      </c>
      <c r="E1382">
        <v>4</v>
      </c>
      <c r="F1382">
        <v>2</v>
      </c>
      <c r="G1382" s="1">
        <v>0.08</v>
      </c>
      <c r="I1382" s="2">
        <v>0.5</v>
      </c>
      <c r="J1382" s="2">
        <v>0.5</v>
      </c>
    </row>
    <row r="1383" spans="1:10" x14ac:dyDescent="0.2">
      <c r="A1383" t="s">
        <v>220</v>
      </c>
      <c r="B1383" t="s">
        <v>36</v>
      </c>
      <c r="C1383">
        <f t="shared" si="46"/>
        <v>4757</v>
      </c>
      <c r="D1383" t="s">
        <v>228</v>
      </c>
      <c r="E1383">
        <v>5</v>
      </c>
      <c r="F1383">
        <v>4</v>
      </c>
      <c r="G1383" s="1">
        <v>0.15</v>
      </c>
      <c r="H1383" s="2">
        <v>0.25</v>
      </c>
      <c r="I1383" s="2">
        <v>0.25</v>
      </c>
      <c r="J1383" s="2">
        <v>0.5</v>
      </c>
    </row>
    <row r="1384" spans="1:10" x14ac:dyDescent="0.2">
      <c r="A1384" t="s">
        <v>220</v>
      </c>
      <c r="B1384" t="s">
        <v>36</v>
      </c>
      <c r="C1384">
        <f t="shared" si="46"/>
        <v>4757</v>
      </c>
      <c r="D1384" t="s">
        <v>228</v>
      </c>
      <c r="E1384">
        <v>6</v>
      </c>
      <c r="F1384">
        <v>2</v>
      </c>
      <c r="G1384" s="1">
        <v>0.08</v>
      </c>
      <c r="I1384" s="2">
        <v>0.5</v>
      </c>
      <c r="J1384" s="2">
        <v>0.5</v>
      </c>
    </row>
    <row r="1385" spans="1:10" x14ac:dyDescent="0.2">
      <c r="A1385" t="s">
        <v>220</v>
      </c>
      <c r="B1385" t="s">
        <v>36</v>
      </c>
      <c r="C1385">
        <f t="shared" si="46"/>
        <v>4757</v>
      </c>
      <c r="D1385" t="s">
        <v>228</v>
      </c>
      <c r="E1385">
        <v>7</v>
      </c>
      <c r="F1385">
        <v>16</v>
      </c>
      <c r="G1385" s="1">
        <v>0.62</v>
      </c>
      <c r="H1385" s="2">
        <v>0.313</v>
      </c>
      <c r="I1385" s="2">
        <v>0.375</v>
      </c>
      <c r="J1385" s="2">
        <v>0.313</v>
      </c>
    </row>
    <row r="1386" spans="1:10" x14ac:dyDescent="0.2">
      <c r="A1386" t="s">
        <v>220</v>
      </c>
      <c r="B1386" t="s">
        <v>60</v>
      </c>
      <c r="C1386">
        <f t="shared" ref="C1386:C1417" si="47">VLOOKUP(D1386,tt_s8,2,FALSE)</f>
        <v>3095</v>
      </c>
      <c r="D1386" t="s">
        <v>148</v>
      </c>
      <c r="E1386">
        <v>2</v>
      </c>
      <c r="F1386">
        <v>12</v>
      </c>
      <c r="G1386" s="1">
        <v>0.08</v>
      </c>
      <c r="I1386" s="2">
        <v>1</v>
      </c>
    </row>
    <row r="1387" spans="1:10" x14ac:dyDescent="0.2">
      <c r="A1387" t="s">
        <v>220</v>
      </c>
      <c r="B1387" t="s">
        <v>60</v>
      </c>
      <c r="C1387">
        <f t="shared" si="47"/>
        <v>3095</v>
      </c>
      <c r="D1387" t="s">
        <v>148</v>
      </c>
      <c r="E1387">
        <v>3</v>
      </c>
      <c r="F1387">
        <v>18</v>
      </c>
      <c r="G1387" s="1">
        <v>0.12</v>
      </c>
      <c r="H1387" s="2">
        <v>0.222</v>
      </c>
      <c r="I1387" s="2">
        <v>0.5</v>
      </c>
      <c r="J1387" s="2">
        <v>0.27800000000000002</v>
      </c>
    </row>
    <row r="1388" spans="1:10" x14ac:dyDescent="0.2">
      <c r="A1388" t="s">
        <v>220</v>
      </c>
      <c r="B1388" t="s">
        <v>60</v>
      </c>
      <c r="C1388">
        <f t="shared" si="47"/>
        <v>3095</v>
      </c>
      <c r="D1388" t="s">
        <v>148</v>
      </c>
      <c r="E1388">
        <v>4</v>
      </c>
      <c r="F1388">
        <v>19</v>
      </c>
      <c r="G1388" s="1">
        <v>0.13</v>
      </c>
      <c r="H1388" s="2">
        <v>0.36799999999999999</v>
      </c>
      <c r="I1388" s="2">
        <v>0.316</v>
      </c>
      <c r="J1388" s="2">
        <v>0.316</v>
      </c>
    </row>
    <row r="1389" spans="1:10" x14ac:dyDescent="0.2">
      <c r="A1389" t="s">
        <v>220</v>
      </c>
      <c r="B1389" t="s">
        <v>60</v>
      </c>
      <c r="C1389">
        <f t="shared" si="47"/>
        <v>3095</v>
      </c>
      <c r="D1389" t="s">
        <v>148</v>
      </c>
      <c r="E1389">
        <v>5</v>
      </c>
      <c r="F1389">
        <v>34</v>
      </c>
      <c r="G1389" s="1">
        <v>0.23</v>
      </c>
      <c r="H1389" s="2">
        <v>0.52900000000000003</v>
      </c>
      <c r="I1389" s="2">
        <v>0.29399999999999998</v>
      </c>
      <c r="J1389" s="2">
        <v>0.17599999999999999</v>
      </c>
    </row>
    <row r="1390" spans="1:10" x14ac:dyDescent="0.2">
      <c r="A1390" t="s">
        <v>220</v>
      </c>
      <c r="B1390" t="s">
        <v>60</v>
      </c>
      <c r="C1390">
        <f t="shared" si="47"/>
        <v>3095</v>
      </c>
      <c r="D1390" t="s">
        <v>148</v>
      </c>
      <c r="E1390">
        <v>6</v>
      </c>
      <c r="F1390">
        <v>18</v>
      </c>
      <c r="G1390" s="1">
        <v>0.12</v>
      </c>
      <c r="H1390" s="2">
        <v>0.222</v>
      </c>
      <c r="I1390" s="2">
        <v>0.44400000000000001</v>
      </c>
      <c r="J1390" s="2">
        <v>0.33300000000000002</v>
      </c>
    </row>
    <row r="1391" spans="1:10" x14ac:dyDescent="0.2">
      <c r="A1391" t="s">
        <v>220</v>
      </c>
      <c r="B1391" t="s">
        <v>60</v>
      </c>
      <c r="C1391">
        <f t="shared" si="47"/>
        <v>3095</v>
      </c>
      <c r="D1391" t="s">
        <v>148</v>
      </c>
      <c r="E1391">
        <v>7</v>
      </c>
      <c r="F1391">
        <v>46</v>
      </c>
      <c r="G1391" s="1">
        <v>0.31</v>
      </c>
      <c r="H1391" s="2">
        <v>0.5</v>
      </c>
      <c r="I1391" s="2">
        <v>0.217</v>
      </c>
      <c r="J1391" s="2">
        <v>0.28299999999999997</v>
      </c>
    </row>
    <row r="1392" spans="1:10" x14ac:dyDescent="0.2">
      <c r="A1392" t="s">
        <v>220</v>
      </c>
      <c r="B1392" t="s">
        <v>60</v>
      </c>
      <c r="C1392">
        <f t="shared" si="47"/>
        <v>3004</v>
      </c>
      <c r="D1392" t="s">
        <v>229</v>
      </c>
      <c r="E1392">
        <v>3</v>
      </c>
      <c r="F1392">
        <v>1</v>
      </c>
      <c r="G1392" s="1">
        <v>0.33</v>
      </c>
      <c r="H1392" s="2">
        <v>1</v>
      </c>
    </row>
    <row r="1393" spans="1:10" x14ac:dyDescent="0.2">
      <c r="A1393" t="s">
        <v>220</v>
      </c>
      <c r="B1393" t="s">
        <v>60</v>
      </c>
      <c r="C1393">
        <f t="shared" si="47"/>
        <v>3004</v>
      </c>
      <c r="D1393" t="s">
        <v>229</v>
      </c>
      <c r="E1393">
        <v>5</v>
      </c>
      <c r="F1393">
        <v>1</v>
      </c>
      <c r="G1393" s="1">
        <v>0.33</v>
      </c>
      <c r="H1393" s="2">
        <v>1</v>
      </c>
    </row>
    <row r="1394" spans="1:10" x14ac:dyDescent="0.2">
      <c r="A1394" t="s">
        <v>220</v>
      </c>
      <c r="B1394" t="s">
        <v>60</v>
      </c>
      <c r="C1394">
        <f t="shared" si="47"/>
        <v>3004</v>
      </c>
      <c r="D1394" t="s">
        <v>229</v>
      </c>
      <c r="E1394">
        <v>7</v>
      </c>
      <c r="F1394">
        <v>1</v>
      </c>
      <c r="G1394" s="1">
        <v>0.33</v>
      </c>
      <c r="H1394" s="2">
        <v>1</v>
      </c>
    </row>
    <row r="1395" spans="1:10" x14ac:dyDescent="0.2">
      <c r="A1395" t="s">
        <v>220</v>
      </c>
      <c r="B1395" t="s">
        <v>60</v>
      </c>
      <c r="C1395" t="e">
        <f t="shared" si="47"/>
        <v>#N/A</v>
      </c>
      <c r="D1395" t="s">
        <v>230</v>
      </c>
      <c r="E1395">
        <v>5</v>
      </c>
      <c r="F1395">
        <v>1</v>
      </c>
      <c r="G1395" s="1">
        <v>0.2</v>
      </c>
      <c r="J1395" s="2">
        <v>1</v>
      </c>
    </row>
    <row r="1396" spans="1:10" x14ac:dyDescent="0.2">
      <c r="A1396" t="s">
        <v>220</v>
      </c>
      <c r="B1396" t="s">
        <v>60</v>
      </c>
      <c r="C1396" t="e">
        <f t="shared" si="47"/>
        <v>#N/A</v>
      </c>
      <c r="D1396" t="s">
        <v>230</v>
      </c>
      <c r="E1396">
        <v>6</v>
      </c>
      <c r="F1396">
        <v>2</v>
      </c>
      <c r="G1396" s="1">
        <v>0.4</v>
      </c>
      <c r="H1396" s="2">
        <v>1</v>
      </c>
    </row>
    <row r="1397" spans="1:10" x14ac:dyDescent="0.2">
      <c r="A1397" t="s">
        <v>220</v>
      </c>
      <c r="B1397" t="s">
        <v>60</v>
      </c>
      <c r="C1397" t="e">
        <f t="shared" si="47"/>
        <v>#N/A</v>
      </c>
      <c r="D1397" t="s">
        <v>230</v>
      </c>
      <c r="E1397">
        <v>7</v>
      </c>
      <c r="F1397">
        <v>2</v>
      </c>
      <c r="G1397" s="1">
        <v>0.4</v>
      </c>
      <c r="J1397" s="2">
        <v>1</v>
      </c>
    </row>
    <row r="1398" spans="1:10" x14ac:dyDescent="0.2">
      <c r="A1398" t="s">
        <v>220</v>
      </c>
      <c r="B1398" t="s">
        <v>60</v>
      </c>
      <c r="C1398">
        <f t="shared" si="47"/>
        <v>2322</v>
      </c>
      <c r="D1398" t="s">
        <v>63</v>
      </c>
      <c r="E1398">
        <v>2</v>
      </c>
      <c r="F1398">
        <v>9</v>
      </c>
      <c r="G1398" s="1">
        <v>0.04</v>
      </c>
      <c r="I1398" s="2">
        <v>0.66700000000000004</v>
      </c>
      <c r="J1398" s="2">
        <v>0.33300000000000002</v>
      </c>
    </row>
    <row r="1399" spans="1:10" x14ac:dyDescent="0.2">
      <c r="A1399" t="s">
        <v>220</v>
      </c>
      <c r="B1399" t="s">
        <v>60</v>
      </c>
      <c r="C1399">
        <f t="shared" si="47"/>
        <v>2322</v>
      </c>
      <c r="D1399" t="s">
        <v>63</v>
      </c>
      <c r="E1399">
        <v>3</v>
      </c>
      <c r="F1399">
        <v>16</v>
      </c>
      <c r="G1399" s="1">
        <v>7.0000000000000007E-2</v>
      </c>
      <c r="H1399" s="2">
        <v>0.375</v>
      </c>
      <c r="I1399" s="2">
        <v>0.375</v>
      </c>
      <c r="J1399" s="2">
        <v>0.25</v>
      </c>
    </row>
    <row r="1400" spans="1:10" x14ac:dyDescent="0.2">
      <c r="A1400" t="s">
        <v>220</v>
      </c>
      <c r="B1400" t="s">
        <v>60</v>
      </c>
      <c r="C1400">
        <f t="shared" si="47"/>
        <v>2322</v>
      </c>
      <c r="D1400" t="s">
        <v>63</v>
      </c>
      <c r="E1400">
        <v>4</v>
      </c>
      <c r="F1400">
        <v>33</v>
      </c>
      <c r="G1400" s="1">
        <v>0.14000000000000001</v>
      </c>
      <c r="H1400" s="2">
        <v>0.36399999999999999</v>
      </c>
      <c r="I1400" s="2">
        <v>0.33300000000000002</v>
      </c>
      <c r="J1400" s="2">
        <v>0.30299999999999999</v>
      </c>
    </row>
    <row r="1401" spans="1:10" x14ac:dyDescent="0.2">
      <c r="A1401" t="s">
        <v>220</v>
      </c>
      <c r="B1401" t="s">
        <v>60</v>
      </c>
      <c r="C1401">
        <f t="shared" si="47"/>
        <v>2322</v>
      </c>
      <c r="D1401" t="s">
        <v>63</v>
      </c>
      <c r="E1401">
        <v>5</v>
      </c>
      <c r="F1401">
        <v>42</v>
      </c>
      <c r="G1401" s="1">
        <v>0.18</v>
      </c>
      <c r="H1401" s="2">
        <v>0.40500000000000003</v>
      </c>
      <c r="I1401" s="2">
        <v>0.19</v>
      </c>
      <c r="J1401" s="2">
        <v>0.40500000000000003</v>
      </c>
    </row>
    <row r="1402" spans="1:10" x14ac:dyDescent="0.2">
      <c r="A1402" t="s">
        <v>220</v>
      </c>
      <c r="B1402" t="s">
        <v>60</v>
      </c>
      <c r="C1402">
        <f t="shared" si="47"/>
        <v>2322</v>
      </c>
      <c r="D1402" t="s">
        <v>63</v>
      </c>
      <c r="E1402">
        <v>6</v>
      </c>
      <c r="F1402">
        <v>50</v>
      </c>
      <c r="G1402" s="1">
        <v>0.21</v>
      </c>
      <c r="H1402" s="2">
        <v>0.22</v>
      </c>
      <c r="I1402" s="2">
        <v>0.48</v>
      </c>
      <c r="J1402" s="2">
        <v>0.3</v>
      </c>
    </row>
    <row r="1403" spans="1:10" x14ac:dyDescent="0.2">
      <c r="A1403" t="s">
        <v>220</v>
      </c>
      <c r="B1403" t="s">
        <v>60</v>
      </c>
      <c r="C1403">
        <f t="shared" si="47"/>
        <v>2322</v>
      </c>
      <c r="D1403" t="s">
        <v>63</v>
      </c>
      <c r="E1403">
        <v>7</v>
      </c>
      <c r="F1403">
        <v>88</v>
      </c>
      <c r="G1403" s="1">
        <v>0.37</v>
      </c>
      <c r="H1403" s="2">
        <v>0.33</v>
      </c>
      <c r="I1403" s="2">
        <v>0.36399999999999999</v>
      </c>
      <c r="J1403" s="2">
        <v>0.307</v>
      </c>
    </row>
    <row r="1404" spans="1:10" x14ac:dyDescent="0.2">
      <c r="A1404" t="s">
        <v>220</v>
      </c>
      <c r="B1404" t="s">
        <v>60</v>
      </c>
      <c r="C1404">
        <f t="shared" si="47"/>
        <v>191</v>
      </c>
      <c r="D1404" t="s">
        <v>137</v>
      </c>
      <c r="E1404">
        <v>7</v>
      </c>
      <c r="F1404">
        <v>2</v>
      </c>
      <c r="G1404" s="1">
        <v>1</v>
      </c>
      <c r="J1404" s="2">
        <v>1</v>
      </c>
    </row>
    <row r="1405" spans="1:10" x14ac:dyDescent="0.2">
      <c r="A1405" t="s">
        <v>220</v>
      </c>
      <c r="B1405" t="s">
        <v>60</v>
      </c>
      <c r="C1405">
        <f t="shared" si="47"/>
        <v>3031</v>
      </c>
      <c r="D1405" t="s">
        <v>231</v>
      </c>
      <c r="E1405">
        <v>4</v>
      </c>
      <c r="F1405">
        <v>7</v>
      </c>
      <c r="G1405" s="1">
        <v>0.08</v>
      </c>
      <c r="H1405" s="2">
        <v>0.42899999999999999</v>
      </c>
      <c r="I1405" s="2">
        <v>0.28599999999999998</v>
      </c>
      <c r="J1405" s="2">
        <v>0.28599999999999998</v>
      </c>
    </row>
    <row r="1406" spans="1:10" x14ac:dyDescent="0.2">
      <c r="A1406" t="s">
        <v>220</v>
      </c>
      <c r="B1406" t="s">
        <v>60</v>
      </c>
      <c r="C1406">
        <f t="shared" si="47"/>
        <v>3031</v>
      </c>
      <c r="D1406" t="s">
        <v>231</v>
      </c>
      <c r="E1406">
        <v>5</v>
      </c>
      <c r="F1406">
        <v>16</v>
      </c>
      <c r="G1406" s="1">
        <v>0.17</v>
      </c>
      <c r="H1406" s="2">
        <v>0.56299999999999994</v>
      </c>
      <c r="I1406" s="2">
        <v>0.125</v>
      </c>
      <c r="J1406" s="2">
        <v>0.313</v>
      </c>
    </row>
    <row r="1407" spans="1:10" x14ac:dyDescent="0.2">
      <c r="A1407" t="s">
        <v>220</v>
      </c>
      <c r="B1407" t="s">
        <v>60</v>
      </c>
      <c r="C1407">
        <f t="shared" si="47"/>
        <v>3031</v>
      </c>
      <c r="D1407" t="s">
        <v>231</v>
      </c>
      <c r="E1407">
        <v>6</v>
      </c>
      <c r="F1407">
        <v>18</v>
      </c>
      <c r="G1407" s="1">
        <v>0.2</v>
      </c>
      <c r="H1407" s="2">
        <v>0.38900000000000001</v>
      </c>
      <c r="I1407" s="2">
        <v>0.38900000000000001</v>
      </c>
      <c r="J1407" s="2">
        <v>0.222</v>
      </c>
    </row>
    <row r="1408" spans="1:10" x14ac:dyDescent="0.2">
      <c r="A1408" t="s">
        <v>220</v>
      </c>
      <c r="B1408" t="s">
        <v>60</v>
      </c>
      <c r="C1408">
        <f t="shared" si="47"/>
        <v>3031</v>
      </c>
      <c r="D1408" t="s">
        <v>231</v>
      </c>
      <c r="E1408">
        <v>7</v>
      </c>
      <c r="F1408">
        <v>51</v>
      </c>
      <c r="G1408" s="1">
        <v>0.55000000000000004</v>
      </c>
      <c r="H1408" s="2">
        <v>0.29399999999999998</v>
      </c>
      <c r="I1408" s="2">
        <v>0.39200000000000002</v>
      </c>
      <c r="J1408" s="2">
        <v>0.314</v>
      </c>
    </row>
    <row r="1409" spans="1:15" x14ac:dyDescent="0.2">
      <c r="A1409" t="s">
        <v>220</v>
      </c>
      <c r="B1409" t="s">
        <v>60</v>
      </c>
      <c r="C1409">
        <f t="shared" si="47"/>
        <v>4932</v>
      </c>
      <c r="D1409" t="s">
        <v>232</v>
      </c>
      <c r="E1409">
        <v>4</v>
      </c>
      <c r="F1409">
        <v>1</v>
      </c>
      <c r="G1409" s="1">
        <v>0.17</v>
      </c>
      <c r="J1409" s="2">
        <v>1</v>
      </c>
    </row>
    <row r="1410" spans="1:15" x14ac:dyDescent="0.2">
      <c r="A1410" t="s">
        <v>220</v>
      </c>
      <c r="B1410" t="s">
        <v>60</v>
      </c>
      <c r="C1410">
        <f t="shared" si="47"/>
        <v>4932</v>
      </c>
      <c r="D1410" t="s">
        <v>232</v>
      </c>
      <c r="E1410">
        <v>6</v>
      </c>
      <c r="F1410">
        <v>1</v>
      </c>
      <c r="G1410" s="1">
        <v>0.17</v>
      </c>
      <c r="J1410" s="2">
        <v>1</v>
      </c>
      <c r="N1410" t="s">
        <v>63</v>
      </c>
      <c r="O1410">
        <v>2322</v>
      </c>
    </row>
    <row r="1411" spans="1:15" x14ac:dyDescent="0.2">
      <c r="A1411" t="s">
        <v>220</v>
      </c>
      <c r="B1411" t="s">
        <v>60</v>
      </c>
      <c r="C1411">
        <f t="shared" si="47"/>
        <v>4932</v>
      </c>
      <c r="D1411" t="s">
        <v>232</v>
      </c>
      <c r="E1411">
        <v>7</v>
      </c>
      <c r="F1411">
        <v>4</v>
      </c>
      <c r="G1411" s="1">
        <v>0.67</v>
      </c>
      <c r="I1411" s="2">
        <v>0.5</v>
      </c>
      <c r="J1411" s="2">
        <v>0.5</v>
      </c>
      <c r="N1411" t="s">
        <v>72</v>
      </c>
      <c r="O1411">
        <v>2290</v>
      </c>
    </row>
    <row r="1412" spans="1:15" x14ac:dyDescent="0.2">
      <c r="A1412" t="s">
        <v>220</v>
      </c>
      <c r="B1412" t="s">
        <v>60</v>
      </c>
      <c r="C1412" t="e">
        <f t="shared" si="47"/>
        <v>#N/A</v>
      </c>
      <c r="D1412" t="s">
        <v>233</v>
      </c>
      <c r="E1412">
        <v>6</v>
      </c>
      <c r="F1412">
        <v>3</v>
      </c>
      <c r="G1412" s="1">
        <v>0.25</v>
      </c>
      <c r="H1412" s="2">
        <v>1</v>
      </c>
      <c r="N1412" t="s">
        <v>148</v>
      </c>
      <c r="O1412">
        <v>3095</v>
      </c>
    </row>
    <row r="1413" spans="1:15" x14ac:dyDescent="0.2">
      <c r="A1413" t="s">
        <v>220</v>
      </c>
      <c r="B1413" t="s">
        <v>60</v>
      </c>
      <c r="C1413" t="e">
        <f t="shared" si="47"/>
        <v>#N/A</v>
      </c>
      <c r="D1413" t="s">
        <v>233</v>
      </c>
      <c r="E1413">
        <v>7</v>
      </c>
      <c r="F1413">
        <v>9</v>
      </c>
      <c r="G1413" s="1">
        <v>0.75</v>
      </c>
      <c r="H1413" s="2">
        <v>0.55600000000000005</v>
      </c>
      <c r="I1413" s="2">
        <v>0.111</v>
      </c>
      <c r="J1413" s="2">
        <v>0.33300000000000002</v>
      </c>
      <c r="N1413" t="s">
        <v>231</v>
      </c>
      <c r="O1413">
        <v>3031</v>
      </c>
    </row>
    <row r="1414" spans="1:15" x14ac:dyDescent="0.2">
      <c r="A1414" t="s">
        <v>220</v>
      </c>
      <c r="B1414" t="s">
        <v>60</v>
      </c>
      <c r="C1414">
        <f t="shared" si="47"/>
        <v>3969</v>
      </c>
      <c r="D1414" t="s">
        <v>234</v>
      </c>
      <c r="E1414">
        <v>5</v>
      </c>
      <c r="F1414">
        <v>1</v>
      </c>
      <c r="G1414" s="1">
        <v>0.1</v>
      </c>
      <c r="H1414" s="2">
        <v>1</v>
      </c>
      <c r="N1414" t="s">
        <v>236</v>
      </c>
      <c r="O1414">
        <v>248</v>
      </c>
    </row>
    <row r="1415" spans="1:15" x14ac:dyDescent="0.2">
      <c r="A1415" t="s">
        <v>220</v>
      </c>
      <c r="B1415" t="s">
        <v>60</v>
      </c>
      <c r="C1415">
        <f t="shared" si="47"/>
        <v>3969</v>
      </c>
      <c r="D1415" t="s">
        <v>234</v>
      </c>
      <c r="E1415">
        <v>6</v>
      </c>
      <c r="F1415">
        <v>1</v>
      </c>
      <c r="G1415" s="1">
        <v>0.1</v>
      </c>
      <c r="J1415" s="2">
        <v>1</v>
      </c>
      <c r="N1415" t="s">
        <v>165</v>
      </c>
      <c r="O1415">
        <v>3046</v>
      </c>
    </row>
    <row r="1416" spans="1:15" x14ac:dyDescent="0.2">
      <c r="A1416" t="s">
        <v>220</v>
      </c>
      <c r="B1416" t="s">
        <v>60</v>
      </c>
      <c r="C1416">
        <f t="shared" si="47"/>
        <v>3969</v>
      </c>
      <c r="D1416" t="s">
        <v>234</v>
      </c>
      <c r="E1416">
        <v>7</v>
      </c>
      <c r="F1416">
        <v>8</v>
      </c>
      <c r="G1416" s="1">
        <v>0.8</v>
      </c>
      <c r="H1416" s="2">
        <v>0.375</v>
      </c>
      <c r="I1416" s="2">
        <v>0.25</v>
      </c>
      <c r="J1416" s="2">
        <v>0.375</v>
      </c>
      <c r="N1416" t="s">
        <v>237</v>
      </c>
      <c r="O1416">
        <v>2026</v>
      </c>
    </row>
    <row r="1417" spans="1:15" x14ac:dyDescent="0.2">
      <c r="A1417" t="s">
        <v>220</v>
      </c>
      <c r="B1417" t="s">
        <v>60</v>
      </c>
      <c r="C1417">
        <f t="shared" si="47"/>
        <v>2290</v>
      </c>
      <c r="D1417" t="s">
        <v>72</v>
      </c>
      <c r="E1417">
        <v>2</v>
      </c>
      <c r="F1417">
        <v>2</v>
      </c>
      <c r="G1417" s="1">
        <v>0.01</v>
      </c>
      <c r="I1417" s="2">
        <v>0.5</v>
      </c>
      <c r="J1417" s="2">
        <v>0.5</v>
      </c>
      <c r="N1417" t="s">
        <v>238</v>
      </c>
      <c r="O1417">
        <v>3086</v>
      </c>
    </row>
    <row r="1418" spans="1:15" x14ac:dyDescent="0.2">
      <c r="A1418" t="s">
        <v>220</v>
      </c>
      <c r="B1418" t="s">
        <v>60</v>
      </c>
      <c r="C1418">
        <f t="shared" ref="C1418:C1449" si="48">VLOOKUP(D1418,tt_s8,2,FALSE)</f>
        <v>2290</v>
      </c>
      <c r="D1418" t="s">
        <v>72</v>
      </c>
      <c r="E1418">
        <v>3</v>
      </c>
      <c r="F1418">
        <v>13</v>
      </c>
      <c r="G1418" s="1">
        <v>7.0000000000000007E-2</v>
      </c>
      <c r="H1418" s="2">
        <v>0.38500000000000001</v>
      </c>
      <c r="I1418" s="2">
        <v>0.38500000000000001</v>
      </c>
      <c r="J1418" s="2">
        <v>0.23100000000000001</v>
      </c>
      <c r="N1418" t="s">
        <v>229</v>
      </c>
      <c r="O1418">
        <v>3004</v>
      </c>
    </row>
    <row r="1419" spans="1:15" x14ac:dyDescent="0.2">
      <c r="A1419" t="s">
        <v>220</v>
      </c>
      <c r="B1419" t="s">
        <v>60</v>
      </c>
      <c r="C1419">
        <f t="shared" si="48"/>
        <v>2290</v>
      </c>
      <c r="D1419" t="s">
        <v>72</v>
      </c>
      <c r="E1419">
        <v>4</v>
      </c>
      <c r="F1419">
        <v>9</v>
      </c>
      <c r="G1419" s="1">
        <v>0.05</v>
      </c>
      <c r="H1419" s="2">
        <v>0.55600000000000005</v>
      </c>
      <c r="I1419" s="2">
        <v>0.33300000000000002</v>
      </c>
      <c r="J1419" s="2">
        <v>0.111</v>
      </c>
      <c r="N1419" t="s">
        <v>235</v>
      </c>
      <c r="O1419">
        <v>2023</v>
      </c>
    </row>
    <row r="1420" spans="1:15" x14ac:dyDescent="0.2">
      <c r="A1420" t="s">
        <v>220</v>
      </c>
      <c r="B1420" t="s">
        <v>60</v>
      </c>
      <c r="C1420">
        <f t="shared" si="48"/>
        <v>2290</v>
      </c>
      <c r="D1420" t="s">
        <v>72</v>
      </c>
      <c r="E1420">
        <v>5</v>
      </c>
      <c r="F1420">
        <v>33</v>
      </c>
      <c r="G1420" s="1">
        <v>0.17</v>
      </c>
      <c r="H1420" s="2">
        <v>0.45500000000000002</v>
      </c>
      <c r="I1420" s="2">
        <v>0.21199999999999999</v>
      </c>
      <c r="J1420" s="2">
        <v>0.33300000000000002</v>
      </c>
      <c r="N1420" t="s">
        <v>97</v>
      </c>
      <c r="O1420">
        <v>326</v>
      </c>
    </row>
    <row r="1421" spans="1:15" x14ac:dyDescent="0.2">
      <c r="A1421" t="s">
        <v>220</v>
      </c>
      <c r="B1421" t="s">
        <v>60</v>
      </c>
      <c r="C1421">
        <f t="shared" si="48"/>
        <v>2290</v>
      </c>
      <c r="D1421" t="s">
        <v>72</v>
      </c>
      <c r="E1421">
        <v>6</v>
      </c>
      <c r="F1421">
        <v>68</v>
      </c>
      <c r="G1421" s="1">
        <v>0.36</v>
      </c>
      <c r="H1421" s="2">
        <v>0.27900000000000003</v>
      </c>
      <c r="I1421" s="2">
        <v>0.48499999999999999</v>
      </c>
      <c r="J1421" s="2">
        <v>0.23499999999999999</v>
      </c>
      <c r="N1421" t="s">
        <v>369</v>
      </c>
      <c r="O1421">
        <v>4966</v>
      </c>
    </row>
    <row r="1422" spans="1:15" x14ac:dyDescent="0.2">
      <c r="A1422" t="s">
        <v>220</v>
      </c>
      <c r="B1422" t="s">
        <v>60</v>
      </c>
      <c r="C1422">
        <f t="shared" si="48"/>
        <v>2290</v>
      </c>
      <c r="D1422" t="s">
        <v>72</v>
      </c>
      <c r="E1422">
        <v>7</v>
      </c>
      <c r="F1422">
        <v>65</v>
      </c>
      <c r="G1422" s="1">
        <v>0.34</v>
      </c>
      <c r="H1422" s="2">
        <v>0.246</v>
      </c>
      <c r="I1422" s="2">
        <v>0.56899999999999995</v>
      </c>
      <c r="J1422" s="2">
        <v>0.185</v>
      </c>
      <c r="N1422" t="s">
        <v>234</v>
      </c>
      <c r="O1422">
        <v>3969</v>
      </c>
    </row>
    <row r="1423" spans="1:15" x14ac:dyDescent="0.2">
      <c r="A1423" t="s">
        <v>220</v>
      </c>
      <c r="B1423" t="s">
        <v>60</v>
      </c>
      <c r="C1423">
        <f t="shared" si="48"/>
        <v>3046</v>
      </c>
      <c r="D1423" t="s">
        <v>165</v>
      </c>
      <c r="E1423">
        <v>3</v>
      </c>
      <c r="F1423">
        <v>2</v>
      </c>
      <c r="G1423" s="1">
        <v>0.02</v>
      </c>
      <c r="H1423" s="2">
        <v>1</v>
      </c>
      <c r="N1423" t="s">
        <v>137</v>
      </c>
      <c r="O1423">
        <v>191</v>
      </c>
    </row>
    <row r="1424" spans="1:15" x14ac:dyDescent="0.2">
      <c r="A1424" t="s">
        <v>220</v>
      </c>
      <c r="B1424" t="s">
        <v>60</v>
      </c>
      <c r="C1424">
        <f t="shared" si="48"/>
        <v>3046</v>
      </c>
      <c r="D1424" t="s">
        <v>165</v>
      </c>
      <c r="E1424">
        <v>4</v>
      </c>
      <c r="F1424">
        <v>5</v>
      </c>
      <c r="G1424" s="1">
        <v>0.06</v>
      </c>
      <c r="H1424" s="2">
        <v>0.8</v>
      </c>
      <c r="J1424" s="2">
        <v>0.2</v>
      </c>
      <c r="N1424" t="s">
        <v>232</v>
      </c>
      <c r="O1424">
        <v>4932</v>
      </c>
    </row>
    <row r="1425" spans="1:15" x14ac:dyDescent="0.2">
      <c r="A1425" t="s">
        <v>220</v>
      </c>
      <c r="B1425" t="s">
        <v>60</v>
      </c>
      <c r="C1425">
        <f t="shared" si="48"/>
        <v>3046</v>
      </c>
      <c r="D1425" t="s">
        <v>165</v>
      </c>
      <c r="E1425">
        <v>5</v>
      </c>
      <c r="F1425">
        <v>13</v>
      </c>
      <c r="G1425" s="1">
        <v>0.16</v>
      </c>
      <c r="H1425" s="2">
        <v>0.61499999999999999</v>
      </c>
      <c r="I1425" s="2">
        <v>0.23100000000000001</v>
      </c>
      <c r="J1425" s="2">
        <v>0.154</v>
      </c>
      <c r="N1425" t="s">
        <v>333</v>
      </c>
      <c r="O1425">
        <v>4967</v>
      </c>
    </row>
    <row r="1426" spans="1:15" x14ac:dyDescent="0.2">
      <c r="A1426" t="s">
        <v>220</v>
      </c>
      <c r="B1426" t="s">
        <v>60</v>
      </c>
      <c r="C1426">
        <f t="shared" si="48"/>
        <v>3046</v>
      </c>
      <c r="D1426" t="s">
        <v>165</v>
      </c>
      <c r="E1426">
        <v>6</v>
      </c>
      <c r="F1426">
        <v>16</v>
      </c>
      <c r="G1426" s="1">
        <v>0.19</v>
      </c>
      <c r="H1426" s="2">
        <v>0.5</v>
      </c>
      <c r="I1426" s="2">
        <v>0.375</v>
      </c>
      <c r="J1426" s="2">
        <v>0.125</v>
      </c>
    </row>
    <row r="1427" spans="1:15" x14ac:dyDescent="0.2">
      <c r="A1427" t="s">
        <v>220</v>
      </c>
      <c r="B1427" t="s">
        <v>60</v>
      </c>
      <c r="C1427">
        <f t="shared" si="48"/>
        <v>3046</v>
      </c>
      <c r="D1427" t="s">
        <v>165</v>
      </c>
      <c r="E1427">
        <v>7</v>
      </c>
      <c r="F1427">
        <v>47</v>
      </c>
      <c r="G1427" s="1">
        <v>0.56999999999999995</v>
      </c>
      <c r="H1427" s="2">
        <v>0.23400000000000001</v>
      </c>
      <c r="I1427" s="2">
        <v>0.40400000000000003</v>
      </c>
      <c r="J1427" s="2">
        <v>0.36199999999999999</v>
      </c>
    </row>
    <row r="1428" spans="1:15" x14ac:dyDescent="0.2">
      <c r="A1428" t="s">
        <v>220</v>
      </c>
      <c r="B1428" t="s">
        <v>60</v>
      </c>
      <c r="C1428">
        <f t="shared" si="48"/>
        <v>326</v>
      </c>
      <c r="D1428" t="s">
        <v>97</v>
      </c>
      <c r="E1428">
        <v>2</v>
      </c>
      <c r="F1428">
        <v>4</v>
      </c>
      <c r="G1428" s="1">
        <v>0.08</v>
      </c>
      <c r="H1428" s="2">
        <v>0.25</v>
      </c>
      <c r="I1428" s="2">
        <v>0.25</v>
      </c>
      <c r="J1428" s="2">
        <v>0.5</v>
      </c>
    </row>
    <row r="1429" spans="1:15" x14ac:dyDescent="0.2">
      <c r="A1429" t="s">
        <v>220</v>
      </c>
      <c r="B1429" t="s">
        <v>60</v>
      </c>
      <c r="C1429">
        <f t="shared" si="48"/>
        <v>326</v>
      </c>
      <c r="D1429" t="s">
        <v>97</v>
      </c>
      <c r="E1429">
        <v>3</v>
      </c>
      <c r="F1429">
        <v>2</v>
      </c>
      <c r="G1429" s="1">
        <v>0.04</v>
      </c>
      <c r="H1429" s="2">
        <v>1</v>
      </c>
    </row>
    <row r="1430" spans="1:15" x14ac:dyDescent="0.2">
      <c r="A1430" t="s">
        <v>220</v>
      </c>
      <c r="B1430" t="s">
        <v>60</v>
      </c>
      <c r="C1430">
        <f t="shared" si="48"/>
        <v>326</v>
      </c>
      <c r="D1430" t="s">
        <v>97</v>
      </c>
      <c r="E1430">
        <v>4</v>
      </c>
      <c r="F1430">
        <v>4</v>
      </c>
      <c r="G1430" s="1">
        <v>0.08</v>
      </c>
      <c r="H1430" s="2">
        <v>0.25</v>
      </c>
      <c r="I1430" s="2">
        <v>0.25</v>
      </c>
      <c r="J1430" s="2">
        <v>0.5</v>
      </c>
    </row>
    <row r="1431" spans="1:15" x14ac:dyDescent="0.2">
      <c r="A1431" t="s">
        <v>220</v>
      </c>
      <c r="B1431" t="s">
        <v>60</v>
      </c>
      <c r="C1431">
        <f t="shared" si="48"/>
        <v>326</v>
      </c>
      <c r="D1431" t="s">
        <v>97</v>
      </c>
      <c r="E1431">
        <v>5</v>
      </c>
      <c r="F1431">
        <v>6</v>
      </c>
      <c r="G1431" s="1">
        <v>0.12</v>
      </c>
      <c r="H1431" s="2">
        <v>0.83299999999999996</v>
      </c>
      <c r="J1431" s="2">
        <v>0.16700000000000001</v>
      </c>
    </row>
    <row r="1432" spans="1:15" x14ac:dyDescent="0.2">
      <c r="A1432" t="s">
        <v>220</v>
      </c>
      <c r="B1432" t="s">
        <v>60</v>
      </c>
      <c r="C1432">
        <f t="shared" si="48"/>
        <v>326</v>
      </c>
      <c r="D1432" t="s">
        <v>97</v>
      </c>
      <c r="E1432">
        <v>6</v>
      </c>
      <c r="F1432">
        <v>12</v>
      </c>
      <c r="G1432" s="1">
        <v>0.24</v>
      </c>
      <c r="H1432" s="2">
        <v>0.5</v>
      </c>
      <c r="I1432" s="2">
        <v>0.33300000000000002</v>
      </c>
      <c r="J1432" s="2">
        <v>0.16700000000000001</v>
      </c>
    </row>
    <row r="1433" spans="1:15" x14ac:dyDescent="0.2">
      <c r="A1433" t="s">
        <v>220</v>
      </c>
      <c r="B1433" t="s">
        <v>60</v>
      </c>
      <c r="C1433">
        <f t="shared" si="48"/>
        <v>326</v>
      </c>
      <c r="D1433" t="s">
        <v>97</v>
      </c>
      <c r="E1433">
        <v>7</v>
      </c>
      <c r="F1433">
        <v>21</v>
      </c>
      <c r="G1433" s="1">
        <v>0.43</v>
      </c>
      <c r="H1433" s="2">
        <v>0.47599999999999998</v>
      </c>
      <c r="I1433" s="2">
        <v>0.28599999999999998</v>
      </c>
      <c r="J1433" s="2">
        <v>0.23799999999999999</v>
      </c>
    </row>
    <row r="1434" spans="1:15" x14ac:dyDescent="0.2">
      <c r="A1434" t="s">
        <v>220</v>
      </c>
      <c r="B1434" t="s">
        <v>60</v>
      </c>
      <c r="C1434">
        <f t="shared" si="48"/>
        <v>2023</v>
      </c>
      <c r="D1434" t="s">
        <v>235</v>
      </c>
      <c r="E1434">
        <v>6</v>
      </c>
      <c r="F1434">
        <v>1</v>
      </c>
      <c r="G1434" s="1">
        <v>0.33</v>
      </c>
      <c r="H1434" s="2">
        <v>1</v>
      </c>
    </row>
    <row r="1435" spans="1:15" x14ac:dyDescent="0.2">
      <c r="A1435" t="s">
        <v>220</v>
      </c>
      <c r="B1435" t="s">
        <v>60</v>
      </c>
      <c r="C1435">
        <f t="shared" si="48"/>
        <v>2023</v>
      </c>
      <c r="D1435" t="s">
        <v>235</v>
      </c>
      <c r="E1435">
        <v>7</v>
      </c>
      <c r="F1435">
        <v>2</v>
      </c>
      <c r="G1435" s="1">
        <v>0.67</v>
      </c>
      <c r="H1435" s="2">
        <v>1</v>
      </c>
    </row>
    <row r="1436" spans="1:15" x14ac:dyDescent="0.2">
      <c r="A1436" t="s">
        <v>220</v>
      </c>
      <c r="B1436" t="s">
        <v>60</v>
      </c>
      <c r="C1436">
        <f t="shared" si="48"/>
        <v>248</v>
      </c>
      <c r="D1436" t="s">
        <v>236</v>
      </c>
      <c r="E1436">
        <v>4</v>
      </c>
      <c r="F1436">
        <v>1</v>
      </c>
      <c r="G1436" s="1">
        <v>0.33</v>
      </c>
      <c r="J1436" s="2">
        <v>1</v>
      </c>
    </row>
    <row r="1437" spans="1:15" x14ac:dyDescent="0.2">
      <c r="A1437" t="s">
        <v>220</v>
      </c>
      <c r="B1437" t="s">
        <v>60</v>
      </c>
      <c r="C1437">
        <f t="shared" si="48"/>
        <v>248</v>
      </c>
      <c r="D1437" t="s">
        <v>236</v>
      </c>
      <c r="E1437">
        <v>6</v>
      </c>
      <c r="F1437">
        <v>1</v>
      </c>
      <c r="G1437" s="1">
        <v>0.33</v>
      </c>
      <c r="H1437" s="2">
        <v>1</v>
      </c>
    </row>
    <row r="1438" spans="1:15" x14ac:dyDescent="0.2">
      <c r="A1438" t="s">
        <v>220</v>
      </c>
      <c r="B1438" t="s">
        <v>60</v>
      </c>
      <c r="C1438">
        <f t="shared" si="48"/>
        <v>248</v>
      </c>
      <c r="D1438" t="s">
        <v>236</v>
      </c>
      <c r="E1438">
        <v>7</v>
      </c>
      <c r="F1438">
        <v>1</v>
      </c>
      <c r="G1438" s="1">
        <v>0.33</v>
      </c>
      <c r="H1438" s="2">
        <v>1</v>
      </c>
    </row>
    <row r="1439" spans="1:15" x14ac:dyDescent="0.2">
      <c r="A1439" t="s">
        <v>220</v>
      </c>
      <c r="B1439" t="s">
        <v>60</v>
      </c>
      <c r="C1439">
        <f t="shared" si="48"/>
        <v>2026</v>
      </c>
      <c r="D1439" t="s">
        <v>237</v>
      </c>
      <c r="E1439">
        <v>1</v>
      </c>
      <c r="F1439">
        <v>1</v>
      </c>
      <c r="G1439" s="1">
        <v>0.02</v>
      </c>
      <c r="I1439" s="2">
        <v>1</v>
      </c>
    </row>
    <row r="1440" spans="1:15" x14ac:dyDescent="0.2">
      <c r="A1440" t="s">
        <v>220</v>
      </c>
      <c r="B1440" t="s">
        <v>60</v>
      </c>
      <c r="C1440">
        <f t="shared" si="48"/>
        <v>2026</v>
      </c>
      <c r="D1440" t="s">
        <v>237</v>
      </c>
      <c r="E1440">
        <v>2</v>
      </c>
      <c r="F1440">
        <v>4</v>
      </c>
      <c r="G1440" s="1">
        <v>0.08</v>
      </c>
      <c r="I1440" s="2">
        <v>0.75</v>
      </c>
      <c r="J1440" s="2">
        <v>0.25</v>
      </c>
    </row>
    <row r="1441" spans="1:10" x14ac:dyDescent="0.2">
      <c r="A1441" t="s">
        <v>220</v>
      </c>
      <c r="B1441" t="s">
        <v>60</v>
      </c>
      <c r="C1441">
        <f t="shared" si="48"/>
        <v>2026</v>
      </c>
      <c r="D1441" t="s">
        <v>237</v>
      </c>
      <c r="E1441">
        <v>3</v>
      </c>
      <c r="F1441">
        <v>4</v>
      </c>
      <c r="G1441" s="1">
        <v>0.08</v>
      </c>
      <c r="H1441" s="2">
        <v>0.5</v>
      </c>
      <c r="J1441" s="2">
        <v>0.5</v>
      </c>
    </row>
    <row r="1442" spans="1:10" x14ac:dyDescent="0.2">
      <c r="A1442" t="s">
        <v>220</v>
      </c>
      <c r="B1442" t="s">
        <v>60</v>
      </c>
      <c r="C1442">
        <f t="shared" si="48"/>
        <v>2026</v>
      </c>
      <c r="D1442" t="s">
        <v>237</v>
      </c>
      <c r="E1442">
        <v>4</v>
      </c>
      <c r="F1442">
        <v>6</v>
      </c>
      <c r="G1442" s="1">
        <v>0.12</v>
      </c>
      <c r="H1442" s="2">
        <v>0.83299999999999996</v>
      </c>
      <c r="J1442" s="2">
        <v>0.16700000000000001</v>
      </c>
    </row>
    <row r="1443" spans="1:10" x14ac:dyDescent="0.2">
      <c r="A1443" t="s">
        <v>220</v>
      </c>
      <c r="B1443" t="s">
        <v>60</v>
      </c>
      <c r="C1443">
        <f t="shared" si="48"/>
        <v>2026</v>
      </c>
      <c r="D1443" t="s">
        <v>237</v>
      </c>
      <c r="E1443">
        <v>5</v>
      </c>
      <c r="F1443">
        <v>2</v>
      </c>
      <c r="G1443" s="1">
        <v>0.04</v>
      </c>
      <c r="H1443" s="2">
        <v>0.5</v>
      </c>
      <c r="I1443" s="2">
        <v>0.5</v>
      </c>
    </row>
    <row r="1444" spans="1:10" x14ac:dyDescent="0.2">
      <c r="A1444" t="s">
        <v>220</v>
      </c>
      <c r="B1444" t="s">
        <v>60</v>
      </c>
      <c r="C1444">
        <f t="shared" si="48"/>
        <v>2026</v>
      </c>
      <c r="D1444" t="s">
        <v>237</v>
      </c>
      <c r="E1444">
        <v>6</v>
      </c>
      <c r="F1444">
        <v>15</v>
      </c>
      <c r="G1444" s="1">
        <v>0.31</v>
      </c>
      <c r="H1444" s="2">
        <v>6.7000000000000004E-2</v>
      </c>
      <c r="I1444" s="2">
        <v>0.53300000000000003</v>
      </c>
      <c r="J1444" s="2">
        <v>0.4</v>
      </c>
    </row>
    <row r="1445" spans="1:10" x14ac:dyDescent="0.2">
      <c r="A1445" t="s">
        <v>220</v>
      </c>
      <c r="B1445" t="s">
        <v>60</v>
      </c>
      <c r="C1445">
        <f t="shared" si="48"/>
        <v>2026</v>
      </c>
      <c r="D1445" t="s">
        <v>237</v>
      </c>
      <c r="E1445">
        <v>7</v>
      </c>
      <c r="F1445">
        <v>17</v>
      </c>
      <c r="G1445" s="1">
        <v>0.35</v>
      </c>
      <c r="H1445" s="2">
        <v>0.11799999999999999</v>
      </c>
      <c r="I1445" s="2">
        <v>0.52900000000000003</v>
      </c>
      <c r="J1445" s="2">
        <v>0.35299999999999998</v>
      </c>
    </row>
    <row r="1446" spans="1:10" x14ac:dyDescent="0.2">
      <c r="A1446" t="s">
        <v>220</v>
      </c>
      <c r="B1446" t="s">
        <v>60</v>
      </c>
      <c r="C1446">
        <f t="shared" si="48"/>
        <v>3086</v>
      </c>
      <c r="D1446" t="s">
        <v>238</v>
      </c>
      <c r="E1446">
        <v>4</v>
      </c>
      <c r="F1446">
        <v>1</v>
      </c>
      <c r="G1446" s="1">
        <v>7.0000000000000007E-2</v>
      </c>
      <c r="H1446" s="2">
        <v>1</v>
      </c>
    </row>
    <row r="1447" spans="1:10" x14ac:dyDescent="0.2">
      <c r="A1447" t="s">
        <v>220</v>
      </c>
      <c r="B1447" t="s">
        <v>60</v>
      </c>
      <c r="C1447">
        <f t="shared" si="48"/>
        <v>3086</v>
      </c>
      <c r="D1447" t="s">
        <v>238</v>
      </c>
      <c r="E1447">
        <v>5</v>
      </c>
      <c r="F1447">
        <v>2</v>
      </c>
      <c r="G1447" s="1">
        <v>0.13</v>
      </c>
      <c r="H1447" s="2">
        <v>1</v>
      </c>
    </row>
    <row r="1448" spans="1:10" x14ac:dyDescent="0.2">
      <c r="A1448" t="s">
        <v>220</v>
      </c>
      <c r="B1448" t="s">
        <v>60</v>
      </c>
      <c r="C1448">
        <f t="shared" si="48"/>
        <v>3086</v>
      </c>
      <c r="D1448" t="s">
        <v>238</v>
      </c>
      <c r="E1448">
        <v>6</v>
      </c>
      <c r="F1448">
        <v>5</v>
      </c>
      <c r="G1448" s="1">
        <v>0.33</v>
      </c>
      <c r="H1448" s="2">
        <v>1</v>
      </c>
    </row>
    <row r="1449" spans="1:10" x14ac:dyDescent="0.2">
      <c r="A1449" t="s">
        <v>220</v>
      </c>
      <c r="B1449" t="s">
        <v>60</v>
      </c>
      <c r="C1449">
        <f t="shared" si="48"/>
        <v>3086</v>
      </c>
      <c r="D1449" t="s">
        <v>238</v>
      </c>
      <c r="E1449">
        <v>7</v>
      </c>
      <c r="F1449">
        <v>7</v>
      </c>
      <c r="G1449" s="1">
        <v>0.47</v>
      </c>
      <c r="H1449" s="2">
        <v>0.71399999999999997</v>
      </c>
      <c r="J1449" s="2">
        <v>0.28599999999999998</v>
      </c>
    </row>
    <row r="1450" spans="1:10" x14ac:dyDescent="0.2">
      <c r="A1450" t="s">
        <v>220</v>
      </c>
      <c r="B1450" t="s">
        <v>49</v>
      </c>
      <c r="C1450" s="3">
        <f t="shared" ref="C1450:C1481" si="49">VLOOKUP(D1450,data2,2,FALSE)</f>
        <v>4978</v>
      </c>
      <c r="D1450" t="s">
        <v>239</v>
      </c>
      <c r="E1450">
        <v>5</v>
      </c>
      <c r="F1450">
        <v>1</v>
      </c>
      <c r="G1450" s="1">
        <v>1</v>
      </c>
      <c r="H1450" s="2">
        <v>1</v>
      </c>
    </row>
    <row r="1451" spans="1:10" x14ac:dyDescent="0.2">
      <c r="A1451" t="s">
        <v>220</v>
      </c>
      <c r="B1451" t="s">
        <v>49</v>
      </c>
      <c r="C1451" s="3" t="e">
        <f t="shared" si="49"/>
        <v>#N/A</v>
      </c>
      <c r="D1451" t="s">
        <v>240</v>
      </c>
      <c r="E1451">
        <v>7</v>
      </c>
      <c r="F1451">
        <v>1</v>
      </c>
      <c r="G1451" s="1">
        <v>1</v>
      </c>
      <c r="H1451" s="2">
        <v>1</v>
      </c>
    </row>
    <row r="1452" spans="1:10" x14ac:dyDescent="0.2">
      <c r="A1452" t="s">
        <v>220</v>
      </c>
      <c r="B1452" t="s">
        <v>49</v>
      </c>
      <c r="C1452" s="3" t="e">
        <f t="shared" si="49"/>
        <v>#N/A</v>
      </c>
      <c r="D1452" t="s">
        <v>241</v>
      </c>
      <c r="E1452">
        <v>5</v>
      </c>
      <c r="F1452">
        <v>2</v>
      </c>
      <c r="G1452" s="1">
        <v>0.28999999999999998</v>
      </c>
      <c r="H1452" s="2">
        <v>0.5</v>
      </c>
      <c r="J1452" s="2">
        <v>0.5</v>
      </c>
    </row>
    <row r="1453" spans="1:10" x14ac:dyDescent="0.2">
      <c r="A1453" t="s">
        <v>220</v>
      </c>
      <c r="B1453" t="s">
        <v>49</v>
      </c>
      <c r="C1453" s="3" t="e">
        <f t="shared" si="49"/>
        <v>#N/A</v>
      </c>
      <c r="D1453" t="s">
        <v>241</v>
      </c>
      <c r="E1453">
        <v>6</v>
      </c>
      <c r="F1453">
        <v>3</v>
      </c>
      <c r="G1453" s="1">
        <v>0.43</v>
      </c>
      <c r="I1453" s="2">
        <v>0.66700000000000004</v>
      </c>
      <c r="J1453" s="2">
        <v>0.33300000000000002</v>
      </c>
    </row>
    <row r="1454" spans="1:10" x14ac:dyDescent="0.2">
      <c r="A1454" t="s">
        <v>220</v>
      </c>
      <c r="B1454" t="s">
        <v>49</v>
      </c>
      <c r="C1454" s="3" t="e">
        <f t="shared" si="49"/>
        <v>#N/A</v>
      </c>
      <c r="D1454" t="s">
        <v>241</v>
      </c>
      <c r="E1454">
        <v>7</v>
      </c>
      <c r="F1454">
        <v>2</v>
      </c>
      <c r="G1454" s="1">
        <v>0.28999999999999998</v>
      </c>
      <c r="H1454" s="2">
        <v>0.5</v>
      </c>
      <c r="J1454" s="2">
        <v>0.5</v>
      </c>
    </row>
    <row r="1455" spans="1:10" x14ac:dyDescent="0.2">
      <c r="A1455" t="s">
        <v>220</v>
      </c>
      <c r="B1455" t="s">
        <v>49</v>
      </c>
      <c r="C1455" s="3">
        <f t="shared" si="49"/>
        <v>3032</v>
      </c>
      <c r="D1455" t="s">
        <v>199</v>
      </c>
      <c r="E1455">
        <v>1</v>
      </c>
      <c r="F1455">
        <v>1</v>
      </c>
      <c r="G1455" s="1">
        <v>0.01</v>
      </c>
      <c r="I1455" s="2">
        <v>1</v>
      </c>
    </row>
    <row r="1456" spans="1:10" x14ac:dyDescent="0.2">
      <c r="A1456" t="s">
        <v>220</v>
      </c>
      <c r="B1456" t="s">
        <v>49</v>
      </c>
      <c r="C1456" s="3">
        <f t="shared" si="49"/>
        <v>3032</v>
      </c>
      <c r="D1456" t="s">
        <v>199</v>
      </c>
      <c r="E1456">
        <v>2</v>
      </c>
      <c r="F1456">
        <v>4</v>
      </c>
      <c r="G1456" s="1">
        <v>0.02</v>
      </c>
      <c r="I1456" s="2">
        <v>0.75</v>
      </c>
      <c r="J1456" s="2">
        <v>0.25</v>
      </c>
    </row>
    <row r="1457" spans="1:10" x14ac:dyDescent="0.2">
      <c r="A1457" t="s">
        <v>220</v>
      </c>
      <c r="B1457" t="s">
        <v>49</v>
      </c>
      <c r="C1457" s="3">
        <f t="shared" si="49"/>
        <v>3032</v>
      </c>
      <c r="D1457" t="s">
        <v>199</v>
      </c>
      <c r="E1457">
        <v>3</v>
      </c>
      <c r="F1457">
        <v>27</v>
      </c>
      <c r="G1457" s="1">
        <v>0.14000000000000001</v>
      </c>
      <c r="H1457" s="2">
        <v>0.51900000000000002</v>
      </c>
      <c r="I1457" s="2">
        <v>0.37</v>
      </c>
      <c r="J1457" s="2">
        <v>0.111</v>
      </c>
    </row>
    <row r="1458" spans="1:10" x14ac:dyDescent="0.2">
      <c r="A1458" t="s">
        <v>220</v>
      </c>
      <c r="B1458" t="s">
        <v>49</v>
      </c>
      <c r="C1458" s="3">
        <f t="shared" si="49"/>
        <v>3032</v>
      </c>
      <c r="D1458" t="s">
        <v>199</v>
      </c>
      <c r="E1458">
        <v>4</v>
      </c>
      <c r="F1458">
        <v>24</v>
      </c>
      <c r="G1458" s="1">
        <v>0.12</v>
      </c>
      <c r="H1458" s="2">
        <v>0.625</v>
      </c>
      <c r="I1458" s="2">
        <v>0.16700000000000001</v>
      </c>
      <c r="J1458" s="2">
        <v>0.20799999999999999</v>
      </c>
    </row>
    <row r="1459" spans="1:10" x14ac:dyDescent="0.2">
      <c r="A1459" t="s">
        <v>220</v>
      </c>
      <c r="B1459" t="s">
        <v>49</v>
      </c>
      <c r="C1459" s="3">
        <f t="shared" si="49"/>
        <v>3032</v>
      </c>
      <c r="D1459" t="s">
        <v>199</v>
      </c>
      <c r="E1459">
        <v>5</v>
      </c>
      <c r="F1459">
        <v>44</v>
      </c>
      <c r="G1459" s="1">
        <v>0.22</v>
      </c>
      <c r="H1459" s="2">
        <v>0.5</v>
      </c>
      <c r="I1459" s="2">
        <v>0.25</v>
      </c>
      <c r="J1459" s="2">
        <v>0.25</v>
      </c>
    </row>
    <row r="1460" spans="1:10" x14ac:dyDescent="0.2">
      <c r="A1460" t="s">
        <v>220</v>
      </c>
      <c r="B1460" t="s">
        <v>49</v>
      </c>
      <c r="C1460" s="3">
        <f t="shared" si="49"/>
        <v>3032</v>
      </c>
      <c r="D1460" t="s">
        <v>199</v>
      </c>
      <c r="E1460">
        <v>6</v>
      </c>
      <c r="F1460">
        <v>40</v>
      </c>
      <c r="G1460" s="1">
        <v>0.2</v>
      </c>
      <c r="H1460" s="2">
        <v>0.45</v>
      </c>
      <c r="I1460" s="2">
        <v>0.45</v>
      </c>
      <c r="J1460" s="2">
        <v>0.1</v>
      </c>
    </row>
    <row r="1461" spans="1:10" x14ac:dyDescent="0.2">
      <c r="A1461" t="s">
        <v>220</v>
      </c>
      <c r="B1461" t="s">
        <v>49</v>
      </c>
      <c r="C1461" s="3">
        <f t="shared" si="49"/>
        <v>3032</v>
      </c>
      <c r="D1461" t="s">
        <v>199</v>
      </c>
      <c r="E1461">
        <v>7</v>
      </c>
      <c r="F1461">
        <v>60</v>
      </c>
      <c r="G1461" s="1">
        <v>0.3</v>
      </c>
      <c r="H1461" s="2">
        <v>0.4</v>
      </c>
      <c r="I1461" s="2">
        <v>0.48299999999999998</v>
      </c>
      <c r="J1461" s="2">
        <v>0.11700000000000001</v>
      </c>
    </row>
    <row r="1462" spans="1:10" x14ac:dyDescent="0.2">
      <c r="A1462" t="s">
        <v>220</v>
      </c>
      <c r="B1462" t="s">
        <v>49</v>
      </c>
      <c r="C1462" s="3">
        <f t="shared" si="49"/>
        <v>3036</v>
      </c>
      <c r="D1462" t="s">
        <v>242</v>
      </c>
      <c r="E1462">
        <v>5</v>
      </c>
      <c r="F1462">
        <v>6</v>
      </c>
      <c r="G1462" s="1">
        <v>0.43</v>
      </c>
      <c r="H1462" s="2">
        <v>0.5</v>
      </c>
      <c r="J1462" s="2">
        <v>0.5</v>
      </c>
    </row>
    <row r="1463" spans="1:10" x14ac:dyDescent="0.2">
      <c r="A1463" t="s">
        <v>220</v>
      </c>
      <c r="B1463" t="s">
        <v>49</v>
      </c>
      <c r="C1463" s="3">
        <f t="shared" si="49"/>
        <v>3036</v>
      </c>
      <c r="D1463" t="s">
        <v>242</v>
      </c>
      <c r="E1463">
        <v>6</v>
      </c>
      <c r="F1463">
        <v>4</v>
      </c>
      <c r="G1463" s="1">
        <v>0.28999999999999998</v>
      </c>
      <c r="H1463" s="2">
        <v>0.5</v>
      </c>
      <c r="I1463" s="2">
        <v>0.25</v>
      </c>
      <c r="J1463" s="2">
        <v>0.25</v>
      </c>
    </row>
    <row r="1464" spans="1:10" x14ac:dyDescent="0.2">
      <c r="A1464" t="s">
        <v>220</v>
      </c>
      <c r="B1464" t="s">
        <v>49</v>
      </c>
      <c r="C1464" s="3">
        <f t="shared" si="49"/>
        <v>3036</v>
      </c>
      <c r="D1464" t="s">
        <v>242</v>
      </c>
      <c r="E1464">
        <v>7</v>
      </c>
      <c r="F1464">
        <v>4</v>
      </c>
      <c r="G1464" s="1">
        <v>0.28999999999999998</v>
      </c>
      <c r="H1464" s="2">
        <v>0.5</v>
      </c>
      <c r="I1464" s="2">
        <v>0.5</v>
      </c>
    </row>
    <row r="1465" spans="1:10" x14ac:dyDescent="0.2">
      <c r="A1465" t="s">
        <v>220</v>
      </c>
      <c r="B1465" t="s">
        <v>49</v>
      </c>
      <c r="C1465" s="3">
        <f t="shared" si="49"/>
        <v>388</v>
      </c>
      <c r="D1465" t="s">
        <v>16</v>
      </c>
      <c r="E1465">
        <v>1</v>
      </c>
      <c r="F1465">
        <v>3</v>
      </c>
      <c r="G1465" s="1">
        <v>0.02</v>
      </c>
      <c r="I1465" s="2">
        <v>1</v>
      </c>
    </row>
    <row r="1466" spans="1:10" x14ac:dyDescent="0.2">
      <c r="A1466" t="s">
        <v>220</v>
      </c>
      <c r="B1466" t="s">
        <v>49</v>
      </c>
      <c r="C1466" s="3">
        <f t="shared" si="49"/>
        <v>388</v>
      </c>
      <c r="D1466" t="s">
        <v>16</v>
      </c>
      <c r="E1466">
        <v>2</v>
      </c>
      <c r="F1466">
        <v>3</v>
      </c>
      <c r="G1466" s="1">
        <v>0.02</v>
      </c>
      <c r="H1466" s="2">
        <v>0.66700000000000004</v>
      </c>
      <c r="J1466" s="2">
        <v>0.33300000000000002</v>
      </c>
    </row>
    <row r="1467" spans="1:10" x14ac:dyDescent="0.2">
      <c r="A1467" t="s">
        <v>220</v>
      </c>
      <c r="B1467" t="s">
        <v>49</v>
      </c>
      <c r="C1467" s="3">
        <f t="shared" si="49"/>
        <v>388</v>
      </c>
      <c r="D1467" t="s">
        <v>16</v>
      </c>
      <c r="E1467">
        <v>3</v>
      </c>
      <c r="F1467">
        <v>16</v>
      </c>
      <c r="G1467" s="1">
        <v>0.1</v>
      </c>
      <c r="H1467" s="2">
        <v>0.438</v>
      </c>
      <c r="I1467" s="2">
        <v>0.188</v>
      </c>
      <c r="J1467" s="2">
        <v>0.375</v>
      </c>
    </row>
    <row r="1468" spans="1:10" x14ac:dyDescent="0.2">
      <c r="A1468" t="s">
        <v>220</v>
      </c>
      <c r="B1468" t="s">
        <v>49</v>
      </c>
      <c r="C1468" s="3">
        <f t="shared" si="49"/>
        <v>388</v>
      </c>
      <c r="D1468" t="s">
        <v>16</v>
      </c>
      <c r="E1468">
        <v>4</v>
      </c>
      <c r="F1468">
        <v>15</v>
      </c>
      <c r="G1468" s="1">
        <v>0.09</v>
      </c>
      <c r="H1468" s="2">
        <v>0.4</v>
      </c>
      <c r="I1468" s="2">
        <v>0.26700000000000002</v>
      </c>
      <c r="J1468" s="2">
        <v>0.33300000000000002</v>
      </c>
    </row>
    <row r="1469" spans="1:10" x14ac:dyDescent="0.2">
      <c r="A1469" t="s">
        <v>220</v>
      </c>
      <c r="B1469" t="s">
        <v>49</v>
      </c>
      <c r="C1469" s="3">
        <f t="shared" si="49"/>
        <v>388</v>
      </c>
      <c r="D1469" t="s">
        <v>16</v>
      </c>
      <c r="E1469">
        <v>5</v>
      </c>
      <c r="F1469">
        <v>47</v>
      </c>
      <c r="G1469" s="1">
        <v>0.28000000000000003</v>
      </c>
      <c r="H1469" s="2">
        <v>0.48899999999999999</v>
      </c>
      <c r="I1469" s="2">
        <v>0.14899999999999999</v>
      </c>
      <c r="J1469" s="2">
        <v>0.36199999999999999</v>
      </c>
    </row>
    <row r="1470" spans="1:10" x14ac:dyDescent="0.2">
      <c r="A1470" t="s">
        <v>220</v>
      </c>
      <c r="B1470" t="s">
        <v>49</v>
      </c>
      <c r="C1470" s="3">
        <f t="shared" si="49"/>
        <v>388</v>
      </c>
      <c r="D1470" t="s">
        <v>16</v>
      </c>
      <c r="E1470">
        <v>6</v>
      </c>
      <c r="F1470">
        <v>33</v>
      </c>
      <c r="G1470" s="1">
        <v>0.2</v>
      </c>
      <c r="H1470" s="2">
        <v>0.27300000000000002</v>
      </c>
      <c r="I1470" s="2">
        <v>0.60599999999999998</v>
      </c>
      <c r="J1470" s="2">
        <v>0.121</v>
      </c>
    </row>
    <row r="1471" spans="1:10" x14ac:dyDescent="0.2">
      <c r="A1471" t="s">
        <v>220</v>
      </c>
      <c r="B1471" t="s">
        <v>49</v>
      </c>
      <c r="C1471" s="3">
        <f t="shared" si="49"/>
        <v>388</v>
      </c>
      <c r="D1471" t="s">
        <v>16</v>
      </c>
      <c r="E1471">
        <v>7</v>
      </c>
      <c r="F1471">
        <v>48</v>
      </c>
      <c r="G1471" s="1">
        <v>0.28999999999999998</v>
      </c>
      <c r="H1471" s="2">
        <v>0.188</v>
      </c>
      <c r="I1471" s="2">
        <v>0.52100000000000002</v>
      </c>
      <c r="J1471" s="2">
        <v>0.29199999999999998</v>
      </c>
    </row>
    <row r="1472" spans="1:10" x14ac:dyDescent="0.2">
      <c r="A1472" t="s">
        <v>220</v>
      </c>
      <c r="B1472" t="s">
        <v>49</v>
      </c>
      <c r="C1472" s="3" t="e">
        <f t="shared" si="49"/>
        <v>#N/A</v>
      </c>
      <c r="D1472" t="s">
        <v>243</v>
      </c>
      <c r="E1472">
        <v>3</v>
      </c>
      <c r="F1472">
        <v>1</v>
      </c>
      <c r="G1472" s="1">
        <v>0.03</v>
      </c>
      <c r="I1472" s="2">
        <v>1</v>
      </c>
    </row>
    <row r="1473" spans="1:16" x14ac:dyDescent="0.2">
      <c r="A1473" t="s">
        <v>220</v>
      </c>
      <c r="B1473" t="s">
        <v>49</v>
      </c>
      <c r="C1473" s="3" t="e">
        <f t="shared" si="49"/>
        <v>#N/A</v>
      </c>
      <c r="D1473" t="s">
        <v>243</v>
      </c>
      <c r="E1473">
        <v>4</v>
      </c>
      <c r="F1473">
        <v>2</v>
      </c>
      <c r="G1473" s="1">
        <v>0.06</v>
      </c>
      <c r="H1473" s="2">
        <v>1</v>
      </c>
    </row>
    <row r="1474" spans="1:16" x14ac:dyDescent="0.2">
      <c r="A1474" t="s">
        <v>220</v>
      </c>
      <c r="B1474" t="s">
        <v>49</v>
      </c>
      <c r="C1474" s="3" t="e">
        <f t="shared" si="49"/>
        <v>#N/A</v>
      </c>
      <c r="D1474" t="s">
        <v>243</v>
      </c>
      <c r="E1474">
        <v>5</v>
      </c>
      <c r="F1474">
        <v>10</v>
      </c>
      <c r="G1474" s="1">
        <v>0.32</v>
      </c>
      <c r="H1474" s="2">
        <v>0.7</v>
      </c>
      <c r="I1474" s="2">
        <v>0.1</v>
      </c>
      <c r="J1474" s="2">
        <v>0.2</v>
      </c>
    </row>
    <row r="1475" spans="1:16" x14ac:dyDescent="0.2">
      <c r="A1475" t="s">
        <v>220</v>
      </c>
      <c r="B1475" t="s">
        <v>49</v>
      </c>
      <c r="C1475" s="3" t="e">
        <f t="shared" si="49"/>
        <v>#N/A</v>
      </c>
      <c r="D1475" t="s">
        <v>243</v>
      </c>
      <c r="E1475">
        <v>6</v>
      </c>
      <c r="F1475">
        <v>9</v>
      </c>
      <c r="G1475" s="1">
        <v>0.28999999999999998</v>
      </c>
      <c r="H1475" s="2">
        <v>0.66700000000000004</v>
      </c>
      <c r="I1475" s="2">
        <v>0.33300000000000002</v>
      </c>
    </row>
    <row r="1476" spans="1:16" x14ac:dyDescent="0.2">
      <c r="A1476" t="s">
        <v>220</v>
      </c>
      <c r="B1476" t="s">
        <v>49</v>
      </c>
      <c r="C1476" s="3" t="e">
        <f t="shared" si="49"/>
        <v>#N/A</v>
      </c>
      <c r="D1476" t="s">
        <v>243</v>
      </c>
      <c r="E1476">
        <v>7</v>
      </c>
      <c r="F1476">
        <v>9</v>
      </c>
      <c r="G1476" s="1">
        <v>0.28999999999999998</v>
      </c>
      <c r="H1476" s="2">
        <v>0.33300000000000002</v>
      </c>
      <c r="I1476" s="2">
        <v>0.44400000000000001</v>
      </c>
      <c r="J1476" s="2">
        <v>0.222</v>
      </c>
    </row>
    <row r="1477" spans="1:16" x14ac:dyDescent="0.2">
      <c r="A1477" t="s">
        <v>220</v>
      </c>
      <c r="B1477" t="s">
        <v>49</v>
      </c>
      <c r="C1477" s="3">
        <f t="shared" si="49"/>
        <v>3107</v>
      </c>
      <c r="D1477" t="s">
        <v>169</v>
      </c>
      <c r="E1477">
        <v>3</v>
      </c>
      <c r="F1477">
        <v>1</v>
      </c>
      <c r="G1477" s="1">
        <v>0.11</v>
      </c>
      <c r="H1477" s="2">
        <v>1</v>
      </c>
    </row>
    <row r="1478" spans="1:16" x14ac:dyDescent="0.2">
      <c r="A1478" t="s">
        <v>220</v>
      </c>
      <c r="B1478" t="s">
        <v>49</v>
      </c>
      <c r="C1478" s="3">
        <f t="shared" si="49"/>
        <v>3107</v>
      </c>
      <c r="D1478" t="s">
        <v>169</v>
      </c>
      <c r="E1478">
        <v>4</v>
      </c>
      <c r="F1478">
        <v>1</v>
      </c>
      <c r="G1478" s="1">
        <v>0.11</v>
      </c>
      <c r="H1478" s="2">
        <v>1</v>
      </c>
    </row>
    <row r="1479" spans="1:16" x14ac:dyDescent="0.2">
      <c r="A1479" t="s">
        <v>220</v>
      </c>
      <c r="B1479" t="s">
        <v>49</v>
      </c>
      <c r="C1479" s="3">
        <f t="shared" si="49"/>
        <v>3107</v>
      </c>
      <c r="D1479" t="s">
        <v>169</v>
      </c>
      <c r="E1479">
        <v>5</v>
      </c>
      <c r="F1479">
        <v>6</v>
      </c>
      <c r="G1479" s="1">
        <v>0.67</v>
      </c>
      <c r="H1479" s="2">
        <v>1</v>
      </c>
    </row>
    <row r="1480" spans="1:16" x14ac:dyDescent="0.2">
      <c r="A1480" t="s">
        <v>220</v>
      </c>
      <c r="B1480" t="s">
        <v>49</v>
      </c>
      <c r="C1480" s="3">
        <f t="shared" si="49"/>
        <v>3107</v>
      </c>
      <c r="D1480" t="s">
        <v>169</v>
      </c>
      <c r="E1480">
        <v>7</v>
      </c>
      <c r="F1480">
        <v>1</v>
      </c>
      <c r="G1480" s="1">
        <v>0.11</v>
      </c>
      <c r="J1480" s="2">
        <v>1</v>
      </c>
      <c r="M1480" s="3"/>
      <c r="N1480" s="3"/>
      <c r="O1480" s="3"/>
      <c r="P1480" s="3"/>
    </row>
    <row r="1481" spans="1:16" x14ac:dyDescent="0.2">
      <c r="A1481" t="s">
        <v>220</v>
      </c>
      <c r="B1481" t="s">
        <v>49</v>
      </c>
      <c r="C1481" s="3">
        <f t="shared" si="49"/>
        <v>155</v>
      </c>
      <c r="D1481" t="s">
        <v>126</v>
      </c>
      <c r="E1481">
        <v>2</v>
      </c>
      <c r="F1481">
        <v>4</v>
      </c>
      <c r="G1481" s="1">
        <v>0.02</v>
      </c>
      <c r="H1481" s="2">
        <v>0.25</v>
      </c>
      <c r="I1481" s="2">
        <v>0.5</v>
      </c>
      <c r="J1481" s="2">
        <v>0.25</v>
      </c>
      <c r="M1481" s="3" t="s">
        <v>107</v>
      </c>
      <c r="N1481" s="3">
        <v>757</v>
      </c>
      <c r="O1481" s="3"/>
      <c r="P1481" s="3"/>
    </row>
    <row r="1482" spans="1:16" x14ac:dyDescent="0.2">
      <c r="A1482" t="s">
        <v>220</v>
      </c>
      <c r="B1482" t="s">
        <v>49</v>
      </c>
      <c r="C1482" s="3">
        <f t="shared" ref="C1482:C1504" si="50">VLOOKUP(D1482,data2,2,FALSE)</f>
        <v>155</v>
      </c>
      <c r="D1482" t="s">
        <v>126</v>
      </c>
      <c r="E1482">
        <v>3</v>
      </c>
      <c r="F1482">
        <v>13</v>
      </c>
      <c r="G1482" s="1">
        <v>0.08</v>
      </c>
      <c r="H1482" s="2">
        <v>0.76900000000000002</v>
      </c>
      <c r="I1482" s="2">
        <v>0.154</v>
      </c>
      <c r="J1482" s="2">
        <v>7.6999999999999999E-2</v>
      </c>
      <c r="M1482" s="3" t="s">
        <v>199</v>
      </c>
      <c r="N1482" s="3">
        <v>3032</v>
      </c>
      <c r="O1482" s="3"/>
      <c r="P1482" s="3"/>
    </row>
    <row r="1483" spans="1:16" x14ac:dyDescent="0.2">
      <c r="A1483" t="s">
        <v>220</v>
      </c>
      <c r="B1483" t="s">
        <v>49</v>
      </c>
      <c r="C1483" s="3">
        <f t="shared" si="50"/>
        <v>155</v>
      </c>
      <c r="D1483" t="s">
        <v>126</v>
      </c>
      <c r="E1483">
        <v>4</v>
      </c>
      <c r="F1483">
        <v>9</v>
      </c>
      <c r="G1483" s="1">
        <v>0.06</v>
      </c>
      <c r="H1483" s="2">
        <v>0.55600000000000005</v>
      </c>
      <c r="I1483" s="2">
        <v>0.111</v>
      </c>
      <c r="J1483" s="2">
        <v>0.33300000000000002</v>
      </c>
      <c r="M1483" s="3" t="s">
        <v>126</v>
      </c>
      <c r="N1483" s="3">
        <v>155</v>
      </c>
      <c r="O1483" s="3"/>
      <c r="P1483" s="3"/>
    </row>
    <row r="1484" spans="1:16" x14ac:dyDescent="0.2">
      <c r="A1484" t="s">
        <v>220</v>
      </c>
      <c r="B1484" t="s">
        <v>49</v>
      </c>
      <c r="C1484" s="3">
        <f t="shared" si="50"/>
        <v>155</v>
      </c>
      <c r="D1484" t="s">
        <v>126</v>
      </c>
      <c r="E1484">
        <v>5</v>
      </c>
      <c r="F1484">
        <v>23</v>
      </c>
      <c r="G1484" s="1">
        <v>0.14000000000000001</v>
      </c>
      <c r="H1484" s="2">
        <v>0.47799999999999998</v>
      </c>
      <c r="I1484" s="2">
        <v>0.30399999999999999</v>
      </c>
      <c r="J1484" s="2">
        <v>0.217</v>
      </c>
      <c r="M1484" s="3" t="s">
        <v>364</v>
      </c>
      <c r="N1484" s="3">
        <v>4925</v>
      </c>
      <c r="O1484" s="3"/>
      <c r="P1484" s="3"/>
    </row>
    <row r="1485" spans="1:16" x14ac:dyDescent="0.2">
      <c r="A1485" t="s">
        <v>220</v>
      </c>
      <c r="B1485" t="s">
        <v>49</v>
      </c>
      <c r="C1485" s="3">
        <f t="shared" si="50"/>
        <v>155</v>
      </c>
      <c r="D1485" t="s">
        <v>126</v>
      </c>
      <c r="E1485">
        <v>6</v>
      </c>
      <c r="F1485">
        <v>40</v>
      </c>
      <c r="G1485" s="1">
        <v>0.25</v>
      </c>
      <c r="H1485" s="2">
        <v>0.27500000000000002</v>
      </c>
      <c r="I1485" s="2">
        <v>0.55000000000000004</v>
      </c>
      <c r="J1485" s="2">
        <v>0.17499999999999999</v>
      </c>
      <c r="M1485" s="3" t="s">
        <v>16</v>
      </c>
      <c r="N1485" s="3">
        <v>388</v>
      </c>
      <c r="O1485" s="3"/>
      <c r="P1485" s="3"/>
    </row>
    <row r="1486" spans="1:16" x14ac:dyDescent="0.2">
      <c r="A1486" t="s">
        <v>220</v>
      </c>
      <c r="B1486" t="s">
        <v>49</v>
      </c>
      <c r="C1486" s="3">
        <f t="shared" si="50"/>
        <v>155</v>
      </c>
      <c r="D1486" t="s">
        <v>126</v>
      </c>
      <c r="E1486">
        <v>7</v>
      </c>
      <c r="F1486">
        <v>74</v>
      </c>
      <c r="G1486" s="1">
        <v>0.45</v>
      </c>
      <c r="H1486" s="2">
        <v>0.23</v>
      </c>
      <c r="I1486" s="2">
        <v>0.52700000000000002</v>
      </c>
      <c r="J1486" s="2">
        <v>0.24299999999999999</v>
      </c>
      <c r="M1486" s="3" t="s">
        <v>169</v>
      </c>
      <c r="N1486" s="3">
        <v>3107</v>
      </c>
      <c r="O1486" s="3"/>
      <c r="P1486" s="3"/>
    </row>
    <row r="1487" spans="1:16" x14ac:dyDescent="0.2">
      <c r="A1487" t="s">
        <v>220</v>
      </c>
      <c r="B1487" t="s">
        <v>49</v>
      </c>
      <c r="C1487" s="3">
        <f t="shared" si="50"/>
        <v>4958</v>
      </c>
      <c r="D1487" t="s">
        <v>244</v>
      </c>
      <c r="E1487">
        <v>4</v>
      </c>
      <c r="F1487">
        <v>2</v>
      </c>
      <c r="G1487" s="1">
        <v>0.4</v>
      </c>
      <c r="H1487" s="2">
        <v>0.5</v>
      </c>
      <c r="J1487" s="2">
        <v>0.5</v>
      </c>
      <c r="M1487" s="3" t="s">
        <v>20</v>
      </c>
      <c r="N1487" s="3">
        <v>3106</v>
      </c>
      <c r="O1487" s="3"/>
      <c r="P1487" s="3"/>
    </row>
    <row r="1488" spans="1:16" x14ac:dyDescent="0.2">
      <c r="A1488" t="s">
        <v>220</v>
      </c>
      <c r="B1488" t="s">
        <v>49</v>
      </c>
      <c r="C1488" s="3">
        <f t="shared" si="50"/>
        <v>4958</v>
      </c>
      <c r="D1488" t="s">
        <v>244</v>
      </c>
      <c r="E1488">
        <v>5</v>
      </c>
      <c r="F1488">
        <v>3</v>
      </c>
      <c r="G1488" s="1">
        <v>0.6</v>
      </c>
      <c r="H1488" s="2">
        <v>0.33300000000000002</v>
      </c>
      <c r="I1488" s="2">
        <v>0.33300000000000002</v>
      </c>
      <c r="J1488" s="2">
        <v>0.33300000000000002</v>
      </c>
      <c r="M1488" s="3" t="s">
        <v>365</v>
      </c>
      <c r="N1488" s="3">
        <v>3343</v>
      </c>
      <c r="O1488" s="3"/>
      <c r="P1488" s="3"/>
    </row>
    <row r="1489" spans="1:16" x14ac:dyDescent="0.2">
      <c r="A1489" t="s">
        <v>220</v>
      </c>
      <c r="B1489" t="s">
        <v>49</v>
      </c>
      <c r="C1489" s="3" t="e">
        <f t="shared" si="50"/>
        <v>#N/A</v>
      </c>
      <c r="D1489" t="s">
        <v>245</v>
      </c>
      <c r="E1489">
        <v>1</v>
      </c>
      <c r="F1489">
        <v>6</v>
      </c>
      <c r="G1489" s="1">
        <v>0.02</v>
      </c>
      <c r="I1489" s="2">
        <v>1</v>
      </c>
      <c r="M1489" s="3" t="s">
        <v>40</v>
      </c>
      <c r="N1489" s="3">
        <v>3082</v>
      </c>
      <c r="O1489" s="3"/>
      <c r="P1489" s="3"/>
    </row>
    <row r="1490" spans="1:16" x14ac:dyDescent="0.2">
      <c r="A1490" t="s">
        <v>220</v>
      </c>
      <c r="B1490" t="s">
        <v>49</v>
      </c>
      <c r="C1490" s="3" t="e">
        <f t="shared" si="50"/>
        <v>#N/A</v>
      </c>
      <c r="D1490" t="s">
        <v>245</v>
      </c>
      <c r="E1490">
        <v>2</v>
      </c>
      <c r="F1490">
        <v>32</v>
      </c>
      <c r="G1490" s="1">
        <v>0.08</v>
      </c>
      <c r="H1490" s="2">
        <v>0.156</v>
      </c>
      <c r="I1490" s="2">
        <v>0.68799999999999994</v>
      </c>
      <c r="J1490" s="2">
        <v>0.156</v>
      </c>
      <c r="M1490" s="3" t="s">
        <v>48</v>
      </c>
      <c r="N1490" s="3">
        <v>3103</v>
      </c>
      <c r="O1490" s="3"/>
      <c r="P1490" s="3"/>
    </row>
    <row r="1491" spans="1:16" x14ac:dyDescent="0.2">
      <c r="A1491" t="s">
        <v>220</v>
      </c>
      <c r="B1491" t="s">
        <v>49</v>
      </c>
      <c r="C1491" s="3" t="e">
        <f t="shared" si="50"/>
        <v>#N/A</v>
      </c>
      <c r="D1491" t="s">
        <v>245</v>
      </c>
      <c r="E1491">
        <v>3</v>
      </c>
      <c r="F1491">
        <v>48</v>
      </c>
      <c r="G1491" s="1">
        <v>0.13</v>
      </c>
      <c r="H1491" s="2">
        <v>0.60399999999999998</v>
      </c>
      <c r="I1491" s="2">
        <v>0.188</v>
      </c>
      <c r="J1491" s="2">
        <v>0.20799999999999999</v>
      </c>
      <c r="M1491" s="3" t="s">
        <v>366</v>
      </c>
      <c r="N1491" s="3">
        <v>3593</v>
      </c>
      <c r="O1491" s="3"/>
      <c r="P1491" s="3"/>
    </row>
    <row r="1492" spans="1:16" x14ac:dyDescent="0.2">
      <c r="A1492" t="s">
        <v>220</v>
      </c>
      <c r="B1492" t="s">
        <v>49</v>
      </c>
      <c r="C1492" s="3" t="e">
        <f t="shared" si="50"/>
        <v>#N/A</v>
      </c>
      <c r="D1492" t="s">
        <v>245</v>
      </c>
      <c r="E1492">
        <v>4</v>
      </c>
      <c r="F1492">
        <v>52</v>
      </c>
      <c r="G1492" s="1">
        <v>0.14000000000000001</v>
      </c>
      <c r="H1492" s="2">
        <v>0.51900000000000002</v>
      </c>
      <c r="I1492" s="2">
        <v>0.28799999999999998</v>
      </c>
      <c r="J1492" s="2">
        <v>0.192</v>
      </c>
      <c r="M1492" s="3" t="s">
        <v>86</v>
      </c>
      <c r="N1492" s="3">
        <v>264</v>
      </c>
      <c r="O1492" s="3"/>
      <c r="P1492" s="3"/>
    </row>
    <row r="1493" spans="1:16" x14ac:dyDescent="0.2">
      <c r="A1493" t="s">
        <v>220</v>
      </c>
      <c r="B1493" t="s">
        <v>49</v>
      </c>
      <c r="C1493" s="3" t="e">
        <f t="shared" si="50"/>
        <v>#N/A</v>
      </c>
      <c r="D1493" t="s">
        <v>245</v>
      </c>
      <c r="E1493">
        <v>5</v>
      </c>
      <c r="F1493">
        <v>90</v>
      </c>
      <c r="G1493" s="1">
        <v>0.24</v>
      </c>
      <c r="H1493" s="2">
        <v>0.51100000000000001</v>
      </c>
      <c r="I1493" s="2">
        <v>0.25600000000000001</v>
      </c>
      <c r="J1493" s="2">
        <v>0.23300000000000001</v>
      </c>
      <c r="M1493" s="3" t="s">
        <v>242</v>
      </c>
      <c r="N1493" s="3">
        <v>3036</v>
      </c>
      <c r="O1493" s="3"/>
      <c r="P1493" s="3"/>
    </row>
    <row r="1494" spans="1:16" x14ac:dyDescent="0.2">
      <c r="A1494" t="s">
        <v>220</v>
      </c>
      <c r="B1494" t="s">
        <v>49</v>
      </c>
      <c r="C1494" s="3" t="e">
        <f t="shared" si="50"/>
        <v>#N/A</v>
      </c>
      <c r="D1494" t="s">
        <v>245</v>
      </c>
      <c r="E1494">
        <v>6</v>
      </c>
      <c r="F1494">
        <v>57</v>
      </c>
      <c r="G1494" s="1">
        <v>0.15</v>
      </c>
      <c r="H1494" s="2">
        <v>0.316</v>
      </c>
      <c r="I1494" s="2">
        <v>0.49099999999999999</v>
      </c>
      <c r="J1494" s="2">
        <v>0.193</v>
      </c>
      <c r="M1494" s="3" t="s">
        <v>367</v>
      </c>
      <c r="N1494" s="3">
        <v>3174</v>
      </c>
    </row>
    <row r="1495" spans="1:16" x14ac:dyDescent="0.2">
      <c r="A1495" t="s">
        <v>220</v>
      </c>
      <c r="B1495" t="s">
        <v>49</v>
      </c>
      <c r="C1495" s="3" t="e">
        <f t="shared" si="50"/>
        <v>#N/A</v>
      </c>
      <c r="D1495" t="s">
        <v>245</v>
      </c>
      <c r="E1495">
        <v>7</v>
      </c>
      <c r="F1495">
        <v>96</v>
      </c>
      <c r="G1495" s="1">
        <v>0.25</v>
      </c>
      <c r="H1495" s="2">
        <v>0.42699999999999999</v>
      </c>
      <c r="I1495" s="2">
        <v>0.42699999999999999</v>
      </c>
      <c r="J1495" s="2">
        <v>0.14599999999999999</v>
      </c>
      <c r="M1495" s="3" t="s">
        <v>368</v>
      </c>
      <c r="N1495" s="3">
        <v>4693</v>
      </c>
    </row>
    <row r="1496" spans="1:16" x14ac:dyDescent="0.2">
      <c r="A1496" t="s">
        <v>220</v>
      </c>
      <c r="B1496" t="s">
        <v>49</v>
      </c>
      <c r="C1496" s="3">
        <f t="shared" si="50"/>
        <v>264</v>
      </c>
      <c r="D1496" t="s">
        <v>86</v>
      </c>
      <c r="E1496">
        <v>4</v>
      </c>
      <c r="F1496">
        <v>1</v>
      </c>
      <c r="G1496" s="1">
        <v>0.1</v>
      </c>
      <c r="J1496" s="2">
        <v>1</v>
      </c>
      <c r="M1496" s="3" t="s">
        <v>244</v>
      </c>
      <c r="N1496" s="3">
        <v>4958</v>
      </c>
    </row>
    <row r="1497" spans="1:16" x14ac:dyDescent="0.2">
      <c r="A1497" t="s">
        <v>220</v>
      </c>
      <c r="B1497" t="s">
        <v>49</v>
      </c>
      <c r="C1497" s="3">
        <f t="shared" si="50"/>
        <v>264</v>
      </c>
      <c r="D1497" t="s">
        <v>86</v>
      </c>
      <c r="E1497">
        <v>5</v>
      </c>
      <c r="F1497">
        <v>2</v>
      </c>
      <c r="G1497" s="1">
        <v>0.2</v>
      </c>
      <c r="I1497" s="2">
        <v>0.5</v>
      </c>
      <c r="J1497" s="2">
        <v>0.5</v>
      </c>
      <c r="M1497" s="3" t="s">
        <v>239</v>
      </c>
      <c r="N1497" s="3">
        <v>4978</v>
      </c>
    </row>
    <row r="1498" spans="1:16" x14ac:dyDescent="0.2">
      <c r="A1498" t="s">
        <v>220</v>
      </c>
      <c r="B1498" t="s">
        <v>49</v>
      </c>
      <c r="C1498" s="3">
        <f t="shared" si="50"/>
        <v>264</v>
      </c>
      <c r="D1498" t="s">
        <v>86</v>
      </c>
      <c r="E1498">
        <v>6</v>
      </c>
      <c r="F1498">
        <v>2</v>
      </c>
      <c r="G1498" s="1">
        <v>0.2</v>
      </c>
      <c r="H1498" s="2">
        <v>0.5</v>
      </c>
      <c r="J1498" s="2">
        <v>0.5</v>
      </c>
    </row>
    <row r="1499" spans="1:16" x14ac:dyDescent="0.2">
      <c r="A1499" t="s">
        <v>220</v>
      </c>
      <c r="B1499" t="s">
        <v>49</v>
      </c>
      <c r="C1499" s="3">
        <f t="shared" si="50"/>
        <v>264</v>
      </c>
      <c r="D1499" t="s">
        <v>86</v>
      </c>
      <c r="E1499">
        <v>7</v>
      </c>
      <c r="F1499">
        <v>5</v>
      </c>
      <c r="G1499" s="1">
        <v>0.5</v>
      </c>
      <c r="H1499" s="2">
        <v>0.2</v>
      </c>
      <c r="I1499" s="2">
        <v>0.6</v>
      </c>
      <c r="J1499" s="2">
        <v>0.2</v>
      </c>
    </row>
    <row r="1500" spans="1:16" x14ac:dyDescent="0.2">
      <c r="A1500" t="s">
        <v>220</v>
      </c>
      <c r="B1500" t="s">
        <v>49</v>
      </c>
      <c r="C1500" s="3" t="e">
        <f t="shared" si="50"/>
        <v>#N/A</v>
      </c>
      <c r="D1500" t="s">
        <v>246</v>
      </c>
      <c r="E1500">
        <v>3</v>
      </c>
      <c r="F1500">
        <v>3</v>
      </c>
      <c r="G1500" s="1">
        <v>0.14000000000000001</v>
      </c>
      <c r="H1500" s="2">
        <v>0.66700000000000004</v>
      </c>
      <c r="J1500" s="2">
        <v>0.33300000000000002</v>
      </c>
    </row>
    <row r="1501" spans="1:16" x14ac:dyDescent="0.2">
      <c r="A1501" t="s">
        <v>220</v>
      </c>
      <c r="B1501" t="s">
        <v>49</v>
      </c>
      <c r="C1501" s="3" t="e">
        <f t="shared" si="50"/>
        <v>#N/A</v>
      </c>
      <c r="D1501" t="s">
        <v>246</v>
      </c>
      <c r="E1501">
        <v>4</v>
      </c>
      <c r="F1501">
        <v>1</v>
      </c>
      <c r="G1501" s="1">
        <v>0.05</v>
      </c>
      <c r="H1501" s="2">
        <v>1</v>
      </c>
    </row>
    <row r="1502" spans="1:16" x14ac:dyDescent="0.2">
      <c r="A1502" t="s">
        <v>220</v>
      </c>
      <c r="B1502" t="s">
        <v>49</v>
      </c>
      <c r="C1502" s="3" t="e">
        <f t="shared" si="50"/>
        <v>#N/A</v>
      </c>
      <c r="D1502" t="s">
        <v>246</v>
      </c>
      <c r="E1502">
        <v>5</v>
      </c>
      <c r="F1502">
        <v>2</v>
      </c>
      <c r="G1502" s="1">
        <v>0.1</v>
      </c>
      <c r="H1502" s="2">
        <v>1</v>
      </c>
    </row>
    <row r="1503" spans="1:16" x14ac:dyDescent="0.2">
      <c r="A1503" t="s">
        <v>220</v>
      </c>
      <c r="B1503" t="s">
        <v>49</v>
      </c>
      <c r="C1503" s="3" t="e">
        <f t="shared" si="50"/>
        <v>#N/A</v>
      </c>
      <c r="D1503" t="s">
        <v>246</v>
      </c>
      <c r="E1503">
        <v>6</v>
      </c>
      <c r="F1503">
        <v>3</v>
      </c>
      <c r="G1503" s="1">
        <v>0.14000000000000001</v>
      </c>
      <c r="H1503" s="2">
        <v>0.66700000000000004</v>
      </c>
      <c r="I1503" s="2">
        <v>0.33300000000000002</v>
      </c>
    </row>
    <row r="1504" spans="1:16" x14ac:dyDescent="0.2">
      <c r="A1504" t="s">
        <v>220</v>
      </c>
      <c r="B1504" t="s">
        <v>49</v>
      </c>
      <c r="C1504" s="3" t="e">
        <f t="shared" si="50"/>
        <v>#N/A</v>
      </c>
      <c r="D1504" t="s">
        <v>246</v>
      </c>
      <c r="E1504">
        <v>7</v>
      </c>
      <c r="F1504">
        <v>12</v>
      </c>
      <c r="G1504" s="1">
        <v>0.56999999999999995</v>
      </c>
      <c r="H1504" s="2">
        <v>0.66700000000000004</v>
      </c>
      <c r="I1504" s="2">
        <v>0.33300000000000002</v>
      </c>
    </row>
    <row r="1505" spans="1:10" x14ac:dyDescent="0.2">
      <c r="A1505" t="s">
        <v>220</v>
      </c>
      <c r="B1505" t="s">
        <v>49</v>
      </c>
      <c r="C1505" t="e">
        <f>VLOOKUP(D1505,correct_data,2,FALSE)</f>
        <v>#N/A</v>
      </c>
      <c r="D1505" t="s">
        <v>48</v>
      </c>
      <c r="E1505">
        <v>5</v>
      </c>
      <c r="F1505">
        <v>3</v>
      </c>
      <c r="G1505" s="1">
        <v>0.5</v>
      </c>
      <c r="H1505" s="2">
        <v>0.33300000000000002</v>
      </c>
      <c r="I1505" s="2">
        <v>0.33300000000000002</v>
      </c>
      <c r="J1505" s="2">
        <v>0.33300000000000002</v>
      </c>
    </row>
    <row r="1506" spans="1:10" x14ac:dyDescent="0.2">
      <c r="A1506" t="s">
        <v>220</v>
      </c>
      <c r="B1506" t="s">
        <v>49</v>
      </c>
      <c r="C1506" t="e">
        <f>VLOOKUP(D1506,correct_data,2,FALSE)</f>
        <v>#N/A</v>
      </c>
      <c r="D1506" t="s">
        <v>48</v>
      </c>
      <c r="E1506">
        <v>7</v>
      </c>
      <c r="F1506">
        <v>3</v>
      </c>
      <c r="G1506" s="1">
        <v>0.5</v>
      </c>
      <c r="H1506" s="2">
        <v>1</v>
      </c>
    </row>
    <row r="1507" spans="1:10" x14ac:dyDescent="0.2">
      <c r="A1507" t="s">
        <v>220</v>
      </c>
      <c r="B1507" t="s">
        <v>23</v>
      </c>
      <c r="C1507">
        <v>2028</v>
      </c>
      <c r="D1507" t="s">
        <v>24</v>
      </c>
      <c r="E1507">
        <v>1</v>
      </c>
      <c r="F1507">
        <v>4</v>
      </c>
      <c r="G1507" s="1">
        <v>0.01</v>
      </c>
      <c r="I1507" s="2">
        <v>1</v>
      </c>
    </row>
    <row r="1508" spans="1:10" x14ac:dyDescent="0.2">
      <c r="A1508" t="s">
        <v>220</v>
      </c>
      <c r="B1508" t="s">
        <v>23</v>
      </c>
      <c r="C1508">
        <v>2028</v>
      </c>
      <c r="D1508" t="s">
        <v>24</v>
      </c>
      <c r="E1508">
        <v>2</v>
      </c>
      <c r="F1508">
        <v>20</v>
      </c>
      <c r="G1508" s="1">
        <v>0.06</v>
      </c>
      <c r="H1508" s="2">
        <v>0.1</v>
      </c>
      <c r="I1508" s="2">
        <v>0.55000000000000004</v>
      </c>
      <c r="J1508" s="2">
        <v>0.35</v>
      </c>
    </row>
    <row r="1509" spans="1:10" x14ac:dyDescent="0.2">
      <c r="A1509" t="s">
        <v>220</v>
      </c>
      <c r="B1509" t="s">
        <v>23</v>
      </c>
      <c r="C1509">
        <v>2028</v>
      </c>
      <c r="D1509" t="s">
        <v>24</v>
      </c>
      <c r="E1509">
        <v>3</v>
      </c>
      <c r="F1509">
        <v>25</v>
      </c>
      <c r="G1509" s="1">
        <v>7.0000000000000007E-2</v>
      </c>
      <c r="H1509" s="2">
        <v>0.28000000000000003</v>
      </c>
      <c r="I1509" s="2">
        <v>0.56000000000000005</v>
      </c>
      <c r="J1509" s="2">
        <v>0.16</v>
      </c>
    </row>
    <row r="1510" spans="1:10" x14ac:dyDescent="0.2">
      <c r="A1510" t="s">
        <v>220</v>
      </c>
      <c r="B1510" t="s">
        <v>23</v>
      </c>
      <c r="C1510">
        <v>2028</v>
      </c>
      <c r="D1510" t="s">
        <v>24</v>
      </c>
      <c r="E1510">
        <v>4</v>
      </c>
      <c r="F1510">
        <v>54</v>
      </c>
      <c r="G1510" s="1">
        <v>0.15</v>
      </c>
      <c r="H1510" s="2">
        <v>0.37</v>
      </c>
      <c r="I1510" s="2">
        <v>0.37</v>
      </c>
      <c r="J1510" s="2">
        <v>0.25900000000000001</v>
      </c>
    </row>
    <row r="1511" spans="1:10" x14ac:dyDescent="0.2">
      <c r="A1511" t="s">
        <v>220</v>
      </c>
      <c r="B1511" t="s">
        <v>23</v>
      </c>
      <c r="C1511">
        <v>2028</v>
      </c>
      <c r="D1511" t="s">
        <v>24</v>
      </c>
      <c r="E1511">
        <v>5</v>
      </c>
      <c r="F1511">
        <v>74</v>
      </c>
      <c r="G1511" s="1">
        <v>0.2</v>
      </c>
      <c r="H1511" s="2">
        <v>0.40500000000000003</v>
      </c>
      <c r="I1511" s="2">
        <v>0.28399999999999997</v>
      </c>
      <c r="J1511" s="2">
        <v>0.311</v>
      </c>
    </row>
    <row r="1512" spans="1:10" x14ac:dyDescent="0.2">
      <c r="A1512" t="s">
        <v>220</v>
      </c>
      <c r="B1512" t="s">
        <v>23</v>
      </c>
      <c r="C1512">
        <v>2028</v>
      </c>
      <c r="D1512" t="s">
        <v>24</v>
      </c>
      <c r="E1512">
        <v>6</v>
      </c>
      <c r="F1512">
        <v>70</v>
      </c>
      <c r="G1512" s="1">
        <v>0.19</v>
      </c>
      <c r="H1512" s="2">
        <v>0.3</v>
      </c>
      <c r="I1512" s="2">
        <v>0.4</v>
      </c>
      <c r="J1512" s="2">
        <v>0.3</v>
      </c>
    </row>
    <row r="1513" spans="1:10" x14ac:dyDescent="0.2">
      <c r="A1513" t="s">
        <v>220</v>
      </c>
      <c r="B1513" t="s">
        <v>23</v>
      </c>
      <c r="C1513">
        <v>2028</v>
      </c>
      <c r="D1513" t="s">
        <v>24</v>
      </c>
      <c r="E1513">
        <v>7</v>
      </c>
      <c r="F1513">
        <v>116</v>
      </c>
      <c r="G1513" s="1">
        <v>0.32</v>
      </c>
      <c r="H1513" s="2">
        <v>0.36199999999999999</v>
      </c>
      <c r="I1513" s="2">
        <v>0.44</v>
      </c>
      <c r="J1513" s="2">
        <v>0.19800000000000001</v>
      </c>
    </row>
    <row r="1514" spans="1:10" x14ac:dyDescent="0.2">
      <c r="A1514" t="s">
        <v>220</v>
      </c>
      <c r="B1514" t="s">
        <v>23</v>
      </c>
      <c r="D1514" t="s">
        <v>247</v>
      </c>
      <c r="E1514">
        <v>6</v>
      </c>
      <c r="F1514">
        <v>1</v>
      </c>
      <c r="G1514" s="1">
        <v>1</v>
      </c>
      <c r="H1514" s="2">
        <v>1</v>
      </c>
    </row>
    <row r="1515" spans="1:10" x14ac:dyDescent="0.2">
      <c r="A1515" t="s">
        <v>220</v>
      </c>
      <c r="B1515" t="s">
        <v>23</v>
      </c>
      <c r="C1515">
        <v>2025</v>
      </c>
      <c r="D1515" t="s">
        <v>248</v>
      </c>
      <c r="E1515">
        <v>4</v>
      </c>
      <c r="F1515">
        <v>1</v>
      </c>
      <c r="G1515" s="1">
        <v>0.02</v>
      </c>
      <c r="I1515" s="2">
        <v>1</v>
      </c>
    </row>
    <row r="1516" spans="1:10" x14ac:dyDescent="0.2">
      <c r="A1516" t="s">
        <v>220</v>
      </c>
      <c r="B1516" t="s">
        <v>23</v>
      </c>
      <c r="C1516">
        <v>2025</v>
      </c>
      <c r="D1516" t="s">
        <v>248</v>
      </c>
      <c r="E1516">
        <v>5</v>
      </c>
      <c r="F1516">
        <v>7</v>
      </c>
      <c r="G1516" s="1">
        <v>0.15</v>
      </c>
      <c r="H1516" s="2">
        <v>0.57099999999999995</v>
      </c>
      <c r="I1516" s="2">
        <v>0.14299999999999999</v>
      </c>
      <c r="J1516" s="2">
        <v>0.28599999999999998</v>
      </c>
    </row>
    <row r="1517" spans="1:10" x14ac:dyDescent="0.2">
      <c r="A1517" t="s">
        <v>220</v>
      </c>
      <c r="B1517" t="s">
        <v>23</v>
      </c>
      <c r="C1517">
        <v>2025</v>
      </c>
      <c r="D1517" t="s">
        <v>248</v>
      </c>
      <c r="E1517">
        <v>6</v>
      </c>
      <c r="F1517">
        <v>19</v>
      </c>
      <c r="G1517" s="1">
        <v>0.41</v>
      </c>
      <c r="H1517" s="2">
        <v>0.52600000000000002</v>
      </c>
      <c r="I1517" s="2">
        <v>0.316</v>
      </c>
      <c r="J1517" s="2">
        <v>0.158</v>
      </c>
    </row>
    <row r="1518" spans="1:10" x14ac:dyDescent="0.2">
      <c r="A1518" t="s">
        <v>220</v>
      </c>
      <c r="B1518" t="s">
        <v>23</v>
      </c>
      <c r="C1518">
        <v>2025</v>
      </c>
      <c r="D1518" t="s">
        <v>248</v>
      </c>
      <c r="E1518">
        <v>7</v>
      </c>
      <c r="F1518">
        <v>19</v>
      </c>
      <c r="G1518" s="1">
        <v>0.41</v>
      </c>
      <c r="H1518" s="2">
        <v>0.42099999999999999</v>
      </c>
      <c r="I1518" s="2">
        <v>0.21099999999999999</v>
      </c>
      <c r="J1518" s="2">
        <v>0.36799999999999999</v>
      </c>
    </row>
    <row r="1519" spans="1:10" x14ac:dyDescent="0.2">
      <c r="A1519" t="s">
        <v>220</v>
      </c>
      <c r="B1519" t="s">
        <v>23</v>
      </c>
      <c r="D1519" t="s">
        <v>91</v>
      </c>
      <c r="E1519">
        <v>5</v>
      </c>
      <c r="F1519">
        <v>1</v>
      </c>
      <c r="G1519" s="1">
        <v>0.09</v>
      </c>
      <c r="H1519" s="2">
        <v>1</v>
      </c>
    </row>
    <row r="1520" spans="1:10" x14ac:dyDescent="0.2">
      <c r="A1520" t="s">
        <v>220</v>
      </c>
      <c r="B1520" t="s">
        <v>23</v>
      </c>
      <c r="D1520" t="s">
        <v>91</v>
      </c>
      <c r="E1520">
        <v>7</v>
      </c>
      <c r="F1520">
        <v>10</v>
      </c>
      <c r="G1520" s="1">
        <v>0.91</v>
      </c>
      <c r="H1520" s="2">
        <v>0.7</v>
      </c>
      <c r="I1520" s="2">
        <v>0.2</v>
      </c>
      <c r="J1520" s="2">
        <v>0.1</v>
      </c>
    </row>
    <row r="1521" spans="1:10" x14ac:dyDescent="0.2">
      <c r="A1521" t="s">
        <v>220</v>
      </c>
      <c r="B1521" t="s">
        <v>23</v>
      </c>
      <c r="C1521">
        <v>259</v>
      </c>
      <c r="D1521" t="s">
        <v>29</v>
      </c>
      <c r="E1521">
        <v>5</v>
      </c>
      <c r="F1521">
        <v>4</v>
      </c>
      <c r="G1521" s="1">
        <v>0.33</v>
      </c>
      <c r="H1521" s="2">
        <v>1</v>
      </c>
    </row>
    <row r="1522" spans="1:10" x14ac:dyDescent="0.2">
      <c r="A1522" t="s">
        <v>220</v>
      </c>
      <c r="B1522" t="s">
        <v>23</v>
      </c>
      <c r="C1522">
        <v>259</v>
      </c>
      <c r="D1522" t="s">
        <v>29</v>
      </c>
      <c r="E1522">
        <v>6</v>
      </c>
      <c r="F1522">
        <v>2</v>
      </c>
      <c r="G1522" s="1">
        <v>0.17</v>
      </c>
      <c r="H1522" s="2">
        <v>1</v>
      </c>
    </row>
    <row r="1523" spans="1:10" x14ac:dyDescent="0.2">
      <c r="A1523" t="s">
        <v>220</v>
      </c>
      <c r="B1523" t="s">
        <v>23</v>
      </c>
      <c r="C1523">
        <v>259</v>
      </c>
      <c r="D1523" t="s">
        <v>29</v>
      </c>
      <c r="E1523">
        <v>7</v>
      </c>
      <c r="F1523">
        <v>6</v>
      </c>
      <c r="G1523" s="1">
        <v>0.5</v>
      </c>
      <c r="H1523" s="2">
        <v>1</v>
      </c>
    </row>
    <row r="1524" spans="1:10" x14ac:dyDescent="0.2">
      <c r="A1524" t="s">
        <v>220</v>
      </c>
      <c r="B1524" t="s">
        <v>23</v>
      </c>
      <c r="C1524">
        <v>3138</v>
      </c>
      <c r="D1524" t="s">
        <v>249</v>
      </c>
      <c r="E1524">
        <v>7</v>
      </c>
      <c r="F1524">
        <v>1</v>
      </c>
      <c r="G1524" s="1">
        <v>1</v>
      </c>
      <c r="J1524" s="2">
        <v>1</v>
      </c>
    </row>
    <row r="1525" spans="1:10" x14ac:dyDescent="0.2">
      <c r="A1525" t="s">
        <v>220</v>
      </c>
      <c r="B1525" t="s">
        <v>23</v>
      </c>
      <c r="C1525">
        <v>3059</v>
      </c>
      <c r="D1525" t="s">
        <v>250</v>
      </c>
      <c r="E1525">
        <v>5</v>
      </c>
      <c r="F1525">
        <v>1</v>
      </c>
      <c r="G1525" s="1">
        <v>0.08</v>
      </c>
      <c r="H1525" s="2">
        <v>1</v>
      </c>
    </row>
    <row r="1526" spans="1:10" x14ac:dyDescent="0.2">
      <c r="A1526" t="s">
        <v>220</v>
      </c>
      <c r="B1526" t="s">
        <v>23</v>
      </c>
      <c r="C1526">
        <v>3059</v>
      </c>
      <c r="D1526" t="s">
        <v>250</v>
      </c>
      <c r="E1526">
        <v>6</v>
      </c>
      <c r="F1526">
        <v>5</v>
      </c>
      <c r="G1526" s="1">
        <v>0.42</v>
      </c>
      <c r="H1526" s="2">
        <v>0.2</v>
      </c>
      <c r="I1526" s="2">
        <v>0.2</v>
      </c>
      <c r="J1526" s="2">
        <v>0.6</v>
      </c>
    </row>
    <row r="1527" spans="1:10" x14ac:dyDescent="0.2">
      <c r="A1527" t="s">
        <v>220</v>
      </c>
      <c r="B1527" t="s">
        <v>23</v>
      </c>
      <c r="C1527">
        <v>3059</v>
      </c>
      <c r="D1527" t="s">
        <v>250</v>
      </c>
      <c r="E1527">
        <v>7</v>
      </c>
      <c r="F1527">
        <v>6</v>
      </c>
      <c r="G1527" s="1">
        <v>0.5</v>
      </c>
      <c r="H1527" s="2">
        <v>0.33300000000000002</v>
      </c>
      <c r="I1527" s="2">
        <v>0.16700000000000001</v>
      </c>
      <c r="J1527" s="2">
        <v>0.5</v>
      </c>
    </row>
    <row r="1528" spans="1:10" x14ac:dyDescent="0.2">
      <c r="A1528" t="s">
        <v>220</v>
      </c>
      <c r="B1528" t="s">
        <v>23</v>
      </c>
      <c r="D1528" t="s">
        <v>251</v>
      </c>
      <c r="E1528">
        <v>3</v>
      </c>
      <c r="F1528">
        <v>1</v>
      </c>
      <c r="G1528" s="1">
        <v>0.14000000000000001</v>
      </c>
      <c r="H1528" s="2">
        <v>1</v>
      </c>
    </row>
    <row r="1529" spans="1:10" x14ac:dyDescent="0.2">
      <c r="A1529" t="s">
        <v>220</v>
      </c>
      <c r="B1529" t="s">
        <v>23</v>
      </c>
      <c r="D1529" t="s">
        <v>251</v>
      </c>
      <c r="E1529">
        <v>4</v>
      </c>
      <c r="F1529">
        <v>2</v>
      </c>
      <c r="G1529" s="1">
        <v>0.28999999999999998</v>
      </c>
      <c r="H1529" s="2">
        <v>0.5</v>
      </c>
      <c r="J1529" s="2">
        <v>0.5</v>
      </c>
    </row>
    <row r="1530" spans="1:10" x14ac:dyDescent="0.2">
      <c r="A1530" t="s">
        <v>220</v>
      </c>
      <c r="B1530" t="s">
        <v>23</v>
      </c>
      <c r="D1530" t="s">
        <v>251</v>
      </c>
      <c r="E1530">
        <v>7</v>
      </c>
      <c r="F1530">
        <v>4</v>
      </c>
      <c r="G1530" s="1">
        <v>0.56999999999999995</v>
      </c>
      <c r="I1530" s="2">
        <v>0.25</v>
      </c>
      <c r="J1530" s="2">
        <v>0.75</v>
      </c>
    </row>
    <row r="1531" spans="1:10" x14ac:dyDescent="0.2">
      <c r="A1531" t="s">
        <v>220</v>
      </c>
      <c r="B1531" t="s">
        <v>23</v>
      </c>
      <c r="C1531">
        <v>567</v>
      </c>
      <c r="D1531" t="s">
        <v>69</v>
      </c>
      <c r="E1531">
        <v>2</v>
      </c>
      <c r="F1531">
        <v>1</v>
      </c>
      <c r="G1531" s="1">
        <v>0.02</v>
      </c>
      <c r="J1531" s="2">
        <v>1</v>
      </c>
    </row>
    <row r="1532" spans="1:10" x14ac:dyDescent="0.2">
      <c r="A1532" t="s">
        <v>220</v>
      </c>
      <c r="B1532" t="s">
        <v>23</v>
      </c>
      <c r="C1532">
        <v>567</v>
      </c>
      <c r="D1532" t="s">
        <v>69</v>
      </c>
      <c r="E1532">
        <v>3</v>
      </c>
      <c r="F1532">
        <v>2</v>
      </c>
      <c r="G1532" s="1">
        <v>0.05</v>
      </c>
      <c r="H1532" s="2">
        <v>0.5</v>
      </c>
      <c r="I1532" s="2">
        <v>0.5</v>
      </c>
    </row>
    <row r="1533" spans="1:10" x14ac:dyDescent="0.2">
      <c r="A1533" t="s">
        <v>220</v>
      </c>
      <c r="B1533" t="s">
        <v>23</v>
      </c>
      <c r="C1533">
        <v>567</v>
      </c>
      <c r="D1533" t="s">
        <v>69</v>
      </c>
      <c r="E1533">
        <v>4</v>
      </c>
      <c r="F1533">
        <v>4</v>
      </c>
      <c r="G1533" s="1">
        <v>0.09</v>
      </c>
      <c r="H1533" s="2">
        <v>0.75</v>
      </c>
      <c r="J1533" s="2">
        <v>0.25</v>
      </c>
    </row>
    <row r="1534" spans="1:10" x14ac:dyDescent="0.2">
      <c r="A1534" t="s">
        <v>220</v>
      </c>
      <c r="B1534" t="s">
        <v>23</v>
      </c>
      <c r="C1534">
        <v>567</v>
      </c>
      <c r="D1534" t="s">
        <v>69</v>
      </c>
      <c r="E1534">
        <v>5</v>
      </c>
      <c r="F1534">
        <v>6</v>
      </c>
      <c r="G1534" s="1">
        <v>0.14000000000000001</v>
      </c>
      <c r="H1534" s="2">
        <v>0.66700000000000004</v>
      </c>
      <c r="J1534" s="2">
        <v>0.33300000000000002</v>
      </c>
    </row>
    <row r="1535" spans="1:10" x14ac:dyDescent="0.2">
      <c r="A1535" t="s">
        <v>220</v>
      </c>
      <c r="B1535" t="s">
        <v>23</v>
      </c>
      <c r="C1535">
        <v>567</v>
      </c>
      <c r="D1535" t="s">
        <v>69</v>
      </c>
      <c r="E1535">
        <v>6</v>
      </c>
      <c r="F1535">
        <v>8</v>
      </c>
      <c r="G1535" s="1">
        <v>0.18</v>
      </c>
      <c r="H1535" s="2">
        <v>0.25</v>
      </c>
      <c r="I1535" s="2">
        <v>0.375</v>
      </c>
      <c r="J1535" s="2">
        <v>0.375</v>
      </c>
    </row>
    <row r="1536" spans="1:10" x14ac:dyDescent="0.2">
      <c r="A1536" t="s">
        <v>220</v>
      </c>
      <c r="B1536" t="s">
        <v>23</v>
      </c>
      <c r="C1536">
        <v>567</v>
      </c>
      <c r="D1536" t="s">
        <v>69</v>
      </c>
      <c r="E1536">
        <v>7</v>
      </c>
      <c r="F1536">
        <v>23</v>
      </c>
      <c r="G1536" s="1">
        <v>0.52</v>
      </c>
      <c r="H1536" s="2">
        <v>0.47799999999999998</v>
      </c>
      <c r="I1536" s="2">
        <v>0.26100000000000001</v>
      </c>
      <c r="J1536" s="2">
        <v>0.26100000000000001</v>
      </c>
    </row>
    <row r="1537" spans="1:10" x14ac:dyDescent="0.2">
      <c r="A1537" t="s">
        <v>220</v>
      </c>
      <c r="B1537" t="s">
        <v>23</v>
      </c>
      <c r="D1537" t="s">
        <v>252</v>
      </c>
      <c r="E1537">
        <v>4</v>
      </c>
      <c r="F1537">
        <v>1</v>
      </c>
      <c r="G1537" s="1">
        <v>0.13</v>
      </c>
      <c r="J1537" s="2">
        <v>1</v>
      </c>
    </row>
    <row r="1538" spans="1:10" x14ac:dyDescent="0.2">
      <c r="A1538" t="s">
        <v>220</v>
      </c>
      <c r="B1538" t="s">
        <v>23</v>
      </c>
      <c r="D1538" t="s">
        <v>252</v>
      </c>
      <c r="E1538">
        <v>5</v>
      </c>
      <c r="F1538">
        <v>1</v>
      </c>
      <c r="G1538" s="1">
        <v>0.13</v>
      </c>
      <c r="J1538" s="2">
        <v>1</v>
      </c>
    </row>
    <row r="1539" spans="1:10" x14ac:dyDescent="0.2">
      <c r="A1539" t="s">
        <v>220</v>
      </c>
      <c r="B1539" t="s">
        <v>23</v>
      </c>
      <c r="D1539" t="s">
        <v>252</v>
      </c>
      <c r="E1539">
        <v>6</v>
      </c>
      <c r="F1539">
        <v>2</v>
      </c>
      <c r="G1539" s="1">
        <v>0.25</v>
      </c>
      <c r="J1539" s="2">
        <v>1</v>
      </c>
    </row>
    <row r="1540" spans="1:10" x14ac:dyDescent="0.2">
      <c r="A1540" t="s">
        <v>220</v>
      </c>
      <c r="B1540" t="s">
        <v>23</v>
      </c>
      <c r="D1540" t="s">
        <v>252</v>
      </c>
      <c r="E1540">
        <v>7</v>
      </c>
      <c r="F1540">
        <v>4</v>
      </c>
      <c r="G1540" s="1">
        <v>0.5</v>
      </c>
      <c r="H1540" s="2">
        <v>0.25</v>
      </c>
      <c r="I1540" s="2">
        <v>0.5</v>
      </c>
      <c r="J1540" s="2">
        <v>0.25</v>
      </c>
    </row>
    <row r="1541" spans="1:10" x14ac:dyDescent="0.2">
      <c r="A1541" t="s">
        <v>220</v>
      </c>
      <c r="B1541" t="s">
        <v>23</v>
      </c>
      <c r="D1541" t="s">
        <v>253</v>
      </c>
      <c r="E1541">
        <v>5</v>
      </c>
      <c r="F1541">
        <v>2</v>
      </c>
      <c r="G1541" s="1">
        <v>0.1</v>
      </c>
      <c r="H1541" s="2">
        <v>1</v>
      </c>
    </row>
    <row r="1542" spans="1:10" x14ac:dyDescent="0.2">
      <c r="A1542" t="s">
        <v>220</v>
      </c>
      <c r="B1542" t="s">
        <v>23</v>
      </c>
      <c r="D1542" t="s">
        <v>253</v>
      </c>
      <c r="E1542">
        <v>6</v>
      </c>
      <c r="F1542">
        <v>3</v>
      </c>
      <c r="G1542" s="1">
        <v>0.15</v>
      </c>
      <c r="H1542" s="2">
        <v>0.66700000000000004</v>
      </c>
      <c r="I1542" s="2">
        <v>0.33300000000000002</v>
      </c>
    </row>
    <row r="1543" spans="1:10" x14ac:dyDescent="0.2">
      <c r="A1543" t="s">
        <v>220</v>
      </c>
      <c r="B1543" t="s">
        <v>23</v>
      </c>
      <c r="D1543" t="s">
        <v>253</v>
      </c>
      <c r="E1543">
        <v>7</v>
      </c>
      <c r="F1543">
        <v>15</v>
      </c>
      <c r="G1543" s="1">
        <v>0.75</v>
      </c>
      <c r="H1543" s="2">
        <v>0.46700000000000003</v>
      </c>
      <c r="I1543" s="2">
        <v>0.26700000000000002</v>
      </c>
      <c r="J1543" s="2">
        <v>0.26700000000000002</v>
      </c>
    </row>
    <row r="1544" spans="1:10" x14ac:dyDescent="0.2">
      <c r="A1544" t="s">
        <v>220</v>
      </c>
      <c r="B1544" t="s">
        <v>23</v>
      </c>
      <c r="C1544">
        <v>3964</v>
      </c>
      <c r="D1544" t="s">
        <v>254</v>
      </c>
      <c r="E1544">
        <v>5</v>
      </c>
      <c r="F1544">
        <v>1</v>
      </c>
      <c r="G1544" s="1">
        <v>0.5</v>
      </c>
      <c r="H1544" s="2">
        <v>1</v>
      </c>
    </row>
    <row r="1545" spans="1:10" x14ac:dyDescent="0.2">
      <c r="A1545" t="s">
        <v>220</v>
      </c>
      <c r="B1545" t="s">
        <v>23</v>
      </c>
      <c r="C1545">
        <v>3964</v>
      </c>
      <c r="D1545" t="s">
        <v>254</v>
      </c>
      <c r="E1545">
        <v>7</v>
      </c>
      <c r="F1545">
        <v>1</v>
      </c>
      <c r="G1545" s="1">
        <v>0.5</v>
      </c>
      <c r="H1545" s="2">
        <v>1</v>
      </c>
    </row>
    <row r="1546" spans="1:10" x14ac:dyDescent="0.2">
      <c r="A1546" t="s">
        <v>220</v>
      </c>
      <c r="B1546" t="s">
        <v>23</v>
      </c>
      <c r="C1546">
        <v>4970</v>
      </c>
      <c r="D1546" t="s">
        <v>255</v>
      </c>
      <c r="E1546">
        <v>3</v>
      </c>
      <c r="F1546">
        <v>2</v>
      </c>
      <c r="G1546" s="1">
        <v>0.04</v>
      </c>
      <c r="H1546" s="2">
        <v>0.5</v>
      </c>
      <c r="I1546" s="2">
        <v>0.5</v>
      </c>
    </row>
    <row r="1547" spans="1:10" x14ac:dyDescent="0.2">
      <c r="A1547" t="s">
        <v>220</v>
      </c>
      <c r="B1547" t="s">
        <v>23</v>
      </c>
      <c r="C1547">
        <v>4970</v>
      </c>
      <c r="D1547" t="s">
        <v>255</v>
      </c>
      <c r="E1547">
        <v>4</v>
      </c>
      <c r="F1547">
        <v>5</v>
      </c>
      <c r="G1547" s="1">
        <v>0.09</v>
      </c>
      <c r="H1547" s="2">
        <v>0.4</v>
      </c>
      <c r="I1547" s="2">
        <v>0.6</v>
      </c>
    </row>
    <row r="1548" spans="1:10" x14ac:dyDescent="0.2">
      <c r="A1548" t="s">
        <v>220</v>
      </c>
      <c r="B1548" t="s">
        <v>23</v>
      </c>
      <c r="C1548">
        <v>4970</v>
      </c>
      <c r="D1548" t="s">
        <v>255</v>
      </c>
      <c r="E1548">
        <v>5</v>
      </c>
      <c r="F1548">
        <v>11</v>
      </c>
      <c r="G1548" s="1">
        <v>0.19</v>
      </c>
      <c r="H1548" s="2">
        <v>0.36399999999999999</v>
      </c>
      <c r="I1548" s="2">
        <v>0.182</v>
      </c>
      <c r="J1548" s="2">
        <v>0.45500000000000002</v>
      </c>
    </row>
    <row r="1549" spans="1:10" x14ac:dyDescent="0.2">
      <c r="A1549" t="s">
        <v>220</v>
      </c>
      <c r="B1549" t="s">
        <v>23</v>
      </c>
      <c r="C1549">
        <v>4970</v>
      </c>
      <c r="D1549" t="s">
        <v>255</v>
      </c>
      <c r="E1549">
        <v>6</v>
      </c>
      <c r="F1549">
        <v>14</v>
      </c>
      <c r="G1549" s="1">
        <v>0.25</v>
      </c>
      <c r="H1549" s="2">
        <v>0.214</v>
      </c>
      <c r="I1549" s="2">
        <v>0.5</v>
      </c>
      <c r="J1549" s="2">
        <v>0.28599999999999998</v>
      </c>
    </row>
    <row r="1550" spans="1:10" x14ac:dyDescent="0.2">
      <c r="A1550" t="s">
        <v>220</v>
      </c>
      <c r="B1550" t="s">
        <v>23</v>
      </c>
      <c r="C1550">
        <v>4970</v>
      </c>
      <c r="D1550" t="s">
        <v>255</v>
      </c>
      <c r="E1550">
        <v>7</v>
      </c>
      <c r="F1550">
        <v>25</v>
      </c>
      <c r="G1550" s="1">
        <v>0.44</v>
      </c>
      <c r="H1550" s="2">
        <v>0.16</v>
      </c>
      <c r="I1550" s="2">
        <v>0.52</v>
      </c>
      <c r="J1550" s="2">
        <v>0.32</v>
      </c>
    </row>
    <row r="1551" spans="1:10" x14ac:dyDescent="0.2">
      <c r="A1551" t="s">
        <v>220</v>
      </c>
      <c r="B1551" t="s">
        <v>23</v>
      </c>
      <c r="C1551">
        <v>613</v>
      </c>
      <c r="D1551" t="s">
        <v>87</v>
      </c>
      <c r="E1551">
        <v>6</v>
      </c>
      <c r="F1551">
        <v>1</v>
      </c>
      <c r="G1551" s="1">
        <v>1</v>
      </c>
      <c r="H1551" s="2">
        <v>1</v>
      </c>
    </row>
    <row r="1552" spans="1:10" x14ac:dyDescent="0.2">
      <c r="A1552" t="s">
        <v>220</v>
      </c>
      <c r="B1552" t="s">
        <v>23</v>
      </c>
      <c r="C1552">
        <v>3053</v>
      </c>
      <c r="D1552" t="s">
        <v>206</v>
      </c>
      <c r="E1552">
        <v>1</v>
      </c>
      <c r="F1552">
        <v>1</v>
      </c>
      <c r="G1552" s="1">
        <v>0</v>
      </c>
      <c r="I1552" s="2">
        <v>0.83299999999999996</v>
      </c>
      <c r="J1552" s="2">
        <v>0.16700000000000001</v>
      </c>
    </row>
    <row r="1553" spans="1:10" x14ac:dyDescent="0.2">
      <c r="A1553" t="s">
        <v>220</v>
      </c>
      <c r="B1553" t="s">
        <v>23</v>
      </c>
      <c r="C1553">
        <v>3053</v>
      </c>
      <c r="D1553" t="s">
        <v>206</v>
      </c>
      <c r="E1553">
        <v>2</v>
      </c>
      <c r="F1553">
        <v>12</v>
      </c>
      <c r="G1553" s="1">
        <v>0.04</v>
      </c>
      <c r="H1553" s="2">
        <v>0.33300000000000002</v>
      </c>
      <c r="I1553" s="2">
        <v>0.46700000000000003</v>
      </c>
      <c r="J1553" s="2">
        <v>0.2</v>
      </c>
    </row>
    <row r="1554" spans="1:10" x14ac:dyDescent="0.2">
      <c r="A1554" t="s">
        <v>220</v>
      </c>
      <c r="B1554" t="s">
        <v>23</v>
      </c>
      <c r="C1554">
        <v>3053</v>
      </c>
      <c r="D1554" t="s">
        <v>206</v>
      </c>
      <c r="E1554">
        <v>3</v>
      </c>
      <c r="F1554">
        <v>15</v>
      </c>
      <c r="G1554" s="1">
        <v>0.05</v>
      </c>
      <c r="H1554" s="2">
        <v>0.39300000000000002</v>
      </c>
      <c r="I1554" s="2">
        <v>0.28599999999999998</v>
      </c>
      <c r="J1554" s="2">
        <v>0.32100000000000001</v>
      </c>
    </row>
    <row r="1555" spans="1:10" x14ac:dyDescent="0.2">
      <c r="A1555" t="s">
        <v>220</v>
      </c>
      <c r="B1555" t="s">
        <v>23</v>
      </c>
      <c r="C1555">
        <v>3053</v>
      </c>
      <c r="D1555" t="s">
        <v>206</v>
      </c>
      <c r="E1555">
        <v>4</v>
      </c>
      <c r="F1555">
        <v>28</v>
      </c>
      <c r="G1555" s="1">
        <v>0.1</v>
      </c>
      <c r="H1555" s="2">
        <v>0.5</v>
      </c>
      <c r="I1555" s="2">
        <v>0.221</v>
      </c>
      <c r="J1555" s="2">
        <v>0.27900000000000003</v>
      </c>
    </row>
    <row r="1556" spans="1:10" x14ac:dyDescent="0.2">
      <c r="A1556" t="s">
        <v>220</v>
      </c>
      <c r="B1556" t="s">
        <v>23</v>
      </c>
      <c r="C1556">
        <v>3053</v>
      </c>
      <c r="D1556" t="s">
        <v>206</v>
      </c>
      <c r="E1556">
        <v>5</v>
      </c>
      <c r="F1556">
        <v>68</v>
      </c>
      <c r="G1556" s="1">
        <v>0.23</v>
      </c>
      <c r="H1556" s="2">
        <v>0.23100000000000001</v>
      </c>
      <c r="I1556" s="2">
        <v>0.52300000000000002</v>
      </c>
      <c r="J1556" s="2">
        <v>0.246</v>
      </c>
    </row>
    <row r="1557" spans="1:10" x14ac:dyDescent="0.2">
      <c r="A1557" t="s">
        <v>220</v>
      </c>
      <c r="B1557" t="s">
        <v>23</v>
      </c>
      <c r="C1557">
        <v>3053</v>
      </c>
      <c r="D1557" t="s">
        <v>206</v>
      </c>
      <c r="E1557">
        <v>6</v>
      </c>
      <c r="F1557">
        <v>65</v>
      </c>
      <c r="G1557" s="1">
        <v>0.22</v>
      </c>
      <c r="H1557" s="2">
        <v>0.27500000000000002</v>
      </c>
      <c r="I1557" s="2">
        <v>0.53900000000000003</v>
      </c>
      <c r="J1557" s="2">
        <v>0.186</v>
      </c>
    </row>
    <row r="1558" spans="1:10" x14ac:dyDescent="0.2">
      <c r="A1558" t="s">
        <v>220</v>
      </c>
      <c r="B1558" t="s">
        <v>23</v>
      </c>
      <c r="C1558">
        <v>3053</v>
      </c>
      <c r="D1558" t="s">
        <v>206</v>
      </c>
      <c r="E1558">
        <v>7</v>
      </c>
      <c r="F1558">
        <v>102</v>
      </c>
      <c r="G1558" s="1">
        <v>0.35</v>
      </c>
    </row>
    <row r="1559" spans="1:10" x14ac:dyDescent="0.2">
      <c r="A1559" t="s">
        <v>220</v>
      </c>
      <c r="B1559" t="s">
        <v>99</v>
      </c>
      <c r="C1559">
        <v>389</v>
      </c>
      <c r="D1559" t="s">
        <v>100</v>
      </c>
      <c r="E1559">
        <v>1</v>
      </c>
      <c r="F1559">
        <v>1</v>
      </c>
      <c r="G1559" s="1">
        <v>0.01</v>
      </c>
      <c r="I1559" s="2">
        <v>1</v>
      </c>
    </row>
    <row r="1560" spans="1:10" x14ac:dyDescent="0.2">
      <c r="A1560" t="s">
        <v>220</v>
      </c>
      <c r="B1560" t="s">
        <v>99</v>
      </c>
      <c r="C1560">
        <v>389</v>
      </c>
      <c r="D1560" t="s">
        <v>100</v>
      </c>
      <c r="E1560">
        <v>3</v>
      </c>
      <c r="F1560">
        <v>1</v>
      </c>
      <c r="G1560" s="1">
        <v>0.01</v>
      </c>
      <c r="H1560" s="2">
        <v>1</v>
      </c>
    </row>
    <row r="1561" spans="1:10" x14ac:dyDescent="0.2">
      <c r="A1561" t="s">
        <v>220</v>
      </c>
      <c r="B1561" t="s">
        <v>99</v>
      </c>
      <c r="C1561">
        <v>389</v>
      </c>
      <c r="D1561" t="s">
        <v>100</v>
      </c>
      <c r="E1561">
        <v>4</v>
      </c>
      <c r="F1561">
        <v>15</v>
      </c>
      <c r="G1561" s="1">
        <v>0.09</v>
      </c>
      <c r="H1561" s="2">
        <v>0.8</v>
      </c>
      <c r="I1561" s="2">
        <v>6.7000000000000004E-2</v>
      </c>
      <c r="J1561" s="2">
        <v>0.13300000000000001</v>
      </c>
    </row>
    <row r="1562" spans="1:10" x14ac:dyDescent="0.2">
      <c r="A1562" t="s">
        <v>220</v>
      </c>
      <c r="B1562" t="s">
        <v>99</v>
      </c>
      <c r="C1562">
        <v>389</v>
      </c>
      <c r="D1562" t="s">
        <v>100</v>
      </c>
      <c r="E1562">
        <v>5</v>
      </c>
      <c r="F1562">
        <v>20</v>
      </c>
      <c r="G1562" s="1">
        <v>0.12</v>
      </c>
      <c r="H1562" s="2">
        <v>0.7</v>
      </c>
      <c r="I1562" s="2">
        <v>0.1</v>
      </c>
      <c r="J1562" s="2">
        <v>0.2</v>
      </c>
    </row>
    <row r="1563" spans="1:10" x14ac:dyDescent="0.2">
      <c r="A1563" t="s">
        <v>220</v>
      </c>
      <c r="B1563" t="s">
        <v>99</v>
      </c>
      <c r="C1563">
        <v>389</v>
      </c>
      <c r="D1563" t="s">
        <v>100</v>
      </c>
      <c r="E1563">
        <v>6</v>
      </c>
      <c r="F1563">
        <v>58</v>
      </c>
      <c r="G1563" s="1">
        <v>0.36</v>
      </c>
      <c r="H1563" s="2">
        <v>0.36199999999999999</v>
      </c>
      <c r="I1563" s="2">
        <v>0.39700000000000002</v>
      </c>
      <c r="J1563" s="2">
        <v>0.24099999999999999</v>
      </c>
    </row>
    <row r="1564" spans="1:10" x14ac:dyDescent="0.2">
      <c r="A1564" t="s">
        <v>220</v>
      </c>
      <c r="B1564" t="s">
        <v>99</v>
      </c>
      <c r="C1564">
        <v>389</v>
      </c>
      <c r="D1564" t="s">
        <v>100</v>
      </c>
      <c r="E1564">
        <v>7</v>
      </c>
      <c r="F1564">
        <v>68</v>
      </c>
      <c r="G1564" s="1">
        <v>0.42</v>
      </c>
      <c r="H1564" s="2">
        <v>0.309</v>
      </c>
      <c r="I1564" s="2">
        <v>0.5</v>
      </c>
      <c r="J1564" s="2">
        <v>0.191</v>
      </c>
    </row>
    <row r="1565" spans="1:10" x14ac:dyDescent="0.2">
      <c r="A1565" t="s">
        <v>220</v>
      </c>
      <c r="B1565" t="s">
        <v>99</v>
      </c>
      <c r="C1565">
        <v>2315</v>
      </c>
      <c r="D1565" t="s">
        <v>13</v>
      </c>
      <c r="E1565">
        <v>4</v>
      </c>
      <c r="F1565">
        <v>2</v>
      </c>
      <c r="G1565" s="1">
        <v>0.4</v>
      </c>
      <c r="I1565" s="2">
        <v>0.5</v>
      </c>
      <c r="J1565" s="2">
        <v>0.5</v>
      </c>
    </row>
    <row r="1566" spans="1:10" x14ac:dyDescent="0.2">
      <c r="A1566" t="s">
        <v>220</v>
      </c>
      <c r="B1566" t="s">
        <v>99</v>
      </c>
      <c r="C1566">
        <v>2315</v>
      </c>
      <c r="D1566" t="s">
        <v>13</v>
      </c>
      <c r="E1566">
        <v>7</v>
      </c>
      <c r="F1566">
        <v>3</v>
      </c>
      <c r="G1566" s="1">
        <v>0.6</v>
      </c>
      <c r="H1566" s="2">
        <v>0.66700000000000004</v>
      </c>
      <c r="I1566" s="2">
        <v>0.33300000000000002</v>
      </c>
    </row>
    <row r="1567" spans="1:10" x14ac:dyDescent="0.2">
      <c r="A1567" t="s">
        <v>220</v>
      </c>
      <c r="B1567" t="s">
        <v>99</v>
      </c>
      <c r="C1567">
        <v>161</v>
      </c>
      <c r="D1567" t="s">
        <v>39</v>
      </c>
      <c r="E1567">
        <v>7</v>
      </c>
      <c r="F1567">
        <v>1</v>
      </c>
      <c r="G1567" s="1">
        <v>1</v>
      </c>
      <c r="J1567" s="2">
        <v>1</v>
      </c>
    </row>
    <row r="1568" spans="1:10" x14ac:dyDescent="0.2">
      <c r="A1568" t="s">
        <v>220</v>
      </c>
      <c r="B1568" t="s">
        <v>99</v>
      </c>
      <c r="C1568">
        <v>249</v>
      </c>
      <c r="D1568" t="s">
        <v>102</v>
      </c>
      <c r="E1568">
        <v>5</v>
      </c>
      <c r="F1568">
        <v>1</v>
      </c>
      <c r="G1568" s="1">
        <v>0.06</v>
      </c>
      <c r="H1568" s="2">
        <v>1</v>
      </c>
    </row>
    <row r="1569" spans="1:10" x14ac:dyDescent="0.2">
      <c r="A1569" t="s">
        <v>220</v>
      </c>
      <c r="B1569" t="s">
        <v>99</v>
      </c>
      <c r="C1569">
        <v>249</v>
      </c>
      <c r="D1569" t="s">
        <v>102</v>
      </c>
      <c r="E1569">
        <v>6</v>
      </c>
      <c r="F1569">
        <v>3</v>
      </c>
      <c r="G1569" s="1">
        <v>0.19</v>
      </c>
      <c r="H1569" s="2">
        <v>1</v>
      </c>
    </row>
    <row r="1570" spans="1:10" x14ac:dyDescent="0.2">
      <c r="A1570" t="s">
        <v>220</v>
      </c>
      <c r="B1570" t="s">
        <v>99</v>
      </c>
      <c r="C1570">
        <v>249</v>
      </c>
      <c r="D1570" t="s">
        <v>102</v>
      </c>
      <c r="E1570">
        <v>7</v>
      </c>
      <c r="F1570">
        <v>12</v>
      </c>
      <c r="G1570" s="1">
        <v>0.75</v>
      </c>
      <c r="H1570" s="2">
        <v>0.33300000000000002</v>
      </c>
      <c r="I1570" s="2">
        <v>0.25</v>
      </c>
      <c r="J1570" s="2">
        <v>0.41699999999999998</v>
      </c>
    </row>
    <row r="1571" spans="1:10" x14ac:dyDescent="0.2">
      <c r="A1571" t="s">
        <v>220</v>
      </c>
      <c r="B1571" t="s">
        <v>99</v>
      </c>
      <c r="C1571" t="s">
        <v>256</v>
      </c>
      <c r="D1571" t="s">
        <v>177</v>
      </c>
      <c r="E1571">
        <v>7</v>
      </c>
      <c r="F1571">
        <v>1</v>
      </c>
      <c r="G1571" s="1">
        <v>1</v>
      </c>
      <c r="H1571" s="2">
        <v>1</v>
      </c>
    </row>
    <row r="1572" spans="1:10" x14ac:dyDescent="0.2">
      <c r="A1572" t="s">
        <v>220</v>
      </c>
      <c r="B1572" t="s">
        <v>99</v>
      </c>
      <c r="C1572">
        <v>163</v>
      </c>
      <c r="D1572" t="s">
        <v>105</v>
      </c>
      <c r="E1572">
        <v>2</v>
      </c>
      <c r="F1572">
        <v>1</v>
      </c>
      <c r="G1572" s="1">
        <v>0.01</v>
      </c>
      <c r="J1572" s="2">
        <v>1</v>
      </c>
    </row>
    <row r="1573" spans="1:10" x14ac:dyDescent="0.2">
      <c r="A1573" t="s">
        <v>220</v>
      </c>
      <c r="B1573" t="s">
        <v>99</v>
      </c>
      <c r="C1573">
        <v>163</v>
      </c>
      <c r="D1573" t="s">
        <v>105</v>
      </c>
      <c r="E1573">
        <v>3</v>
      </c>
      <c r="F1573">
        <v>8</v>
      </c>
      <c r="G1573" s="1">
        <v>7.0000000000000007E-2</v>
      </c>
      <c r="H1573" s="2">
        <v>0.375</v>
      </c>
      <c r="I1573" s="2">
        <v>0.5</v>
      </c>
      <c r="J1573" s="2">
        <v>0.125</v>
      </c>
    </row>
    <row r="1574" spans="1:10" x14ac:dyDescent="0.2">
      <c r="A1574" t="s">
        <v>220</v>
      </c>
      <c r="B1574" t="s">
        <v>99</v>
      </c>
      <c r="C1574">
        <v>163</v>
      </c>
      <c r="D1574" t="s">
        <v>105</v>
      </c>
      <c r="E1574">
        <v>4</v>
      </c>
      <c r="F1574">
        <v>12</v>
      </c>
      <c r="G1574" s="1">
        <v>0.1</v>
      </c>
      <c r="H1574" s="2">
        <v>0.41699999999999998</v>
      </c>
      <c r="I1574" s="2">
        <v>0.16700000000000001</v>
      </c>
      <c r="J1574" s="2">
        <v>0.41699999999999998</v>
      </c>
    </row>
    <row r="1575" spans="1:10" x14ac:dyDescent="0.2">
      <c r="A1575" t="s">
        <v>220</v>
      </c>
      <c r="B1575" t="s">
        <v>99</v>
      </c>
      <c r="C1575">
        <v>163</v>
      </c>
      <c r="D1575" t="s">
        <v>105</v>
      </c>
      <c r="E1575">
        <v>5</v>
      </c>
      <c r="F1575">
        <v>19</v>
      </c>
      <c r="G1575" s="1">
        <v>0.16</v>
      </c>
      <c r="H1575" s="2">
        <v>0.42099999999999999</v>
      </c>
      <c r="I1575" s="2">
        <v>0.316</v>
      </c>
      <c r="J1575" s="2">
        <v>0.26300000000000001</v>
      </c>
    </row>
    <row r="1576" spans="1:10" x14ac:dyDescent="0.2">
      <c r="A1576" t="s">
        <v>220</v>
      </c>
      <c r="B1576" t="s">
        <v>99</v>
      </c>
      <c r="C1576">
        <v>163</v>
      </c>
      <c r="D1576" t="s">
        <v>105</v>
      </c>
      <c r="E1576">
        <v>6</v>
      </c>
      <c r="F1576">
        <v>27</v>
      </c>
      <c r="G1576" s="1">
        <v>0.23</v>
      </c>
      <c r="H1576" s="2">
        <v>0.29599999999999999</v>
      </c>
      <c r="I1576" s="2">
        <v>0.48099999999999998</v>
      </c>
      <c r="J1576" s="2">
        <v>0.222</v>
      </c>
    </row>
    <row r="1577" spans="1:10" x14ac:dyDescent="0.2">
      <c r="A1577" t="s">
        <v>220</v>
      </c>
      <c r="B1577" t="s">
        <v>99</v>
      </c>
      <c r="C1577">
        <v>163</v>
      </c>
      <c r="D1577" t="s">
        <v>105</v>
      </c>
      <c r="E1577">
        <v>7</v>
      </c>
      <c r="F1577">
        <v>52</v>
      </c>
      <c r="G1577" s="1">
        <v>0.44</v>
      </c>
      <c r="H1577" s="2">
        <v>0.32700000000000001</v>
      </c>
      <c r="I1577" s="2">
        <v>0.42299999999999999</v>
      </c>
      <c r="J1577" s="2">
        <v>0.25</v>
      </c>
    </row>
    <row r="1578" spans="1:10" x14ac:dyDescent="0.2">
      <c r="A1578" t="s">
        <v>220</v>
      </c>
      <c r="B1578" t="s">
        <v>99</v>
      </c>
      <c r="C1578">
        <v>743</v>
      </c>
      <c r="D1578" t="s">
        <v>156</v>
      </c>
      <c r="E1578">
        <v>5</v>
      </c>
      <c r="F1578">
        <v>1</v>
      </c>
      <c r="G1578" s="1">
        <v>0.25</v>
      </c>
      <c r="J1578" s="2">
        <v>1</v>
      </c>
    </row>
    <row r="1579" spans="1:10" x14ac:dyDescent="0.2">
      <c r="A1579" t="s">
        <v>220</v>
      </c>
      <c r="B1579" t="s">
        <v>99</v>
      </c>
      <c r="C1579">
        <v>743</v>
      </c>
      <c r="D1579" t="s">
        <v>156</v>
      </c>
      <c r="E1579">
        <v>6</v>
      </c>
      <c r="F1579">
        <v>3</v>
      </c>
      <c r="G1579" s="1">
        <v>0.75</v>
      </c>
      <c r="H1579" s="2">
        <v>0.33300000000000002</v>
      </c>
      <c r="I1579" s="2">
        <v>0.33300000000000002</v>
      </c>
      <c r="J1579" s="2">
        <v>0.33300000000000002</v>
      </c>
    </row>
    <row r="1580" spans="1:10" x14ac:dyDescent="0.2">
      <c r="A1580" t="s">
        <v>220</v>
      </c>
      <c r="B1580" t="s">
        <v>99</v>
      </c>
      <c r="C1580">
        <v>4939</v>
      </c>
      <c r="D1580" t="s">
        <v>257</v>
      </c>
      <c r="E1580">
        <v>1</v>
      </c>
      <c r="F1580">
        <v>1</v>
      </c>
      <c r="G1580" s="1">
        <v>0.01</v>
      </c>
      <c r="I1580" s="2">
        <v>1</v>
      </c>
    </row>
    <row r="1581" spans="1:10" x14ac:dyDescent="0.2">
      <c r="A1581" t="s">
        <v>220</v>
      </c>
      <c r="B1581" t="s">
        <v>99</v>
      </c>
      <c r="C1581">
        <v>4939</v>
      </c>
      <c r="D1581" t="s">
        <v>257</v>
      </c>
      <c r="E1581">
        <v>2</v>
      </c>
      <c r="F1581">
        <v>13</v>
      </c>
      <c r="G1581" s="1">
        <v>0.09</v>
      </c>
      <c r="H1581" s="2">
        <v>7.6999999999999999E-2</v>
      </c>
      <c r="I1581" s="2">
        <v>0.76900000000000002</v>
      </c>
      <c r="J1581" s="2">
        <v>0.154</v>
      </c>
    </row>
    <row r="1582" spans="1:10" x14ac:dyDescent="0.2">
      <c r="A1582" t="s">
        <v>220</v>
      </c>
      <c r="B1582" t="s">
        <v>99</v>
      </c>
      <c r="C1582">
        <v>4939</v>
      </c>
      <c r="D1582" t="s">
        <v>257</v>
      </c>
      <c r="E1582">
        <v>3</v>
      </c>
      <c r="F1582">
        <v>9</v>
      </c>
      <c r="G1582" s="1">
        <v>0.06</v>
      </c>
      <c r="H1582" s="2">
        <v>0.33300000000000002</v>
      </c>
      <c r="I1582" s="2">
        <v>0.44400000000000001</v>
      </c>
      <c r="J1582" s="2">
        <v>0.222</v>
      </c>
    </row>
    <row r="1583" spans="1:10" x14ac:dyDescent="0.2">
      <c r="A1583" t="s">
        <v>220</v>
      </c>
      <c r="B1583" t="s">
        <v>99</v>
      </c>
      <c r="C1583">
        <v>4939</v>
      </c>
      <c r="D1583" t="s">
        <v>257</v>
      </c>
      <c r="E1583">
        <v>4</v>
      </c>
      <c r="F1583">
        <v>25</v>
      </c>
      <c r="G1583" s="1">
        <v>0.17</v>
      </c>
      <c r="H1583" s="2">
        <v>0.4</v>
      </c>
      <c r="I1583" s="2">
        <v>0.36</v>
      </c>
      <c r="J1583" s="2">
        <v>0.24</v>
      </c>
    </row>
    <row r="1584" spans="1:10" x14ac:dyDescent="0.2">
      <c r="A1584" t="s">
        <v>220</v>
      </c>
      <c r="B1584" t="s">
        <v>99</v>
      </c>
      <c r="C1584">
        <v>4939</v>
      </c>
      <c r="D1584" t="s">
        <v>257</v>
      </c>
      <c r="E1584">
        <v>5</v>
      </c>
      <c r="F1584">
        <v>46</v>
      </c>
      <c r="G1584" s="1">
        <v>0.31</v>
      </c>
      <c r="H1584" s="2">
        <v>0.39100000000000001</v>
      </c>
      <c r="I1584" s="2">
        <v>0.28299999999999997</v>
      </c>
      <c r="J1584" s="2">
        <v>0.32600000000000001</v>
      </c>
    </row>
    <row r="1585" spans="1:10" x14ac:dyDescent="0.2">
      <c r="A1585" t="s">
        <v>220</v>
      </c>
      <c r="B1585" t="s">
        <v>99</v>
      </c>
      <c r="C1585">
        <v>4939</v>
      </c>
      <c r="D1585" t="s">
        <v>257</v>
      </c>
      <c r="E1585">
        <v>6</v>
      </c>
      <c r="F1585">
        <v>16</v>
      </c>
      <c r="G1585" s="1">
        <v>0.11</v>
      </c>
      <c r="H1585" s="2">
        <v>0.5</v>
      </c>
      <c r="I1585" s="2">
        <v>0.25</v>
      </c>
      <c r="J1585" s="2">
        <v>0.25</v>
      </c>
    </row>
    <row r="1586" spans="1:10" x14ac:dyDescent="0.2">
      <c r="A1586" t="s">
        <v>220</v>
      </c>
      <c r="B1586" t="s">
        <v>99</v>
      </c>
      <c r="C1586">
        <v>4939</v>
      </c>
      <c r="D1586" t="s">
        <v>257</v>
      </c>
      <c r="E1586">
        <v>7</v>
      </c>
      <c r="F1586">
        <v>38</v>
      </c>
      <c r="G1586" s="1">
        <v>0.26</v>
      </c>
      <c r="H1586" s="2">
        <v>0.34200000000000003</v>
      </c>
      <c r="I1586" s="2">
        <v>0.36799999999999999</v>
      </c>
      <c r="J1586" s="2">
        <v>0.28899999999999998</v>
      </c>
    </row>
    <row r="1587" spans="1:10" x14ac:dyDescent="0.2">
      <c r="A1587" t="s">
        <v>220</v>
      </c>
      <c r="B1587" t="s">
        <v>99</v>
      </c>
      <c r="C1587">
        <v>204</v>
      </c>
      <c r="D1587" t="s">
        <v>158</v>
      </c>
      <c r="E1587">
        <v>2</v>
      </c>
      <c r="F1587">
        <v>6</v>
      </c>
      <c r="G1587" s="1">
        <v>0.04</v>
      </c>
      <c r="H1587" s="2">
        <v>0.33300000000000002</v>
      </c>
      <c r="I1587" s="2">
        <v>0.33300000000000002</v>
      </c>
      <c r="J1587" s="2">
        <v>0.33300000000000002</v>
      </c>
    </row>
    <row r="1588" spans="1:10" x14ac:dyDescent="0.2">
      <c r="A1588" t="s">
        <v>220</v>
      </c>
      <c r="B1588" t="s">
        <v>99</v>
      </c>
      <c r="C1588">
        <v>204</v>
      </c>
      <c r="D1588" t="s">
        <v>158</v>
      </c>
      <c r="E1588">
        <v>3</v>
      </c>
      <c r="F1588">
        <v>8</v>
      </c>
      <c r="G1588" s="1">
        <v>0.05</v>
      </c>
      <c r="H1588" s="2">
        <v>0.875</v>
      </c>
      <c r="I1588" s="2">
        <v>0.125</v>
      </c>
    </row>
    <row r="1589" spans="1:10" x14ac:dyDescent="0.2">
      <c r="A1589" t="s">
        <v>220</v>
      </c>
      <c r="B1589" t="s">
        <v>99</v>
      </c>
      <c r="C1589">
        <v>204</v>
      </c>
      <c r="D1589" t="s">
        <v>158</v>
      </c>
      <c r="E1589">
        <v>4</v>
      </c>
      <c r="F1589">
        <v>10</v>
      </c>
      <c r="G1589" s="1">
        <v>7.0000000000000007E-2</v>
      </c>
      <c r="H1589" s="2">
        <v>0.4</v>
      </c>
      <c r="I1589" s="2">
        <v>0.5</v>
      </c>
      <c r="J1589" s="2">
        <v>0.1</v>
      </c>
    </row>
    <row r="1590" spans="1:10" x14ac:dyDescent="0.2">
      <c r="A1590" t="s">
        <v>220</v>
      </c>
      <c r="B1590" t="s">
        <v>99</v>
      </c>
      <c r="C1590">
        <v>204</v>
      </c>
      <c r="D1590" t="s">
        <v>158</v>
      </c>
      <c r="E1590">
        <v>5</v>
      </c>
      <c r="F1590">
        <v>17</v>
      </c>
      <c r="G1590" s="1">
        <v>0.12</v>
      </c>
      <c r="H1590" s="2">
        <v>0.88200000000000001</v>
      </c>
      <c r="I1590" s="2">
        <v>5.8999999999999997E-2</v>
      </c>
      <c r="J1590" s="2">
        <v>5.8999999999999997E-2</v>
      </c>
    </row>
    <row r="1591" spans="1:10" x14ac:dyDescent="0.2">
      <c r="A1591" t="s">
        <v>220</v>
      </c>
      <c r="B1591" t="s">
        <v>99</v>
      </c>
      <c r="C1591">
        <v>204</v>
      </c>
      <c r="D1591" t="s">
        <v>158</v>
      </c>
      <c r="E1591">
        <v>6</v>
      </c>
      <c r="F1591">
        <v>51</v>
      </c>
      <c r="G1591" s="1">
        <v>0.35</v>
      </c>
      <c r="H1591" s="2">
        <v>0.39200000000000002</v>
      </c>
      <c r="I1591" s="2">
        <v>0.47099999999999997</v>
      </c>
      <c r="J1591" s="2">
        <v>0.13700000000000001</v>
      </c>
    </row>
    <row r="1592" spans="1:10" x14ac:dyDescent="0.2">
      <c r="A1592" t="s">
        <v>220</v>
      </c>
      <c r="B1592" t="s">
        <v>99</v>
      </c>
      <c r="C1592">
        <v>204</v>
      </c>
      <c r="D1592" t="s">
        <v>158</v>
      </c>
      <c r="E1592">
        <v>7</v>
      </c>
      <c r="F1592">
        <v>55</v>
      </c>
      <c r="G1592" s="1">
        <v>0.37</v>
      </c>
      <c r="H1592" s="2">
        <v>0.36399999999999999</v>
      </c>
      <c r="I1592" s="2">
        <v>0.436</v>
      </c>
      <c r="J1592" s="2">
        <v>0.2</v>
      </c>
    </row>
    <row r="1593" spans="1:10" x14ac:dyDescent="0.2">
      <c r="A1593" t="s">
        <v>220</v>
      </c>
      <c r="B1593" t="s">
        <v>99</v>
      </c>
      <c r="C1593" t="s">
        <v>256</v>
      </c>
      <c r="D1593" t="s">
        <v>258</v>
      </c>
      <c r="E1593">
        <v>1</v>
      </c>
      <c r="F1593">
        <v>2</v>
      </c>
      <c r="G1593" s="1">
        <v>0.01</v>
      </c>
      <c r="I1593" s="2">
        <v>1</v>
      </c>
    </row>
    <row r="1594" spans="1:10" x14ac:dyDescent="0.2">
      <c r="A1594" t="s">
        <v>220</v>
      </c>
      <c r="B1594" t="s">
        <v>99</v>
      </c>
      <c r="C1594" t="s">
        <v>256</v>
      </c>
      <c r="D1594" t="s">
        <v>258</v>
      </c>
      <c r="E1594">
        <v>2</v>
      </c>
      <c r="F1594">
        <v>22</v>
      </c>
      <c r="G1594" s="1">
        <v>7.0000000000000007E-2</v>
      </c>
      <c r="H1594" s="2">
        <v>0.182</v>
      </c>
      <c r="I1594" s="2">
        <v>0.59099999999999997</v>
      </c>
      <c r="J1594" s="2">
        <v>0.22700000000000001</v>
      </c>
    </row>
    <row r="1595" spans="1:10" x14ac:dyDescent="0.2">
      <c r="A1595" t="s">
        <v>220</v>
      </c>
      <c r="B1595" t="s">
        <v>99</v>
      </c>
      <c r="C1595" t="s">
        <v>256</v>
      </c>
      <c r="D1595" t="s">
        <v>258</v>
      </c>
      <c r="E1595">
        <v>3</v>
      </c>
      <c r="F1595">
        <v>18</v>
      </c>
      <c r="G1595" s="1">
        <v>0.06</v>
      </c>
      <c r="H1595" s="2">
        <v>0.5</v>
      </c>
      <c r="I1595" s="2">
        <v>0.33300000000000002</v>
      </c>
      <c r="J1595" s="2">
        <v>0.16700000000000001</v>
      </c>
    </row>
    <row r="1596" spans="1:10" x14ac:dyDescent="0.2">
      <c r="A1596" t="s">
        <v>220</v>
      </c>
      <c r="B1596" t="s">
        <v>99</v>
      </c>
      <c r="C1596" t="s">
        <v>256</v>
      </c>
      <c r="D1596" t="s">
        <v>258</v>
      </c>
      <c r="E1596">
        <v>4</v>
      </c>
      <c r="F1596">
        <v>43</v>
      </c>
      <c r="G1596" s="1">
        <v>0.14000000000000001</v>
      </c>
      <c r="H1596" s="2">
        <v>0.30199999999999999</v>
      </c>
      <c r="I1596" s="2">
        <v>0.27900000000000003</v>
      </c>
      <c r="J1596" s="2">
        <v>0.41899999999999998</v>
      </c>
    </row>
    <row r="1597" spans="1:10" x14ac:dyDescent="0.2">
      <c r="A1597" t="s">
        <v>220</v>
      </c>
      <c r="B1597" t="s">
        <v>99</v>
      </c>
      <c r="C1597" t="s">
        <v>256</v>
      </c>
      <c r="D1597" t="s">
        <v>258</v>
      </c>
      <c r="E1597">
        <v>5</v>
      </c>
      <c r="F1597">
        <v>66</v>
      </c>
      <c r="G1597" s="1">
        <v>0.22</v>
      </c>
      <c r="H1597" s="2">
        <v>0.5</v>
      </c>
      <c r="I1597" s="2">
        <v>0.24199999999999999</v>
      </c>
      <c r="J1597" s="2">
        <v>0.25800000000000001</v>
      </c>
    </row>
    <row r="1598" spans="1:10" x14ac:dyDescent="0.2">
      <c r="A1598" t="s">
        <v>220</v>
      </c>
      <c r="B1598" t="s">
        <v>99</v>
      </c>
      <c r="C1598" t="s">
        <v>256</v>
      </c>
      <c r="D1598" t="s">
        <v>258</v>
      </c>
      <c r="E1598">
        <v>6</v>
      </c>
      <c r="F1598">
        <v>53</v>
      </c>
      <c r="G1598" s="1">
        <v>0.18</v>
      </c>
      <c r="H1598" s="2">
        <v>0.26400000000000001</v>
      </c>
      <c r="I1598" s="2">
        <v>0.52800000000000002</v>
      </c>
      <c r="J1598" s="2">
        <v>0.20799999999999999</v>
      </c>
    </row>
    <row r="1599" spans="1:10" x14ac:dyDescent="0.2">
      <c r="A1599" t="s">
        <v>220</v>
      </c>
      <c r="B1599" t="s">
        <v>99</v>
      </c>
      <c r="C1599" t="s">
        <v>256</v>
      </c>
      <c r="D1599" t="s">
        <v>258</v>
      </c>
      <c r="E1599">
        <v>7</v>
      </c>
      <c r="F1599">
        <v>93</v>
      </c>
      <c r="G1599" s="1">
        <v>0.31</v>
      </c>
      <c r="H1599" s="2">
        <v>0.33300000000000002</v>
      </c>
      <c r="I1599" s="2">
        <v>0.441</v>
      </c>
      <c r="J1599" s="2">
        <v>0.22600000000000001</v>
      </c>
    </row>
    <row r="1600" spans="1:10" x14ac:dyDescent="0.2">
      <c r="A1600" t="s">
        <v>220</v>
      </c>
      <c r="B1600" t="s">
        <v>99</v>
      </c>
      <c r="C1600">
        <v>3472</v>
      </c>
      <c r="D1600" t="s">
        <v>259</v>
      </c>
      <c r="E1600">
        <v>3</v>
      </c>
      <c r="F1600">
        <v>1</v>
      </c>
      <c r="G1600" s="1">
        <v>0.05</v>
      </c>
      <c r="J1600" s="2">
        <v>1</v>
      </c>
    </row>
    <row r="1601" spans="1:14" x14ac:dyDescent="0.2">
      <c r="A1601" t="s">
        <v>220</v>
      </c>
      <c r="B1601" t="s">
        <v>99</v>
      </c>
      <c r="C1601">
        <v>3472</v>
      </c>
      <c r="D1601" t="s">
        <v>259</v>
      </c>
      <c r="E1601">
        <v>4</v>
      </c>
      <c r="F1601">
        <v>5</v>
      </c>
      <c r="G1601" s="1">
        <v>0.24</v>
      </c>
      <c r="H1601" s="2">
        <v>0.8</v>
      </c>
      <c r="J1601" s="2">
        <v>0.2</v>
      </c>
    </row>
    <row r="1602" spans="1:14" x14ac:dyDescent="0.2">
      <c r="A1602" t="s">
        <v>220</v>
      </c>
      <c r="B1602" t="s">
        <v>99</v>
      </c>
      <c r="C1602">
        <v>3472</v>
      </c>
      <c r="D1602" t="s">
        <v>259</v>
      </c>
      <c r="E1602">
        <v>5</v>
      </c>
      <c r="F1602">
        <v>6</v>
      </c>
      <c r="G1602" s="1">
        <v>0.28999999999999998</v>
      </c>
      <c r="H1602" s="2">
        <v>0.66700000000000004</v>
      </c>
      <c r="J1602" s="2">
        <v>0.33300000000000002</v>
      </c>
    </row>
    <row r="1603" spans="1:14" x14ac:dyDescent="0.2">
      <c r="A1603" t="s">
        <v>220</v>
      </c>
      <c r="B1603" t="s">
        <v>99</v>
      </c>
      <c r="C1603">
        <v>3472</v>
      </c>
      <c r="D1603" t="s">
        <v>259</v>
      </c>
      <c r="E1603">
        <v>6</v>
      </c>
      <c r="F1603">
        <v>5</v>
      </c>
      <c r="G1603" s="1">
        <v>0.24</v>
      </c>
      <c r="H1603" s="2">
        <v>0.4</v>
      </c>
      <c r="I1603" s="2">
        <v>0.4</v>
      </c>
      <c r="J1603" s="2">
        <v>0.2</v>
      </c>
    </row>
    <row r="1604" spans="1:14" x14ac:dyDescent="0.2">
      <c r="A1604" t="s">
        <v>220</v>
      </c>
      <c r="B1604" t="s">
        <v>99</v>
      </c>
      <c r="C1604">
        <v>3472</v>
      </c>
      <c r="D1604" t="s">
        <v>259</v>
      </c>
      <c r="E1604">
        <v>7</v>
      </c>
      <c r="F1604">
        <v>4</v>
      </c>
      <c r="G1604" s="1">
        <v>0.19</v>
      </c>
      <c r="H1604" s="2">
        <v>0.25</v>
      </c>
      <c r="I1604" s="2">
        <v>0.25</v>
      </c>
      <c r="J1604" s="2">
        <v>0.5</v>
      </c>
    </row>
    <row r="1605" spans="1:14" x14ac:dyDescent="0.2">
      <c r="A1605" t="s">
        <v>220</v>
      </c>
      <c r="B1605" t="s">
        <v>99</v>
      </c>
      <c r="C1605" t="s">
        <v>256</v>
      </c>
      <c r="D1605" t="s">
        <v>260</v>
      </c>
      <c r="E1605">
        <v>5</v>
      </c>
      <c r="F1605">
        <v>1</v>
      </c>
      <c r="G1605" s="1">
        <v>0.25</v>
      </c>
      <c r="J1605" s="2">
        <v>1</v>
      </c>
    </row>
    <row r="1606" spans="1:14" x14ac:dyDescent="0.2">
      <c r="A1606" t="s">
        <v>220</v>
      </c>
      <c r="B1606" t="s">
        <v>99</v>
      </c>
      <c r="C1606" t="s">
        <v>256</v>
      </c>
      <c r="D1606" t="s">
        <v>260</v>
      </c>
      <c r="E1606">
        <v>7</v>
      </c>
      <c r="F1606">
        <v>3</v>
      </c>
      <c r="G1606" s="1">
        <v>0.75</v>
      </c>
      <c r="H1606" s="2">
        <v>0.66700000000000004</v>
      </c>
      <c r="J1606" s="2">
        <v>0.33300000000000002</v>
      </c>
    </row>
    <row r="1607" spans="1:14" x14ac:dyDescent="0.2">
      <c r="A1607" t="s">
        <v>220</v>
      </c>
      <c r="B1607" t="s">
        <v>99</v>
      </c>
      <c r="C1607">
        <v>368</v>
      </c>
      <c r="D1607" t="s">
        <v>108</v>
      </c>
      <c r="E1607">
        <v>3</v>
      </c>
      <c r="F1607">
        <v>1</v>
      </c>
      <c r="G1607" s="1">
        <v>7.0000000000000007E-2</v>
      </c>
      <c r="H1607" s="2">
        <v>1</v>
      </c>
    </row>
    <row r="1608" spans="1:14" x14ac:dyDescent="0.2">
      <c r="A1608" t="s">
        <v>220</v>
      </c>
      <c r="B1608" t="s">
        <v>99</v>
      </c>
      <c r="C1608">
        <v>368</v>
      </c>
      <c r="D1608" t="s">
        <v>108</v>
      </c>
      <c r="E1608">
        <v>5</v>
      </c>
      <c r="F1608">
        <v>1</v>
      </c>
      <c r="G1608" s="1">
        <v>7.0000000000000007E-2</v>
      </c>
      <c r="H1608" s="2">
        <v>1</v>
      </c>
    </row>
    <row r="1609" spans="1:14" x14ac:dyDescent="0.2">
      <c r="A1609" t="s">
        <v>220</v>
      </c>
      <c r="B1609" t="s">
        <v>99</v>
      </c>
      <c r="C1609">
        <v>368</v>
      </c>
      <c r="D1609" t="s">
        <v>108</v>
      </c>
      <c r="E1609">
        <v>6</v>
      </c>
      <c r="F1609">
        <v>3</v>
      </c>
      <c r="G1609" s="1">
        <v>0.2</v>
      </c>
      <c r="H1609" s="2">
        <v>1</v>
      </c>
    </row>
    <row r="1610" spans="1:14" x14ac:dyDescent="0.2">
      <c r="A1610" t="s">
        <v>220</v>
      </c>
      <c r="B1610" t="s">
        <v>99</v>
      </c>
      <c r="C1610">
        <v>368</v>
      </c>
      <c r="D1610" t="s">
        <v>108</v>
      </c>
      <c r="E1610">
        <v>7</v>
      </c>
      <c r="F1610">
        <v>10</v>
      </c>
      <c r="G1610" s="1">
        <v>0.67</v>
      </c>
      <c r="H1610" s="2">
        <v>0.9</v>
      </c>
      <c r="I1610" s="2">
        <v>0.1</v>
      </c>
    </row>
    <row r="1611" spans="1:14" x14ac:dyDescent="0.2">
      <c r="A1611" t="s">
        <v>220</v>
      </c>
      <c r="B1611" t="s">
        <v>109</v>
      </c>
      <c r="C1611">
        <f t="shared" ref="C1611:C1642" si="51">VLOOKUP(D1611,s8_delhi,2,FALSE)</f>
        <v>26</v>
      </c>
      <c r="D1611" t="s">
        <v>133</v>
      </c>
      <c r="E1611">
        <v>3</v>
      </c>
      <c r="F1611">
        <v>1</v>
      </c>
      <c r="G1611" s="1">
        <v>0.08</v>
      </c>
      <c r="H1611" s="2">
        <v>1</v>
      </c>
      <c r="M1611" t="s">
        <v>113</v>
      </c>
      <c r="N1611">
        <v>2296</v>
      </c>
    </row>
    <row r="1612" spans="1:14" x14ac:dyDescent="0.2">
      <c r="A1612" t="s">
        <v>220</v>
      </c>
      <c r="B1612" t="s">
        <v>109</v>
      </c>
      <c r="C1612">
        <f t="shared" si="51"/>
        <v>26</v>
      </c>
      <c r="D1612" t="s">
        <v>133</v>
      </c>
      <c r="E1612">
        <v>5</v>
      </c>
      <c r="F1612">
        <v>3</v>
      </c>
      <c r="G1612" s="1">
        <v>0.23</v>
      </c>
      <c r="H1612" s="2">
        <v>0.66700000000000004</v>
      </c>
      <c r="J1612" s="2">
        <v>0.33300000000000002</v>
      </c>
      <c r="M1612" t="s">
        <v>56</v>
      </c>
      <c r="N1612">
        <v>3081</v>
      </c>
    </row>
    <row r="1613" spans="1:14" x14ac:dyDescent="0.2">
      <c r="A1613" t="s">
        <v>220</v>
      </c>
      <c r="B1613" t="s">
        <v>109</v>
      </c>
      <c r="C1613">
        <f t="shared" si="51"/>
        <v>26</v>
      </c>
      <c r="D1613" t="s">
        <v>133</v>
      </c>
      <c r="E1613">
        <v>7</v>
      </c>
      <c r="F1613">
        <v>9</v>
      </c>
      <c r="G1613" s="1">
        <v>0.69</v>
      </c>
      <c r="H1613" s="2">
        <v>0.222</v>
      </c>
      <c r="I1613" s="2">
        <v>0.33300000000000002</v>
      </c>
      <c r="J1613" s="2">
        <v>0.44400000000000001</v>
      </c>
      <c r="M1613" t="s">
        <v>47</v>
      </c>
      <c r="N1613">
        <v>142</v>
      </c>
    </row>
    <row r="1614" spans="1:14" x14ac:dyDescent="0.2">
      <c r="A1614" t="s">
        <v>220</v>
      </c>
      <c r="B1614" t="s">
        <v>109</v>
      </c>
      <c r="C1614">
        <f t="shared" si="51"/>
        <v>4947</v>
      </c>
      <c r="D1614" t="s">
        <v>261</v>
      </c>
      <c r="E1614">
        <v>2</v>
      </c>
      <c r="F1614">
        <v>3</v>
      </c>
      <c r="G1614" s="1">
        <v>0.02</v>
      </c>
      <c r="I1614" s="2">
        <v>0.66700000000000004</v>
      </c>
      <c r="J1614" s="2">
        <v>0.33300000000000002</v>
      </c>
      <c r="M1614" t="s">
        <v>261</v>
      </c>
      <c r="N1614">
        <v>4947</v>
      </c>
    </row>
    <row r="1615" spans="1:14" x14ac:dyDescent="0.2">
      <c r="A1615" t="s">
        <v>220</v>
      </c>
      <c r="B1615" t="s">
        <v>109</v>
      </c>
      <c r="C1615">
        <f t="shared" si="51"/>
        <v>4947</v>
      </c>
      <c r="D1615" t="s">
        <v>261</v>
      </c>
      <c r="E1615">
        <v>3</v>
      </c>
      <c r="F1615">
        <v>4</v>
      </c>
      <c r="G1615" s="1">
        <v>0.03</v>
      </c>
      <c r="H1615" s="2">
        <v>0.5</v>
      </c>
      <c r="I1615" s="2">
        <v>0.25</v>
      </c>
      <c r="J1615" s="2">
        <v>0.25</v>
      </c>
      <c r="M1615" t="s">
        <v>142</v>
      </c>
      <c r="N1615">
        <v>69</v>
      </c>
    </row>
    <row r="1616" spans="1:14" x14ac:dyDescent="0.2">
      <c r="A1616" t="s">
        <v>220</v>
      </c>
      <c r="B1616" t="s">
        <v>109</v>
      </c>
      <c r="C1616">
        <f t="shared" si="51"/>
        <v>4947</v>
      </c>
      <c r="D1616" t="s">
        <v>261</v>
      </c>
      <c r="E1616">
        <v>4</v>
      </c>
      <c r="F1616">
        <v>26</v>
      </c>
      <c r="G1616" s="1">
        <v>0.19</v>
      </c>
      <c r="H1616" s="2">
        <v>0.42299999999999999</v>
      </c>
      <c r="I1616" s="2">
        <v>0.26900000000000002</v>
      </c>
      <c r="J1616" s="2">
        <v>0.308</v>
      </c>
      <c r="M1616" t="s">
        <v>190</v>
      </c>
      <c r="N1616">
        <v>3038</v>
      </c>
    </row>
    <row r="1617" spans="1:14" x14ac:dyDescent="0.2">
      <c r="A1617" t="s">
        <v>220</v>
      </c>
      <c r="B1617" t="s">
        <v>109</v>
      </c>
      <c r="C1617">
        <f t="shared" si="51"/>
        <v>4947</v>
      </c>
      <c r="D1617" t="s">
        <v>261</v>
      </c>
      <c r="E1617">
        <v>5</v>
      </c>
      <c r="F1617">
        <v>49</v>
      </c>
      <c r="G1617" s="1">
        <v>0.36</v>
      </c>
      <c r="H1617" s="2">
        <v>0.44900000000000001</v>
      </c>
      <c r="I1617" s="2">
        <v>0.26500000000000001</v>
      </c>
      <c r="J1617" s="2">
        <v>0.28599999999999998</v>
      </c>
      <c r="M1617" t="s">
        <v>262</v>
      </c>
      <c r="N1617">
        <v>194</v>
      </c>
    </row>
    <row r="1618" spans="1:14" x14ac:dyDescent="0.2">
      <c r="A1618" t="s">
        <v>220</v>
      </c>
      <c r="B1618" t="s">
        <v>109</v>
      </c>
      <c r="C1618">
        <f t="shared" si="51"/>
        <v>4947</v>
      </c>
      <c r="D1618" t="s">
        <v>261</v>
      </c>
      <c r="E1618">
        <v>6</v>
      </c>
      <c r="F1618">
        <v>20</v>
      </c>
      <c r="G1618" s="1">
        <v>0.14000000000000001</v>
      </c>
      <c r="H1618" s="2">
        <v>0.4</v>
      </c>
      <c r="I1618" s="2">
        <v>0.25</v>
      </c>
      <c r="J1618" s="2">
        <v>0.35</v>
      </c>
      <c r="M1618" t="s">
        <v>414</v>
      </c>
      <c r="N1618">
        <v>4949</v>
      </c>
    </row>
    <row r="1619" spans="1:14" x14ac:dyDescent="0.2">
      <c r="A1619" t="s">
        <v>220</v>
      </c>
      <c r="B1619" t="s">
        <v>109</v>
      </c>
      <c r="C1619">
        <f t="shared" si="51"/>
        <v>4947</v>
      </c>
      <c r="D1619" t="s">
        <v>261</v>
      </c>
      <c r="E1619">
        <v>7</v>
      </c>
      <c r="F1619">
        <v>36</v>
      </c>
      <c r="G1619" s="1">
        <v>0.26</v>
      </c>
      <c r="H1619" s="2">
        <v>0.36099999999999999</v>
      </c>
      <c r="I1619" s="2">
        <v>0.36099999999999999</v>
      </c>
      <c r="J1619" s="2">
        <v>0.27800000000000002</v>
      </c>
      <c r="M1619" t="s">
        <v>123</v>
      </c>
      <c r="N1619">
        <v>54</v>
      </c>
    </row>
    <row r="1620" spans="1:14" x14ac:dyDescent="0.2">
      <c r="A1620" t="s">
        <v>220</v>
      </c>
      <c r="B1620" t="s">
        <v>109</v>
      </c>
      <c r="C1620">
        <f t="shared" si="51"/>
        <v>3222</v>
      </c>
      <c r="D1620" t="s">
        <v>189</v>
      </c>
      <c r="E1620">
        <v>4</v>
      </c>
      <c r="F1620">
        <v>1</v>
      </c>
      <c r="G1620" s="1">
        <v>0.25</v>
      </c>
      <c r="H1620" s="2">
        <v>1</v>
      </c>
      <c r="M1620" t="s">
        <v>53</v>
      </c>
      <c r="N1620">
        <v>3965</v>
      </c>
    </row>
    <row r="1621" spans="1:14" x14ac:dyDescent="0.2">
      <c r="A1621" t="s">
        <v>220</v>
      </c>
      <c r="B1621" t="s">
        <v>109</v>
      </c>
      <c r="C1621">
        <f t="shared" si="51"/>
        <v>3222</v>
      </c>
      <c r="D1621" t="s">
        <v>189</v>
      </c>
      <c r="E1621">
        <v>5</v>
      </c>
      <c r="F1621">
        <v>1</v>
      </c>
      <c r="G1621" s="1">
        <v>0.25</v>
      </c>
      <c r="H1621" s="2">
        <v>1</v>
      </c>
      <c r="M1621" t="s">
        <v>133</v>
      </c>
      <c r="N1621">
        <v>26</v>
      </c>
    </row>
    <row r="1622" spans="1:14" x14ac:dyDescent="0.2">
      <c r="A1622" t="s">
        <v>220</v>
      </c>
      <c r="B1622" t="s">
        <v>109</v>
      </c>
      <c r="C1622">
        <f t="shared" si="51"/>
        <v>3222</v>
      </c>
      <c r="D1622" t="s">
        <v>189</v>
      </c>
      <c r="E1622">
        <v>7</v>
      </c>
      <c r="F1622">
        <v>2</v>
      </c>
      <c r="G1622" s="1">
        <v>0.5</v>
      </c>
      <c r="H1622" s="2">
        <v>0.5</v>
      </c>
      <c r="J1622" s="2">
        <v>0.5</v>
      </c>
      <c r="M1622" t="s">
        <v>446</v>
      </c>
      <c r="N1622">
        <v>4941</v>
      </c>
    </row>
    <row r="1623" spans="1:14" x14ac:dyDescent="0.2">
      <c r="A1623" t="s">
        <v>220</v>
      </c>
      <c r="B1623" t="s">
        <v>109</v>
      </c>
      <c r="C1623">
        <f t="shared" si="51"/>
        <v>194</v>
      </c>
      <c r="D1623" t="s">
        <v>262</v>
      </c>
      <c r="E1623">
        <v>7</v>
      </c>
      <c r="F1623">
        <v>1</v>
      </c>
      <c r="G1623" s="1">
        <v>1</v>
      </c>
      <c r="J1623" s="2">
        <v>1</v>
      </c>
      <c r="M1623" t="s">
        <v>263</v>
      </c>
      <c r="N1623">
        <v>3152</v>
      </c>
    </row>
    <row r="1624" spans="1:14" x14ac:dyDescent="0.2">
      <c r="A1624" t="s">
        <v>220</v>
      </c>
      <c r="B1624" t="s">
        <v>109</v>
      </c>
      <c r="C1624">
        <f t="shared" si="51"/>
        <v>3965</v>
      </c>
      <c r="D1624" t="s">
        <v>53</v>
      </c>
      <c r="E1624">
        <v>2</v>
      </c>
      <c r="F1624">
        <v>1</v>
      </c>
      <c r="G1624" s="1">
        <v>0.06</v>
      </c>
      <c r="J1624" s="2">
        <v>1</v>
      </c>
      <c r="M1624" t="s">
        <v>189</v>
      </c>
      <c r="N1624">
        <v>3222</v>
      </c>
    </row>
    <row r="1625" spans="1:14" x14ac:dyDescent="0.2">
      <c r="A1625" t="s">
        <v>220</v>
      </c>
      <c r="B1625" t="s">
        <v>109</v>
      </c>
      <c r="C1625">
        <f t="shared" si="51"/>
        <v>3965</v>
      </c>
      <c r="D1625" t="s">
        <v>53</v>
      </c>
      <c r="E1625">
        <v>4</v>
      </c>
      <c r="F1625">
        <v>5</v>
      </c>
      <c r="G1625" s="1">
        <v>0.28999999999999998</v>
      </c>
      <c r="H1625" s="2">
        <v>0.2</v>
      </c>
      <c r="I1625" s="2">
        <v>0.2</v>
      </c>
      <c r="J1625" s="2">
        <v>0.6</v>
      </c>
      <c r="M1625" t="s">
        <v>174</v>
      </c>
      <c r="N1625">
        <v>3235</v>
      </c>
    </row>
    <row r="1626" spans="1:14" x14ac:dyDescent="0.2">
      <c r="A1626" t="s">
        <v>220</v>
      </c>
      <c r="B1626" t="s">
        <v>109</v>
      </c>
      <c r="C1626">
        <f t="shared" si="51"/>
        <v>3965</v>
      </c>
      <c r="D1626" t="s">
        <v>53</v>
      </c>
      <c r="E1626">
        <v>5</v>
      </c>
      <c r="F1626">
        <v>3</v>
      </c>
      <c r="G1626" s="1">
        <v>0.18</v>
      </c>
      <c r="H1626" s="2">
        <v>0.66700000000000004</v>
      </c>
      <c r="J1626" s="2">
        <v>0.33300000000000002</v>
      </c>
      <c r="M1626" t="s">
        <v>447</v>
      </c>
      <c r="N1626">
        <v>4021</v>
      </c>
    </row>
    <row r="1627" spans="1:14" x14ac:dyDescent="0.2">
      <c r="A1627" t="s">
        <v>220</v>
      </c>
      <c r="B1627" t="s">
        <v>109</v>
      </c>
      <c r="C1627">
        <f t="shared" si="51"/>
        <v>3965</v>
      </c>
      <c r="D1627" t="s">
        <v>53</v>
      </c>
      <c r="E1627">
        <v>6</v>
      </c>
      <c r="F1627">
        <v>2</v>
      </c>
      <c r="G1627" s="1">
        <v>0.12</v>
      </c>
      <c r="I1627" s="2">
        <v>0.5</v>
      </c>
      <c r="J1627" s="2">
        <v>0.5</v>
      </c>
    </row>
    <row r="1628" spans="1:14" x14ac:dyDescent="0.2">
      <c r="A1628" t="s">
        <v>220</v>
      </c>
      <c r="B1628" t="s">
        <v>109</v>
      </c>
      <c r="C1628">
        <f t="shared" si="51"/>
        <v>3965</v>
      </c>
      <c r="D1628" t="s">
        <v>53</v>
      </c>
      <c r="E1628">
        <v>7</v>
      </c>
      <c r="F1628">
        <v>6</v>
      </c>
      <c r="G1628" s="1">
        <v>0.35</v>
      </c>
      <c r="H1628" s="2">
        <v>0.16700000000000001</v>
      </c>
      <c r="I1628" s="2">
        <v>0.66700000000000004</v>
      </c>
      <c r="J1628" s="2">
        <v>0.16700000000000001</v>
      </c>
    </row>
    <row r="1629" spans="1:14" x14ac:dyDescent="0.2">
      <c r="A1629" t="s">
        <v>220</v>
      </c>
      <c r="B1629" t="s">
        <v>109</v>
      </c>
      <c r="C1629">
        <f t="shared" si="51"/>
        <v>69</v>
      </c>
      <c r="D1629" t="s">
        <v>142</v>
      </c>
      <c r="E1629">
        <v>4</v>
      </c>
      <c r="F1629">
        <v>1</v>
      </c>
      <c r="G1629" s="1">
        <v>0.2</v>
      </c>
      <c r="H1629" s="2">
        <v>1</v>
      </c>
    </row>
    <row r="1630" spans="1:14" x14ac:dyDescent="0.2">
      <c r="A1630" t="s">
        <v>220</v>
      </c>
      <c r="B1630" t="s">
        <v>109</v>
      </c>
      <c r="C1630">
        <f t="shared" si="51"/>
        <v>69</v>
      </c>
      <c r="D1630" t="s">
        <v>142</v>
      </c>
      <c r="E1630">
        <v>6</v>
      </c>
      <c r="F1630">
        <v>2</v>
      </c>
      <c r="G1630" s="1">
        <v>0.4</v>
      </c>
      <c r="H1630" s="2">
        <v>1</v>
      </c>
    </row>
    <row r="1631" spans="1:14" x14ac:dyDescent="0.2">
      <c r="A1631" t="s">
        <v>220</v>
      </c>
      <c r="B1631" t="s">
        <v>109</v>
      </c>
      <c r="C1631">
        <f t="shared" si="51"/>
        <v>69</v>
      </c>
      <c r="D1631" t="s">
        <v>142</v>
      </c>
      <c r="E1631">
        <v>7</v>
      </c>
      <c r="F1631">
        <v>2</v>
      </c>
      <c r="G1631" s="1">
        <v>0.4</v>
      </c>
      <c r="H1631" s="2">
        <v>0.5</v>
      </c>
      <c r="I1631" s="2">
        <v>0.5</v>
      </c>
    </row>
    <row r="1632" spans="1:14" x14ac:dyDescent="0.2">
      <c r="A1632" t="s">
        <v>220</v>
      </c>
      <c r="B1632" t="s">
        <v>109</v>
      </c>
      <c r="C1632">
        <f t="shared" si="51"/>
        <v>2296</v>
      </c>
      <c r="D1632" t="s">
        <v>113</v>
      </c>
      <c r="E1632">
        <v>1</v>
      </c>
      <c r="F1632">
        <v>2</v>
      </c>
      <c r="G1632" s="1">
        <v>0.01</v>
      </c>
      <c r="I1632" s="2">
        <v>1</v>
      </c>
    </row>
    <row r="1633" spans="1:10" x14ac:dyDescent="0.2">
      <c r="A1633" t="s">
        <v>220</v>
      </c>
      <c r="B1633" t="s">
        <v>109</v>
      </c>
      <c r="C1633">
        <f t="shared" si="51"/>
        <v>2296</v>
      </c>
      <c r="D1633" t="s">
        <v>113</v>
      </c>
      <c r="E1633">
        <v>2</v>
      </c>
      <c r="F1633">
        <v>25</v>
      </c>
      <c r="G1633" s="1">
        <v>7.0000000000000007E-2</v>
      </c>
      <c r="H1633" s="2">
        <v>0.04</v>
      </c>
      <c r="I1633" s="2">
        <v>0.88</v>
      </c>
      <c r="J1633" s="2">
        <v>0.08</v>
      </c>
    </row>
    <row r="1634" spans="1:10" x14ac:dyDescent="0.2">
      <c r="A1634" t="s">
        <v>220</v>
      </c>
      <c r="B1634" t="s">
        <v>109</v>
      </c>
      <c r="C1634">
        <f t="shared" si="51"/>
        <v>2296</v>
      </c>
      <c r="D1634" t="s">
        <v>113</v>
      </c>
      <c r="E1634">
        <v>3</v>
      </c>
      <c r="F1634">
        <v>21</v>
      </c>
      <c r="G1634" s="1">
        <v>0.06</v>
      </c>
      <c r="H1634" s="2">
        <v>9.5000000000000001E-2</v>
      </c>
      <c r="I1634" s="2">
        <v>0.57099999999999995</v>
      </c>
      <c r="J1634" s="2">
        <v>0.33300000000000002</v>
      </c>
    </row>
    <row r="1635" spans="1:10" x14ac:dyDescent="0.2">
      <c r="A1635" t="s">
        <v>220</v>
      </c>
      <c r="B1635" t="s">
        <v>109</v>
      </c>
      <c r="C1635">
        <f t="shared" si="51"/>
        <v>2296</v>
      </c>
      <c r="D1635" t="s">
        <v>113</v>
      </c>
      <c r="E1635">
        <v>4</v>
      </c>
      <c r="F1635">
        <v>48</v>
      </c>
      <c r="G1635" s="1">
        <v>0.14000000000000001</v>
      </c>
      <c r="H1635" s="2">
        <v>0.35399999999999998</v>
      </c>
      <c r="I1635" s="2">
        <v>0.52100000000000002</v>
      </c>
      <c r="J1635" s="2">
        <v>0.125</v>
      </c>
    </row>
    <row r="1636" spans="1:10" x14ac:dyDescent="0.2">
      <c r="A1636" t="s">
        <v>220</v>
      </c>
      <c r="B1636" t="s">
        <v>109</v>
      </c>
      <c r="C1636">
        <f t="shared" si="51"/>
        <v>2296</v>
      </c>
      <c r="D1636" t="s">
        <v>113</v>
      </c>
      <c r="E1636">
        <v>5</v>
      </c>
      <c r="F1636">
        <v>69</v>
      </c>
      <c r="G1636" s="1">
        <v>0.2</v>
      </c>
      <c r="H1636" s="2">
        <v>0.56499999999999995</v>
      </c>
      <c r="I1636" s="2">
        <v>0.27500000000000002</v>
      </c>
      <c r="J1636" s="2">
        <v>0.159</v>
      </c>
    </row>
    <row r="1637" spans="1:10" x14ac:dyDescent="0.2">
      <c r="A1637" t="s">
        <v>220</v>
      </c>
      <c r="B1637" t="s">
        <v>109</v>
      </c>
      <c r="C1637">
        <f t="shared" si="51"/>
        <v>2296</v>
      </c>
      <c r="D1637" t="s">
        <v>113</v>
      </c>
      <c r="E1637">
        <v>6</v>
      </c>
      <c r="F1637">
        <v>70</v>
      </c>
      <c r="G1637" s="1">
        <v>0.21</v>
      </c>
      <c r="H1637" s="2">
        <v>0.214</v>
      </c>
      <c r="I1637" s="2">
        <v>0.61399999999999999</v>
      </c>
      <c r="J1637" s="2">
        <v>0.17100000000000001</v>
      </c>
    </row>
    <row r="1638" spans="1:10" x14ac:dyDescent="0.2">
      <c r="A1638" t="s">
        <v>220</v>
      </c>
      <c r="B1638" t="s">
        <v>109</v>
      </c>
      <c r="C1638">
        <f t="shared" si="51"/>
        <v>2296</v>
      </c>
      <c r="D1638" t="s">
        <v>113</v>
      </c>
      <c r="E1638">
        <v>7</v>
      </c>
      <c r="F1638">
        <v>103</v>
      </c>
      <c r="G1638" s="1">
        <v>0.3</v>
      </c>
      <c r="H1638" s="2">
        <v>0.26200000000000001</v>
      </c>
      <c r="I1638" s="2">
        <v>0.61199999999999999</v>
      </c>
      <c r="J1638" s="2">
        <v>0.126</v>
      </c>
    </row>
    <row r="1639" spans="1:10" x14ac:dyDescent="0.2">
      <c r="A1639" t="s">
        <v>220</v>
      </c>
      <c r="B1639" t="s">
        <v>109</v>
      </c>
      <c r="C1639">
        <f t="shared" si="51"/>
        <v>3038</v>
      </c>
      <c r="D1639" t="s">
        <v>190</v>
      </c>
      <c r="E1639">
        <v>2</v>
      </c>
      <c r="F1639">
        <v>2</v>
      </c>
      <c r="G1639" s="1">
        <v>0.02</v>
      </c>
      <c r="I1639" s="2">
        <v>1</v>
      </c>
    </row>
    <row r="1640" spans="1:10" x14ac:dyDescent="0.2">
      <c r="A1640" t="s">
        <v>220</v>
      </c>
      <c r="B1640" t="s">
        <v>109</v>
      </c>
      <c r="C1640">
        <f t="shared" si="51"/>
        <v>3038</v>
      </c>
      <c r="D1640" t="s">
        <v>190</v>
      </c>
      <c r="E1640">
        <v>3</v>
      </c>
      <c r="F1640">
        <v>11</v>
      </c>
      <c r="G1640" s="1">
        <v>0.11</v>
      </c>
      <c r="H1640" s="2">
        <v>0.54500000000000004</v>
      </c>
      <c r="I1640" s="2">
        <v>0.182</v>
      </c>
      <c r="J1640" s="2">
        <v>0.27300000000000002</v>
      </c>
    </row>
    <row r="1641" spans="1:10" x14ac:dyDescent="0.2">
      <c r="A1641" t="s">
        <v>220</v>
      </c>
      <c r="B1641" t="s">
        <v>109</v>
      </c>
      <c r="C1641">
        <f t="shared" si="51"/>
        <v>3038</v>
      </c>
      <c r="D1641" t="s">
        <v>190</v>
      </c>
      <c r="E1641">
        <v>4</v>
      </c>
      <c r="F1641">
        <v>9</v>
      </c>
      <c r="G1641" s="1">
        <v>0.09</v>
      </c>
      <c r="H1641" s="2">
        <v>0.111</v>
      </c>
      <c r="I1641" s="2">
        <v>0.55600000000000005</v>
      </c>
      <c r="J1641" s="2">
        <v>0.33300000000000002</v>
      </c>
    </row>
    <row r="1642" spans="1:10" x14ac:dyDescent="0.2">
      <c r="A1642" t="s">
        <v>220</v>
      </c>
      <c r="B1642" t="s">
        <v>109</v>
      </c>
      <c r="C1642">
        <f t="shared" si="51"/>
        <v>3038</v>
      </c>
      <c r="D1642" t="s">
        <v>190</v>
      </c>
      <c r="E1642">
        <v>5</v>
      </c>
      <c r="F1642">
        <v>31</v>
      </c>
      <c r="G1642" s="1">
        <v>0.32</v>
      </c>
      <c r="H1642" s="2">
        <v>0.48399999999999999</v>
      </c>
      <c r="I1642" s="2">
        <v>0.19400000000000001</v>
      </c>
      <c r="J1642" s="2">
        <v>0.32300000000000001</v>
      </c>
    </row>
    <row r="1643" spans="1:10" x14ac:dyDescent="0.2">
      <c r="A1643" t="s">
        <v>220</v>
      </c>
      <c r="B1643" t="s">
        <v>109</v>
      </c>
      <c r="C1643">
        <f t="shared" ref="C1643:C1663" si="52">VLOOKUP(D1643,s8_delhi,2,FALSE)</f>
        <v>3038</v>
      </c>
      <c r="D1643" t="s">
        <v>190</v>
      </c>
      <c r="E1643">
        <v>6</v>
      </c>
      <c r="F1643">
        <v>19</v>
      </c>
      <c r="G1643" s="1">
        <v>0.2</v>
      </c>
      <c r="H1643" s="2">
        <v>0.316</v>
      </c>
      <c r="I1643" s="2">
        <v>0.316</v>
      </c>
      <c r="J1643" s="2">
        <v>0.36799999999999999</v>
      </c>
    </row>
    <row r="1644" spans="1:10" x14ac:dyDescent="0.2">
      <c r="A1644" t="s">
        <v>220</v>
      </c>
      <c r="B1644" t="s">
        <v>109</v>
      </c>
      <c r="C1644">
        <f t="shared" si="52"/>
        <v>3038</v>
      </c>
      <c r="D1644" t="s">
        <v>190</v>
      </c>
      <c r="E1644">
        <v>7</v>
      </c>
      <c r="F1644">
        <v>25</v>
      </c>
      <c r="G1644" s="1">
        <v>0.26</v>
      </c>
      <c r="H1644" s="2">
        <v>0.16</v>
      </c>
      <c r="I1644" s="2">
        <v>0.48</v>
      </c>
      <c r="J1644" s="2">
        <v>0.36</v>
      </c>
    </row>
    <row r="1645" spans="1:10" x14ac:dyDescent="0.2">
      <c r="A1645" t="s">
        <v>220</v>
      </c>
      <c r="B1645" t="s">
        <v>109</v>
      </c>
      <c r="C1645">
        <f t="shared" si="52"/>
        <v>3152</v>
      </c>
      <c r="D1645" t="s">
        <v>263</v>
      </c>
      <c r="E1645">
        <v>5</v>
      </c>
      <c r="F1645">
        <v>2</v>
      </c>
      <c r="G1645" s="1">
        <v>0.5</v>
      </c>
      <c r="I1645" s="2">
        <v>0.5</v>
      </c>
      <c r="J1645" s="2">
        <v>0.5</v>
      </c>
    </row>
    <row r="1646" spans="1:10" x14ac:dyDescent="0.2">
      <c r="A1646" t="s">
        <v>220</v>
      </c>
      <c r="B1646" t="s">
        <v>109</v>
      </c>
      <c r="C1646">
        <f t="shared" si="52"/>
        <v>3152</v>
      </c>
      <c r="D1646" t="s">
        <v>263</v>
      </c>
      <c r="E1646">
        <v>6</v>
      </c>
      <c r="F1646">
        <v>1</v>
      </c>
      <c r="G1646" s="1">
        <v>0.25</v>
      </c>
      <c r="J1646" s="2">
        <v>1</v>
      </c>
    </row>
    <row r="1647" spans="1:10" x14ac:dyDescent="0.2">
      <c r="A1647" t="s">
        <v>220</v>
      </c>
      <c r="B1647" t="s">
        <v>109</v>
      </c>
      <c r="C1647">
        <f t="shared" si="52"/>
        <v>3152</v>
      </c>
      <c r="D1647" t="s">
        <v>263</v>
      </c>
      <c r="E1647">
        <v>7</v>
      </c>
      <c r="F1647">
        <v>1</v>
      </c>
      <c r="G1647" s="1">
        <v>0.25</v>
      </c>
      <c r="I1647" s="2">
        <v>1</v>
      </c>
    </row>
    <row r="1648" spans="1:10" x14ac:dyDescent="0.2">
      <c r="A1648" t="s">
        <v>220</v>
      </c>
      <c r="B1648" t="s">
        <v>109</v>
      </c>
      <c r="C1648">
        <f t="shared" si="52"/>
        <v>142</v>
      </c>
      <c r="D1648" t="s">
        <v>47</v>
      </c>
      <c r="E1648">
        <v>1</v>
      </c>
      <c r="F1648">
        <v>1</v>
      </c>
      <c r="G1648" s="1">
        <v>0.01</v>
      </c>
      <c r="I1648" s="2">
        <v>1</v>
      </c>
    </row>
    <row r="1649" spans="1:14" x14ac:dyDescent="0.2">
      <c r="A1649" t="s">
        <v>220</v>
      </c>
      <c r="B1649" t="s">
        <v>109</v>
      </c>
      <c r="C1649">
        <f t="shared" si="52"/>
        <v>142</v>
      </c>
      <c r="D1649" t="s">
        <v>47</v>
      </c>
      <c r="E1649">
        <v>2</v>
      </c>
      <c r="F1649">
        <v>5</v>
      </c>
      <c r="G1649" s="1">
        <v>7.0000000000000007E-2</v>
      </c>
      <c r="H1649" s="2">
        <v>0.4</v>
      </c>
      <c r="I1649" s="2">
        <v>0.2</v>
      </c>
      <c r="J1649" s="2">
        <v>0.4</v>
      </c>
    </row>
    <row r="1650" spans="1:14" x14ac:dyDescent="0.2">
      <c r="A1650" t="s">
        <v>220</v>
      </c>
      <c r="B1650" t="s">
        <v>109</v>
      </c>
      <c r="C1650">
        <f t="shared" si="52"/>
        <v>142</v>
      </c>
      <c r="D1650" t="s">
        <v>47</v>
      </c>
      <c r="E1650">
        <v>3</v>
      </c>
      <c r="F1650">
        <v>5</v>
      </c>
      <c r="G1650" s="1">
        <v>7.0000000000000007E-2</v>
      </c>
      <c r="H1650" s="2">
        <v>0.6</v>
      </c>
      <c r="I1650" s="2">
        <v>0.4</v>
      </c>
    </row>
    <row r="1651" spans="1:14" x14ac:dyDescent="0.2">
      <c r="A1651" t="s">
        <v>220</v>
      </c>
      <c r="B1651" t="s">
        <v>109</v>
      </c>
      <c r="C1651">
        <f t="shared" si="52"/>
        <v>142</v>
      </c>
      <c r="D1651" t="s">
        <v>47</v>
      </c>
      <c r="E1651">
        <v>4</v>
      </c>
      <c r="F1651">
        <v>9</v>
      </c>
      <c r="G1651" s="1">
        <v>0.13</v>
      </c>
      <c r="H1651" s="2">
        <v>0.55600000000000005</v>
      </c>
      <c r="I1651" s="2">
        <v>0.222</v>
      </c>
      <c r="J1651" s="2">
        <v>0.222</v>
      </c>
    </row>
    <row r="1652" spans="1:14" x14ac:dyDescent="0.2">
      <c r="A1652" t="s">
        <v>220</v>
      </c>
      <c r="B1652" t="s">
        <v>109</v>
      </c>
      <c r="C1652">
        <f t="shared" si="52"/>
        <v>142</v>
      </c>
      <c r="D1652" t="s">
        <v>47</v>
      </c>
      <c r="E1652">
        <v>5</v>
      </c>
      <c r="F1652">
        <v>9</v>
      </c>
      <c r="G1652" s="1">
        <v>0.13</v>
      </c>
      <c r="H1652" s="2">
        <v>1</v>
      </c>
    </row>
    <row r="1653" spans="1:14" x14ac:dyDescent="0.2">
      <c r="A1653" t="s">
        <v>220</v>
      </c>
      <c r="B1653" t="s">
        <v>109</v>
      </c>
      <c r="C1653">
        <f t="shared" si="52"/>
        <v>142</v>
      </c>
      <c r="D1653" t="s">
        <v>47</v>
      </c>
      <c r="E1653">
        <v>6</v>
      </c>
      <c r="F1653">
        <v>8</v>
      </c>
      <c r="G1653" s="1">
        <v>0.12</v>
      </c>
      <c r="H1653" s="2">
        <v>0.5</v>
      </c>
      <c r="I1653" s="2">
        <v>0.5</v>
      </c>
    </row>
    <row r="1654" spans="1:14" x14ac:dyDescent="0.2">
      <c r="A1654" t="s">
        <v>220</v>
      </c>
      <c r="B1654" t="s">
        <v>109</v>
      </c>
      <c r="C1654">
        <f t="shared" si="52"/>
        <v>142</v>
      </c>
      <c r="D1654" t="s">
        <v>47</v>
      </c>
      <c r="E1654">
        <v>7</v>
      </c>
      <c r="F1654">
        <v>31</v>
      </c>
      <c r="G1654" s="1">
        <v>0.46</v>
      </c>
      <c r="H1654" s="2">
        <v>0.58099999999999996</v>
      </c>
      <c r="I1654" s="2">
        <v>0.25800000000000001</v>
      </c>
      <c r="J1654" s="2">
        <v>0.161</v>
      </c>
    </row>
    <row r="1655" spans="1:14" x14ac:dyDescent="0.2">
      <c r="A1655" t="s">
        <v>220</v>
      </c>
      <c r="B1655" t="s">
        <v>109</v>
      </c>
      <c r="C1655">
        <f t="shared" si="52"/>
        <v>3235</v>
      </c>
      <c r="D1655" t="s">
        <v>174</v>
      </c>
      <c r="E1655">
        <v>4</v>
      </c>
      <c r="F1655">
        <v>2</v>
      </c>
      <c r="G1655" s="1">
        <v>0.5</v>
      </c>
      <c r="H1655" s="2">
        <v>0.5</v>
      </c>
      <c r="J1655" s="2">
        <v>0.5</v>
      </c>
    </row>
    <row r="1656" spans="1:14" x14ac:dyDescent="0.2">
      <c r="A1656" t="s">
        <v>220</v>
      </c>
      <c r="B1656" t="s">
        <v>109</v>
      </c>
      <c r="C1656">
        <f t="shared" si="52"/>
        <v>3235</v>
      </c>
      <c r="D1656" t="s">
        <v>174</v>
      </c>
      <c r="E1656">
        <v>7</v>
      </c>
      <c r="F1656">
        <v>2</v>
      </c>
      <c r="G1656" s="1">
        <v>0.5</v>
      </c>
      <c r="I1656" s="2">
        <v>0.5</v>
      </c>
      <c r="J1656" s="2">
        <v>0.5</v>
      </c>
    </row>
    <row r="1657" spans="1:14" x14ac:dyDescent="0.2">
      <c r="A1657" t="s">
        <v>220</v>
      </c>
      <c r="B1657" t="s">
        <v>109</v>
      </c>
      <c r="C1657" t="e">
        <f t="shared" si="52"/>
        <v>#N/A</v>
      </c>
      <c r="D1657" t="s">
        <v>264</v>
      </c>
      <c r="E1657">
        <v>1</v>
      </c>
      <c r="F1657">
        <v>1</v>
      </c>
      <c r="G1657" s="1">
        <v>0</v>
      </c>
      <c r="I1657" s="2">
        <v>1</v>
      </c>
    </row>
    <row r="1658" spans="1:14" x14ac:dyDescent="0.2">
      <c r="A1658" t="s">
        <v>220</v>
      </c>
      <c r="B1658" t="s">
        <v>109</v>
      </c>
      <c r="C1658" t="e">
        <f t="shared" si="52"/>
        <v>#N/A</v>
      </c>
      <c r="D1658" t="s">
        <v>264</v>
      </c>
      <c r="E1658">
        <v>2</v>
      </c>
      <c r="F1658">
        <v>1</v>
      </c>
      <c r="G1658" s="1">
        <v>0</v>
      </c>
      <c r="I1658" s="2">
        <v>1</v>
      </c>
    </row>
    <row r="1659" spans="1:14" x14ac:dyDescent="0.2">
      <c r="A1659" t="s">
        <v>220</v>
      </c>
      <c r="B1659" t="s">
        <v>109</v>
      </c>
      <c r="C1659" t="e">
        <f t="shared" si="52"/>
        <v>#N/A</v>
      </c>
      <c r="D1659" t="s">
        <v>264</v>
      </c>
      <c r="E1659">
        <v>3</v>
      </c>
      <c r="F1659">
        <v>3</v>
      </c>
      <c r="G1659" s="1">
        <v>0.01</v>
      </c>
      <c r="H1659" s="2">
        <v>0.66700000000000004</v>
      </c>
      <c r="J1659" s="2">
        <v>0.33300000000000002</v>
      </c>
    </row>
    <row r="1660" spans="1:14" x14ac:dyDescent="0.2">
      <c r="A1660" t="s">
        <v>220</v>
      </c>
      <c r="B1660" t="s">
        <v>109</v>
      </c>
      <c r="C1660" t="e">
        <f t="shared" si="52"/>
        <v>#N/A</v>
      </c>
      <c r="D1660" t="s">
        <v>264</v>
      </c>
      <c r="E1660">
        <v>4</v>
      </c>
      <c r="F1660">
        <v>22</v>
      </c>
      <c r="G1660" s="1">
        <v>0.08</v>
      </c>
      <c r="H1660" s="2">
        <v>0.86399999999999999</v>
      </c>
      <c r="I1660" s="2">
        <v>4.4999999999999998E-2</v>
      </c>
      <c r="J1660" s="2">
        <v>9.0999999999999998E-2</v>
      </c>
    </row>
    <row r="1661" spans="1:14" x14ac:dyDescent="0.2">
      <c r="A1661" t="s">
        <v>220</v>
      </c>
      <c r="B1661" t="s">
        <v>109</v>
      </c>
      <c r="C1661" t="e">
        <f t="shared" si="52"/>
        <v>#N/A</v>
      </c>
      <c r="D1661" t="s">
        <v>264</v>
      </c>
      <c r="E1661">
        <v>5</v>
      </c>
      <c r="F1661">
        <v>48</v>
      </c>
      <c r="G1661" s="1">
        <v>0.17</v>
      </c>
      <c r="H1661" s="2">
        <v>0.64600000000000002</v>
      </c>
      <c r="I1661" s="2">
        <v>0.125</v>
      </c>
      <c r="J1661" s="2">
        <v>0.22900000000000001</v>
      </c>
    </row>
    <row r="1662" spans="1:14" x14ac:dyDescent="0.2">
      <c r="A1662" t="s">
        <v>220</v>
      </c>
      <c r="B1662" t="s">
        <v>109</v>
      </c>
      <c r="C1662" t="e">
        <f t="shared" si="52"/>
        <v>#N/A</v>
      </c>
      <c r="D1662" t="s">
        <v>264</v>
      </c>
      <c r="E1662">
        <v>6</v>
      </c>
      <c r="F1662">
        <v>82</v>
      </c>
      <c r="G1662" s="1">
        <v>0.28999999999999998</v>
      </c>
      <c r="H1662" s="2">
        <v>0.26800000000000002</v>
      </c>
      <c r="I1662" s="2">
        <v>0.56100000000000005</v>
      </c>
      <c r="J1662" s="2">
        <v>0.17100000000000001</v>
      </c>
    </row>
    <row r="1663" spans="1:14" x14ac:dyDescent="0.2">
      <c r="A1663" t="s">
        <v>220</v>
      </c>
      <c r="B1663" t="s">
        <v>109</v>
      </c>
      <c r="C1663" t="e">
        <f t="shared" si="52"/>
        <v>#N/A</v>
      </c>
      <c r="D1663" t="s">
        <v>264</v>
      </c>
      <c r="E1663">
        <v>7</v>
      </c>
      <c r="F1663">
        <v>128</v>
      </c>
      <c r="G1663" s="1">
        <v>0.45</v>
      </c>
      <c r="H1663" s="2">
        <v>0.25800000000000001</v>
      </c>
      <c r="I1663" s="2">
        <v>0.51600000000000001</v>
      </c>
      <c r="J1663" s="2">
        <v>0.22700000000000001</v>
      </c>
    </row>
    <row r="1664" spans="1:14" x14ac:dyDescent="0.2">
      <c r="A1664" t="s">
        <v>220</v>
      </c>
      <c r="B1664" t="s">
        <v>11</v>
      </c>
      <c r="C1664" t="e">
        <f t="shared" ref="C1664:C1708" si="53">VLOOKUP(D1664,s8_harayana,2,FALSE)</f>
        <v>#N/A</v>
      </c>
      <c r="D1664" t="s">
        <v>265</v>
      </c>
      <c r="E1664">
        <v>6</v>
      </c>
      <c r="F1664">
        <v>1</v>
      </c>
      <c r="G1664" s="1">
        <v>1</v>
      </c>
      <c r="J1664" s="2">
        <v>1</v>
      </c>
      <c r="M1664" t="s">
        <v>269</v>
      </c>
      <c r="N1664">
        <v>366</v>
      </c>
    </row>
    <row r="1665" spans="1:14" x14ac:dyDescent="0.2">
      <c r="A1665" t="s">
        <v>220</v>
      </c>
      <c r="B1665" t="s">
        <v>11</v>
      </c>
      <c r="C1665">
        <f t="shared" si="53"/>
        <v>3028</v>
      </c>
      <c r="D1665" t="s">
        <v>167</v>
      </c>
      <c r="E1665">
        <v>2</v>
      </c>
      <c r="F1665">
        <v>1</v>
      </c>
      <c r="G1665" s="1">
        <v>0.01</v>
      </c>
      <c r="I1665" s="2">
        <v>1</v>
      </c>
      <c r="M1665" t="s">
        <v>167</v>
      </c>
      <c r="N1665">
        <v>3028</v>
      </c>
    </row>
    <row r="1666" spans="1:14" x14ac:dyDescent="0.2">
      <c r="A1666" t="s">
        <v>220</v>
      </c>
      <c r="B1666" t="s">
        <v>11</v>
      </c>
      <c r="C1666">
        <f t="shared" si="53"/>
        <v>3028</v>
      </c>
      <c r="D1666" t="s">
        <v>167</v>
      </c>
      <c r="E1666">
        <v>3</v>
      </c>
      <c r="F1666">
        <v>3</v>
      </c>
      <c r="G1666" s="1">
        <v>0.03</v>
      </c>
      <c r="H1666" s="2">
        <v>0.33300000000000002</v>
      </c>
      <c r="I1666" s="2">
        <v>0.33300000000000002</v>
      </c>
      <c r="J1666" s="2">
        <v>0.33300000000000002</v>
      </c>
      <c r="M1666" t="s">
        <v>266</v>
      </c>
      <c r="N1666">
        <v>4183</v>
      </c>
    </row>
    <row r="1667" spans="1:14" x14ac:dyDescent="0.2">
      <c r="A1667" t="s">
        <v>220</v>
      </c>
      <c r="B1667" t="s">
        <v>11</v>
      </c>
      <c r="C1667">
        <f t="shared" si="53"/>
        <v>3028</v>
      </c>
      <c r="D1667" t="s">
        <v>167</v>
      </c>
      <c r="E1667">
        <v>4</v>
      </c>
      <c r="F1667">
        <v>10</v>
      </c>
      <c r="G1667" s="1">
        <v>0.1</v>
      </c>
      <c r="H1667" s="2">
        <v>0.4</v>
      </c>
      <c r="I1667" s="2">
        <v>0.3</v>
      </c>
      <c r="J1667" s="2">
        <v>0.3</v>
      </c>
      <c r="M1667" t="s">
        <v>106</v>
      </c>
      <c r="N1667">
        <v>3023</v>
      </c>
    </row>
    <row r="1668" spans="1:14" x14ac:dyDescent="0.2">
      <c r="A1668" t="s">
        <v>220</v>
      </c>
      <c r="B1668" t="s">
        <v>11</v>
      </c>
      <c r="C1668">
        <f t="shared" si="53"/>
        <v>3028</v>
      </c>
      <c r="D1668" t="s">
        <v>167</v>
      </c>
      <c r="E1668">
        <v>5</v>
      </c>
      <c r="F1668">
        <v>11</v>
      </c>
      <c r="G1668" s="1">
        <v>0.11</v>
      </c>
      <c r="H1668" s="2">
        <v>0.63600000000000001</v>
      </c>
      <c r="I1668" s="2">
        <v>0.182</v>
      </c>
      <c r="J1668" s="2">
        <v>0.182</v>
      </c>
      <c r="M1668" t="s">
        <v>51</v>
      </c>
      <c r="N1668">
        <v>4184</v>
      </c>
    </row>
    <row r="1669" spans="1:14" x14ac:dyDescent="0.2">
      <c r="A1669" t="s">
        <v>220</v>
      </c>
      <c r="B1669" t="s">
        <v>11</v>
      </c>
      <c r="C1669">
        <f t="shared" si="53"/>
        <v>3028</v>
      </c>
      <c r="D1669" t="s">
        <v>167</v>
      </c>
      <c r="E1669">
        <v>6</v>
      </c>
      <c r="F1669">
        <v>27</v>
      </c>
      <c r="G1669" s="1">
        <v>0.26</v>
      </c>
      <c r="H1669" s="2">
        <v>0.29599999999999999</v>
      </c>
      <c r="I1669" s="2">
        <v>0.66700000000000004</v>
      </c>
      <c r="J1669" s="2">
        <v>3.6999999999999998E-2</v>
      </c>
      <c r="M1669" t="s">
        <v>188</v>
      </c>
      <c r="N1669">
        <v>3054</v>
      </c>
    </row>
    <row r="1670" spans="1:14" x14ac:dyDescent="0.2">
      <c r="A1670" t="s">
        <v>220</v>
      </c>
      <c r="B1670" t="s">
        <v>11</v>
      </c>
      <c r="C1670">
        <f t="shared" si="53"/>
        <v>3028</v>
      </c>
      <c r="D1670" t="s">
        <v>167</v>
      </c>
      <c r="E1670">
        <v>7</v>
      </c>
      <c r="F1670">
        <v>50</v>
      </c>
      <c r="G1670" s="1">
        <v>0.49</v>
      </c>
      <c r="H1670" s="2">
        <v>0.34</v>
      </c>
      <c r="I1670" s="2">
        <v>0.36</v>
      </c>
      <c r="J1670" s="2">
        <v>0.3</v>
      </c>
      <c r="M1670" t="s">
        <v>268</v>
      </c>
      <c r="N1670">
        <v>146</v>
      </c>
    </row>
    <row r="1671" spans="1:14" x14ac:dyDescent="0.2">
      <c r="A1671" t="s">
        <v>220</v>
      </c>
      <c r="B1671" t="s">
        <v>11</v>
      </c>
      <c r="C1671">
        <f t="shared" si="53"/>
        <v>4184</v>
      </c>
      <c r="D1671" t="s">
        <v>51</v>
      </c>
      <c r="E1671">
        <v>5</v>
      </c>
      <c r="F1671">
        <v>3</v>
      </c>
      <c r="G1671" s="1">
        <v>0.21</v>
      </c>
      <c r="H1671" s="2">
        <v>1</v>
      </c>
      <c r="M1671" t="s">
        <v>242</v>
      </c>
      <c r="N1671">
        <v>4954</v>
      </c>
    </row>
    <row r="1672" spans="1:14" x14ac:dyDescent="0.2">
      <c r="A1672" t="s">
        <v>220</v>
      </c>
      <c r="B1672" t="s">
        <v>11</v>
      </c>
      <c r="C1672">
        <f t="shared" si="53"/>
        <v>4184</v>
      </c>
      <c r="D1672" t="s">
        <v>51</v>
      </c>
      <c r="E1672">
        <v>6</v>
      </c>
      <c r="F1672">
        <v>2</v>
      </c>
      <c r="G1672" s="1">
        <v>0.14000000000000001</v>
      </c>
      <c r="H1672" s="2">
        <v>1</v>
      </c>
      <c r="M1672" t="s">
        <v>44</v>
      </c>
      <c r="N1672">
        <v>240</v>
      </c>
    </row>
    <row r="1673" spans="1:14" x14ac:dyDescent="0.2">
      <c r="A1673" t="s">
        <v>220</v>
      </c>
      <c r="B1673" t="s">
        <v>11</v>
      </c>
      <c r="C1673">
        <f t="shared" si="53"/>
        <v>4184</v>
      </c>
      <c r="D1673" t="s">
        <v>51</v>
      </c>
      <c r="E1673">
        <v>7</v>
      </c>
      <c r="F1673">
        <v>9</v>
      </c>
      <c r="G1673" s="1">
        <v>0.64</v>
      </c>
      <c r="H1673" s="2">
        <v>0.66700000000000004</v>
      </c>
      <c r="J1673" s="2">
        <v>0.33300000000000002</v>
      </c>
      <c r="M1673" t="s">
        <v>448</v>
      </c>
      <c r="N1673">
        <v>4873</v>
      </c>
    </row>
    <row r="1674" spans="1:14" x14ac:dyDescent="0.2">
      <c r="A1674" t="s">
        <v>220</v>
      </c>
      <c r="B1674" t="s">
        <v>11</v>
      </c>
      <c r="C1674">
        <f t="shared" si="53"/>
        <v>4183</v>
      </c>
      <c r="D1674" t="s">
        <v>266</v>
      </c>
      <c r="E1674">
        <v>2</v>
      </c>
      <c r="F1674">
        <v>2</v>
      </c>
      <c r="G1674" s="1">
        <v>0.01</v>
      </c>
      <c r="I1674" s="2">
        <v>1</v>
      </c>
      <c r="M1674" t="s">
        <v>361</v>
      </c>
      <c r="N1674">
        <v>3175</v>
      </c>
    </row>
    <row r="1675" spans="1:14" x14ac:dyDescent="0.2">
      <c r="A1675" t="s">
        <v>220</v>
      </c>
      <c r="B1675" t="s">
        <v>11</v>
      </c>
      <c r="C1675">
        <f t="shared" si="53"/>
        <v>4183</v>
      </c>
      <c r="D1675" t="s">
        <v>266</v>
      </c>
      <c r="E1675">
        <v>3</v>
      </c>
      <c r="F1675">
        <v>8</v>
      </c>
      <c r="G1675" s="1">
        <v>0.04</v>
      </c>
      <c r="H1675" s="2">
        <v>0.25</v>
      </c>
      <c r="I1675" s="2">
        <v>0.5</v>
      </c>
      <c r="J1675" s="2">
        <v>0.25</v>
      </c>
      <c r="M1675" t="s">
        <v>57</v>
      </c>
      <c r="N1675">
        <v>768</v>
      </c>
    </row>
    <row r="1676" spans="1:14" x14ac:dyDescent="0.2">
      <c r="A1676" t="s">
        <v>220</v>
      </c>
      <c r="B1676" t="s">
        <v>11</v>
      </c>
      <c r="C1676">
        <f t="shared" si="53"/>
        <v>4183</v>
      </c>
      <c r="D1676" t="s">
        <v>266</v>
      </c>
      <c r="E1676">
        <v>4</v>
      </c>
      <c r="F1676">
        <v>23</v>
      </c>
      <c r="G1676" s="1">
        <v>0.12</v>
      </c>
      <c r="H1676" s="2">
        <v>0.39100000000000001</v>
      </c>
      <c r="I1676" s="2">
        <v>0.34799999999999998</v>
      </c>
      <c r="J1676" s="2">
        <v>0.26100000000000001</v>
      </c>
      <c r="M1676" t="s">
        <v>90</v>
      </c>
      <c r="N1676">
        <v>4977</v>
      </c>
    </row>
    <row r="1677" spans="1:14" x14ac:dyDescent="0.2">
      <c r="A1677" t="s">
        <v>220</v>
      </c>
      <c r="B1677" t="s">
        <v>11</v>
      </c>
      <c r="C1677">
        <f t="shared" si="53"/>
        <v>4183</v>
      </c>
      <c r="D1677" t="s">
        <v>266</v>
      </c>
      <c r="E1677">
        <v>5</v>
      </c>
      <c r="F1677">
        <v>53</v>
      </c>
      <c r="G1677" s="1">
        <v>0.28000000000000003</v>
      </c>
      <c r="H1677" s="2">
        <v>0.64200000000000002</v>
      </c>
      <c r="I1677" s="2">
        <v>0.17</v>
      </c>
      <c r="J1677" s="2">
        <v>0.189</v>
      </c>
      <c r="M1677" t="s">
        <v>160</v>
      </c>
      <c r="N1677">
        <v>107</v>
      </c>
    </row>
    <row r="1678" spans="1:14" x14ac:dyDescent="0.2">
      <c r="A1678" t="s">
        <v>220</v>
      </c>
      <c r="B1678" t="s">
        <v>11</v>
      </c>
      <c r="C1678">
        <f t="shared" si="53"/>
        <v>4183</v>
      </c>
      <c r="D1678" t="s">
        <v>266</v>
      </c>
      <c r="E1678">
        <v>6</v>
      </c>
      <c r="F1678">
        <v>35</v>
      </c>
      <c r="G1678" s="1">
        <v>0.18</v>
      </c>
      <c r="H1678" s="2">
        <v>0.314</v>
      </c>
      <c r="I1678" s="2">
        <v>0.48599999999999999</v>
      </c>
      <c r="J1678" s="2">
        <v>0.2</v>
      </c>
      <c r="M1678" t="s">
        <v>194</v>
      </c>
      <c r="N1678">
        <v>737</v>
      </c>
    </row>
    <row r="1679" spans="1:14" x14ac:dyDescent="0.2">
      <c r="A1679" t="s">
        <v>220</v>
      </c>
      <c r="B1679" t="s">
        <v>11</v>
      </c>
      <c r="C1679">
        <f t="shared" si="53"/>
        <v>4183</v>
      </c>
      <c r="D1679" t="s">
        <v>266</v>
      </c>
      <c r="E1679">
        <v>7</v>
      </c>
      <c r="F1679">
        <v>71</v>
      </c>
      <c r="G1679" s="1">
        <v>0.37</v>
      </c>
      <c r="H1679" s="2">
        <v>0.33800000000000002</v>
      </c>
      <c r="I1679" s="2">
        <v>0.38</v>
      </c>
      <c r="J1679" s="2">
        <v>0.28199999999999997</v>
      </c>
      <c r="M1679" t="s">
        <v>115</v>
      </c>
      <c r="N1679">
        <v>86</v>
      </c>
    </row>
    <row r="1680" spans="1:14" x14ac:dyDescent="0.2">
      <c r="A1680" t="s">
        <v>220</v>
      </c>
      <c r="B1680" t="s">
        <v>11</v>
      </c>
      <c r="C1680" t="e">
        <f t="shared" si="53"/>
        <v>#N/A</v>
      </c>
      <c r="D1680" t="s">
        <v>267</v>
      </c>
      <c r="E1680">
        <v>6</v>
      </c>
      <c r="F1680">
        <v>3</v>
      </c>
      <c r="G1680" s="1">
        <v>0.5</v>
      </c>
      <c r="H1680" s="2">
        <v>0.66700000000000004</v>
      </c>
      <c r="J1680" s="2">
        <v>0.33300000000000002</v>
      </c>
    </row>
    <row r="1681" spans="1:10" x14ac:dyDescent="0.2">
      <c r="A1681" t="s">
        <v>220</v>
      </c>
      <c r="B1681" t="s">
        <v>11</v>
      </c>
      <c r="C1681" t="e">
        <f t="shared" si="53"/>
        <v>#N/A</v>
      </c>
      <c r="D1681" t="s">
        <v>267</v>
      </c>
      <c r="E1681">
        <v>7</v>
      </c>
      <c r="F1681">
        <v>3</v>
      </c>
      <c r="G1681" s="1">
        <v>0.5</v>
      </c>
      <c r="H1681" s="2">
        <v>0.33300000000000002</v>
      </c>
      <c r="I1681" s="2">
        <v>0.33300000000000002</v>
      </c>
      <c r="J1681" s="2">
        <v>0.33300000000000002</v>
      </c>
    </row>
    <row r="1682" spans="1:10" x14ac:dyDescent="0.2">
      <c r="A1682" t="s">
        <v>220</v>
      </c>
      <c r="B1682" t="s">
        <v>11</v>
      </c>
      <c r="C1682">
        <f t="shared" si="53"/>
        <v>86</v>
      </c>
      <c r="D1682" t="s">
        <v>115</v>
      </c>
      <c r="E1682">
        <v>6</v>
      </c>
      <c r="F1682">
        <v>2</v>
      </c>
      <c r="G1682" s="1">
        <v>0.5</v>
      </c>
      <c r="H1682" s="2">
        <v>0.5</v>
      </c>
      <c r="J1682" s="2">
        <v>0.5</v>
      </c>
    </row>
    <row r="1683" spans="1:10" x14ac:dyDescent="0.2">
      <c r="A1683" t="s">
        <v>220</v>
      </c>
      <c r="B1683" t="s">
        <v>11</v>
      </c>
      <c r="C1683">
        <f t="shared" si="53"/>
        <v>86</v>
      </c>
      <c r="D1683" t="s">
        <v>115</v>
      </c>
      <c r="E1683">
        <v>7</v>
      </c>
      <c r="F1683">
        <v>2</v>
      </c>
      <c r="G1683" s="1">
        <v>0.5</v>
      </c>
      <c r="J1683" s="2">
        <v>1</v>
      </c>
    </row>
    <row r="1684" spans="1:10" x14ac:dyDescent="0.2">
      <c r="A1684" t="s">
        <v>220</v>
      </c>
      <c r="B1684" t="s">
        <v>11</v>
      </c>
      <c r="C1684">
        <f t="shared" si="53"/>
        <v>240</v>
      </c>
      <c r="D1684" t="s">
        <v>44</v>
      </c>
      <c r="E1684">
        <v>7</v>
      </c>
      <c r="F1684">
        <v>1</v>
      </c>
      <c r="G1684" s="1">
        <v>1</v>
      </c>
      <c r="J1684" s="2">
        <v>1</v>
      </c>
    </row>
    <row r="1685" spans="1:10" x14ac:dyDescent="0.2">
      <c r="A1685" t="s">
        <v>220</v>
      </c>
      <c r="B1685" t="s">
        <v>11</v>
      </c>
      <c r="C1685">
        <f t="shared" si="53"/>
        <v>3023</v>
      </c>
      <c r="D1685" t="s">
        <v>106</v>
      </c>
      <c r="E1685">
        <v>3</v>
      </c>
      <c r="F1685">
        <v>4</v>
      </c>
      <c r="G1685" s="1">
        <v>0.04</v>
      </c>
      <c r="H1685" s="2">
        <v>0.5</v>
      </c>
      <c r="J1685" s="2">
        <v>0.5</v>
      </c>
    </row>
    <row r="1686" spans="1:10" x14ac:dyDescent="0.2">
      <c r="A1686" t="s">
        <v>220</v>
      </c>
      <c r="B1686" t="s">
        <v>11</v>
      </c>
      <c r="C1686">
        <f t="shared" si="53"/>
        <v>3023</v>
      </c>
      <c r="D1686" t="s">
        <v>106</v>
      </c>
      <c r="E1686">
        <v>4</v>
      </c>
      <c r="F1686">
        <v>9</v>
      </c>
      <c r="G1686" s="1">
        <v>0.08</v>
      </c>
      <c r="H1686" s="2">
        <v>0.88900000000000001</v>
      </c>
      <c r="J1686" s="2">
        <v>0.111</v>
      </c>
    </row>
    <row r="1687" spans="1:10" x14ac:dyDescent="0.2">
      <c r="A1687" t="s">
        <v>220</v>
      </c>
      <c r="B1687" t="s">
        <v>11</v>
      </c>
      <c r="C1687">
        <f t="shared" si="53"/>
        <v>3023</v>
      </c>
      <c r="D1687" t="s">
        <v>106</v>
      </c>
      <c r="E1687">
        <v>5</v>
      </c>
      <c r="F1687">
        <v>7</v>
      </c>
      <c r="G1687" s="1">
        <v>0.06</v>
      </c>
      <c r="H1687" s="2">
        <v>0.42899999999999999</v>
      </c>
      <c r="I1687" s="2">
        <v>0.14299999999999999</v>
      </c>
      <c r="J1687" s="2">
        <v>0.42899999999999999</v>
      </c>
    </row>
    <row r="1688" spans="1:10" x14ac:dyDescent="0.2">
      <c r="A1688" t="s">
        <v>220</v>
      </c>
      <c r="B1688" t="s">
        <v>11</v>
      </c>
      <c r="C1688">
        <f t="shared" si="53"/>
        <v>3023</v>
      </c>
      <c r="D1688" t="s">
        <v>106</v>
      </c>
      <c r="E1688">
        <v>6</v>
      </c>
      <c r="F1688">
        <v>40</v>
      </c>
      <c r="G1688" s="1">
        <v>0.35</v>
      </c>
      <c r="H1688" s="2">
        <v>0.2</v>
      </c>
      <c r="I1688" s="2">
        <v>0.5</v>
      </c>
      <c r="J1688" s="2">
        <v>0.3</v>
      </c>
    </row>
    <row r="1689" spans="1:10" x14ac:dyDescent="0.2">
      <c r="A1689" t="s">
        <v>220</v>
      </c>
      <c r="B1689" t="s">
        <v>11</v>
      </c>
      <c r="C1689">
        <f t="shared" si="53"/>
        <v>3023</v>
      </c>
      <c r="D1689" t="s">
        <v>106</v>
      </c>
      <c r="E1689">
        <v>7</v>
      </c>
      <c r="F1689">
        <v>53</v>
      </c>
      <c r="G1689" s="1">
        <v>0.47</v>
      </c>
      <c r="H1689" s="2">
        <v>0.189</v>
      </c>
      <c r="I1689" s="2">
        <v>0.41499999999999998</v>
      </c>
      <c r="J1689" s="2">
        <v>0.39600000000000002</v>
      </c>
    </row>
    <row r="1690" spans="1:10" x14ac:dyDescent="0.2">
      <c r="A1690" t="s">
        <v>220</v>
      </c>
      <c r="B1690" t="s">
        <v>11</v>
      </c>
      <c r="C1690">
        <f t="shared" si="53"/>
        <v>146</v>
      </c>
      <c r="D1690" t="s">
        <v>268</v>
      </c>
      <c r="E1690">
        <v>2</v>
      </c>
      <c r="F1690">
        <v>1</v>
      </c>
      <c r="G1690" s="1">
        <v>0.08</v>
      </c>
      <c r="H1690" s="2">
        <v>1</v>
      </c>
    </row>
    <row r="1691" spans="1:10" x14ac:dyDescent="0.2">
      <c r="A1691" t="s">
        <v>220</v>
      </c>
      <c r="B1691" t="s">
        <v>11</v>
      </c>
      <c r="C1691">
        <f t="shared" si="53"/>
        <v>146</v>
      </c>
      <c r="D1691" t="s">
        <v>268</v>
      </c>
      <c r="E1691">
        <v>3</v>
      </c>
      <c r="F1691">
        <v>1</v>
      </c>
      <c r="G1691" s="1">
        <v>0.08</v>
      </c>
      <c r="H1691" s="2">
        <v>1</v>
      </c>
    </row>
    <row r="1692" spans="1:10" x14ac:dyDescent="0.2">
      <c r="A1692" t="s">
        <v>220</v>
      </c>
      <c r="B1692" t="s">
        <v>11</v>
      </c>
      <c r="C1692">
        <f t="shared" si="53"/>
        <v>146</v>
      </c>
      <c r="D1692" t="s">
        <v>268</v>
      </c>
      <c r="E1692">
        <v>4</v>
      </c>
      <c r="F1692">
        <v>2</v>
      </c>
      <c r="G1692" s="1">
        <v>0.17</v>
      </c>
      <c r="H1692" s="2">
        <v>0.5</v>
      </c>
      <c r="I1692" s="2">
        <v>0.5</v>
      </c>
    </row>
    <row r="1693" spans="1:10" x14ac:dyDescent="0.2">
      <c r="A1693" t="s">
        <v>220</v>
      </c>
      <c r="B1693" t="s">
        <v>11</v>
      </c>
      <c r="C1693">
        <f t="shared" si="53"/>
        <v>146</v>
      </c>
      <c r="D1693" t="s">
        <v>268</v>
      </c>
      <c r="E1693">
        <v>5</v>
      </c>
      <c r="F1693">
        <v>1</v>
      </c>
      <c r="G1693" s="1">
        <v>0.08</v>
      </c>
      <c r="H1693" s="2">
        <v>1</v>
      </c>
    </row>
    <row r="1694" spans="1:10" x14ac:dyDescent="0.2">
      <c r="A1694" t="s">
        <v>220</v>
      </c>
      <c r="B1694" t="s">
        <v>11</v>
      </c>
      <c r="C1694">
        <f t="shared" si="53"/>
        <v>146</v>
      </c>
      <c r="D1694" t="s">
        <v>268</v>
      </c>
      <c r="E1694">
        <v>6</v>
      </c>
      <c r="F1694">
        <v>1</v>
      </c>
      <c r="G1694" s="1">
        <v>0.08</v>
      </c>
      <c r="H1694" s="2">
        <v>1</v>
      </c>
    </row>
    <row r="1695" spans="1:10" x14ac:dyDescent="0.2">
      <c r="A1695" t="s">
        <v>220</v>
      </c>
      <c r="B1695" t="s">
        <v>11</v>
      </c>
      <c r="C1695">
        <f t="shared" si="53"/>
        <v>146</v>
      </c>
      <c r="D1695" t="s">
        <v>268</v>
      </c>
      <c r="E1695">
        <v>7</v>
      </c>
      <c r="F1695">
        <v>6</v>
      </c>
      <c r="G1695" s="1">
        <v>0.5</v>
      </c>
      <c r="H1695" s="2">
        <v>0.5</v>
      </c>
      <c r="I1695" s="2">
        <v>0.16700000000000001</v>
      </c>
      <c r="J1695" s="2">
        <v>0.33300000000000002</v>
      </c>
    </row>
    <row r="1696" spans="1:10" x14ac:dyDescent="0.2">
      <c r="A1696" t="s">
        <v>220</v>
      </c>
      <c r="B1696" t="s">
        <v>11</v>
      </c>
      <c r="C1696">
        <f t="shared" si="53"/>
        <v>768</v>
      </c>
      <c r="D1696" t="s">
        <v>57</v>
      </c>
      <c r="E1696">
        <v>7</v>
      </c>
      <c r="F1696">
        <v>1</v>
      </c>
      <c r="G1696" s="1">
        <v>1</v>
      </c>
      <c r="I1696" s="2">
        <v>1</v>
      </c>
    </row>
    <row r="1697" spans="1:14" x14ac:dyDescent="0.2">
      <c r="A1697" t="s">
        <v>220</v>
      </c>
      <c r="B1697" t="s">
        <v>11</v>
      </c>
      <c r="C1697">
        <f t="shared" si="53"/>
        <v>366</v>
      </c>
      <c r="D1697" t="s">
        <v>269</v>
      </c>
      <c r="E1697">
        <v>1</v>
      </c>
      <c r="F1697">
        <v>4</v>
      </c>
      <c r="G1697" s="1">
        <v>0.01</v>
      </c>
      <c r="I1697" s="2">
        <v>1</v>
      </c>
    </row>
    <row r="1698" spans="1:14" x14ac:dyDescent="0.2">
      <c r="A1698" t="s">
        <v>220</v>
      </c>
      <c r="B1698" t="s">
        <v>11</v>
      </c>
      <c r="C1698">
        <f t="shared" si="53"/>
        <v>366</v>
      </c>
      <c r="D1698" t="s">
        <v>269</v>
      </c>
      <c r="E1698">
        <v>2</v>
      </c>
      <c r="F1698">
        <v>23</v>
      </c>
      <c r="G1698" s="1">
        <v>0.06</v>
      </c>
      <c r="H1698" s="2">
        <v>8.6999999999999994E-2</v>
      </c>
      <c r="I1698" s="2">
        <v>0.82599999999999996</v>
      </c>
      <c r="J1698" s="2">
        <v>8.6999999999999994E-2</v>
      </c>
    </row>
    <row r="1699" spans="1:14" x14ac:dyDescent="0.2">
      <c r="A1699" t="s">
        <v>220</v>
      </c>
      <c r="B1699" t="s">
        <v>11</v>
      </c>
      <c r="C1699">
        <f t="shared" si="53"/>
        <v>366</v>
      </c>
      <c r="D1699" t="s">
        <v>269</v>
      </c>
      <c r="E1699">
        <v>3</v>
      </c>
      <c r="F1699">
        <v>41</v>
      </c>
      <c r="G1699" s="1">
        <v>0.12</v>
      </c>
      <c r="H1699" s="2">
        <v>0.34100000000000003</v>
      </c>
      <c r="I1699" s="2">
        <v>0.46300000000000002</v>
      </c>
      <c r="J1699" s="2">
        <v>0.19500000000000001</v>
      </c>
    </row>
    <row r="1700" spans="1:14" x14ac:dyDescent="0.2">
      <c r="A1700" t="s">
        <v>220</v>
      </c>
      <c r="B1700" t="s">
        <v>11</v>
      </c>
      <c r="C1700">
        <f t="shared" si="53"/>
        <v>366</v>
      </c>
      <c r="D1700" t="s">
        <v>269</v>
      </c>
      <c r="E1700">
        <v>4</v>
      </c>
      <c r="F1700">
        <v>53</v>
      </c>
      <c r="G1700" s="1">
        <v>0.15</v>
      </c>
      <c r="H1700" s="2">
        <v>0.377</v>
      </c>
      <c r="I1700" s="2">
        <v>0.34</v>
      </c>
      <c r="J1700" s="2">
        <v>0.28299999999999997</v>
      </c>
    </row>
    <row r="1701" spans="1:14" x14ac:dyDescent="0.2">
      <c r="A1701" t="s">
        <v>220</v>
      </c>
      <c r="B1701" t="s">
        <v>11</v>
      </c>
      <c r="C1701">
        <f t="shared" si="53"/>
        <v>366</v>
      </c>
      <c r="D1701" t="s">
        <v>269</v>
      </c>
      <c r="E1701">
        <v>5</v>
      </c>
      <c r="F1701">
        <v>71</v>
      </c>
      <c r="G1701" s="1">
        <v>0.2</v>
      </c>
      <c r="H1701" s="2">
        <v>0.39400000000000002</v>
      </c>
      <c r="I1701" s="2">
        <v>0.35199999999999998</v>
      </c>
      <c r="J1701" s="2">
        <v>0.254</v>
      </c>
    </row>
    <row r="1702" spans="1:14" x14ac:dyDescent="0.2">
      <c r="A1702" t="s">
        <v>220</v>
      </c>
      <c r="B1702" t="s">
        <v>11</v>
      </c>
      <c r="C1702">
        <f t="shared" si="53"/>
        <v>366</v>
      </c>
      <c r="D1702" t="s">
        <v>269</v>
      </c>
      <c r="E1702">
        <v>6</v>
      </c>
      <c r="F1702">
        <v>70</v>
      </c>
      <c r="G1702" s="1">
        <v>0.2</v>
      </c>
      <c r="H1702" s="2">
        <v>0.38600000000000001</v>
      </c>
      <c r="I1702" s="2">
        <v>0.371</v>
      </c>
      <c r="J1702" s="2">
        <v>0.24299999999999999</v>
      </c>
    </row>
    <row r="1703" spans="1:14" x14ac:dyDescent="0.2">
      <c r="A1703" t="s">
        <v>220</v>
      </c>
      <c r="B1703" t="s">
        <v>11</v>
      </c>
      <c r="C1703">
        <f t="shared" si="53"/>
        <v>366</v>
      </c>
      <c r="D1703" t="s">
        <v>269</v>
      </c>
      <c r="E1703">
        <v>7</v>
      </c>
      <c r="F1703">
        <v>94</v>
      </c>
      <c r="G1703" s="1">
        <v>0.26</v>
      </c>
      <c r="H1703" s="2">
        <v>0.36199999999999999</v>
      </c>
      <c r="I1703" s="2">
        <v>0.38300000000000001</v>
      </c>
      <c r="J1703" s="2">
        <v>0.255</v>
      </c>
    </row>
    <row r="1704" spans="1:14" x14ac:dyDescent="0.2">
      <c r="A1704" t="s">
        <v>220</v>
      </c>
      <c r="B1704" t="s">
        <v>11</v>
      </c>
      <c r="C1704">
        <f t="shared" si="53"/>
        <v>3054</v>
      </c>
      <c r="D1704" t="s">
        <v>188</v>
      </c>
      <c r="E1704">
        <v>3</v>
      </c>
      <c r="F1704">
        <v>2</v>
      </c>
      <c r="G1704" s="1">
        <v>0.02</v>
      </c>
      <c r="H1704" s="2">
        <v>0.5</v>
      </c>
      <c r="J1704" s="2">
        <v>0.5</v>
      </c>
    </row>
    <row r="1705" spans="1:14" x14ac:dyDescent="0.2">
      <c r="A1705" t="s">
        <v>220</v>
      </c>
      <c r="B1705" t="s">
        <v>11</v>
      </c>
      <c r="C1705">
        <f t="shared" si="53"/>
        <v>3054</v>
      </c>
      <c r="D1705" t="s">
        <v>188</v>
      </c>
      <c r="E1705">
        <v>4</v>
      </c>
      <c r="F1705">
        <v>10</v>
      </c>
      <c r="G1705" s="1">
        <v>0.1</v>
      </c>
      <c r="H1705" s="2">
        <v>0.3</v>
      </c>
      <c r="I1705" s="2">
        <v>0.4</v>
      </c>
      <c r="J1705" s="2">
        <v>0.3</v>
      </c>
    </row>
    <row r="1706" spans="1:14" x14ac:dyDescent="0.2">
      <c r="A1706" t="s">
        <v>220</v>
      </c>
      <c r="B1706" t="s">
        <v>11</v>
      </c>
      <c r="C1706">
        <f t="shared" si="53"/>
        <v>3054</v>
      </c>
      <c r="D1706" t="s">
        <v>188</v>
      </c>
      <c r="E1706">
        <v>5</v>
      </c>
      <c r="F1706">
        <v>11</v>
      </c>
      <c r="G1706" s="1">
        <v>0.11</v>
      </c>
      <c r="H1706" s="2">
        <v>0.63600000000000001</v>
      </c>
      <c r="I1706" s="2">
        <v>0.27300000000000002</v>
      </c>
      <c r="J1706" s="2">
        <v>9.0999999999999998E-2</v>
      </c>
    </row>
    <row r="1707" spans="1:14" x14ac:dyDescent="0.2">
      <c r="A1707" t="s">
        <v>220</v>
      </c>
      <c r="B1707" t="s">
        <v>11</v>
      </c>
      <c r="C1707">
        <f t="shared" si="53"/>
        <v>3054</v>
      </c>
      <c r="D1707" t="s">
        <v>188</v>
      </c>
      <c r="E1707">
        <v>6</v>
      </c>
      <c r="F1707">
        <v>31</v>
      </c>
      <c r="G1707" s="1">
        <v>0.32</v>
      </c>
      <c r="H1707" s="2">
        <v>0.28999999999999998</v>
      </c>
      <c r="I1707" s="2">
        <v>0.54800000000000004</v>
      </c>
      <c r="J1707" s="2">
        <v>0.161</v>
      </c>
    </row>
    <row r="1708" spans="1:14" x14ac:dyDescent="0.2">
      <c r="A1708" t="s">
        <v>220</v>
      </c>
      <c r="B1708" t="s">
        <v>11</v>
      </c>
      <c r="C1708">
        <f t="shared" si="53"/>
        <v>3054</v>
      </c>
      <c r="D1708" t="s">
        <v>188</v>
      </c>
      <c r="E1708">
        <v>7</v>
      </c>
      <c r="F1708">
        <v>42</v>
      </c>
      <c r="G1708" s="1">
        <v>0.44</v>
      </c>
      <c r="H1708" s="2">
        <v>0.28599999999999998</v>
      </c>
      <c r="I1708" s="2">
        <v>0.57099999999999995</v>
      </c>
      <c r="J1708" s="2">
        <v>0.14299999999999999</v>
      </c>
    </row>
    <row r="1709" spans="1:14" x14ac:dyDescent="0.2">
      <c r="A1709" t="s">
        <v>220</v>
      </c>
      <c r="B1709" t="s">
        <v>74</v>
      </c>
      <c r="C1709" t="e">
        <f t="shared" ref="C1709:C1740" si="54">VLOOKUP(D1709,s8_jaipur,2,FALSE)</f>
        <v>#N/A</v>
      </c>
      <c r="D1709" t="s">
        <v>270</v>
      </c>
      <c r="E1709">
        <v>5</v>
      </c>
      <c r="F1709">
        <v>3</v>
      </c>
      <c r="G1709" s="1">
        <v>0.6</v>
      </c>
      <c r="H1709" s="2">
        <v>0.66700000000000004</v>
      </c>
      <c r="J1709" s="2">
        <v>0.33300000000000002</v>
      </c>
      <c r="M1709" t="s">
        <v>26</v>
      </c>
      <c r="N1709">
        <v>2024</v>
      </c>
    </row>
    <row r="1710" spans="1:14" x14ac:dyDescent="0.2">
      <c r="A1710" t="s">
        <v>220</v>
      </c>
      <c r="B1710" t="s">
        <v>74</v>
      </c>
      <c r="C1710" t="e">
        <f t="shared" si="54"/>
        <v>#N/A</v>
      </c>
      <c r="D1710" t="s">
        <v>270</v>
      </c>
      <c r="E1710">
        <v>6</v>
      </c>
      <c r="F1710">
        <v>1</v>
      </c>
      <c r="G1710" s="1">
        <v>0.2</v>
      </c>
      <c r="J1710" s="2">
        <v>1</v>
      </c>
      <c r="M1710" t="s">
        <v>81</v>
      </c>
      <c r="N1710">
        <v>41</v>
      </c>
    </row>
    <row r="1711" spans="1:14" x14ac:dyDescent="0.2">
      <c r="A1711" t="s">
        <v>220</v>
      </c>
      <c r="B1711" t="s">
        <v>74</v>
      </c>
      <c r="C1711" t="e">
        <f t="shared" si="54"/>
        <v>#N/A</v>
      </c>
      <c r="D1711" t="s">
        <v>270</v>
      </c>
      <c r="E1711">
        <v>7</v>
      </c>
      <c r="F1711">
        <v>1</v>
      </c>
      <c r="G1711" s="1">
        <v>0.2</v>
      </c>
      <c r="J1711" s="2">
        <v>1</v>
      </c>
      <c r="M1711" t="s">
        <v>85</v>
      </c>
      <c r="N1711">
        <v>290</v>
      </c>
    </row>
    <row r="1712" spans="1:14" x14ac:dyDescent="0.2">
      <c r="A1712" t="s">
        <v>220</v>
      </c>
      <c r="B1712" t="s">
        <v>74</v>
      </c>
      <c r="C1712">
        <f t="shared" si="54"/>
        <v>3180</v>
      </c>
      <c r="D1712" t="s">
        <v>449</v>
      </c>
      <c r="E1712">
        <v>6</v>
      </c>
      <c r="F1712">
        <v>2</v>
      </c>
      <c r="G1712" s="1">
        <v>0.4</v>
      </c>
      <c r="I1712" s="2">
        <v>0.5</v>
      </c>
      <c r="J1712" s="2">
        <v>0.5</v>
      </c>
      <c r="M1712" t="s">
        <v>310</v>
      </c>
      <c r="N1712">
        <v>4769</v>
      </c>
    </row>
    <row r="1713" spans="1:14" x14ac:dyDescent="0.2">
      <c r="A1713" t="s">
        <v>220</v>
      </c>
      <c r="B1713" t="s">
        <v>74</v>
      </c>
      <c r="C1713">
        <f t="shared" si="54"/>
        <v>3180</v>
      </c>
      <c r="D1713" t="s">
        <v>449</v>
      </c>
      <c r="E1713">
        <v>7</v>
      </c>
      <c r="F1713">
        <v>3</v>
      </c>
      <c r="G1713" s="1">
        <v>0.6</v>
      </c>
      <c r="I1713" s="2">
        <v>1</v>
      </c>
      <c r="M1713" t="s">
        <v>118</v>
      </c>
      <c r="N1713">
        <v>3159</v>
      </c>
    </row>
    <row r="1714" spans="1:14" x14ac:dyDescent="0.2">
      <c r="A1714" t="s">
        <v>220</v>
      </c>
      <c r="B1714" t="s">
        <v>74</v>
      </c>
      <c r="C1714">
        <f t="shared" si="54"/>
        <v>371</v>
      </c>
      <c r="D1714" t="s">
        <v>150</v>
      </c>
      <c r="E1714">
        <v>4</v>
      </c>
      <c r="F1714">
        <v>3</v>
      </c>
      <c r="G1714" s="1">
        <v>0.17</v>
      </c>
      <c r="H1714" s="2">
        <v>1</v>
      </c>
      <c r="M1714" t="s">
        <v>272</v>
      </c>
      <c r="N1714">
        <v>3070</v>
      </c>
    </row>
    <row r="1715" spans="1:14" x14ac:dyDescent="0.2">
      <c r="A1715" t="s">
        <v>220</v>
      </c>
      <c r="B1715" t="s">
        <v>74</v>
      </c>
      <c r="C1715">
        <f t="shared" si="54"/>
        <v>371</v>
      </c>
      <c r="D1715" t="s">
        <v>150</v>
      </c>
      <c r="E1715">
        <v>5</v>
      </c>
      <c r="F1715">
        <v>6</v>
      </c>
      <c r="G1715" s="1">
        <v>0.33</v>
      </c>
      <c r="H1715" s="2">
        <v>0.66700000000000004</v>
      </c>
      <c r="J1715" s="2">
        <v>0.33300000000000002</v>
      </c>
      <c r="M1715" t="s">
        <v>84</v>
      </c>
      <c r="N1715">
        <v>3065</v>
      </c>
    </row>
    <row r="1716" spans="1:14" x14ac:dyDescent="0.2">
      <c r="A1716" t="s">
        <v>220</v>
      </c>
      <c r="B1716" t="s">
        <v>74</v>
      </c>
      <c r="C1716">
        <f t="shared" si="54"/>
        <v>371</v>
      </c>
      <c r="D1716" t="s">
        <v>150</v>
      </c>
      <c r="E1716">
        <v>6</v>
      </c>
      <c r="F1716">
        <v>2</v>
      </c>
      <c r="G1716" s="1">
        <v>0.11</v>
      </c>
      <c r="I1716" s="2">
        <v>0.5</v>
      </c>
      <c r="J1716" s="2">
        <v>0.5</v>
      </c>
      <c r="M1716" t="s">
        <v>17</v>
      </c>
      <c r="N1716">
        <v>2357</v>
      </c>
    </row>
    <row r="1717" spans="1:14" x14ac:dyDescent="0.2">
      <c r="A1717" t="s">
        <v>220</v>
      </c>
      <c r="B1717" t="s">
        <v>74</v>
      </c>
      <c r="C1717">
        <f t="shared" si="54"/>
        <v>371</v>
      </c>
      <c r="D1717" t="s">
        <v>150</v>
      </c>
      <c r="E1717">
        <v>7</v>
      </c>
      <c r="F1717">
        <v>7</v>
      </c>
      <c r="G1717" s="1">
        <v>0.39</v>
      </c>
      <c r="H1717" s="2">
        <v>0.28599999999999998</v>
      </c>
      <c r="I1717" s="2">
        <v>0.57099999999999995</v>
      </c>
      <c r="J1717" s="2">
        <v>0.14299999999999999</v>
      </c>
      <c r="M1717" t="s">
        <v>429</v>
      </c>
      <c r="N1717">
        <v>4956</v>
      </c>
    </row>
    <row r="1718" spans="1:14" x14ac:dyDescent="0.2">
      <c r="A1718" t="s">
        <v>220</v>
      </c>
      <c r="B1718" t="s">
        <v>74</v>
      </c>
      <c r="C1718">
        <f t="shared" si="54"/>
        <v>2024</v>
      </c>
      <c r="D1718" t="s">
        <v>26</v>
      </c>
      <c r="E1718">
        <v>1</v>
      </c>
      <c r="F1718">
        <v>5</v>
      </c>
      <c r="G1718" s="1">
        <v>0.01</v>
      </c>
      <c r="I1718" s="2">
        <v>1</v>
      </c>
      <c r="M1718" t="s">
        <v>200</v>
      </c>
      <c r="N1718">
        <v>3154</v>
      </c>
    </row>
    <row r="1719" spans="1:14" x14ac:dyDescent="0.2">
      <c r="A1719" t="s">
        <v>220</v>
      </c>
      <c r="B1719" t="s">
        <v>74</v>
      </c>
      <c r="C1719">
        <f t="shared" si="54"/>
        <v>2024</v>
      </c>
      <c r="D1719" t="s">
        <v>26</v>
      </c>
      <c r="E1719">
        <v>2</v>
      </c>
      <c r="F1719">
        <v>26</v>
      </c>
      <c r="G1719" s="1">
        <v>0.06</v>
      </c>
      <c r="H1719" s="2">
        <v>0.115</v>
      </c>
      <c r="I1719" s="2">
        <v>0.61499999999999999</v>
      </c>
      <c r="J1719" s="2">
        <v>0.26900000000000002</v>
      </c>
      <c r="M1719" t="s">
        <v>150</v>
      </c>
      <c r="N1719">
        <v>371</v>
      </c>
    </row>
    <row r="1720" spans="1:14" x14ac:dyDescent="0.2">
      <c r="A1720" t="s">
        <v>220</v>
      </c>
      <c r="B1720" t="s">
        <v>74</v>
      </c>
      <c r="C1720">
        <f t="shared" si="54"/>
        <v>2024</v>
      </c>
      <c r="D1720" t="s">
        <v>26</v>
      </c>
      <c r="E1720">
        <v>3</v>
      </c>
      <c r="F1720">
        <v>29</v>
      </c>
      <c r="G1720" s="1">
        <v>7.0000000000000007E-2</v>
      </c>
      <c r="H1720" s="2">
        <v>0.379</v>
      </c>
      <c r="I1720" s="2">
        <v>0.379</v>
      </c>
      <c r="J1720" s="2">
        <v>0.24099999999999999</v>
      </c>
      <c r="M1720" t="s">
        <v>209</v>
      </c>
      <c r="N1720">
        <v>3001</v>
      </c>
    </row>
    <row r="1721" spans="1:14" x14ac:dyDescent="0.2">
      <c r="A1721" t="s">
        <v>220</v>
      </c>
      <c r="B1721" t="s">
        <v>74</v>
      </c>
      <c r="C1721">
        <f t="shared" si="54"/>
        <v>2024</v>
      </c>
      <c r="D1721" t="s">
        <v>26</v>
      </c>
      <c r="E1721">
        <v>4</v>
      </c>
      <c r="F1721">
        <v>58</v>
      </c>
      <c r="G1721" s="1">
        <v>0.14000000000000001</v>
      </c>
      <c r="H1721" s="2">
        <v>0.27600000000000002</v>
      </c>
      <c r="I1721" s="2">
        <v>0.43099999999999999</v>
      </c>
      <c r="J1721" s="2">
        <v>0.29299999999999998</v>
      </c>
      <c r="M1721" t="s">
        <v>449</v>
      </c>
      <c r="N1721">
        <v>3180</v>
      </c>
    </row>
    <row r="1722" spans="1:14" x14ac:dyDescent="0.2">
      <c r="A1722" t="s">
        <v>220</v>
      </c>
      <c r="B1722" t="s">
        <v>74</v>
      </c>
      <c r="C1722">
        <f t="shared" si="54"/>
        <v>2024</v>
      </c>
      <c r="D1722" t="s">
        <v>26</v>
      </c>
      <c r="E1722">
        <v>5</v>
      </c>
      <c r="F1722">
        <v>57</v>
      </c>
      <c r="G1722" s="1">
        <v>0.14000000000000001</v>
      </c>
      <c r="H1722" s="2">
        <v>0.47399999999999998</v>
      </c>
      <c r="I1722" s="2">
        <v>0.38600000000000001</v>
      </c>
      <c r="J1722" s="2">
        <v>0.14000000000000001</v>
      </c>
      <c r="M1722" t="s">
        <v>380</v>
      </c>
      <c r="N1722">
        <v>3021</v>
      </c>
    </row>
    <row r="1723" spans="1:14" x14ac:dyDescent="0.2">
      <c r="A1723" t="s">
        <v>220</v>
      </c>
      <c r="B1723" t="s">
        <v>74</v>
      </c>
      <c r="C1723">
        <f t="shared" si="54"/>
        <v>2024</v>
      </c>
      <c r="D1723" t="s">
        <v>26</v>
      </c>
      <c r="E1723">
        <v>6</v>
      </c>
      <c r="F1723">
        <v>104</v>
      </c>
      <c r="G1723" s="1">
        <v>0.25</v>
      </c>
      <c r="H1723" s="2">
        <v>0.26900000000000002</v>
      </c>
      <c r="I1723" s="2">
        <v>0.59599999999999997</v>
      </c>
      <c r="J1723" s="2">
        <v>0.13500000000000001</v>
      </c>
      <c r="M1723" t="s">
        <v>271</v>
      </c>
      <c r="N1723">
        <v>3715</v>
      </c>
    </row>
    <row r="1724" spans="1:14" x14ac:dyDescent="0.2">
      <c r="A1724" t="s">
        <v>220</v>
      </c>
      <c r="B1724" t="s">
        <v>74</v>
      </c>
      <c r="C1724">
        <f t="shared" si="54"/>
        <v>2024</v>
      </c>
      <c r="D1724" t="s">
        <v>26</v>
      </c>
      <c r="E1724">
        <v>7</v>
      </c>
      <c r="F1724">
        <v>142</v>
      </c>
      <c r="G1724" s="1">
        <v>0.34</v>
      </c>
      <c r="H1724" s="2">
        <v>0.254</v>
      </c>
      <c r="I1724" s="2">
        <v>0.59899999999999998</v>
      </c>
      <c r="J1724" s="2">
        <v>0.14799999999999999</v>
      </c>
      <c r="M1724" t="s">
        <v>134</v>
      </c>
      <c r="N1724">
        <v>212</v>
      </c>
    </row>
    <row r="1725" spans="1:14" x14ac:dyDescent="0.2">
      <c r="A1725" t="s">
        <v>220</v>
      </c>
      <c r="B1725" t="s">
        <v>74</v>
      </c>
      <c r="C1725">
        <f t="shared" si="54"/>
        <v>3715</v>
      </c>
      <c r="D1725" t="s">
        <v>271</v>
      </c>
      <c r="E1725">
        <v>6</v>
      </c>
      <c r="F1725">
        <v>4</v>
      </c>
      <c r="G1725" s="1">
        <v>0.67</v>
      </c>
      <c r="H1725" s="2">
        <v>0.25</v>
      </c>
      <c r="I1725" s="2">
        <v>0.25</v>
      </c>
      <c r="J1725" s="2">
        <v>0.5</v>
      </c>
      <c r="M1725" t="s">
        <v>28</v>
      </c>
      <c r="N1725">
        <v>42</v>
      </c>
    </row>
    <row r="1726" spans="1:14" x14ac:dyDescent="0.2">
      <c r="A1726" t="s">
        <v>220</v>
      </c>
      <c r="B1726" t="s">
        <v>74</v>
      </c>
      <c r="C1726">
        <f t="shared" si="54"/>
        <v>3715</v>
      </c>
      <c r="D1726" t="s">
        <v>271</v>
      </c>
      <c r="E1726">
        <v>7</v>
      </c>
      <c r="F1726">
        <v>2</v>
      </c>
      <c r="G1726" s="1">
        <v>0.33</v>
      </c>
      <c r="I1726" s="2">
        <v>0.5</v>
      </c>
      <c r="J1726" s="2">
        <v>0.5</v>
      </c>
      <c r="M1726" t="s">
        <v>450</v>
      </c>
      <c r="N1726">
        <v>4936</v>
      </c>
    </row>
    <row r="1727" spans="1:14" x14ac:dyDescent="0.2">
      <c r="A1727" t="s">
        <v>220</v>
      </c>
      <c r="B1727" t="s">
        <v>74</v>
      </c>
      <c r="C1727">
        <f t="shared" si="54"/>
        <v>3070</v>
      </c>
      <c r="D1727" t="s">
        <v>272</v>
      </c>
      <c r="E1727">
        <v>0</v>
      </c>
      <c r="F1727">
        <v>1</v>
      </c>
      <c r="G1727" s="1">
        <v>0.03</v>
      </c>
      <c r="J1727" s="2">
        <v>1</v>
      </c>
    </row>
    <row r="1728" spans="1:14" x14ac:dyDescent="0.2">
      <c r="A1728" t="s">
        <v>220</v>
      </c>
      <c r="B1728" t="s">
        <v>74</v>
      </c>
      <c r="C1728">
        <f t="shared" si="54"/>
        <v>3070</v>
      </c>
      <c r="D1728" t="s">
        <v>272</v>
      </c>
      <c r="E1728">
        <v>4</v>
      </c>
      <c r="F1728">
        <v>2</v>
      </c>
      <c r="G1728" s="1">
        <v>7.0000000000000007E-2</v>
      </c>
      <c r="H1728" s="2">
        <v>0.5</v>
      </c>
      <c r="I1728" s="2">
        <v>0.5</v>
      </c>
    </row>
    <row r="1729" spans="1:10" x14ac:dyDescent="0.2">
      <c r="A1729" t="s">
        <v>220</v>
      </c>
      <c r="B1729" t="s">
        <v>74</v>
      </c>
      <c r="C1729">
        <f t="shared" si="54"/>
        <v>3070</v>
      </c>
      <c r="D1729" t="s">
        <v>272</v>
      </c>
      <c r="E1729">
        <v>5</v>
      </c>
      <c r="F1729">
        <v>3</v>
      </c>
      <c r="G1729" s="1">
        <v>0.1</v>
      </c>
      <c r="H1729" s="2">
        <v>0.66700000000000004</v>
      </c>
      <c r="I1729" s="2">
        <v>0.33300000000000002</v>
      </c>
    </row>
    <row r="1730" spans="1:10" x14ac:dyDescent="0.2">
      <c r="A1730" t="s">
        <v>220</v>
      </c>
      <c r="B1730" t="s">
        <v>74</v>
      </c>
      <c r="C1730">
        <f t="shared" si="54"/>
        <v>3070</v>
      </c>
      <c r="D1730" t="s">
        <v>272</v>
      </c>
      <c r="E1730">
        <v>6</v>
      </c>
      <c r="F1730">
        <v>5</v>
      </c>
      <c r="G1730" s="1">
        <v>0.17</v>
      </c>
      <c r="I1730" s="2">
        <v>0.6</v>
      </c>
      <c r="J1730" s="2">
        <v>0.4</v>
      </c>
    </row>
    <row r="1731" spans="1:10" x14ac:dyDescent="0.2">
      <c r="A1731" t="s">
        <v>220</v>
      </c>
      <c r="B1731" t="s">
        <v>74</v>
      </c>
      <c r="C1731">
        <f t="shared" si="54"/>
        <v>3070</v>
      </c>
      <c r="D1731" t="s">
        <v>272</v>
      </c>
      <c r="E1731">
        <v>7</v>
      </c>
      <c r="F1731">
        <v>18</v>
      </c>
      <c r="G1731" s="1">
        <v>0.62</v>
      </c>
      <c r="H1731" s="2">
        <v>0.27800000000000002</v>
      </c>
      <c r="I1731" s="2">
        <v>0.44400000000000001</v>
      </c>
      <c r="J1731" s="2">
        <v>0.27800000000000002</v>
      </c>
    </row>
    <row r="1732" spans="1:10" x14ac:dyDescent="0.2">
      <c r="A1732" t="s">
        <v>220</v>
      </c>
      <c r="B1732" t="s">
        <v>74</v>
      </c>
      <c r="C1732">
        <f t="shared" si="54"/>
        <v>41</v>
      </c>
      <c r="D1732" t="s">
        <v>81</v>
      </c>
      <c r="E1732">
        <v>1</v>
      </c>
      <c r="F1732">
        <v>1</v>
      </c>
      <c r="G1732" s="1">
        <v>0</v>
      </c>
      <c r="I1732" s="2">
        <v>1</v>
      </c>
    </row>
    <row r="1733" spans="1:10" x14ac:dyDescent="0.2">
      <c r="A1733" t="s">
        <v>220</v>
      </c>
      <c r="B1733" t="s">
        <v>74</v>
      </c>
      <c r="C1733">
        <f t="shared" si="54"/>
        <v>41</v>
      </c>
      <c r="D1733" t="s">
        <v>81</v>
      </c>
      <c r="E1733">
        <v>2</v>
      </c>
      <c r="F1733">
        <v>14</v>
      </c>
      <c r="G1733" s="1">
        <v>0.05</v>
      </c>
      <c r="H1733" s="2">
        <v>0.28599999999999998</v>
      </c>
      <c r="I1733" s="2">
        <v>0.5</v>
      </c>
      <c r="J1733" s="2">
        <v>0.214</v>
      </c>
    </row>
    <row r="1734" spans="1:10" x14ac:dyDescent="0.2">
      <c r="A1734" t="s">
        <v>220</v>
      </c>
      <c r="B1734" t="s">
        <v>74</v>
      </c>
      <c r="C1734">
        <f t="shared" si="54"/>
        <v>41</v>
      </c>
      <c r="D1734" t="s">
        <v>81</v>
      </c>
      <c r="E1734">
        <v>3</v>
      </c>
      <c r="F1734">
        <v>28</v>
      </c>
      <c r="G1734" s="1">
        <v>0.1</v>
      </c>
      <c r="H1734" s="2">
        <v>0.5</v>
      </c>
      <c r="I1734" s="2">
        <v>0.39300000000000002</v>
      </c>
      <c r="J1734" s="2">
        <v>0.107</v>
      </c>
    </row>
    <row r="1735" spans="1:10" x14ac:dyDescent="0.2">
      <c r="A1735" t="s">
        <v>220</v>
      </c>
      <c r="B1735" t="s">
        <v>74</v>
      </c>
      <c r="C1735">
        <f t="shared" si="54"/>
        <v>41</v>
      </c>
      <c r="D1735" t="s">
        <v>81</v>
      </c>
      <c r="E1735">
        <v>4</v>
      </c>
      <c r="F1735">
        <v>46</v>
      </c>
      <c r="G1735" s="1">
        <v>0.16</v>
      </c>
      <c r="H1735" s="2">
        <v>0.45700000000000002</v>
      </c>
      <c r="I1735" s="2">
        <v>0.26100000000000001</v>
      </c>
      <c r="J1735" s="2">
        <v>0.28299999999999997</v>
      </c>
    </row>
    <row r="1736" spans="1:10" x14ac:dyDescent="0.2">
      <c r="A1736" t="s">
        <v>220</v>
      </c>
      <c r="B1736" t="s">
        <v>74</v>
      </c>
      <c r="C1736">
        <f t="shared" si="54"/>
        <v>41</v>
      </c>
      <c r="D1736" t="s">
        <v>81</v>
      </c>
      <c r="E1736">
        <v>5</v>
      </c>
      <c r="F1736">
        <v>56</v>
      </c>
      <c r="G1736" s="1">
        <v>0.2</v>
      </c>
      <c r="H1736" s="2">
        <v>0.58899999999999997</v>
      </c>
      <c r="I1736" s="2">
        <v>0.19600000000000001</v>
      </c>
      <c r="J1736" s="2">
        <v>0.214</v>
      </c>
    </row>
    <row r="1737" spans="1:10" x14ac:dyDescent="0.2">
      <c r="A1737" t="s">
        <v>220</v>
      </c>
      <c r="B1737" t="s">
        <v>74</v>
      </c>
      <c r="C1737">
        <f t="shared" si="54"/>
        <v>41</v>
      </c>
      <c r="D1737" t="s">
        <v>81</v>
      </c>
      <c r="E1737">
        <v>6</v>
      </c>
      <c r="F1737">
        <v>58</v>
      </c>
      <c r="G1737" s="1">
        <v>0.21</v>
      </c>
      <c r="H1737" s="2">
        <v>0.41399999999999998</v>
      </c>
      <c r="I1737" s="2">
        <v>0.44800000000000001</v>
      </c>
      <c r="J1737" s="2">
        <v>0.13800000000000001</v>
      </c>
    </row>
    <row r="1738" spans="1:10" x14ac:dyDescent="0.2">
      <c r="A1738" t="s">
        <v>220</v>
      </c>
      <c r="B1738" t="s">
        <v>74</v>
      </c>
      <c r="C1738">
        <f t="shared" si="54"/>
        <v>41</v>
      </c>
      <c r="D1738" t="s">
        <v>81</v>
      </c>
      <c r="E1738">
        <v>7</v>
      </c>
      <c r="F1738">
        <v>78</v>
      </c>
      <c r="G1738" s="1">
        <v>0.28000000000000003</v>
      </c>
      <c r="H1738" s="2">
        <v>0.33300000000000002</v>
      </c>
      <c r="I1738" s="2">
        <v>0.47399999999999998</v>
      </c>
      <c r="J1738" s="2">
        <v>0.192</v>
      </c>
    </row>
    <row r="1739" spans="1:10" x14ac:dyDescent="0.2">
      <c r="A1739" t="s">
        <v>220</v>
      </c>
      <c r="B1739" t="s">
        <v>74</v>
      </c>
      <c r="C1739">
        <f t="shared" si="54"/>
        <v>4956</v>
      </c>
      <c r="D1739" t="s">
        <v>429</v>
      </c>
      <c r="E1739">
        <v>3</v>
      </c>
      <c r="F1739">
        <v>1</v>
      </c>
      <c r="G1739" s="1">
        <v>1</v>
      </c>
      <c r="H1739" s="2">
        <v>1</v>
      </c>
    </row>
    <row r="1740" spans="1:10" x14ac:dyDescent="0.2">
      <c r="A1740" t="s">
        <v>220</v>
      </c>
      <c r="B1740" t="s">
        <v>74</v>
      </c>
      <c r="C1740">
        <f t="shared" si="54"/>
        <v>2357</v>
      </c>
      <c r="D1740" t="s">
        <v>17</v>
      </c>
      <c r="E1740">
        <v>4</v>
      </c>
      <c r="F1740">
        <v>7</v>
      </c>
      <c r="G1740" s="1">
        <v>0.16</v>
      </c>
      <c r="H1740" s="2">
        <v>0.14299999999999999</v>
      </c>
      <c r="I1740" s="2">
        <v>0.57099999999999995</v>
      </c>
      <c r="J1740" s="2">
        <v>0.28599999999999998</v>
      </c>
    </row>
    <row r="1741" spans="1:10" x14ac:dyDescent="0.2">
      <c r="A1741" t="s">
        <v>220</v>
      </c>
      <c r="B1741" t="s">
        <v>74</v>
      </c>
      <c r="C1741">
        <f t="shared" ref="C1741:C1759" si="55">VLOOKUP(D1741,s8_jaipur,2,FALSE)</f>
        <v>2357</v>
      </c>
      <c r="D1741" t="s">
        <v>17</v>
      </c>
      <c r="E1741">
        <v>5</v>
      </c>
      <c r="F1741">
        <v>13</v>
      </c>
      <c r="G1741" s="1">
        <v>0.28999999999999998</v>
      </c>
      <c r="H1741" s="2">
        <v>0.53800000000000003</v>
      </c>
      <c r="I1741" s="2">
        <v>0.23100000000000001</v>
      </c>
      <c r="J1741" s="2">
        <v>0.23100000000000001</v>
      </c>
    </row>
    <row r="1742" spans="1:10" x14ac:dyDescent="0.2">
      <c r="A1742" t="s">
        <v>220</v>
      </c>
      <c r="B1742" t="s">
        <v>74</v>
      </c>
      <c r="C1742">
        <f t="shared" si="55"/>
        <v>2357</v>
      </c>
      <c r="D1742" t="s">
        <v>17</v>
      </c>
      <c r="E1742">
        <v>6</v>
      </c>
      <c r="F1742">
        <v>10</v>
      </c>
      <c r="G1742" s="1">
        <v>0.22</v>
      </c>
      <c r="H1742" s="2">
        <v>0.8</v>
      </c>
      <c r="I1742" s="2">
        <v>0.1</v>
      </c>
      <c r="J1742" s="2">
        <v>0.1</v>
      </c>
    </row>
    <row r="1743" spans="1:10" x14ac:dyDescent="0.2">
      <c r="A1743" t="s">
        <v>220</v>
      </c>
      <c r="B1743" t="s">
        <v>74</v>
      </c>
      <c r="C1743">
        <f t="shared" si="55"/>
        <v>2357</v>
      </c>
      <c r="D1743" t="s">
        <v>17</v>
      </c>
      <c r="E1743">
        <v>7</v>
      </c>
      <c r="F1743">
        <v>15</v>
      </c>
      <c r="G1743" s="1">
        <v>0.33</v>
      </c>
      <c r="H1743" s="2">
        <v>0.6</v>
      </c>
      <c r="I1743" s="2">
        <v>6.7000000000000004E-2</v>
      </c>
      <c r="J1743" s="2">
        <v>0.33300000000000002</v>
      </c>
    </row>
    <row r="1744" spans="1:10" x14ac:dyDescent="0.2">
      <c r="A1744" t="s">
        <v>220</v>
      </c>
      <c r="B1744" t="s">
        <v>74</v>
      </c>
      <c r="C1744">
        <f t="shared" si="55"/>
        <v>3065</v>
      </c>
      <c r="D1744" t="s">
        <v>84</v>
      </c>
      <c r="E1744">
        <v>3</v>
      </c>
      <c r="F1744">
        <v>3</v>
      </c>
      <c r="G1744" s="1">
        <v>0.06</v>
      </c>
      <c r="H1744" s="2">
        <v>1</v>
      </c>
    </row>
    <row r="1745" spans="1:14" x14ac:dyDescent="0.2">
      <c r="A1745" t="s">
        <v>220</v>
      </c>
      <c r="B1745" t="s">
        <v>74</v>
      </c>
      <c r="C1745">
        <f t="shared" si="55"/>
        <v>3065</v>
      </c>
      <c r="D1745" t="s">
        <v>84</v>
      </c>
      <c r="E1745">
        <v>4</v>
      </c>
      <c r="F1745">
        <v>8</v>
      </c>
      <c r="G1745" s="1">
        <v>0.17</v>
      </c>
      <c r="H1745" s="2">
        <v>0.875</v>
      </c>
      <c r="J1745" s="2">
        <v>0.125</v>
      </c>
    </row>
    <row r="1746" spans="1:14" x14ac:dyDescent="0.2">
      <c r="A1746" t="s">
        <v>220</v>
      </c>
      <c r="B1746" t="s">
        <v>74</v>
      </c>
      <c r="C1746">
        <f t="shared" si="55"/>
        <v>3065</v>
      </c>
      <c r="D1746" t="s">
        <v>84</v>
      </c>
      <c r="E1746">
        <v>5</v>
      </c>
      <c r="F1746">
        <v>6</v>
      </c>
      <c r="G1746" s="1">
        <v>0.13</v>
      </c>
      <c r="H1746" s="2">
        <v>1</v>
      </c>
    </row>
    <row r="1747" spans="1:14" x14ac:dyDescent="0.2">
      <c r="A1747" t="s">
        <v>220</v>
      </c>
      <c r="B1747" t="s">
        <v>74</v>
      </c>
      <c r="C1747">
        <f t="shared" si="55"/>
        <v>3065</v>
      </c>
      <c r="D1747" t="s">
        <v>84</v>
      </c>
      <c r="E1747">
        <v>6</v>
      </c>
      <c r="F1747">
        <v>7</v>
      </c>
      <c r="G1747" s="1">
        <v>0.15</v>
      </c>
      <c r="H1747" s="2">
        <v>0.42899999999999999</v>
      </c>
      <c r="I1747" s="2">
        <v>0.28599999999999998</v>
      </c>
      <c r="J1747" s="2">
        <v>0.28599999999999998</v>
      </c>
    </row>
    <row r="1748" spans="1:14" x14ac:dyDescent="0.2">
      <c r="A1748" t="s">
        <v>220</v>
      </c>
      <c r="B1748" t="s">
        <v>74</v>
      </c>
      <c r="C1748">
        <f t="shared" si="55"/>
        <v>3065</v>
      </c>
      <c r="D1748" t="s">
        <v>84</v>
      </c>
      <c r="E1748">
        <v>7</v>
      </c>
      <c r="F1748">
        <v>23</v>
      </c>
      <c r="G1748" s="1">
        <v>0.49</v>
      </c>
      <c r="H1748" s="2">
        <v>0.56499999999999995</v>
      </c>
      <c r="I1748" s="2">
        <v>8.6999999999999994E-2</v>
      </c>
      <c r="J1748" s="2">
        <v>0.34799999999999998</v>
      </c>
    </row>
    <row r="1749" spans="1:14" x14ac:dyDescent="0.2">
      <c r="A1749" t="s">
        <v>220</v>
      </c>
      <c r="B1749" t="s">
        <v>74</v>
      </c>
      <c r="C1749">
        <f t="shared" si="55"/>
        <v>3154</v>
      </c>
      <c r="D1749" t="s">
        <v>200</v>
      </c>
      <c r="E1749">
        <v>2</v>
      </c>
      <c r="F1749">
        <v>1</v>
      </c>
      <c r="G1749" s="1">
        <v>0.03</v>
      </c>
      <c r="I1749" s="2">
        <v>1</v>
      </c>
    </row>
    <row r="1750" spans="1:14" x14ac:dyDescent="0.2">
      <c r="A1750" t="s">
        <v>220</v>
      </c>
      <c r="B1750" t="s">
        <v>74</v>
      </c>
      <c r="C1750">
        <f t="shared" si="55"/>
        <v>3154</v>
      </c>
      <c r="D1750" t="s">
        <v>200</v>
      </c>
      <c r="E1750">
        <v>3</v>
      </c>
      <c r="F1750">
        <v>1</v>
      </c>
      <c r="G1750" s="1">
        <v>0.03</v>
      </c>
      <c r="H1750" s="2">
        <v>1</v>
      </c>
    </row>
    <row r="1751" spans="1:14" x14ac:dyDescent="0.2">
      <c r="A1751" t="s">
        <v>220</v>
      </c>
      <c r="B1751" t="s">
        <v>74</v>
      </c>
      <c r="C1751">
        <f t="shared" si="55"/>
        <v>3154</v>
      </c>
      <c r="D1751" t="s">
        <v>200</v>
      </c>
      <c r="E1751">
        <v>4</v>
      </c>
      <c r="F1751">
        <v>6</v>
      </c>
      <c r="G1751" s="1">
        <v>0.2</v>
      </c>
      <c r="H1751" s="2">
        <v>0.16700000000000001</v>
      </c>
      <c r="I1751" s="2">
        <v>0.5</v>
      </c>
      <c r="J1751" s="2">
        <v>0.33300000000000002</v>
      </c>
    </row>
    <row r="1752" spans="1:14" x14ac:dyDescent="0.2">
      <c r="A1752" t="s">
        <v>220</v>
      </c>
      <c r="B1752" t="s">
        <v>74</v>
      </c>
      <c r="C1752">
        <f t="shared" si="55"/>
        <v>3154</v>
      </c>
      <c r="D1752" t="s">
        <v>200</v>
      </c>
      <c r="E1752">
        <v>5</v>
      </c>
      <c r="F1752">
        <v>6</v>
      </c>
      <c r="G1752" s="1">
        <v>0.2</v>
      </c>
      <c r="H1752" s="2">
        <v>0.5</v>
      </c>
      <c r="I1752" s="2">
        <v>0.33300000000000002</v>
      </c>
      <c r="J1752" s="2">
        <v>0.16700000000000001</v>
      </c>
    </row>
    <row r="1753" spans="1:14" x14ac:dyDescent="0.2">
      <c r="A1753" t="s">
        <v>220</v>
      </c>
      <c r="B1753" t="s">
        <v>74</v>
      </c>
      <c r="C1753">
        <f t="shared" si="55"/>
        <v>3154</v>
      </c>
      <c r="D1753" t="s">
        <v>200</v>
      </c>
      <c r="E1753">
        <v>6</v>
      </c>
      <c r="F1753">
        <v>4</v>
      </c>
      <c r="G1753" s="1">
        <v>0.13</v>
      </c>
      <c r="H1753" s="2">
        <v>0.5</v>
      </c>
      <c r="I1753" s="2">
        <v>0.5</v>
      </c>
    </row>
    <row r="1754" spans="1:14" x14ac:dyDescent="0.2">
      <c r="A1754" t="s">
        <v>220</v>
      </c>
      <c r="B1754" t="s">
        <v>74</v>
      </c>
      <c r="C1754">
        <f t="shared" si="55"/>
        <v>3154</v>
      </c>
      <c r="D1754" t="s">
        <v>200</v>
      </c>
      <c r="E1754">
        <v>7</v>
      </c>
      <c r="F1754">
        <v>12</v>
      </c>
      <c r="G1754" s="1">
        <v>0.4</v>
      </c>
      <c r="H1754" s="2">
        <v>0.33300000000000002</v>
      </c>
      <c r="I1754" s="2">
        <v>0.41699999999999998</v>
      </c>
      <c r="J1754" s="2">
        <v>0.25</v>
      </c>
    </row>
    <row r="1755" spans="1:14" x14ac:dyDescent="0.2">
      <c r="A1755" t="s">
        <v>220</v>
      </c>
      <c r="B1755" t="s">
        <v>74</v>
      </c>
      <c r="C1755">
        <f t="shared" si="55"/>
        <v>4769</v>
      </c>
      <c r="D1755" t="s">
        <v>310</v>
      </c>
      <c r="E1755">
        <v>4</v>
      </c>
      <c r="F1755">
        <v>1</v>
      </c>
      <c r="G1755" s="1">
        <v>0.5</v>
      </c>
      <c r="H1755" s="2">
        <v>1</v>
      </c>
    </row>
    <row r="1756" spans="1:14" x14ac:dyDescent="0.2">
      <c r="A1756" t="s">
        <v>220</v>
      </c>
      <c r="B1756" t="s">
        <v>74</v>
      </c>
      <c r="C1756">
        <f t="shared" si="55"/>
        <v>4769</v>
      </c>
      <c r="D1756" t="s">
        <v>310</v>
      </c>
      <c r="E1756">
        <v>7</v>
      </c>
      <c r="F1756">
        <v>1</v>
      </c>
      <c r="G1756" s="1">
        <v>0.5</v>
      </c>
      <c r="H1756" s="2">
        <v>1</v>
      </c>
    </row>
    <row r="1757" spans="1:14" x14ac:dyDescent="0.2">
      <c r="A1757" t="s">
        <v>220</v>
      </c>
      <c r="B1757" t="s">
        <v>74</v>
      </c>
      <c r="C1757" t="e">
        <f t="shared" si="55"/>
        <v>#N/A</v>
      </c>
      <c r="D1757" t="s">
        <v>201</v>
      </c>
      <c r="E1757">
        <v>5</v>
      </c>
      <c r="F1757">
        <v>2</v>
      </c>
      <c r="G1757" s="1">
        <v>1</v>
      </c>
      <c r="J1757" s="2">
        <v>1</v>
      </c>
    </row>
    <row r="1758" spans="1:14" x14ac:dyDescent="0.2">
      <c r="A1758" t="s">
        <v>220</v>
      </c>
      <c r="B1758" t="s">
        <v>74</v>
      </c>
      <c r="C1758" t="e">
        <f t="shared" si="55"/>
        <v>#N/A</v>
      </c>
      <c r="D1758" t="s">
        <v>273</v>
      </c>
      <c r="E1758">
        <v>5</v>
      </c>
      <c r="F1758">
        <v>1</v>
      </c>
      <c r="G1758" s="1">
        <v>0.5</v>
      </c>
      <c r="H1758" s="2">
        <v>1</v>
      </c>
    </row>
    <row r="1759" spans="1:14" x14ac:dyDescent="0.2">
      <c r="A1759" t="s">
        <v>220</v>
      </c>
      <c r="B1759" t="s">
        <v>74</v>
      </c>
      <c r="C1759" t="e">
        <f t="shared" si="55"/>
        <v>#N/A</v>
      </c>
      <c r="D1759" t="s">
        <v>273</v>
      </c>
      <c r="E1759">
        <v>7</v>
      </c>
      <c r="F1759">
        <v>1</v>
      </c>
      <c r="G1759" s="1">
        <v>0.5</v>
      </c>
      <c r="H1759" s="2">
        <v>1</v>
      </c>
    </row>
    <row r="1760" spans="1:14" x14ac:dyDescent="0.2">
      <c r="A1760" t="s">
        <v>220</v>
      </c>
      <c r="B1760" t="s">
        <v>88</v>
      </c>
      <c r="C1760">
        <f t="shared" ref="C1760:C1801" si="56">VLOOKUP(D1760,s8_bulls,2,FALSE)</f>
        <v>300</v>
      </c>
      <c r="D1760" t="s">
        <v>389</v>
      </c>
      <c r="E1760">
        <v>6</v>
      </c>
      <c r="F1760">
        <v>1</v>
      </c>
      <c r="G1760" s="1">
        <v>0.17</v>
      </c>
      <c r="J1760" s="2">
        <v>1</v>
      </c>
      <c r="M1760" t="s">
        <v>96</v>
      </c>
      <c r="N1760">
        <v>318</v>
      </c>
    </row>
    <row r="1761" spans="1:14" x14ac:dyDescent="0.2">
      <c r="A1761" t="s">
        <v>220</v>
      </c>
      <c r="B1761" t="s">
        <v>88</v>
      </c>
      <c r="C1761">
        <f t="shared" si="56"/>
        <v>300</v>
      </c>
      <c r="D1761" t="s">
        <v>389</v>
      </c>
      <c r="E1761">
        <v>7</v>
      </c>
      <c r="F1761">
        <v>5</v>
      </c>
      <c r="G1761" s="1">
        <v>0.83</v>
      </c>
      <c r="H1761" s="2">
        <v>0.2</v>
      </c>
      <c r="I1761" s="2">
        <v>0.4</v>
      </c>
      <c r="J1761" s="2">
        <v>0.4</v>
      </c>
      <c r="M1761" t="s">
        <v>296</v>
      </c>
      <c r="N1761">
        <v>4944</v>
      </c>
    </row>
    <row r="1762" spans="1:14" x14ac:dyDescent="0.2">
      <c r="A1762" t="s">
        <v>220</v>
      </c>
      <c r="B1762" t="s">
        <v>88</v>
      </c>
      <c r="C1762">
        <f t="shared" si="56"/>
        <v>4972</v>
      </c>
      <c r="D1762" t="s">
        <v>274</v>
      </c>
      <c r="E1762">
        <v>6</v>
      </c>
      <c r="F1762">
        <v>1</v>
      </c>
      <c r="G1762" s="1">
        <v>0.33</v>
      </c>
      <c r="H1762" s="2">
        <v>1</v>
      </c>
      <c r="M1762" t="s">
        <v>111</v>
      </c>
      <c r="N1762">
        <v>36</v>
      </c>
    </row>
    <row r="1763" spans="1:14" x14ac:dyDescent="0.2">
      <c r="A1763" t="s">
        <v>220</v>
      </c>
      <c r="B1763" t="s">
        <v>88</v>
      </c>
      <c r="C1763">
        <f t="shared" si="56"/>
        <v>4972</v>
      </c>
      <c r="D1763" t="s">
        <v>274</v>
      </c>
      <c r="E1763">
        <v>7</v>
      </c>
      <c r="F1763">
        <v>2</v>
      </c>
      <c r="G1763" s="1">
        <v>0.67</v>
      </c>
      <c r="I1763" s="2">
        <v>0.5</v>
      </c>
      <c r="J1763" s="2">
        <v>0.5</v>
      </c>
      <c r="M1763" t="s">
        <v>198</v>
      </c>
      <c r="N1763">
        <v>3228</v>
      </c>
    </row>
    <row r="1764" spans="1:14" x14ac:dyDescent="0.2">
      <c r="A1764" t="s">
        <v>220</v>
      </c>
      <c r="B1764" t="s">
        <v>88</v>
      </c>
      <c r="C1764" t="e">
        <f t="shared" si="56"/>
        <v>#N/A</v>
      </c>
      <c r="D1764" t="s">
        <v>275</v>
      </c>
      <c r="E1764">
        <v>2</v>
      </c>
      <c r="F1764">
        <v>2</v>
      </c>
      <c r="G1764" s="1">
        <v>0.01</v>
      </c>
      <c r="I1764" s="2">
        <v>1</v>
      </c>
      <c r="M1764" t="s">
        <v>274</v>
      </c>
      <c r="N1764">
        <v>4972</v>
      </c>
    </row>
    <row r="1765" spans="1:14" x14ac:dyDescent="0.2">
      <c r="A1765" t="s">
        <v>220</v>
      </c>
      <c r="B1765" t="s">
        <v>88</v>
      </c>
      <c r="C1765" t="e">
        <f t="shared" si="56"/>
        <v>#N/A</v>
      </c>
      <c r="D1765" t="s">
        <v>275</v>
      </c>
      <c r="E1765">
        <v>3</v>
      </c>
      <c r="F1765">
        <v>13</v>
      </c>
      <c r="G1765" s="1">
        <v>7.0000000000000007E-2</v>
      </c>
      <c r="H1765" s="2">
        <v>0.308</v>
      </c>
      <c r="I1765" s="2">
        <v>0.46200000000000002</v>
      </c>
      <c r="J1765" s="2">
        <v>0.23100000000000001</v>
      </c>
      <c r="M1765" t="s">
        <v>95</v>
      </c>
      <c r="N1765">
        <v>769</v>
      </c>
    </row>
    <row r="1766" spans="1:14" x14ac:dyDescent="0.2">
      <c r="A1766" t="s">
        <v>220</v>
      </c>
      <c r="B1766" t="s">
        <v>88</v>
      </c>
      <c r="C1766" t="e">
        <f t="shared" si="56"/>
        <v>#N/A</v>
      </c>
      <c r="D1766" t="s">
        <v>275</v>
      </c>
      <c r="E1766">
        <v>4</v>
      </c>
      <c r="F1766">
        <v>25</v>
      </c>
      <c r="G1766" s="1">
        <v>0.13</v>
      </c>
      <c r="H1766" s="2">
        <v>0.12</v>
      </c>
      <c r="I1766" s="2">
        <v>0.4</v>
      </c>
      <c r="J1766" s="2">
        <v>0.48</v>
      </c>
      <c r="M1766" t="s">
        <v>41</v>
      </c>
      <c r="N1766">
        <v>772</v>
      </c>
    </row>
    <row r="1767" spans="1:14" x14ac:dyDescent="0.2">
      <c r="A1767" t="s">
        <v>220</v>
      </c>
      <c r="B1767" t="s">
        <v>88</v>
      </c>
      <c r="C1767" t="e">
        <f t="shared" si="56"/>
        <v>#N/A</v>
      </c>
      <c r="D1767" t="s">
        <v>275</v>
      </c>
      <c r="E1767">
        <v>5</v>
      </c>
      <c r="F1767">
        <v>36</v>
      </c>
      <c r="G1767" s="1">
        <v>0.18</v>
      </c>
      <c r="H1767" s="2">
        <v>0.36099999999999999</v>
      </c>
      <c r="I1767" s="2">
        <v>0.30599999999999999</v>
      </c>
      <c r="J1767" s="2">
        <v>0.33300000000000002</v>
      </c>
      <c r="M1767" t="s">
        <v>50</v>
      </c>
      <c r="N1767">
        <v>211</v>
      </c>
    </row>
    <row r="1768" spans="1:14" x14ac:dyDescent="0.2">
      <c r="A1768" t="s">
        <v>220</v>
      </c>
      <c r="B1768" t="s">
        <v>88</v>
      </c>
      <c r="C1768" t="e">
        <f t="shared" si="56"/>
        <v>#N/A</v>
      </c>
      <c r="D1768" t="s">
        <v>275</v>
      </c>
      <c r="E1768">
        <v>6</v>
      </c>
      <c r="F1768">
        <v>51</v>
      </c>
      <c r="G1768" s="1">
        <v>0.26</v>
      </c>
      <c r="H1768" s="2">
        <v>0.11799999999999999</v>
      </c>
      <c r="I1768" s="2">
        <v>0.627</v>
      </c>
      <c r="J1768" s="2">
        <v>0.255</v>
      </c>
      <c r="M1768" t="s">
        <v>409</v>
      </c>
      <c r="N1768">
        <v>4848</v>
      </c>
    </row>
    <row r="1769" spans="1:14" x14ac:dyDescent="0.2">
      <c r="A1769" t="s">
        <v>220</v>
      </c>
      <c r="B1769" t="s">
        <v>88</v>
      </c>
      <c r="C1769" t="e">
        <f t="shared" si="56"/>
        <v>#N/A</v>
      </c>
      <c r="D1769" t="s">
        <v>275</v>
      </c>
      <c r="E1769">
        <v>7</v>
      </c>
      <c r="F1769">
        <v>69</v>
      </c>
      <c r="G1769" s="1">
        <v>0.35</v>
      </c>
      <c r="H1769" s="2">
        <v>0.217</v>
      </c>
      <c r="I1769" s="2">
        <v>0.53600000000000003</v>
      </c>
      <c r="J1769" s="2">
        <v>0.246</v>
      </c>
      <c r="M1769" t="s">
        <v>101</v>
      </c>
      <c r="N1769">
        <v>522</v>
      </c>
    </row>
    <row r="1770" spans="1:14" x14ac:dyDescent="0.2">
      <c r="A1770" t="s">
        <v>220</v>
      </c>
      <c r="B1770" t="s">
        <v>88</v>
      </c>
      <c r="C1770">
        <f t="shared" si="56"/>
        <v>36</v>
      </c>
      <c r="D1770" t="s">
        <v>111</v>
      </c>
      <c r="E1770">
        <v>2</v>
      </c>
      <c r="F1770">
        <v>1</v>
      </c>
      <c r="G1770" s="1">
        <v>0.01</v>
      </c>
      <c r="I1770" s="2">
        <v>1</v>
      </c>
      <c r="M1770" t="s">
        <v>197</v>
      </c>
      <c r="N1770">
        <v>3019</v>
      </c>
    </row>
    <row r="1771" spans="1:14" x14ac:dyDescent="0.2">
      <c r="A1771" t="s">
        <v>220</v>
      </c>
      <c r="B1771" t="s">
        <v>88</v>
      </c>
      <c r="C1771">
        <f t="shared" si="56"/>
        <v>36</v>
      </c>
      <c r="D1771" t="s">
        <v>111</v>
      </c>
      <c r="E1771">
        <v>3</v>
      </c>
      <c r="F1771">
        <v>7</v>
      </c>
      <c r="G1771" s="1">
        <v>0.04</v>
      </c>
      <c r="H1771" s="2">
        <v>0.71399999999999997</v>
      </c>
      <c r="J1771" s="2">
        <v>0.28599999999999998</v>
      </c>
      <c r="M1771" t="s">
        <v>90</v>
      </c>
      <c r="N1771">
        <v>3099</v>
      </c>
    </row>
    <row r="1772" spans="1:14" x14ac:dyDescent="0.2">
      <c r="A1772" t="s">
        <v>220</v>
      </c>
      <c r="B1772" t="s">
        <v>88</v>
      </c>
      <c r="C1772">
        <f t="shared" si="56"/>
        <v>36</v>
      </c>
      <c r="D1772" t="s">
        <v>111</v>
      </c>
      <c r="E1772">
        <v>4</v>
      </c>
      <c r="F1772">
        <v>16</v>
      </c>
      <c r="G1772" s="1">
        <v>0.09</v>
      </c>
      <c r="H1772" s="2">
        <v>0.56299999999999994</v>
      </c>
      <c r="I1772" s="2">
        <v>0.125</v>
      </c>
      <c r="J1772" s="2">
        <v>0.313</v>
      </c>
      <c r="M1772" t="s">
        <v>51</v>
      </c>
      <c r="N1772">
        <v>579</v>
      </c>
    </row>
    <row r="1773" spans="1:14" x14ac:dyDescent="0.2">
      <c r="A1773" t="s">
        <v>220</v>
      </c>
      <c r="B1773" t="s">
        <v>88</v>
      </c>
      <c r="C1773">
        <f t="shared" si="56"/>
        <v>36</v>
      </c>
      <c r="D1773" t="s">
        <v>111</v>
      </c>
      <c r="E1773">
        <v>5</v>
      </c>
      <c r="F1773">
        <v>34</v>
      </c>
      <c r="G1773" s="1">
        <v>0.18</v>
      </c>
      <c r="H1773" s="2">
        <v>0.441</v>
      </c>
      <c r="I1773" s="2">
        <v>0.23499999999999999</v>
      </c>
      <c r="J1773" s="2">
        <v>0.32400000000000001</v>
      </c>
      <c r="M1773" t="s">
        <v>195</v>
      </c>
      <c r="N1773">
        <v>3115</v>
      </c>
    </row>
    <row r="1774" spans="1:14" x14ac:dyDescent="0.2">
      <c r="A1774" t="s">
        <v>220</v>
      </c>
      <c r="B1774" t="s">
        <v>88</v>
      </c>
      <c r="C1774">
        <f t="shared" si="56"/>
        <v>36</v>
      </c>
      <c r="D1774" t="s">
        <v>111</v>
      </c>
      <c r="E1774">
        <v>6</v>
      </c>
      <c r="F1774">
        <v>39</v>
      </c>
      <c r="G1774" s="1">
        <v>0.21</v>
      </c>
      <c r="H1774" s="2">
        <v>0.41</v>
      </c>
      <c r="I1774" s="2">
        <v>0.38500000000000001</v>
      </c>
      <c r="J1774" s="2">
        <v>0.20499999999999999</v>
      </c>
      <c r="M1774" t="s">
        <v>389</v>
      </c>
      <c r="N1774">
        <v>300</v>
      </c>
    </row>
    <row r="1775" spans="1:14" x14ac:dyDescent="0.2">
      <c r="A1775" t="s">
        <v>220</v>
      </c>
      <c r="B1775" t="s">
        <v>88</v>
      </c>
      <c r="C1775">
        <f t="shared" si="56"/>
        <v>36</v>
      </c>
      <c r="D1775" t="s">
        <v>111</v>
      </c>
      <c r="E1775">
        <v>7</v>
      </c>
      <c r="F1775">
        <v>88</v>
      </c>
      <c r="G1775" s="1">
        <v>0.48</v>
      </c>
      <c r="H1775" s="2">
        <v>0.307</v>
      </c>
      <c r="I1775" s="2">
        <v>0.39800000000000002</v>
      </c>
      <c r="J1775" s="2">
        <v>0.29499999999999998</v>
      </c>
      <c r="M1775" t="s">
        <v>97</v>
      </c>
      <c r="N1775">
        <v>4945</v>
      </c>
    </row>
    <row r="1776" spans="1:14" x14ac:dyDescent="0.2">
      <c r="A1776" t="s">
        <v>220</v>
      </c>
      <c r="B1776" t="s">
        <v>88</v>
      </c>
      <c r="C1776">
        <f t="shared" si="56"/>
        <v>211</v>
      </c>
      <c r="D1776" t="s">
        <v>50</v>
      </c>
      <c r="E1776">
        <v>2</v>
      </c>
      <c r="F1776">
        <v>1</v>
      </c>
      <c r="G1776" s="1">
        <v>0.02</v>
      </c>
      <c r="J1776" s="2">
        <v>1</v>
      </c>
    </row>
    <row r="1777" spans="1:10" x14ac:dyDescent="0.2">
      <c r="A1777" t="s">
        <v>220</v>
      </c>
      <c r="B1777" t="s">
        <v>88</v>
      </c>
      <c r="C1777">
        <f t="shared" si="56"/>
        <v>211</v>
      </c>
      <c r="D1777" t="s">
        <v>50</v>
      </c>
      <c r="E1777">
        <v>3</v>
      </c>
      <c r="F1777">
        <v>1</v>
      </c>
      <c r="G1777" s="1">
        <v>0.02</v>
      </c>
      <c r="H1777" s="2">
        <v>1</v>
      </c>
    </row>
    <row r="1778" spans="1:10" x14ac:dyDescent="0.2">
      <c r="A1778" t="s">
        <v>220</v>
      </c>
      <c r="B1778" t="s">
        <v>88</v>
      </c>
      <c r="C1778">
        <f t="shared" si="56"/>
        <v>211</v>
      </c>
      <c r="D1778" t="s">
        <v>50</v>
      </c>
      <c r="E1778">
        <v>4</v>
      </c>
      <c r="F1778">
        <v>1</v>
      </c>
      <c r="G1778" s="1">
        <v>0.02</v>
      </c>
      <c r="J1778" s="2">
        <v>1</v>
      </c>
    </row>
    <row r="1779" spans="1:10" x14ac:dyDescent="0.2">
      <c r="A1779" t="s">
        <v>220</v>
      </c>
      <c r="B1779" t="s">
        <v>88</v>
      </c>
      <c r="C1779">
        <f t="shared" si="56"/>
        <v>211</v>
      </c>
      <c r="D1779" t="s">
        <v>50</v>
      </c>
      <c r="E1779">
        <v>5</v>
      </c>
      <c r="F1779">
        <v>6</v>
      </c>
      <c r="G1779" s="1">
        <v>0.13</v>
      </c>
      <c r="H1779" s="2">
        <v>0.5</v>
      </c>
      <c r="J1779" s="2">
        <v>0.5</v>
      </c>
    </row>
    <row r="1780" spans="1:10" x14ac:dyDescent="0.2">
      <c r="A1780" t="s">
        <v>220</v>
      </c>
      <c r="B1780" t="s">
        <v>88</v>
      </c>
      <c r="C1780">
        <f t="shared" si="56"/>
        <v>211</v>
      </c>
      <c r="D1780" t="s">
        <v>50</v>
      </c>
      <c r="E1780">
        <v>6</v>
      </c>
      <c r="F1780">
        <v>12</v>
      </c>
      <c r="G1780" s="1">
        <v>0.27</v>
      </c>
      <c r="H1780" s="2">
        <v>0.33300000000000002</v>
      </c>
      <c r="I1780" s="2">
        <v>0.33300000000000002</v>
      </c>
      <c r="J1780" s="2">
        <v>0.33300000000000002</v>
      </c>
    </row>
    <row r="1781" spans="1:10" x14ac:dyDescent="0.2">
      <c r="A1781" t="s">
        <v>220</v>
      </c>
      <c r="B1781" t="s">
        <v>88</v>
      </c>
      <c r="C1781">
        <f t="shared" si="56"/>
        <v>211</v>
      </c>
      <c r="D1781" t="s">
        <v>50</v>
      </c>
      <c r="E1781">
        <v>7</v>
      </c>
      <c r="F1781">
        <v>24</v>
      </c>
      <c r="G1781" s="1">
        <v>0.53</v>
      </c>
      <c r="H1781" s="2">
        <v>0.33300000000000002</v>
      </c>
      <c r="I1781" s="2">
        <v>0.33300000000000002</v>
      </c>
      <c r="J1781" s="2">
        <v>0.33300000000000002</v>
      </c>
    </row>
    <row r="1782" spans="1:10" x14ac:dyDescent="0.2">
      <c r="A1782" t="s">
        <v>220</v>
      </c>
      <c r="B1782" t="s">
        <v>88</v>
      </c>
      <c r="C1782">
        <f t="shared" si="56"/>
        <v>522</v>
      </c>
      <c r="D1782" t="s">
        <v>101</v>
      </c>
      <c r="E1782">
        <v>4</v>
      </c>
      <c r="F1782">
        <v>1</v>
      </c>
      <c r="G1782" s="1">
        <v>7.0000000000000007E-2</v>
      </c>
      <c r="J1782" s="2">
        <v>1</v>
      </c>
    </row>
    <row r="1783" spans="1:10" x14ac:dyDescent="0.2">
      <c r="A1783" t="s">
        <v>220</v>
      </c>
      <c r="B1783" t="s">
        <v>88</v>
      </c>
      <c r="C1783">
        <f t="shared" si="56"/>
        <v>522</v>
      </c>
      <c r="D1783" t="s">
        <v>101</v>
      </c>
      <c r="E1783">
        <v>5</v>
      </c>
      <c r="F1783">
        <v>1</v>
      </c>
      <c r="G1783" s="1">
        <v>7.0000000000000007E-2</v>
      </c>
      <c r="I1783" s="2">
        <v>1</v>
      </c>
    </row>
    <row r="1784" spans="1:10" x14ac:dyDescent="0.2">
      <c r="A1784" t="s">
        <v>220</v>
      </c>
      <c r="B1784" t="s">
        <v>88</v>
      </c>
      <c r="C1784">
        <f t="shared" si="56"/>
        <v>522</v>
      </c>
      <c r="D1784" t="s">
        <v>101</v>
      </c>
      <c r="E1784">
        <v>6</v>
      </c>
      <c r="F1784">
        <v>6</v>
      </c>
      <c r="G1784" s="1">
        <v>0.43</v>
      </c>
      <c r="I1784" s="2">
        <v>0.5</v>
      </c>
      <c r="J1784" s="2">
        <v>0.5</v>
      </c>
    </row>
    <row r="1785" spans="1:10" x14ac:dyDescent="0.2">
      <c r="A1785" t="s">
        <v>220</v>
      </c>
      <c r="B1785" t="s">
        <v>88</v>
      </c>
      <c r="C1785">
        <f t="shared" si="56"/>
        <v>522</v>
      </c>
      <c r="D1785" t="s">
        <v>101</v>
      </c>
      <c r="E1785">
        <v>7</v>
      </c>
      <c r="F1785">
        <v>6</v>
      </c>
      <c r="G1785" s="1">
        <v>0.43</v>
      </c>
      <c r="H1785" s="2">
        <v>0.16700000000000001</v>
      </c>
      <c r="I1785" s="2">
        <v>0.33300000000000002</v>
      </c>
      <c r="J1785" s="2">
        <v>0.5</v>
      </c>
    </row>
    <row r="1786" spans="1:10" x14ac:dyDescent="0.2">
      <c r="A1786" t="s">
        <v>220</v>
      </c>
      <c r="B1786" t="s">
        <v>88</v>
      </c>
      <c r="C1786">
        <f t="shared" si="56"/>
        <v>769</v>
      </c>
      <c r="D1786" t="s">
        <v>95</v>
      </c>
      <c r="E1786">
        <v>6</v>
      </c>
      <c r="F1786">
        <v>2</v>
      </c>
      <c r="G1786" s="1">
        <v>0.17</v>
      </c>
      <c r="H1786" s="2">
        <v>1</v>
      </c>
    </row>
    <row r="1787" spans="1:10" x14ac:dyDescent="0.2">
      <c r="A1787" t="s">
        <v>220</v>
      </c>
      <c r="B1787" t="s">
        <v>88</v>
      </c>
      <c r="C1787">
        <f t="shared" si="56"/>
        <v>769</v>
      </c>
      <c r="D1787" t="s">
        <v>95</v>
      </c>
      <c r="E1787">
        <v>7</v>
      </c>
      <c r="F1787">
        <v>10</v>
      </c>
      <c r="G1787" s="1">
        <v>0.83</v>
      </c>
      <c r="H1787" s="2">
        <v>0.9</v>
      </c>
      <c r="J1787" s="2">
        <v>0.1</v>
      </c>
    </row>
    <row r="1788" spans="1:10" x14ac:dyDescent="0.2">
      <c r="A1788" t="s">
        <v>220</v>
      </c>
      <c r="B1788" t="s">
        <v>88</v>
      </c>
      <c r="C1788">
        <f t="shared" si="56"/>
        <v>3019</v>
      </c>
      <c r="D1788" t="s">
        <v>197</v>
      </c>
      <c r="E1788">
        <v>6</v>
      </c>
      <c r="F1788">
        <v>1</v>
      </c>
      <c r="G1788" s="1">
        <v>0.09</v>
      </c>
      <c r="H1788" s="2">
        <v>1</v>
      </c>
    </row>
    <row r="1789" spans="1:10" x14ac:dyDescent="0.2">
      <c r="A1789" t="s">
        <v>220</v>
      </c>
      <c r="B1789" t="s">
        <v>88</v>
      </c>
      <c r="C1789">
        <f t="shared" si="56"/>
        <v>3019</v>
      </c>
      <c r="D1789" t="s">
        <v>197</v>
      </c>
      <c r="E1789">
        <v>7</v>
      </c>
      <c r="F1789">
        <v>10</v>
      </c>
      <c r="G1789" s="1">
        <v>0.91</v>
      </c>
      <c r="H1789" s="2">
        <v>0.8</v>
      </c>
      <c r="J1789" s="2">
        <v>0.2</v>
      </c>
    </row>
    <row r="1790" spans="1:10" x14ac:dyDescent="0.2">
      <c r="A1790" t="s">
        <v>220</v>
      </c>
      <c r="B1790" t="s">
        <v>88</v>
      </c>
      <c r="C1790">
        <f t="shared" si="56"/>
        <v>772</v>
      </c>
      <c r="D1790" t="s">
        <v>41</v>
      </c>
      <c r="E1790">
        <v>4</v>
      </c>
      <c r="F1790">
        <v>4</v>
      </c>
      <c r="G1790" s="1">
        <v>0.1</v>
      </c>
      <c r="H1790" s="2">
        <v>1</v>
      </c>
    </row>
    <row r="1791" spans="1:10" x14ac:dyDescent="0.2">
      <c r="A1791" t="s">
        <v>220</v>
      </c>
      <c r="B1791" t="s">
        <v>88</v>
      </c>
      <c r="C1791">
        <f t="shared" si="56"/>
        <v>772</v>
      </c>
      <c r="D1791" t="s">
        <v>41</v>
      </c>
      <c r="E1791">
        <v>5</v>
      </c>
      <c r="F1791">
        <v>14</v>
      </c>
      <c r="G1791" s="1">
        <v>0.35</v>
      </c>
      <c r="H1791" s="2">
        <v>1</v>
      </c>
    </row>
    <row r="1792" spans="1:10" x14ac:dyDescent="0.2">
      <c r="A1792" t="s">
        <v>220</v>
      </c>
      <c r="B1792" t="s">
        <v>88</v>
      </c>
      <c r="C1792">
        <f t="shared" si="56"/>
        <v>772</v>
      </c>
      <c r="D1792" t="s">
        <v>41</v>
      </c>
      <c r="E1792">
        <v>6</v>
      </c>
      <c r="F1792">
        <v>12</v>
      </c>
      <c r="G1792" s="1">
        <v>0.3</v>
      </c>
      <c r="H1792" s="2">
        <v>0.91700000000000004</v>
      </c>
      <c r="I1792" s="2">
        <v>8.3000000000000004E-2</v>
      </c>
    </row>
    <row r="1793" spans="1:14" x14ac:dyDescent="0.2">
      <c r="A1793" t="s">
        <v>220</v>
      </c>
      <c r="B1793" t="s">
        <v>88</v>
      </c>
      <c r="C1793">
        <f t="shared" si="56"/>
        <v>772</v>
      </c>
      <c r="D1793" t="s">
        <v>41</v>
      </c>
      <c r="E1793">
        <v>7</v>
      </c>
      <c r="F1793">
        <v>10</v>
      </c>
      <c r="G1793" s="1">
        <v>0.25</v>
      </c>
      <c r="H1793" s="2">
        <v>0.8</v>
      </c>
      <c r="I1793" s="2">
        <v>0.2</v>
      </c>
    </row>
    <row r="1794" spans="1:14" x14ac:dyDescent="0.2">
      <c r="A1794" t="s">
        <v>220</v>
      </c>
      <c r="B1794" t="s">
        <v>88</v>
      </c>
      <c r="C1794">
        <f t="shared" si="56"/>
        <v>318</v>
      </c>
      <c r="D1794" t="s">
        <v>96</v>
      </c>
      <c r="E1794">
        <v>1</v>
      </c>
      <c r="F1794">
        <v>7</v>
      </c>
      <c r="G1794" s="1">
        <v>0.01</v>
      </c>
      <c r="I1794" s="2">
        <v>1</v>
      </c>
    </row>
    <row r="1795" spans="1:14" x14ac:dyDescent="0.2">
      <c r="A1795" t="s">
        <v>220</v>
      </c>
      <c r="B1795" t="s">
        <v>88</v>
      </c>
      <c r="C1795">
        <f t="shared" si="56"/>
        <v>318</v>
      </c>
      <c r="D1795" t="s">
        <v>96</v>
      </c>
      <c r="E1795">
        <v>2</v>
      </c>
      <c r="F1795">
        <v>38</v>
      </c>
      <c r="G1795" s="1">
        <v>0.08</v>
      </c>
      <c r="H1795" s="2">
        <v>5.2999999999999999E-2</v>
      </c>
      <c r="I1795" s="2">
        <v>0.71099999999999997</v>
      </c>
      <c r="J1795" s="2">
        <v>0.23699999999999999</v>
      </c>
    </row>
    <row r="1796" spans="1:14" x14ac:dyDescent="0.2">
      <c r="A1796" t="s">
        <v>220</v>
      </c>
      <c r="B1796" t="s">
        <v>88</v>
      </c>
      <c r="C1796">
        <f t="shared" si="56"/>
        <v>318</v>
      </c>
      <c r="D1796" t="s">
        <v>96</v>
      </c>
      <c r="E1796">
        <v>3</v>
      </c>
      <c r="F1796">
        <v>35</v>
      </c>
      <c r="G1796" s="1">
        <v>7.0000000000000007E-2</v>
      </c>
      <c r="H1796" s="2">
        <v>0.17100000000000001</v>
      </c>
      <c r="I1796" s="2">
        <v>0.65700000000000003</v>
      </c>
      <c r="J1796" s="2">
        <v>0.17100000000000001</v>
      </c>
    </row>
    <row r="1797" spans="1:14" x14ac:dyDescent="0.2">
      <c r="A1797" t="s">
        <v>220</v>
      </c>
      <c r="B1797" t="s">
        <v>88</v>
      </c>
      <c r="C1797">
        <f t="shared" si="56"/>
        <v>318</v>
      </c>
      <c r="D1797" t="s">
        <v>96</v>
      </c>
      <c r="E1797">
        <v>4</v>
      </c>
      <c r="F1797">
        <v>56</v>
      </c>
      <c r="G1797" s="1">
        <v>0.12</v>
      </c>
      <c r="H1797" s="2">
        <v>0.25</v>
      </c>
      <c r="I1797" s="2">
        <v>0.39300000000000002</v>
      </c>
      <c r="J1797" s="2">
        <v>0.35699999999999998</v>
      </c>
    </row>
    <row r="1798" spans="1:14" x14ac:dyDescent="0.2">
      <c r="A1798" t="s">
        <v>220</v>
      </c>
      <c r="B1798" t="s">
        <v>88</v>
      </c>
      <c r="C1798">
        <f t="shared" si="56"/>
        <v>318</v>
      </c>
      <c r="D1798" t="s">
        <v>96</v>
      </c>
      <c r="E1798">
        <v>5</v>
      </c>
      <c r="F1798">
        <v>87</v>
      </c>
      <c r="G1798" s="1">
        <v>0.18</v>
      </c>
      <c r="H1798" s="2">
        <v>0.41399999999999998</v>
      </c>
      <c r="I1798" s="2">
        <v>0.32200000000000001</v>
      </c>
      <c r="J1798" s="2">
        <v>0.26400000000000001</v>
      </c>
    </row>
    <row r="1799" spans="1:14" x14ac:dyDescent="0.2">
      <c r="A1799" t="s">
        <v>220</v>
      </c>
      <c r="B1799" t="s">
        <v>88</v>
      </c>
      <c r="C1799">
        <f t="shared" si="56"/>
        <v>318</v>
      </c>
      <c r="D1799" t="s">
        <v>96</v>
      </c>
      <c r="E1799">
        <v>6</v>
      </c>
      <c r="F1799">
        <v>105</v>
      </c>
      <c r="G1799" s="1">
        <v>0.22</v>
      </c>
      <c r="H1799" s="2">
        <v>0.124</v>
      </c>
      <c r="I1799" s="2">
        <v>0.6</v>
      </c>
      <c r="J1799" s="2">
        <v>0.27600000000000002</v>
      </c>
    </row>
    <row r="1800" spans="1:14" x14ac:dyDescent="0.2">
      <c r="A1800" t="s">
        <v>220</v>
      </c>
      <c r="B1800" t="s">
        <v>88</v>
      </c>
      <c r="C1800">
        <f t="shared" si="56"/>
        <v>318</v>
      </c>
      <c r="D1800" t="s">
        <v>96</v>
      </c>
      <c r="E1800">
        <v>7</v>
      </c>
      <c r="F1800">
        <v>150</v>
      </c>
      <c r="G1800" s="1">
        <v>0.31</v>
      </c>
      <c r="H1800" s="2">
        <v>0.18</v>
      </c>
      <c r="I1800" s="2">
        <v>0.53300000000000003</v>
      </c>
      <c r="J1800" s="2">
        <v>0.28699999999999998</v>
      </c>
    </row>
    <row r="1801" spans="1:14" x14ac:dyDescent="0.2">
      <c r="A1801" t="s">
        <v>220</v>
      </c>
      <c r="B1801" t="s">
        <v>88</v>
      </c>
      <c r="C1801">
        <f t="shared" si="56"/>
        <v>3228</v>
      </c>
      <c r="D1801" t="s">
        <v>198</v>
      </c>
      <c r="E1801">
        <v>7</v>
      </c>
      <c r="F1801">
        <v>2</v>
      </c>
      <c r="G1801" s="1">
        <v>1</v>
      </c>
      <c r="H1801" s="2">
        <v>0.5</v>
      </c>
      <c r="J1801" s="2">
        <v>0.5</v>
      </c>
    </row>
    <row r="1802" spans="1:14" x14ac:dyDescent="0.2">
      <c r="A1802" t="s">
        <v>220</v>
      </c>
      <c r="B1802" t="s">
        <v>132</v>
      </c>
      <c r="C1802">
        <f t="shared" ref="C1802:C1833" si="57">VLOOKUP(D1802,s8_tamil,2,FALSE)</f>
        <v>3097</v>
      </c>
      <c r="D1802" t="s">
        <v>276</v>
      </c>
      <c r="E1802">
        <v>2</v>
      </c>
      <c r="F1802">
        <v>8</v>
      </c>
      <c r="G1802" s="1">
        <v>0.04</v>
      </c>
      <c r="H1802" s="2">
        <v>0.375</v>
      </c>
      <c r="I1802" s="2">
        <v>0.625</v>
      </c>
      <c r="M1802" t="s">
        <v>53</v>
      </c>
      <c r="N1802">
        <v>763</v>
      </c>
    </row>
    <row r="1803" spans="1:14" x14ac:dyDescent="0.2">
      <c r="A1803" t="s">
        <v>220</v>
      </c>
      <c r="B1803" t="s">
        <v>132</v>
      </c>
      <c r="C1803">
        <f t="shared" si="57"/>
        <v>3097</v>
      </c>
      <c r="D1803" t="s">
        <v>276</v>
      </c>
      <c r="E1803">
        <v>3</v>
      </c>
      <c r="F1803">
        <v>22</v>
      </c>
      <c r="G1803" s="1">
        <v>0.1</v>
      </c>
      <c r="H1803" s="2">
        <v>0.45500000000000002</v>
      </c>
      <c r="I1803" s="2">
        <v>0.36399999999999999</v>
      </c>
      <c r="J1803" s="2">
        <v>0.182</v>
      </c>
      <c r="M1803" t="s">
        <v>276</v>
      </c>
      <c r="N1803">
        <v>3097</v>
      </c>
    </row>
    <row r="1804" spans="1:14" x14ac:dyDescent="0.2">
      <c r="A1804" t="s">
        <v>220</v>
      </c>
      <c r="B1804" t="s">
        <v>132</v>
      </c>
      <c r="C1804">
        <f t="shared" si="57"/>
        <v>3097</v>
      </c>
      <c r="D1804" t="s">
        <v>276</v>
      </c>
      <c r="E1804">
        <v>4</v>
      </c>
      <c r="F1804">
        <v>35</v>
      </c>
      <c r="G1804" s="1">
        <v>0.16</v>
      </c>
      <c r="H1804" s="2">
        <v>0.51400000000000001</v>
      </c>
      <c r="I1804" s="2">
        <v>0.314</v>
      </c>
      <c r="J1804" s="2">
        <v>0.17100000000000001</v>
      </c>
      <c r="M1804" t="s">
        <v>205</v>
      </c>
      <c r="N1804">
        <v>3236</v>
      </c>
    </row>
    <row r="1805" spans="1:14" x14ac:dyDescent="0.2">
      <c r="A1805" t="s">
        <v>220</v>
      </c>
      <c r="B1805" t="s">
        <v>132</v>
      </c>
      <c r="C1805">
        <f t="shared" si="57"/>
        <v>3097</v>
      </c>
      <c r="D1805" t="s">
        <v>276</v>
      </c>
      <c r="E1805">
        <v>5</v>
      </c>
      <c r="F1805">
        <v>34</v>
      </c>
      <c r="G1805" s="1">
        <v>0.16</v>
      </c>
      <c r="H1805" s="2">
        <v>0.61799999999999999</v>
      </c>
      <c r="I1805" s="2">
        <v>0.14699999999999999</v>
      </c>
      <c r="J1805" s="2">
        <v>0.23499999999999999</v>
      </c>
      <c r="M1805" t="s">
        <v>144</v>
      </c>
      <c r="N1805">
        <v>322</v>
      </c>
    </row>
    <row r="1806" spans="1:14" x14ac:dyDescent="0.2">
      <c r="A1806" t="s">
        <v>220</v>
      </c>
      <c r="B1806" t="s">
        <v>132</v>
      </c>
      <c r="C1806">
        <f t="shared" si="57"/>
        <v>3097</v>
      </c>
      <c r="D1806" t="s">
        <v>276</v>
      </c>
      <c r="E1806">
        <v>6</v>
      </c>
      <c r="F1806">
        <v>38</v>
      </c>
      <c r="G1806" s="1">
        <v>0.18</v>
      </c>
      <c r="H1806" s="2">
        <v>0.39500000000000002</v>
      </c>
      <c r="I1806" s="2">
        <v>0.34200000000000003</v>
      </c>
      <c r="J1806" s="2">
        <v>0.26300000000000001</v>
      </c>
      <c r="M1806" t="s">
        <v>278</v>
      </c>
      <c r="N1806">
        <v>660</v>
      </c>
    </row>
    <row r="1807" spans="1:14" x14ac:dyDescent="0.2">
      <c r="A1807" t="s">
        <v>220</v>
      </c>
      <c r="B1807" t="s">
        <v>132</v>
      </c>
      <c r="C1807">
        <f t="shared" si="57"/>
        <v>3097</v>
      </c>
      <c r="D1807" t="s">
        <v>276</v>
      </c>
      <c r="E1807">
        <v>7</v>
      </c>
      <c r="F1807">
        <v>76</v>
      </c>
      <c r="G1807" s="1">
        <v>0.36</v>
      </c>
      <c r="H1807" s="2">
        <v>0.23699999999999999</v>
      </c>
      <c r="I1807" s="2">
        <v>0.53900000000000003</v>
      </c>
      <c r="J1807" s="2">
        <v>0.224</v>
      </c>
      <c r="M1807" t="s">
        <v>203</v>
      </c>
      <c r="N1807">
        <v>3161</v>
      </c>
    </row>
    <row r="1808" spans="1:14" x14ac:dyDescent="0.2">
      <c r="A1808" t="s">
        <v>220</v>
      </c>
      <c r="B1808" t="s">
        <v>132</v>
      </c>
      <c r="C1808" t="e">
        <f t="shared" si="57"/>
        <v>#N/A</v>
      </c>
      <c r="D1808" t="s">
        <v>277</v>
      </c>
      <c r="E1808">
        <v>5</v>
      </c>
      <c r="F1808">
        <v>1</v>
      </c>
      <c r="G1808" s="1">
        <v>0.5</v>
      </c>
      <c r="J1808" s="2">
        <v>1</v>
      </c>
      <c r="M1808" t="s">
        <v>441</v>
      </c>
      <c r="N1808">
        <v>4965</v>
      </c>
    </row>
    <row r="1809" spans="1:14" x14ac:dyDescent="0.2">
      <c r="A1809" t="s">
        <v>220</v>
      </c>
      <c r="B1809" t="s">
        <v>132</v>
      </c>
      <c r="C1809" t="e">
        <f t="shared" si="57"/>
        <v>#N/A</v>
      </c>
      <c r="D1809" t="s">
        <v>277</v>
      </c>
      <c r="E1809">
        <v>6</v>
      </c>
      <c r="F1809">
        <v>1</v>
      </c>
      <c r="G1809" s="1">
        <v>0.5</v>
      </c>
      <c r="H1809" s="2">
        <v>1</v>
      </c>
      <c r="M1809" t="s">
        <v>136</v>
      </c>
      <c r="N1809">
        <v>376</v>
      </c>
    </row>
    <row r="1810" spans="1:14" x14ac:dyDescent="0.2">
      <c r="A1810" t="s">
        <v>220</v>
      </c>
      <c r="B1810" t="s">
        <v>132</v>
      </c>
      <c r="C1810">
        <f t="shared" si="57"/>
        <v>376</v>
      </c>
      <c r="D1810" t="s">
        <v>136</v>
      </c>
      <c r="E1810">
        <v>3</v>
      </c>
      <c r="F1810">
        <v>3</v>
      </c>
      <c r="G1810" s="1">
        <v>0.04</v>
      </c>
      <c r="H1810" s="2">
        <v>1</v>
      </c>
      <c r="M1810" t="s">
        <v>242</v>
      </c>
      <c r="N1810">
        <v>4964</v>
      </c>
    </row>
    <row r="1811" spans="1:14" x14ac:dyDescent="0.2">
      <c r="A1811" t="s">
        <v>220</v>
      </c>
      <c r="B1811" t="s">
        <v>132</v>
      </c>
      <c r="C1811">
        <f t="shared" si="57"/>
        <v>376</v>
      </c>
      <c r="D1811" t="s">
        <v>136</v>
      </c>
      <c r="E1811">
        <v>4</v>
      </c>
      <c r="F1811">
        <v>4</v>
      </c>
      <c r="G1811" s="1">
        <v>0.05</v>
      </c>
      <c r="H1811" s="2">
        <v>0.75</v>
      </c>
      <c r="J1811" s="2">
        <v>0.25</v>
      </c>
      <c r="M1811" t="s">
        <v>103</v>
      </c>
      <c r="N1811">
        <v>219</v>
      </c>
    </row>
    <row r="1812" spans="1:14" x14ac:dyDescent="0.2">
      <c r="A1812" t="s">
        <v>220</v>
      </c>
      <c r="B1812" t="s">
        <v>132</v>
      </c>
      <c r="C1812">
        <f t="shared" si="57"/>
        <v>376</v>
      </c>
      <c r="D1812" t="s">
        <v>136</v>
      </c>
      <c r="E1812">
        <v>5</v>
      </c>
      <c r="F1812">
        <v>10</v>
      </c>
      <c r="G1812" s="1">
        <v>0.14000000000000001</v>
      </c>
      <c r="H1812" s="2">
        <v>0.6</v>
      </c>
      <c r="I1812" s="2">
        <v>0.1</v>
      </c>
      <c r="J1812" s="2">
        <v>0.3</v>
      </c>
      <c r="M1812" t="s">
        <v>397</v>
      </c>
      <c r="N1812">
        <v>3014</v>
      </c>
    </row>
    <row r="1813" spans="1:14" x14ac:dyDescent="0.2">
      <c r="A1813" t="s">
        <v>220</v>
      </c>
      <c r="B1813" t="s">
        <v>132</v>
      </c>
      <c r="C1813">
        <f t="shared" si="57"/>
        <v>376</v>
      </c>
      <c r="D1813" t="s">
        <v>136</v>
      </c>
      <c r="E1813">
        <v>6</v>
      </c>
      <c r="F1813">
        <v>21</v>
      </c>
      <c r="G1813" s="1">
        <v>0.28999999999999998</v>
      </c>
      <c r="H1813" s="2">
        <v>0.38100000000000001</v>
      </c>
      <c r="I1813" s="2">
        <v>0.47599999999999998</v>
      </c>
      <c r="J1813" s="2">
        <v>0.14299999999999999</v>
      </c>
      <c r="M1813" t="s">
        <v>279</v>
      </c>
      <c r="N1813">
        <v>4963</v>
      </c>
    </row>
    <row r="1814" spans="1:14" x14ac:dyDescent="0.2">
      <c r="A1814" t="s">
        <v>220</v>
      </c>
      <c r="B1814" t="s">
        <v>132</v>
      </c>
      <c r="C1814">
        <f t="shared" si="57"/>
        <v>376</v>
      </c>
      <c r="D1814" t="s">
        <v>136</v>
      </c>
      <c r="E1814">
        <v>7</v>
      </c>
      <c r="F1814">
        <v>35</v>
      </c>
      <c r="G1814" s="1">
        <v>0.48</v>
      </c>
      <c r="H1814" s="2">
        <v>0.34300000000000003</v>
      </c>
      <c r="I1814" s="2">
        <v>0.28599999999999998</v>
      </c>
      <c r="J1814" s="2">
        <v>0.371</v>
      </c>
      <c r="M1814" t="s">
        <v>129</v>
      </c>
      <c r="N1814">
        <v>347</v>
      </c>
    </row>
    <row r="1815" spans="1:14" x14ac:dyDescent="0.2">
      <c r="A1815" t="s">
        <v>220</v>
      </c>
      <c r="B1815" t="s">
        <v>132</v>
      </c>
      <c r="C1815">
        <f t="shared" si="57"/>
        <v>660</v>
      </c>
      <c r="D1815" t="s">
        <v>278</v>
      </c>
      <c r="E1815">
        <v>3</v>
      </c>
      <c r="F1815">
        <v>2</v>
      </c>
      <c r="G1815" s="1">
        <v>0.02</v>
      </c>
      <c r="H1815" s="2">
        <v>0.5</v>
      </c>
      <c r="J1815" s="2">
        <v>0.5</v>
      </c>
      <c r="M1815" t="s">
        <v>322</v>
      </c>
      <c r="N1815">
        <v>4962</v>
      </c>
    </row>
    <row r="1816" spans="1:14" x14ac:dyDescent="0.2">
      <c r="A1816" t="s">
        <v>220</v>
      </c>
      <c r="B1816" t="s">
        <v>132</v>
      </c>
      <c r="C1816">
        <f t="shared" si="57"/>
        <v>660</v>
      </c>
      <c r="D1816" t="s">
        <v>278</v>
      </c>
      <c r="E1816">
        <v>4</v>
      </c>
      <c r="F1816">
        <v>7</v>
      </c>
      <c r="G1816" s="1">
        <v>0.06</v>
      </c>
      <c r="H1816" s="2">
        <v>0.71399999999999997</v>
      </c>
      <c r="I1816" s="2">
        <v>0.14299999999999999</v>
      </c>
      <c r="J1816" s="2">
        <v>0.14299999999999999</v>
      </c>
      <c r="M1816" t="s">
        <v>451</v>
      </c>
      <c r="N1816">
        <v>3201</v>
      </c>
    </row>
    <row r="1817" spans="1:14" x14ac:dyDescent="0.2">
      <c r="A1817" t="s">
        <v>220</v>
      </c>
      <c r="B1817" t="s">
        <v>132</v>
      </c>
      <c r="C1817">
        <f t="shared" si="57"/>
        <v>660</v>
      </c>
      <c r="D1817" t="s">
        <v>278</v>
      </c>
      <c r="E1817">
        <v>5</v>
      </c>
      <c r="F1817">
        <v>28</v>
      </c>
      <c r="G1817" s="1">
        <v>0.25</v>
      </c>
      <c r="H1817" s="2">
        <v>0.57099999999999995</v>
      </c>
      <c r="I1817" s="2">
        <v>0.214</v>
      </c>
      <c r="J1817" s="2">
        <v>0.214</v>
      </c>
    </row>
    <row r="1818" spans="1:14" x14ac:dyDescent="0.2">
      <c r="A1818" t="s">
        <v>220</v>
      </c>
      <c r="B1818" t="s">
        <v>132</v>
      </c>
      <c r="C1818">
        <f t="shared" si="57"/>
        <v>660</v>
      </c>
      <c r="D1818" t="s">
        <v>278</v>
      </c>
      <c r="E1818">
        <v>6</v>
      </c>
      <c r="F1818">
        <v>29</v>
      </c>
      <c r="G1818" s="1">
        <v>0.26</v>
      </c>
      <c r="H1818" s="2">
        <v>0.31</v>
      </c>
      <c r="I1818" s="2">
        <v>0.41399999999999998</v>
      </c>
      <c r="J1818" s="2">
        <v>0.27600000000000002</v>
      </c>
    </row>
    <row r="1819" spans="1:14" x14ac:dyDescent="0.2">
      <c r="A1819" t="s">
        <v>220</v>
      </c>
      <c r="B1819" t="s">
        <v>132</v>
      </c>
      <c r="C1819">
        <f t="shared" si="57"/>
        <v>660</v>
      </c>
      <c r="D1819" t="s">
        <v>278</v>
      </c>
      <c r="E1819">
        <v>7</v>
      </c>
      <c r="F1819">
        <v>45</v>
      </c>
      <c r="G1819" s="1">
        <v>0.41</v>
      </c>
      <c r="H1819" s="2">
        <v>0.28899999999999998</v>
      </c>
      <c r="I1819" s="2">
        <v>0.311</v>
      </c>
      <c r="J1819" s="2">
        <v>0.4</v>
      </c>
    </row>
    <row r="1820" spans="1:14" x14ac:dyDescent="0.2">
      <c r="A1820" t="s">
        <v>220</v>
      </c>
      <c r="B1820" t="s">
        <v>132</v>
      </c>
      <c r="C1820">
        <f t="shared" si="57"/>
        <v>3161</v>
      </c>
      <c r="D1820" t="s">
        <v>203</v>
      </c>
      <c r="E1820">
        <v>2</v>
      </c>
      <c r="F1820">
        <v>3</v>
      </c>
      <c r="G1820" s="1">
        <v>0.04</v>
      </c>
      <c r="I1820" s="2">
        <v>0.66700000000000004</v>
      </c>
      <c r="J1820" s="2">
        <v>0.33300000000000002</v>
      </c>
    </row>
    <row r="1821" spans="1:14" x14ac:dyDescent="0.2">
      <c r="A1821" t="s">
        <v>220</v>
      </c>
      <c r="B1821" t="s">
        <v>132</v>
      </c>
      <c r="C1821">
        <f t="shared" si="57"/>
        <v>3161</v>
      </c>
      <c r="D1821" t="s">
        <v>203</v>
      </c>
      <c r="E1821">
        <v>3</v>
      </c>
      <c r="F1821">
        <v>4</v>
      </c>
      <c r="G1821" s="1">
        <v>0.05</v>
      </c>
      <c r="H1821" s="2">
        <v>1</v>
      </c>
    </row>
    <row r="1822" spans="1:14" x14ac:dyDescent="0.2">
      <c r="A1822" t="s">
        <v>220</v>
      </c>
      <c r="B1822" t="s">
        <v>132</v>
      </c>
      <c r="C1822">
        <f t="shared" si="57"/>
        <v>3161</v>
      </c>
      <c r="D1822" t="s">
        <v>203</v>
      </c>
      <c r="E1822">
        <v>4</v>
      </c>
      <c r="F1822">
        <v>13</v>
      </c>
      <c r="G1822" s="1">
        <v>0.17</v>
      </c>
      <c r="H1822" s="2">
        <v>0.23100000000000001</v>
      </c>
      <c r="I1822" s="2">
        <v>0.23100000000000001</v>
      </c>
      <c r="J1822" s="2">
        <v>0.53800000000000003</v>
      </c>
    </row>
    <row r="1823" spans="1:14" x14ac:dyDescent="0.2">
      <c r="A1823" t="s">
        <v>220</v>
      </c>
      <c r="B1823" t="s">
        <v>132</v>
      </c>
      <c r="C1823">
        <f t="shared" si="57"/>
        <v>3161</v>
      </c>
      <c r="D1823" t="s">
        <v>203</v>
      </c>
      <c r="E1823">
        <v>5</v>
      </c>
      <c r="F1823">
        <v>15</v>
      </c>
      <c r="G1823" s="1">
        <v>0.19</v>
      </c>
      <c r="H1823" s="2">
        <v>0.6</v>
      </c>
      <c r="I1823" s="2">
        <v>0.2</v>
      </c>
      <c r="J1823" s="2">
        <v>0.2</v>
      </c>
    </row>
    <row r="1824" spans="1:14" x14ac:dyDescent="0.2">
      <c r="A1824" t="s">
        <v>220</v>
      </c>
      <c r="B1824" t="s">
        <v>132</v>
      </c>
      <c r="C1824">
        <f t="shared" si="57"/>
        <v>3161</v>
      </c>
      <c r="D1824" t="s">
        <v>203</v>
      </c>
      <c r="E1824">
        <v>6</v>
      </c>
      <c r="F1824">
        <v>21</v>
      </c>
      <c r="G1824" s="1">
        <v>0.27</v>
      </c>
      <c r="H1824" s="2">
        <v>0.23799999999999999</v>
      </c>
      <c r="I1824" s="2">
        <v>0.66700000000000004</v>
      </c>
      <c r="J1824" s="2">
        <v>9.5000000000000001E-2</v>
      </c>
    </row>
    <row r="1825" spans="1:10" x14ac:dyDescent="0.2">
      <c r="A1825" t="s">
        <v>220</v>
      </c>
      <c r="B1825" t="s">
        <v>132</v>
      </c>
      <c r="C1825">
        <f t="shared" si="57"/>
        <v>3161</v>
      </c>
      <c r="D1825" t="s">
        <v>203</v>
      </c>
      <c r="E1825">
        <v>7</v>
      </c>
      <c r="F1825">
        <v>22</v>
      </c>
      <c r="G1825" s="1">
        <v>0.28000000000000003</v>
      </c>
      <c r="H1825" s="2">
        <v>0.182</v>
      </c>
      <c r="I1825" s="2">
        <v>0.36399999999999999</v>
      </c>
      <c r="J1825" s="2">
        <v>0.45500000000000002</v>
      </c>
    </row>
    <row r="1826" spans="1:10" x14ac:dyDescent="0.2">
      <c r="A1826" t="s">
        <v>220</v>
      </c>
      <c r="B1826" t="s">
        <v>132</v>
      </c>
      <c r="C1826">
        <f t="shared" si="57"/>
        <v>4963</v>
      </c>
      <c r="D1826" t="s">
        <v>279</v>
      </c>
      <c r="E1826">
        <v>4</v>
      </c>
      <c r="F1826">
        <v>4</v>
      </c>
      <c r="G1826" s="1">
        <v>0.17</v>
      </c>
      <c r="H1826" s="2">
        <v>0.25</v>
      </c>
      <c r="J1826" s="2">
        <v>0.75</v>
      </c>
    </row>
    <row r="1827" spans="1:10" x14ac:dyDescent="0.2">
      <c r="A1827" t="s">
        <v>220</v>
      </c>
      <c r="B1827" t="s">
        <v>132</v>
      </c>
      <c r="C1827">
        <f t="shared" si="57"/>
        <v>4963</v>
      </c>
      <c r="D1827" t="s">
        <v>279</v>
      </c>
      <c r="E1827">
        <v>5</v>
      </c>
      <c r="F1827">
        <v>4</v>
      </c>
      <c r="G1827" s="1">
        <v>0.17</v>
      </c>
      <c r="H1827" s="2">
        <v>0.75</v>
      </c>
      <c r="I1827" s="2">
        <v>0.25</v>
      </c>
    </row>
    <row r="1828" spans="1:10" x14ac:dyDescent="0.2">
      <c r="A1828" t="s">
        <v>220</v>
      </c>
      <c r="B1828" t="s">
        <v>132</v>
      </c>
      <c r="C1828">
        <f t="shared" si="57"/>
        <v>4963</v>
      </c>
      <c r="D1828" t="s">
        <v>279</v>
      </c>
      <c r="E1828">
        <v>6</v>
      </c>
      <c r="F1828">
        <v>3</v>
      </c>
      <c r="G1828" s="1">
        <v>0.13</v>
      </c>
      <c r="H1828" s="2">
        <v>0.33300000000000002</v>
      </c>
      <c r="I1828" s="2">
        <v>0.33300000000000002</v>
      </c>
      <c r="J1828" s="2">
        <v>0.33300000000000002</v>
      </c>
    </row>
    <row r="1829" spans="1:10" x14ac:dyDescent="0.2">
      <c r="A1829" t="s">
        <v>220</v>
      </c>
      <c r="B1829" t="s">
        <v>132</v>
      </c>
      <c r="C1829">
        <f t="shared" si="57"/>
        <v>4963</v>
      </c>
      <c r="D1829" t="s">
        <v>279</v>
      </c>
      <c r="E1829">
        <v>7</v>
      </c>
      <c r="F1829">
        <v>12</v>
      </c>
      <c r="G1829" s="1">
        <v>0.52</v>
      </c>
      <c r="H1829" s="2">
        <v>0.33300000000000002</v>
      </c>
      <c r="I1829" s="2">
        <v>0.25</v>
      </c>
      <c r="J1829" s="2">
        <v>0.41699999999999998</v>
      </c>
    </row>
    <row r="1830" spans="1:10" x14ac:dyDescent="0.2">
      <c r="A1830" t="s">
        <v>220</v>
      </c>
      <c r="B1830" t="s">
        <v>132</v>
      </c>
      <c r="C1830">
        <f t="shared" si="57"/>
        <v>219</v>
      </c>
      <c r="D1830" t="s">
        <v>103</v>
      </c>
      <c r="E1830">
        <v>2</v>
      </c>
      <c r="F1830">
        <v>3</v>
      </c>
      <c r="G1830" s="1">
        <v>0.05</v>
      </c>
      <c r="H1830" s="2">
        <v>0.33300000000000002</v>
      </c>
      <c r="I1830" s="2">
        <v>0.33300000000000002</v>
      </c>
      <c r="J1830" s="2">
        <v>0.33300000000000002</v>
      </c>
    </row>
    <row r="1831" spans="1:10" x14ac:dyDescent="0.2">
      <c r="A1831" t="s">
        <v>220</v>
      </c>
      <c r="B1831" t="s">
        <v>132</v>
      </c>
      <c r="C1831">
        <f t="shared" si="57"/>
        <v>219</v>
      </c>
      <c r="D1831" t="s">
        <v>103</v>
      </c>
      <c r="E1831">
        <v>3</v>
      </c>
      <c r="F1831">
        <v>5</v>
      </c>
      <c r="G1831" s="1">
        <v>0.08</v>
      </c>
      <c r="H1831" s="2">
        <v>0.8</v>
      </c>
      <c r="I1831" s="2">
        <v>0.2</v>
      </c>
    </row>
    <row r="1832" spans="1:10" x14ac:dyDescent="0.2">
      <c r="A1832" t="s">
        <v>220</v>
      </c>
      <c r="B1832" t="s">
        <v>132</v>
      </c>
      <c r="C1832">
        <f t="shared" si="57"/>
        <v>219</v>
      </c>
      <c r="D1832" t="s">
        <v>103</v>
      </c>
      <c r="E1832">
        <v>4</v>
      </c>
      <c r="F1832">
        <v>7</v>
      </c>
      <c r="G1832" s="1">
        <v>0.12</v>
      </c>
      <c r="H1832" s="2">
        <v>0.57099999999999995</v>
      </c>
      <c r="I1832" s="2">
        <v>0.14299999999999999</v>
      </c>
      <c r="J1832" s="2">
        <v>0.28599999999999998</v>
      </c>
    </row>
    <row r="1833" spans="1:10" x14ac:dyDescent="0.2">
      <c r="A1833" t="s">
        <v>220</v>
      </c>
      <c r="B1833" t="s">
        <v>132</v>
      </c>
      <c r="C1833">
        <f t="shared" si="57"/>
        <v>219</v>
      </c>
      <c r="D1833" t="s">
        <v>103</v>
      </c>
      <c r="E1833">
        <v>5</v>
      </c>
      <c r="F1833">
        <v>9</v>
      </c>
      <c r="G1833" s="1">
        <v>0.15</v>
      </c>
      <c r="H1833" s="2">
        <v>0.44400000000000001</v>
      </c>
      <c r="J1833" s="2">
        <v>0.55600000000000005</v>
      </c>
    </row>
    <row r="1834" spans="1:10" x14ac:dyDescent="0.2">
      <c r="A1834" t="s">
        <v>220</v>
      </c>
      <c r="B1834" t="s">
        <v>132</v>
      </c>
      <c r="C1834">
        <f t="shared" ref="C1834:C1852" si="58">VLOOKUP(D1834,s8_tamil,2,FALSE)</f>
        <v>219</v>
      </c>
      <c r="D1834" t="s">
        <v>103</v>
      </c>
      <c r="E1834">
        <v>6</v>
      </c>
      <c r="F1834">
        <v>10</v>
      </c>
      <c r="G1834" s="1">
        <v>0.17</v>
      </c>
      <c r="H1834" s="2">
        <v>0.4</v>
      </c>
      <c r="I1834" s="2">
        <v>0.4</v>
      </c>
      <c r="J1834" s="2">
        <v>0.2</v>
      </c>
    </row>
    <row r="1835" spans="1:10" x14ac:dyDescent="0.2">
      <c r="A1835" t="s">
        <v>220</v>
      </c>
      <c r="B1835" t="s">
        <v>132</v>
      </c>
      <c r="C1835">
        <f t="shared" si="58"/>
        <v>219</v>
      </c>
      <c r="D1835" t="s">
        <v>103</v>
      </c>
      <c r="E1835">
        <v>7</v>
      </c>
      <c r="F1835">
        <v>25</v>
      </c>
      <c r="G1835" s="1">
        <v>0.42</v>
      </c>
      <c r="H1835" s="2">
        <v>0.32</v>
      </c>
      <c r="I1835" s="2">
        <v>0.4</v>
      </c>
      <c r="J1835" s="2">
        <v>0.28000000000000003</v>
      </c>
    </row>
    <row r="1836" spans="1:10" x14ac:dyDescent="0.2">
      <c r="A1836" t="s">
        <v>220</v>
      </c>
      <c r="B1836" t="s">
        <v>132</v>
      </c>
      <c r="C1836">
        <f t="shared" si="58"/>
        <v>763</v>
      </c>
      <c r="D1836" t="s">
        <v>53</v>
      </c>
      <c r="E1836">
        <v>1</v>
      </c>
      <c r="F1836">
        <v>5</v>
      </c>
      <c r="G1836" s="1">
        <v>0.02</v>
      </c>
      <c r="I1836" s="2">
        <v>1</v>
      </c>
    </row>
    <row r="1837" spans="1:10" x14ac:dyDescent="0.2">
      <c r="A1837" t="s">
        <v>220</v>
      </c>
      <c r="B1837" t="s">
        <v>132</v>
      </c>
      <c r="C1837">
        <f t="shared" si="58"/>
        <v>763</v>
      </c>
      <c r="D1837" t="s">
        <v>53</v>
      </c>
      <c r="E1837">
        <v>2</v>
      </c>
      <c r="F1837">
        <v>16</v>
      </c>
      <c r="G1837" s="1">
        <v>0.05</v>
      </c>
      <c r="I1837" s="2">
        <v>0.68799999999999994</v>
      </c>
      <c r="J1837" s="2">
        <v>0.313</v>
      </c>
    </row>
    <row r="1838" spans="1:10" x14ac:dyDescent="0.2">
      <c r="A1838" t="s">
        <v>220</v>
      </c>
      <c r="B1838" t="s">
        <v>132</v>
      </c>
      <c r="C1838">
        <f t="shared" si="58"/>
        <v>763</v>
      </c>
      <c r="D1838" t="s">
        <v>53</v>
      </c>
      <c r="E1838">
        <v>3</v>
      </c>
      <c r="F1838">
        <v>22</v>
      </c>
      <c r="G1838" s="1">
        <v>7.0000000000000007E-2</v>
      </c>
      <c r="H1838" s="2">
        <v>0.54500000000000004</v>
      </c>
      <c r="I1838" s="2">
        <v>0.27300000000000002</v>
      </c>
      <c r="J1838" s="2">
        <v>0.182</v>
      </c>
    </row>
    <row r="1839" spans="1:10" x14ac:dyDescent="0.2">
      <c r="A1839" t="s">
        <v>220</v>
      </c>
      <c r="B1839" t="s">
        <v>132</v>
      </c>
      <c r="C1839">
        <f t="shared" si="58"/>
        <v>763</v>
      </c>
      <c r="D1839" t="s">
        <v>53</v>
      </c>
      <c r="E1839">
        <v>4</v>
      </c>
      <c r="F1839">
        <v>38</v>
      </c>
      <c r="G1839" s="1">
        <v>0.12</v>
      </c>
      <c r="H1839" s="2">
        <v>0.52600000000000002</v>
      </c>
      <c r="I1839" s="2">
        <v>0.21099999999999999</v>
      </c>
      <c r="J1839" s="2">
        <v>0.26300000000000001</v>
      </c>
    </row>
    <row r="1840" spans="1:10" x14ac:dyDescent="0.2">
      <c r="A1840" t="s">
        <v>220</v>
      </c>
      <c r="B1840" t="s">
        <v>132</v>
      </c>
      <c r="C1840">
        <f t="shared" si="58"/>
        <v>763</v>
      </c>
      <c r="D1840" t="s">
        <v>53</v>
      </c>
      <c r="E1840">
        <v>5</v>
      </c>
      <c r="F1840">
        <v>59</v>
      </c>
      <c r="G1840" s="1">
        <v>0.18</v>
      </c>
      <c r="H1840" s="2">
        <v>0.49199999999999999</v>
      </c>
      <c r="I1840" s="2">
        <v>0.254</v>
      </c>
      <c r="J1840" s="2">
        <v>0.254</v>
      </c>
    </row>
    <row r="1841" spans="1:14" x14ac:dyDescent="0.2">
      <c r="A1841" t="s">
        <v>220</v>
      </c>
      <c r="B1841" t="s">
        <v>132</v>
      </c>
      <c r="C1841">
        <f t="shared" si="58"/>
        <v>763</v>
      </c>
      <c r="D1841" t="s">
        <v>53</v>
      </c>
      <c r="E1841">
        <v>6</v>
      </c>
      <c r="F1841">
        <v>75</v>
      </c>
      <c r="G1841" s="1">
        <v>0.23</v>
      </c>
      <c r="H1841" s="2">
        <v>0.307</v>
      </c>
      <c r="I1841" s="2">
        <v>0.45300000000000001</v>
      </c>
      <c r="J1841" s="2">
        <v>0.24</v>
      </c>
    </row>
    <row r="1842" spans="1:14" x14ac:dyDescent="0.2">
      <c r="A1842" t="s">
        <v>220</v>
      </c>
      <c r="B1842" t="s">
        <v>132</v>
      </c>
      <c r="C1842">
        <f t="shared" si="58"/>
        <v>763</v>
      </c>
      <c r="D1842" t="s">
        <v>53</v>
      </c>
      <c r="E1842">
        <v>7</v>
      </c>
      <c r="F1842">
        <v>110</v>
      </c>
      <c r="G1842" s="1">
        <v>0.34</v>
      </c>
      <c r="H1842" s="2">
        <v>0.26400000000000001</v>
      </c>
      <c r="I1842" s="2">
        <v>0.51800000000000002</v>
      </c>
      <c r="J1842" s="2">
        <v>0.218</v>
      </c>
    </row>
    <row r="1843" spans="1:14" x14ac:dyDescent="0.2">
      <c r="A1843" t="s">
        <v>220</v>
      </c>
      <c r="B1843" t="s">
        <v>132</v>
      </c>
      <c r="C1843">
        <f t="shared" si="58"/>
        <v>4964</v>
      </c>
      <c r="D1843" t="s">
        <v>242</v>
      </c>
      <c r="E1843">
        <v>7</v>
      </c>
      <c r="F1843">
        <v>7</v>
      </c>
      <c r="G1843" s="1">
        <v>1</v>
      </c>
      <c r="H1843" s="2">
        <v>0.57099999999999995</v>
      </c>
      <c r="J1843" s="2">
        <v>0.42899999999999999</v>
      </c>
    </row>
    <row r="1844" spans="1:14" x14ac:dyDescent="0.2">
      <c r="A1844" t="s">
        <v>220</v>
      </c>
      <c r="B1844" t="s">
        <v>132</v>
      </c>
      <c r="C1844">
        <f t="shared" si="58"/>
        <v>3236</v>
      </c>
      <c r="D1844" t="s">
        <v>205</v>
      </c>
      <c r="E1844">
        <v>7</v>
      </c>
      <c r="F1844">
        <v>1</v>
      </c>
      <c r="G1844" s="1">
        <v>1</v>
      </c>
      <c r="J1844" s="2">
        <v>1</v>
      </c>
    </row>
    <row r="1845" spans="1:14" x14ac:dyDescent="0.2">
      <c r="A1845" t="s">
        <v>220</v>
      </c>
      <c r="B1845" t="s">
        <v>132</v>
      </c>
      <c r="C1845">
        <f t="shared" si="58"/>
        <v>347</v>
      </c>
      <c r="D1845" t="s">
        <v>129</v>
      </c>
      <c r="E1845">
        <v>7</v>
      </c>
      <c r="F1845">
        <v>1</v>
      </c>
      <c r="G1845" s="1">
        <v>1</v>
      </c>
      <c r="J1845" s="2">
        <v>1</v>
      </c>
    </row>
    <row r="1846" spans="1:14" x14ac:dyDescent="0.2">
      <c r="A1846" t="s">
        <v>220</v>
      </c>
      <c r="B1846" t="s">
        <v>132</v>
      </c>
      <c r="C1846" t="e">
        <f t="shared" si="58"/>
        <v>#N/A</v>
      </c>
      <c r="D1846" t="s">
        <v>280</v>
      </c>
      <c r="E1846">
        <v>5</v>
      </c>
      <c r="F1846">
        <v>1</v>
      </c>
      <c r="G1846" s="1">
        <v>0.13</v>
      </c>
      <c r="H1846" s="2">
        <v>1</v>
      </c>
    </row>
    <row r="1847" spans="1:14" x14ac:dyDescent="0.2">
      <c r="A1847" t="s">
        <v>220</v>
      </c>
      <c r="B1847" t="s">
        <v>132</v>
      </c>
      <c r="C1847" t="e">
        <f t="shared" si="58"/>
        <v>#N/A</v>
      </c>
      <c r="D1847" t="s">
        <v>280</v>
      </c>
      <c r="E1847">
        <v>6</v>
      </c>
      <c r="F1847">
        <v>2</v>
      </c>
      <c r="G1847" s="1">
        <v>0.25</v>
      </c>
      <c r="H1847" s="2">
        <v>0.5</v>
      </c>
      <c r="I1847" s="2">
        <v>0.5</v>
      </c>
    </row>
    <row r="1848" spans="1:14" x14ac:dyDescent="0.2">
      <c r="A1848" t="s">
        <v>220</v>
      </c>
      <c r="B1848" t="s">
        <v>132</v>
      </c>
      <c r="C1848" t="e">
        <f t="shared" si="58"/>
        <v>#N/A</v>
      </c>
      <c r="D1848" t="s">
        <v>280</v>
      </c>
      <c r="E1848">
        <v>7</v>
      </c>
      <c r="F1848">
        <v>5</v>
      </c>
      <c r="G1848" s="1">
        <v>0.63</v>
      </c>
      <c r="H1848" s="2">
        <v>0.6</v>
      </c>
      <c r="J1848" s="2">
        <v>0.4</v>
      </c>
    </row>
    <row r="1849" spans="1:14" x14ac:dyDescent="0.2">
      <c r="A1849" t="s">
        <v>220</v>
      </c>
      <c r="B1849" t="s">
        <v>132</v>
      </c>
      <c r="C1849">
        <f t="shared" si="58"/>
        <v>322</v>
      </c>
      <c r="D1849" t="s">
        <v>144</v>
      </c>
      <c r="E1849">
        <v>4</v>
      </c>
      <c r="F1849">
        <v>1</v>
      </c>
      <c r="G1849" s="1">
        <v>0.06</v>
      </c>
      <c r="H1849" s="2">
        <v>1</v>
      </c>
    </row>
    <row r="1850" spans="1:14" x14ac:dyDescent="0.2">
      <c r="A1850" t="s">
        <v>220</v>
      </c>
      <c r="B1850" t="s">
        <v>132</v>
      </c>
      <c r="C1850">
        <f t="shared" si="58"/>
        <v>322</v>
      </c>
      <c r="D1850" t="s">
        <v>144</v>
      </c>
      <c r="E1850">
        <v>5</v>
      </c>
      <c r="F1850">
        <v>5</v>
      </c>
      <c r="G1850" s="1">
        <v>0.28000000000000003</v>
      </c>
      <c r="H1850" s="2">
        <v>0.8</v>
      </c>
      <c r="I1850" s="2">
        <v>0.2</v>
      </c>
    </row>
    <row r="1851" spans="1:14" x14ac:dyDescent="0.2">
      <c r="A1851" t="s">
        <v>220</v>
      </c>
      <c r="B1851" t="s">
        <v>132</v>
      </c>
      <c r="C1851">
        <f t="shared" si="58"/>
        <v>322</v>
      </c>
      <c r="D1851" t="s">
        <v>144</v>
      </c>
      <c r="E1851">
        <v>6</v>
      </c>
      <c r="F1851">
        <v>2</v>
      </c>
      <c r="G1851" s="1">
        <v>0.11</v>
      </c>
      <c r="H1851" s="2">
        <v>1</v>
      </c>
    </row>
    <row r="1852" spans="1:14" x14ac:dyDescent="0.2">
      <c r="A1852" t="s">
        <v>220</v>
      </c>
      <c r="B1852" t="s">
        <v>132</v>
      </c>
      <c r="C1852">
        <f t="shared" si="58"/>
        <v>322</v>
      </c>
      <c r="D1852" t="s">
        <v>144</v>
      </c>
      <c r="E1852">
        <v>7</v>
      </c>
      <c r="F1852">
        <v>10</v>
      </c>
      <c r="G1852" s="1">
        <v>0.56000000000000005</v>
      </c>
      <c r="H1852" s="2">
        <v>0.7</v>
      </c>
      <c r="J1852" s="2">
        <v>0.3</v>
      </c>
    </row>
    <row r="1853" spans="1:14" x14ac:dyDescent="0.2">
      <c r="A1853" t="s">
        <v>220</v>
      </c>
      <c r="B1853" t="s">
        <v>120</v>
      </c>
      <c r="C1853" t="e">
        <f t="shared" ref="C1853:C1900" si="59">VLOOKUP(D1853,s8_up,2,FALSE)</f>
        <v>#N/A</v>
      </c>
      <c r="D1853" t="s">
        <v>281</v>
      </c>
      <c r="E1853">
        <v>6</v>
      </c>
      <c r="F1853">
        <v>2</v>
      </c>
      <c r="G1853" s="1">
        <v>0.33</v>
      </c>
      <c r="H1853" s="2">
        <v>0.5</v>
      </c>
      <c r="J1853" s="2">
        <v>0.5</v>
      </c>
      <c r="M1853" t="s">
        <v>213</v>
      </c>
      <c r="N1853">
        <v>3241</v>
      </c>
    </row>
    <row r="1854" spans="1:14" x14ac:dyDescent="0.2">
      <c r="A1854" t="s">
        <v>220</v>
      </c>
      <c r="B1854" t="s">
        <v>120</v>
      </c>
      <c r="C1854" t="e">
        <f t="shared" si="59"/>
        <v>#N/A</v>
      </c>
      <c r="D1854" t="s">
        <v>281</v>
      </c>
      <c r="E1854">
        <v>7</v>
      </c>
      <c r="F1854">
        <v>4</v>
      </c>
      <c r="G1854" s="1">
        <v>0.67</v>
      </c>
      <c r="H1854" s="2">
        <v>1</v>
      </c>
      <c r="M1854" t="s">
        <v>54</v>
      </c>
      <c r="N1854">
        <v>197</v>
      </c>
    </row>
    <row r="1855" spans="1:14" x14ac:dyDescent="0.2">
      <c r="A1855" t="s">
        <v>220</v>
      </c>
      <c r="B1855" t="s">
        <v>120</v>
      </c>
      <c r="C1855">
        <f t="shared" si="59"/>
        <v>4801</v>
      </c>
      <c r="D1855" t="s">
        <v>90</v>
      </c>
      <c r="E1855">
        <v>2</v>
      </c>
      <c r="F1855">
        <v>1</v>
      </c>
      <c r="G1855" s="1">
        <v>0.04</v>
      </c>
      <c r="I1855" s="2">
        <v>1</v>
      </c>
      <c r="M1855" t="s">
        <v>130</v>
      </c>
      <c r="N1855">
        <v>106</v>
      </c>
    </row>
    <row r="1856" spans="1:14" x14ac:dyDescent="0.2">
      <c r="A1856" t="s">
        <v>220</v>
      </c>
      <c r="B1856" t="s">
        <v>120</v>
      </c>
      <c r="C1856">
        <f t="shared" si="59"/>
        <v>4801</v>
      </c>
      <c r="D1856" t="s">
        <v>90</v>
      </c>
      <c r="E1856">
        <v>3</v>
      </c>
      <c r="F1856">
        <v>5</v>
      </c>
      <c r="G1856" s="1">
        <v>0.22</v>
      </c>
      <c r="H1856" s="2">
        <v>1</v>
      </c>
      <c r="M1856" t="s">
        <v>212</v>
      </c>
      <c r="N1856">
        <v>3240</v>
      </c>
    </row>
    <row r="1857" spans="1:14" x14ac:dyDescent="0.2">
      <c r="A1857" t="s">
        <v>220</v>
      </c>
      <c r="B1857" t="s">
        <v>120</v>
      </c>
      <c r="C1857">
        <f t="shared" si="59"/>
        <v>4801</v>
      </c>
      <c r="D1857" t="s">
        <v>90</v>
      </c>
      <c r="E1857">
        <v>4</v>
      </c>
      <c r="F1857">
        <v>5</v>
      </c>
      <c r="G1857" s="1">
        <v>0.22</v>
      </c>
      <c r="H1857" s="2">
        <v>0.8</v>
      </c>
      <c r="J1857" s="2">
        <v>0.2</v>
      </c>
      <c r="M1857" t="s">
        <v>125</v>
      </c>
      <c r="N1857">
        <v>3088</v>
      </c>
    </row>
    <row r="1858" spans="1:14" x14ac:dyDescent="0.2">
      <c r="A1858" t="s">
        <v>220</v>
      </c>
      <c r="B1858" t="s">
        <v>120</v>
      </c>
      <c r="C1858">
        <f t="shared" si="59"/>
        <v>4801</v>
      </c>
      <c r="D1858" t="s">
        <v>90</v>
      </c>
      <c r="E1858">
        <v>5</v>
      </c>
      <c r="F1858">
        <v>4</v>
      </c>
      <c r="G1858" s="1">
        <v>0.17</v>
      </c>
      <c r="H1858" s="2">
        <v>0.5</v>
      </c>
      <c r="J1858" s="2">
        <v>0.5</v>
      </c>
      <c r="M1858" t="s">
        <v>211</v>
      </c>
      <c r="N1858">
        <v>3239</v>
      </c>
    </row>
    <row r="1859" spans="1:14" x14ac:dyDescent="0.2">
      <c r="A1859" t="s">
        <v>220</v>
      </c>
      <c r="B1859" t="s">
        <v>120</v>
      </c>
      <c r="C1859">
        <f t="shared" si="59"/>
        <v>4801</v>
      </c>
      <c r="D1859" t="s">
        <v>90</v>
      </c>
      <c r="E1859">
        <v>6</v>
      </c>
      <c r="F1859">
        <v>2</v>
      </c>
      <c r="G1859" s="1">
        <v>0.09</v>
      </c>
      <c r="H1859" s="2">
        <v>0.5</v>
      </c>
      <c r="I1859" s="2">
        <v>0.5</v>
      </c>
      <c r="M1859" t="s">
        <v>284</v>
      </c>
      <c r="N1859">
        <v>4228</v>
      </c>
    </row>
    <row r="1860" spans="1:14" x14ac:dyDescent="0.2">
      <c r="A1860" t="s">
        <v>220</v>
      </c>
      <c r="B1860" t="s">
        <v>120</v>
      </c>
      <c r="C1860">
        <f t="shared" si="59"/>
        <v>4801</v>
      </c>
      <c r="D1860" t="s">
        <v>90</v>
      </c>
      <c r="E1860">
        <v>7</v>
      </c>
      <c r="F1860">
        <v>6</v>
      </c>
      <c r="G1860" s="1">
        <v>0.26</v>
      </c>
      <c r="H1860" s="2">
        <v>0.16700000000000001</v>
      </c>
      <c r="I1860" s="2">
        <v>0.5</v>
      </c>
      <c r="J1860" s="2">
        <v>0.33300000000000002</v>
      </c>
      <c r="M1860" t="s">
        <v>345</v>
      </c>
      <c r="N1860">
        <v>2041</v>
      </c>
    </row>
    <row r="1861" spans="1:14" x14ac:dyDescent="0.2">
      <c r="A1861" t="s">
        <v>220</v>
      </c>
      <c r="B1861" t="s">
        <v>120</v>
      </c>
      <c r="C1861">
        <f t="shared" si="59"/>
        <v>3027</v>
      </c>
      <c r="D1861" t="s">
        <v>210</v>
      </c>
      <c r="E1861">
        <v>5</v>
      </c>
      <c r="F1861">
        <v>3</v>
      </c>
      <c r="G1861" s="1">
        <v>1</v>
      </c>
      <c r="H1861" s="2">
        <v>0.66700000000000004</v>
      </c>
      <c r="J1861" s="2">
        <v>0.33300000000000002</v>
      </c>
      <c r="M1861" t="s">
        <v>282</v>
      </c>
      <c r="N1861">
        <v>4222</v>
      </c>
    </row>
    <row r="1862" spans="1:14" x14ac:dyDescent="0.2">
      <c r="A1862" t="s">
        <v>220</v>
      </c>
      <c r="B1862" t="s">
        <v>120</v>
      </c>
      <c r="C1862">
        <f t="shared" si="59"/>
        <v>3239</v>
      </c>
      <c r="D1862" t="s">
        <v>211</v>
      </c>
      <c r="E1862">
        <v>5</v>
      </c>
      <c r="F1862">
        <v>3</v>
      </c>
      <c r="G1862" s="1">
        <v>0.14000000000000001</v>
      </c>
      <c r="H1862" s="2">
        <v>1</v>
      </c>
      <c r="M1862" t="s">
        <v>216</v>
      </c>
      <c r="N1862">
        <v>3177</v>
      </c>
    </row>
    <row r="1863" spans="1:14" x14ac:dyDescent="0.2">
      <c r="A1863" t="s">
        <v>220</v>
      </c>
      <c r="B1863" t="s">
        <v>120</v>
      </c>
      <c r="C1863">
        <f t="shared" si="59"/>
        <v>3239</v>
      </c>
      <c r="D1863" t="s">
        <v>211</v>
      </c>
      <c r="E1863">
        <v>6</v>
      </c>
      <c r="F1863">
        <v>4</v>
      </c>
      <c r="G1863" s="1">
        <v>0.18</v>
      </c>
      <c r="H1863" s="2">
        <v>1</v>
      </c>
      <c r="M1863" t="s">
        <v>90</v>
      </c>
      <c r="N1863">
        <v>4801</v>
      </c>
    </row>
    <row r="1864" spans="1:14" x14ac:dyDescent="0.2">
      <c r="A1864" t="s">
        <v>220</v>
      </c>
      <c r="B1864" t="s">
        <v>120</v>
      </c>
      <c r="C1864">
        <f t="shared" si="59"/>
        <v>3239</v>
      </c>
      <c r="D1864" t="s">
        <v>211</v>
      </c>
      <c r="E1864">
        <v>7</v>
      </c>
      <c r="F1864">
        <v>15</v>
      </c>
      <c r="G1864" s="1">
        <v>0.68</v>
      </c>
      <c r="H1864" s="2">
        <v>0.8</v>
      </c>
      <c r="I1864" s="2">
        <v>0.13300000000000001</v>
      </c>
      <c r="J1864" s="2">
        <v>6.7000000000000004E-2</v>
      </c>
      <c r="M1864" t="s">
        <v>283</v>
      </c>
      <c r="N1864">
        <v>3594</v>
      </c>
    </row>
    <row r="1865" spans="1:14" x14ac:dyDescent="0.2">
      <c r="A1865" t="s">
        <v>220</v>
      </c>
      <c r="B1865" t="s">
        <v>120</v>
      </c>
      <c r="C1865">
        <f t="shared" si="59"/>
        <v>3177</v>
      </c>
      <c r="D1865" t="s">
        <v>216</v>
      </c>
      <c r="E1865">
        <v>3</v>
      </c>
      <c r="F1865">
        <v>1</v>
      </c>
      <c r="G1865" s="1">
        <v>0.06</v>
      </c>
      <c r="H1865" s="2">
        <v>1</v>
      </c>
      <c r="M1865" t="s">
        <v>30</v>
      </c>
      <c r="N1865">
        <v>3747</v>
      </c>
    </row>
    <row r="1866" spans="1:14" x14ac:dyDescent="0.2">
      <c r="A1866" t="s">
        <v>220</v>
      </c>
      <c r="B1866" t="s">
        <v>120</v>
      </c>
      <c r="C1866">
        <f t="shared" si="59"/>
        <v>3177</v>
      </c>
      <c r="D1866" t="s">
        <v>216</v>
      </c>
      <c r="E1866">
        <v>4</v>
      </c>
      <c r="F1866">
        <v>3</v>
      </c>
      <c r="G1866" s="1">
        <v>0.17</v>
      </c>
      <c r="H1866" s="2">
        <v>0.33300000000000002</v>
      </c>
      <c r="I1866" s="2">
        <v>0.66700000000000004</v>
      </c>
      <c r="M1866" t="s">
        <v>274</v>
      </c>
      <c r="N1866">
        <v>4971</v>
      </c>
    </row>
    <row r="1867" spans="1:14" x14ac:dyDescent="0.2">
      <c r="A1867" t="s">
        <v>220</v>
      </c>
      <c r="B1867" t="s">
        <v>120</v>
      </c>
      <c r="C1867">
        <f t="shared" si="59"/>
        <v>3177</v>
      </c>
      <c r="D1867" t="s">
        <v>216</v>
      </c>
      <c r="E1867">
        <v>5</v>
      </c>
      <c r="F1867">
        <v>6</v>
      </c>
      <c r="G1867" s="1">
        <v>0.33</v>
      </c>
      <c r="H1867" s="2">
        <v>0.33300000000000002</v>
      </c>
      <c r="I1867" s="2">
        <v>0.16700000000000001</v>
      </c>
      <c r="J1867" s="2">
        <v>0.5</v>
      </c>
      <c r="M1867" t="s">
        <v>210</v>
      </c>
      <c r="N1867">
        <v>3027</v>
      </c>
    </row>
    <row r="1868" spans="1:14" x14ac:dyDescent="0.2">
      <c r="A1868" t="s">
        <v>220</v>
      </c>
      <c r="B1868" t="s">
        <v>120</v>
      </c>
      <c r="C1868">
        <f t="shared" si="59"/>
        <v>3177</v>
      </c>
      <c r="D1868" t="s">
        <v>216</v>
      </c>
      <c r="E1868">
        <v>7</v>
      </c>
      <c r="F1868">
        <v>8</v>
      </c>
      <c r="G1868" s="1">
        <v>0.44</v>
      </c>
      <c r="H1868" s="2">
        <v>0.25</v>
      </c>
      <c r="I1868" s="2">
        <v>0.25</v>
      </c>
      <c r="J1868" s="2">
        <v>0.5</v>
      </c>
    </row>
    <row r="1869" spans="1:14" x14ac:dyDescent="0.2">
      <c r="A1869" t="s">
        <v>220</v>
      </c>
      <c r="B1869" t="s">
        <v>120</v>
      </c>
      <c r="C1869">
        <f t="shared" si="59"/>
        <v>3088</v>
      </c>
      <c r="D1869" t="s">
        <v>125</v>
      </c>
      <c r="E1869">
        <v>7</v>
      </c>
      <c r="F1869">
        <v>1</v>
      </c>
      <c r="G1869" s="1">
        <v>1</v>
      </c>
      <c r="J1869" s="2">
        <v>1</v>
      </c>
    </row>
    <row r="1870" spans="1:14" x14ac:dyDescent="0.2">
      <c r="A1870" t="s">
        <v>220</v>
      </c>
      <c r="B1870" t="s">
        <v>120</v>
      </c>
      <c r="C1870">
        <f t="shared" si="59"/>
        <v>197</v>
      </c>
      <c r="D1870" t="s">
        <v>54</v>
      </c>
      <c r="E1870">
        <v>1</v>
      </c>
      <c r="F1870">
        <v>3</v>
      </c>
      <c r="G1870" s="1">
        <v>0.01</v>
      </c>
      <c r="I1870" s="2">
        <v>1</v>
      </c>
    </row>
    <row r="1871" spans="1:14" x14ac:dyDescent="0.2">
      <c r="A1871" t="s">
        <v>220</v>
      </c>
      <c r="B1871" t="s">
        <v>120</v>
      </c>
      <c r="C1871">
        <f t="shared" si="59"/>
        <v>197</v>
      </c>
      <c r="D1871" t="s">
        <v>54</v>
      </c>
      <c r="E1871">
        <v>2</v>
      </c>
      <c r="F1871">
        <v>21</v>
      </c>
      <c r="G1871" s="1">
        <v>0.06</v>
      </c>
      <c r="H1871" s="2">
        <v>4.8000000000000001E-2</v>
      </c>
      <c r="I1871" s="2">
        <v>0.81</v>
      </c>
      <c r="J1871" s="2">
        <v>0.14299999999999999</v>
      </c>
    </row>
    <row r="1872" spans="1:14" x14ac:dyDescent="0.2">
      <c r="A1872" t="s">
        <v>220</v>
      </c>
      <c r="B1872" t="s">
        <v>120</v>
      </c>
      <c r="C1872">
        <f t="shared" si="59"/>
        <v>197</v>
      </c>
      <c r="D1872" t="s">
        <v>54</v>
      </c>
      <c r="E1872">
        <v>3</v>
      </c>
      <c r="F1872">
        <v>28</v>
      </c>
      <c r="G1872" s="1">
        <v>0.08</v>
      </c>
      <c r="H1872" s="2">
        <v>0.214</v>
      </c>
      <c r="I1872" s="2">
        <v>0.46400000000000002</v>
      </c>
      <c r="J1872" s="2">
        <v>0.32100000000000001</v>
      </c>
    </row>
    <row r="1873" spans="1:10" x14ac:dyDescent="0.2">
      <c r="A1873" t="s">
        <v>220</v>
      </c>
      <c r="B1873" t="s">
        <v>120</v>
      </c>
      <c r="C1873">
        <f t="shared" si="59"/>
        <v>197</v>
      </c>
      <c r="D1873" t="s">
        <v>54</v>
      </c>
      <c r="E1873">
        <v>4</v>
      </c>
      <c r="F1873">
        <v>39</v>
      </c>
      <c r="G1873" s="1">
        <v>0.11</v>
      </c>
      <c r="H1873" s="2">
        <v>0.41</v>
      </c>
      <c r="I1873" s="2">
        <v>0.33300000000000002</v>
      </c>
      <c r="J1873" s="2">
        <v>0.25600000000000001</v>
      </c>
    </row>
    <row r="1874" spans="1:10" x14ac:dyDescent="0.2">
      <c r="A1874" t="s">
        <v>220</v>
      </c>
      <c r="B1874" t="s">
        <v>120</v>
      </c>
      <c r="C1874">
        <f t="shared" si="59"/>
        <v>197</v>
      </c>
      <c r="D1874" t="s">
        <v>54</v>
      </c>
      <c r="E1874">
        <v>5</v>
      </c>
      <c r="F1874">
        <v>54</v>
      </c>
      <c r="G1874" s="1">
        <v>0.15</v>
      </c>
      <c r="H1874" s="2">
        <v>0.44400000000000001</v>
      </c>
      <c r="I1874" s="2">
        <v>0.24099999999999999</v>
      </c>
      <c r="J1874" s="2">
        <v>0.315</v>
      </c>
    </row>
    <row r="1875" spans="1:10" x14ac:dyDescent="0.2">
      <c r="A1875" t="s">
        <v>220</v>
      </c>
      <c r="B1875" t="s">
        <v>120</v>
      </c>
      <c r="C1875">
        <f t="shared" si="59"/>
        <v>197</v>
      </c>
      <c r="D1875" t="s">
        <v>54</v>
      </c>
      <c r="E1875">
        <v>6</v>
      </c>
      <c r="F1875">
        <v>78</v>
      </c>
      <c r="G1875" s="1">
        <v>0.22</v>
      </c>
      <c r="H1875" s="2">
        <v>0.25600000000000001</v>
      </c>
      <c r="I1875" s="2">
        <v>0.44900000000000001</v>
      </c>
      <c r="J1875" s="2">
        <v>0.29499999999999998</v>
      </c>
    </row>
    <row r="1876" spans="1:10" x14ac:dyDescent="0.2">
      <c r="A1876" t="s">
        <v>220</v>
      </c>
      <c r="B1876" t="s">
        <v>120</v>
      </c>
      <c r="C1876">
        <f t="shared" si="59"/>
        <v>197</v>
      </c>
      <c r="D1876" t="s">
        <v>54</v>
      </c>
      <c r="E1876">
        <v>7</v>
      </c>
      <c r="F1876">
        <v>126</v>
      </c>
      <c r="G1876" s="1">
        <v>0.36</v>
      </c>
      <c r="H1876" s="2">
        <v>0.28599999999999998</v>
      </c>
      <c r="I1876" s="2">
        <v>0.39700000000000002</v>
      </c>
      <c r="J1876" s="2">
        <v>0.317</v>
      </c>
    </row>
    <row r="1877" spans="1:10" x14ac:dyDescent="0.2">
      <c r="A1877" t="s">
        <v>220</v>
      </c>
      <c r="B1877" t="s">
        <v>120</v>
      </c>
      <c r="C1877">
        <f t="shared" si="59"/>
        <v>4222</v>
      </c>
      <c r="D1877" t="s">
        <v>282</v>
      </c>
      <c r="E1877">
        <v>3</v>
      </c>
      <c r="F1877">
        <v>3</v>
      </c>
      <c r="G1877" s="1">
        <v>0.08</v>
      </c>
      <c r="I1877" s="2">
        <v>0.66700000000000004</v>
      </c>
      <c r="J1877" s="2">
        <v>0.33300000000000002</v>
      </c>
    </row>
    <row r="1878" spans="1:10" x14ac:dyDescent="0.2">
      <c r="A1878" t="s">
        <v>220</v>
      </c>
      <c r="B1878" t="s">
        <v>120</v>
      </c>
      <c r="C1878">
        <f t="shared" si="59"/>
        <v>4222</v>
      </c>
      <c r="D1878" t="s">
        <v>282</v>
      </c>
      <c r="E1878">
        <v>4</v>
      </c>
      <c r="F1878">
        <v>6</v>
      </c>
      <c r="G1878" s="1">
        <v>0.17</v>
      </c>
      <c r="H1878" s="2">
        <v>0.5</v>
      </c>
      <c r="I1878" s="2">
        <v>0.33300000000000002</v>
      </c>
      <c r="J1878" s="2">
        <v>0.16700000000000001</v>
      </c>
    </row>
    <row r="1879" spans="1:10" x14ac:dyDescent="0.2">
      <c r="A1879" t="s">
        <v>220</v>
      </c>
      <c r="B1879" t="s">
        <v>120</v>
      </c>
      <c r="C1879">
        <f t="shared" si="59"/>
        <v>4222</v>
      </c>
      <c r="D1879" t="s">
        <v>282</v>
      </c>
      <c r="E1879">
        <v>5</v>
      </c>
      <c r="F1879">
        <v>10</v>
      </c>
      <c r="G1879" s="1">
        <v>0.28000000000000003</v>
      </c>
      <c r="H1879" s="2">
        <v>0.4</v>
      </c>
      <c r="I1879" s="2">
        <v>0.3</v>
      </c>
      <c r="J1879" s="2">
        <v>0.3</v>
      </c>
    </row>
    <row r="1880" spans="1:10" x14ac:dyDescent="0.2">
      <c r="A1880" t="s">
        <v>220</v>
      </c>
      <c r="B1880" t="s">
        <v>120</v>
      </c>
      <c r="C1880">
        <f t="shared" si="59"/>
        <v>4222</v>
      </c>
      <c r="D1880" t="s">
        <v>282</v>
      </c>
      <c r="E1880">
        <v>6</v>
      </c>
      <c r="F1880">
        <v>7</v>
      </c>
      <c r="G1880" s="1">
        <v>0.19</v>
      </c>
      <c r="H1880" s="2">
        <v>0.28599999999999998</v>
      </c>
      <c r="I1880" s="2">
        <v>0.71399999999999997</v>
      </c>
    </row>
    <row r="1881" spans="1:10" x14ac:dyDescent="0.2">
      <c r="A1881" t="s">
        <v>220</v>
      </c>
      <c r="B1881" t="s">
        <v>120</v>
      </c>
      <c r="C1881">
        <f t="shared" si="59"/>
        <v>4222</v>
      </c>
      <c r="D1881" t="s">
        <v>282</v>
      </c>
      <c r="E1881">
        <v>7</v>
      </c>
      <c r="F1881">
        <v>10</v>
      </c>
      <c r="G1881" s="1">
        <v>0.28000000000000003</v>
      </c>
      <c r="H1881" s="2">
        <v>0.4</v>
      </c>
      <c r="I1881" s="2">
        <v>0.4</v>
      </c>
      <c r="J1881" s="2">
        <v>0.2</v>
      </c>
    </row>
    <row r="1882" spans="1:10" x14ac:dyDescent="0.2">
      <c r="A1882" t="s">
        <v>220</v>
      </c>
      <c r="B1882" t="s">
        <v>120</v>
      </c>
      <c r="C1882">
        <f t="shared" si="59"/>
        <v>3594</v>
      </c>
      <c r="D1882" t="s">
        <v>283</v>
      </c>
      <c r="E1882">
        <v>5</v>
      </c>
      <c r="F1882">
        <v>1</v>
      </c>
      <c r="G1882" s="1">
        <v>0.13</v>
      </c>
      <c r="J1882" s="2">
        <v>1</v>
      </c>
    </row>
    <row r="1883" spans="1:10" x14ac:dyDescent="0.2">
      <c r="A1883" t="s">
        <v>220</v>
      </c>
      <c r="B1883" t="s">
        <v>120</v>
      </c>
      <c r="C1883">
        <f t="shared" si="59"/>
        <v>3594</v>
      </c>
      <c r="D1883" t="s">
        <v>283</v>
      </c>
      <c r="E1883">
        <v>6</v>
      </c>
      <c r="F1883">
        <v>1</v>
      </c>
      <c r="G1883" s="1">
        <v>0.13</v>
      </c>
      <c r="I1883" s="2">
        <v>1</v>
      </c>
    </row>
    <row r="1884" spans="1:10" x14ac:dyDescent="0.2">
      <c r="A1884" t="s">
        <v>220</v>
      </c>
      <c r="B1884" t="s">
        <v>120</v>
      </c>
      <c r="C1884">
        <f t="shared" si="59"/>
        <v>3594</v>
      </c>
      <c r="D1884" t="s">
        <v>283</v>
      </c>
      <c r="E1884">
        <v>7</v>
      </c>
      <c r="F1884">
        <v>6</v>
      </c>
      <c r="G1884" s="1">
        <v>0.75</v>
      </c>
      <c r="I1884" s="2">
        <v>0.33300000000000002</v>
      </c>
      <c r="J1884" s="2">
        <v>0.66700000000000004</v>
      </c>
    </row>
    <row r="1885" spans="1:10" x14ac:dyDescent="0.2">
      <c r="A1885" t="s">
        <v>220</v>
      </c>
      <c r="B1885" t="s">
        <v>120</v>
      </c>
      <c r="C1885">
        <f t="shared" si="59"/>
        <v>106</v>
      </c>
      <c r="D1885" t="s">
        <v>130</v>
      </c>
      <c r="E1885">
        <v>1</v>
      </c>
      <c r="F1885">
        <v>1</v>
      </c>
      <c r="G1885" s="1">
        <v>0.01</v>
      </c>
      <c r="I1885" s="2">
        <v>1</v>
      </c>
    </row>
    <row r="1886" spans="1:10" x14ac:dyDescent="0.2">
      <c r="A1886" t="s">
        <v>220</v>
      </c>
      <c r="B1886" t="s">
        <v>120</v>
      </c>
      <c r="C1886">
        <f t="shared" si="59"/>
        <v>106</v>
      </c>
      <c r="D1886" t="s">
        <v>130</v>
      </c>
      <c r="E1886">
        <v>2</v>
      </c>
      <c r="F1886">
        <v>1</v>
      </c>
      <c r="G1886" s="1">
        <v>0.01</v>
      </c>
      <c r="I1886" s="2">
        <v>1</v>
      </c>
    </row>
    <row r="1887" spans="1:10" x14ac:dyDescent="0.2">
      <c r="A1887" t="s">
        <v>220</v>
      </c>
      <c r="B1887" t="s">
        <v>120</v>
      </c>
      <c r="C1887">
        <f t="shared" si="59"/>
        <v>106</v>
      </c>
      <c r="D1887" t="s">
        <v>130</v>
      </c>
      <c r="E1887">
        <v>3</v>
      </c>
      <c r="F1887">
        <v>6</v>
      </c>
      <c r="G1887" s="1">
        <v>0.03</v>
      </c>
      <c r="H1887" s="2">
        <v>0.5</v>
      </c>
      <c r="I1887" s="2">
        <v>0.33300000000000002</v>
      </c>
      <c r="J1887" s="2">
        <v>0.16700000000000001</v>
      </c>
    </row>
    <row r="1888" spans="1:10" x14ac:dyDescent="0.2">
      <c r="A1888" t="s">
        <v>220</v>
      </c>
      <c r="B1888" t="s">
        <v>120</v>
      </c>
      <c r="C1888">
        <f t="shared" si="59"/>
        <v>106</v>
      </c>
      <c r="D1888" t="s">
        <v>130</v>
      </c>
      <c r="E1888">
        <v>4</v>
      </c>
      <c r="F1888">
        <v>18</v>
      </c>
      <c r="G1888" s="1">
        <v>0.09</v>
      </c>
      <c r="H1888" s="2">
        <v>0.38900000000000001</v>
      </c>
      <c r="I1888" s="2">
        <v>0.33300000000000002</v>
      </c>
      <c r="J1888" s="2">
        <v>0.27800000000000002</v>
      </c>
    </row>
    <row r="1889" spans="1:14" x14ac:dyDescent="0.2">
      <c r="A1889" t="s">
        <v>220</v>
      </c>
      <c r="B1889" t="s">
        <v>120</v>
      </c>
      <c r="C1889">
        <f t="shared" si="59"/>
        <v>106</v>
      </c>
      <c r="D1889" t="s">
        <v>130</v>
      </c>
      <c r="E1889">
        <v>5</v>
      </c>
      <c r="F1889">
        <v>54</v>
      </c>
      <c r="G1889" s="1">
        <v>0.28000000000000003</v>
      </c>
      <c r="H1889" s="2">
        <v>0.59299999999999997</v>
      </c>
      <c r="I1889" s="2">
        <v>0.185</v>
      </c>
      <c r="J1889" s="2">
        <v>0.222</v>
      </c>
    </row>
    <row r="1890" spans="1:14" x14ac:dyDescent="0.2">
      <c r="A1890" t="s">
        <v>220</v>
      </c>
      <c r="B1890" t="s">
        <v>120</v>
      </c>
      <c r="C1890">
        <f t="shared" si="59"/>
        <v>106</v>
      </c>
      <c r="D1890" t="s">
        <v>130</v>
      </c>
      <c r="E1890">
        <v>6</v>
      </c>
      <c r="F1890">
        <v>40</v>
      </c>
      <c r="G1890" s="1">
        <v>0.21</v>
      </c>
      <c r="H1890" s="2">
        <v>0.3</v>
      </c>
      <c r="I1890" s="2">
        <v>0.47499999999999998</v>
      </c>
      <c r="J1890" s="2">
        <v>0.22500000000000001</v>
      </c>
    </row>
    <row r="1891" spans="1:14" x14ac:dyDescent="0.2">
      <c r="A1891" t="s">
        <v>220</v>
      </c>
      <c r="B1891" t="s">
        <v>120</v>
      </c>
      <c r="C1891">
        <f t="shared" si="59"/>
        <v>106</v>
      </c>
      <c r="D1891" t="s">
        <v>130</v>
      </c>
      <c r="E1891">
        <v>7</v>
      </c>
      <c r="F1891">
        <v>70</v>
      </c>
      <c r="G1891" s="1">
        <v>0.37</v>
      </c>
      <c r="H1891" s="2">
        <v>0.24299999999999999</v>
      </c>
      <c r="I1891" s="2">
        <v>0.48599999999999999</v>
      </c>
      <c r="J1891" s="2">
        <v>0.27100000000000002</v>
      </c>
    </row>
    <row r="1892" spans="1:14" x14ac:dyDescent="0.2">
      <c r="A1892" t="s">
        <v>220</v>
      </c>
      <c r="B1892" t="s">
        <v>120</v>
      </c>
      <c r="C1892">
        <f t="shared" si="59"/>
        <v>4228</v>
      </c>
      <c r="D1892" t="s">
        <v>284</v>
      </c>
      <c r="E1892">
        <v>7</v>
      </c>
      <c r="F1892">
        <v>1</v>
      </c>
      <c r="G1892" s="1">
        <v>1</v>
      </c>
      <c r="J1892" s="2">
        <v>1</v>
      </c>
    </row>
    <row r="1893" spans="1:14" x14ac:dyDescent="0.2">
      <c r="A1893" t="s">
        <v>220</v>
      </c>
      <c r="B1893" t="s">
        <v>120</v>
      </c>
      <c r="C1893">
        <f t="shared" si="59"/>
        <v>3240</v>
      </c>
      <c r="D1893" t="s">
        <v>212</v>
      </c>
      <c r="E1893">
        <v>7</v>
      </c>
      <c r="F1893">
        <v>2</v>
      </c>
      <c r="G1893" s="1">
        <v>1</v>
      </c>
      <c r="H1893" s="2">
        <v>0.5</v>
      </c>
      <c r="J1893" s="2">
        <v>0.5</v>
      </c>
    </row>
    <row r="1894" spans="1:14" x14ac:dyDescent="0.2">
      <c r="A1894" t="s">
        <v>220</v>
      </c>
      <c r="B1894" t="s">
        <v>120</v>
      </c>
      <c r="C1894">
        <f t="shared" si="59"/>
        <v>3241</v>
      </c>
      <c r="D1894" t="s">
        <v>213</v>
      </c>
      <c r="E1894">
        <v>1</v>
      </c>
      <c r="F1894">
        <v>1</v>
      </c>
      <c r="G1894" s="1">
        <v>0</v>
      </c>
      <c r="I1894" s="2">
        <v>1</v>
      </c>
    </row>
    <row r="1895" spans="1:14" x14ac:dyDescent="0.2">
      <c r="A1895" t="s">
        <v>220</v>
      </c>
      <c r="B1895" t="s">
        <v>120</v>
      </c>
      <c r="C1895">
        <f t="shared" si="59"/>
        <v>3241</v>
      </c>
      <c r="D1895" t="s">
        <v>213</v>
      </c>
      <c r="E1895">
        <v>2</v>
      </c>
      <c r="F1895">
        <v>18</v>
      </c>
      <c r="G1895" s="1">
        <v>0.05</v>
      </c>
      <c r="H1895" s="2">
        <v>0.111</v>
      </c>
      <c r="I1895" s="2">
        <v>0.61099999999999999</v>
      </c>
      <c r="J1895" s="2">
        <v>0.27800000000000002</v>
      </c>
    </row>
    <row r="1896" spans="1:14" x14ac:dyDescent="0.2">
      <c r="A1896" t="s">
        <v>220</v>
      </c>
      <c r="B1896" t="s">
        <v>120</v>
      </c>
      <c r="C1896">
        <f t="shared" si="59"/>
        <v>3241</v>
      </c>
      <c r="D1896" t="s">
        <v>213</v>
      </c>
      <c r="E1896">
        <v>3</v>
      </c>
      <c r="F1896">
        <v>18</v>
      </c>
      <c r="G1896" s="1">
        <v>0.05</v>
      </c>
      <c r="H1896" s="2">
        <v>0.5</v>
      </c>
      <c r="I1896" s="2">
        <v>0.33300000000000002</v>
      </c>
      <c r="J1896" s="2">
        <v>0.16700000000000001</v>
      </c>
    </row>
    <row r="1897" spans="1:14" x14ac:dyDescent="0.2">
      <c r="A1897" t="s">
        <v>220</v>
      </c>
      <c r="B1897" t="s">
        <v>120</v>
      </c>
      <c r="C1897">
        <f t="shared" si="59"/>
        <v>3241</v>
      </c>
      <c r="D1897" t="s">
        <v>213</v>
      </c>
      <c r="E1897">
        <v>4</v>
      </c>
      <c r="F1897">
        <v>29</v>
      </c>
      <c r="G1897" s="1">
        <v>0.08</v>
      </c>
      <c r="H1897" s="2">
        <v>0.51700000000000002</v>
      </c>
      <c r="I1897" s="2">
        <v>0.17199999999999999</v>
      </c>
      <c r="J1897" s="2">
        <v>0.31</v>
      </c>
    </row>
    <row r="1898" spans="1:14" x14ac:dyDescent="0.2">
      <c r="A1898" t="s">
        <v>220</v>
      </c>
      <c r="B1898" t="s">
        <v>120</v>
      </c>
      <c r="C1898">
        <f t="shared" si="59"/>
        <v>3241</v>
      </c>
      <c r="D1898" t="s">
        <v>213</v>
      </c>
      <c r="E1898">
        <v>5</v>
      </c>
      <c r="F1898">
        <v>67</v>
      </c>
      <c r="G1898" s="1">
        <v>0.19</v>
      </c>
      <c r="H1898" s="2">
        <v>0.59699999999999998</v>
      </c>
      <c r="I1898" s="2">
        <v>0.20899999999999999</v>
      </c>
      <c r="J1898" s="2">
        <v>0.19400000000000001</v>
      </c>
    </row>
    <row r="1899" spans="1:14" x14ac:dyDescent="0.2">
      <c r="A1899" t="s">
        <v>220</v>
      </c>
      <c r="B1899" t="s">
        <v>120</v>
      </c>
      <c r="C1899">
        <f t="shared" si="59"/>
        <v>3241</v>
      </c>
      <c r="D1899" t="s">
        <v>213</v>
      </c>
      <c r="E1899">
        <v>6</v>
      </c>
      <c r="F1899">
        <v>80</v>
      </c>
      <c r="G1899" s="1">
        <v>0.23</v>
      </c>
      <c r="H1899" s="2">
        <v>0.313</v>
      </c>
      <c r="I1899" s="2">
        <v>0.55000000000000004</v>
      </c>
      <c r="J1899" s="2">
        <v>0.13800000000000001</v>
      </c>
    </row>
    <row r="1900" spans="1:14" x14ac:dyDescent="0.2">
      <c r="A1900" t="s">
        <v>220</v>
      </c>
      <c r="B1900" t="s">
        <v>120</v>
      </c>
      <c r="C1900">
        <f t="shared" si="59"/>
        <v>3241</v>
      </c>
      <c r="D1900" t="s">
        <v>213</v>
      </c>
      <c r="E1900">
        <v>7</v>
      </c>
      <c r="F1900">
        <v>142</v>
      </c>
      <c r="G1900" s="1">
        <v>0.4</v>
      </c>
      <c r="H1900" s="2">
        <v>0.373</v>
      </c>
      <c r="I1900" s="2">
        <v>0.437</v>
      </c>
      <c r="J1900" s="2">
        <v>0.19</v>
      </c>
    </row>
    <row r="1901" spans="1:14" x14ac:dyDescent="0.2">
      <c r="A1901" t="s">
        <v>220</v>
      </c>
      <c r="B1901" t="s">
        <v>147</v>
      </c>
      <c r="C1901">
        <f t="shared" ref="C1901:C1948" si="60">VLOOKUP(D1901,s8_beng,2,FALSE)</f>
        <v>489</v>
      </c>
      <c r="D1901" t="s">
        <v>61</v>
      </c>
      <c r="E1901">
        <v>6</v>
      </c>
      <c r="F1901">
        <v>1</v>
      </c>
      <c r="G1901" s="1">
        <v>1</v>
      </c>
      <c r="H1901" s="2">
        <v>1</v>
      </c>
      <c r="M1901" t="s">
        <v>156</v>
      </c>
      <c r="N1901">
        <v>143</v>
      </c>
    </row>
    <row r="1902" spans="1:14" x14ac:dyDescent="0.2">
      <c r="A1902" t="s">
        <v>220</v>
      </c>
      <c r="B1902" t="s">
        <v>147</v>
      </c>
      <c r="C1902">
        <f t="shared" si="60"/>
        <v>4675</v>
      </c>
      <c r="D1902" t="s">
        <v>285</v>
      </c>
      <c r="E1902">
        <v>4</v>
      </c>
      <c r="F1902">
        <v>4</v>
      </c>
      <c r="G1902" s="1">
        <v>0.1</v>
      </c>
      <c r="I1902" s="2">
        <v>0.25</v>
      </c>
      <c r="J1902" s="2">
        <v>0.75</v>
      </c>
      <c r="M1902" t="s">
        <v>320</v>
      </c>
      <c r="N1902">
        <v>3176</v>
      </c>
    </row>
    <row r="1903" spans="1:14" x14ac:dyDescent="0.2">
      <c r="A1903" t="s">
        <v>220</v>
      </c>
      <c r="B1903" t="s">
        <v>147</v>
      </c>
      <c r="C1903">
        <f t="shared" si="60"/>
        <v>4675</v>
      </c>
      <c r="D1903" t="s">
        <v>285</v>
      </c>
      <c r="E1903">
        <v>5</v>
      </c>
      <c r="F1903">
        <v>15</v>
      </c>
      <c r="G1903" s="1">
        <v>0.38</v>
      </c>
      <c r="H1903" s="2">
        <v>0.6</v>
      </c>
      <c r="I1903" s="2">
        <v>0.2</v>
      </c>
      <c r="J1903" s="2">
        <v>0.2</v>
      </c>
      <c r="M1903" t="s">
        <v>143</v>
      </c>
      <c r="N1903">
        <v>111</v>
      </c>
    </row>
    <row r="1904" spans="1:14" x14ac:dyDescent="0.2">
      <c r="A1904" t="s">
        <v>220</v>
      </c>
      <c r="B1904" t="s">
        <v>147</v>
      </c>
      <c r="C1904">
        <f t="shared" si="60"/>
        <v>4675</v>
      </c>
      <c r="D1904" t="s">
        <v>285</v>
      </c>
      <c r="E1904">
        <v>6</v>
      </c>
      <c r="F1904">
        <v>9</v>
      </c>
      <c r="G1904" s="1">
        <v>0.23</v>
      </c>
      <c r="H1904" s="2">
        <v>0.33300000000000002</v>
      </c>
      <c r="I1904" s="2">
        <v>0.44400000000000001</v>
      </c>
      <c r="J1904" s="2">
        <v>0.222</v>
      </c>
      <c r="M1904" t="s">
        <v>61</v>
      </c>
      <c r="N1904">
        <v>489</v>
      </c>
    </row>
    <row r="1905" spans="1:14" x14ac:dyDescent="0.2">
      <c r="A1905" t="s">
        <v>220</v>
      </c>
      <c r="B1905" t="s">
        <v>147</v>
      </c>
      <c r="C1905">
        <f t="shared" si="60"/>
        <v>4675</v>
      </c>
      <c r="D1905" t="s">
        <v>285</v>
      </c>
      <c r="E1905">
        <v>7</v>
      </c>
      <c r="F1905">
        <v>11</v>
      </c>
      <c r="G1905" s="1">
        <v>0.28000000000000003</v>
      </c>
      <c r="H1905" s="2">
        <v>0.54500000000000004</v>
      </c>
      <c r="I1905" s="2">
        <v>0.36399999999999999</v>
      </c>
      <c r="J1905" s="2">
        <v>9.0999999999999998E-2</v>
      </c>
      <c r="M1905" t="s">
        <v>159</v>
      </c>
      <c r="N1905">
        <v>160</v>
      </c>
    </row>
    <row r="1906" spans="1:14" x14ac:dyDescent="0.2">
      <c r="A1906" t="s">
        <v>220</v>
      </c>
      <c r="B1906" t="s">
        <v>147</v>
      </c>
      <c r="C1906">
        <f t="shared" si="60"/>
        <v>3126</v>
      </c>
      <c r="D1906" t="s">
        <v>286</v>
      </c>
      <c r="E1906">
        <v>7</v>
      </c>
      <c r="F1906">
        <v>1</v>
      </c>
      <c r="G1906" s="1">
        <v>1</v>
      </c>
      <c r="H1906" s="2">
        <v>1</v>
      </c>
      <c r="M1906" t="s">
        <v>286</v>
      </c>
      <c r="N1906">
        <v>3126</v>
      </c>
    </row>
    <row r="1907" spans="1:14" x14ac:dyDescent="0.2">
      <c r="A1907" t="s">
        <v>220</v>
      </c>
      <c r="B1907" t="s">
        <v>147</v>
      </c>
      <c r="C1907">
        <f t="shared" si="60"/>
        <v>2021</v>
      </c>
      <c r="D1907" t="s">
        <v>89</v>
      </c>
      <c r="E1907">
        <v>5</v>
      </c>
      <c r="F1907">
        <v>7</v>
      </c>
      <c r="G1907" s="1">
        <v>0.57999999999999996</v>
      </c>
      <c r="H1907" s="2">
        <v>0.85699999999999998</v>
      </c>
      <c r="I1907" s="2">
        <v>0.14299999999999999</v>
      </c>
      <c r="M1907" t="s">
        <v>244</v>
      </c>
      <c r="N1907">
        <v>4723</v>
      </c>
    </row>
    <row r="1908" spans="1:14" x14ac:dyDescent="0.2">
      <c r="A1908" t="s">
        <v>220</v>
      </c>
      <c r="B1908" t="s">
        <v>147</v>
      </c>
      <c r="C1908">
        <f t="shared" si="60"/>
        <v>2021</v>
      </c>
      <c r="D1908" t="s">
        <v>89</v>
      </c>
      <c r="E1908">
        <v>6</v>
      </c>
      <c r="F1908">
        <v>1</v>
      </c>
      <c r="G1908" s="1">
        <v>0.08</v>
      </c>
      <c r="H1908" s="2">
        <v>1</v>
      </c>
      <c r="M1908" t="s">
        <v>288</v>
      </c>
      <c r="N1908">
        <v>3151</v>
      </c>
    </row>
    <row r="1909" spans="1:14" x14ac:dyDescent="0.2">
      <c r="A1909" t="s">
        <v>220</v>
      </c>
      <c r="B1909" t="s">
        <v>147</v>
      </c>
      <c r="C1909">
        <f t="shared" si="60"/>
        <v>2021</v>
      </c>
      <c r="D1909" t="s">
        <v>89</v>
      </c>
      <c r="E1909">
        <v>7</v>
      </c>
      <c r="F1909">
        <v>4</v>
      </c>
      <c r="G1909" s="1">
        <v>0.33</v>
      </c>
      <c r="H1909" s="2">
        <v>0.25</v>
      </c>
      <c r="I1909" s="2">
        <v>0.25</v>
      </c>
      <c r="J1909" s="2">
        <v>0.5</v>
      </c>
      <c r="M1909" t="s">
        <v>285</v>
      </c>
      <c r="N1909">
        <v>4675</v>
      </c>
    </row>
    <row r="1910" spans="1:14" x14ac:dyDescent="0.2">
      <c r="A1910" t="s">
        <v>220</v>
      </c>
      <c r="B1910" t="s">
        <v>147</v>
      </c>
      <c r="C1910" t="e">
        <f t="shared" si="60"/>
        <v>#N/A</v>
      </c>
      <c r="D1910" t="s">
        <v>287</v>
      </c>
      <c r="E1910">
        <v>2</v>
      </c>
      <c r="F1910">
        <v>6</v>
      </c>
      <c r="G1910" s="1">
        <v>0.03</v>
      </c>
      <c r="I1910" s="2">
        <v>0.66700000000000004</v>
      </c>
      <c r="J1910" s="2">
        <v>0.33300000000000002</v>
      </c>
      <c r="M1910" t="s">
        <v>139</v>
      </c>
      <c r="N1910">
        <v>724</v>
      </c>
    </row>
    <row r="1911" spans="1:14" x14ac:dyDescent="0.2">
      <c r="A1911" t="s">
        <v>220</v>
      </c>
      <c r="B1911" t="s">
        <v>147</v>
      </c>
      <c r="C1911" t="e">
        <f t="shared" si="60"/>
        <v>#N/A</v>
      </c>
      <c r="D1911" t="s">
        <v>287</v>
      </c>
      <c r="E1911">
        <v>3</v>
      </c>
      <c r="F1911">
        <v>23</v>
      </c>
      <c r="G1911" s="1">
        <v>0.12</v>
      </c>
      <c r="H1911" s="2">
        <v>0.30399999999999999</v>
      </c>
      <c r="I1911" s="2">
        <v>0.56499999999999995</v>
      </c>
      <c r="J1911" s="2">
        <v>0.13</v>
      </c>
      <c r="M1911" t="s">
        <v>375</v>
      </c>
      <c r="N1911">
        <v>3094</v>
      </c>
    </row>
    <row r="1912" spans="1:14" x14ac:dyDescent="0.2">
      <c r="A1912" t="s">
        <v>220</v>
      </c>
      <c r="B1912" t="s">
        <v>147</v>
      </c>
      <c r="C1912" t="e">
        <f t="shared" si="60"/>
        <v>#N/A</v>
      </c>
      <c r="D1912" t="s">
        <v>287</v>
      </c>
      <c r="E1912">
        <v>4</v>
      </c>
      <c r="F1912">
        <v>24</v>
      </c>
      <c r="G1912" s="1">
        <v>0.13</v>
      </c>
      <c r="H1912" s="2">
        <v>0.41699999999999998</v>
      </c>
      <c r="I1912" s="2">
        <v>0.20799999999999999</v>
      </c>
      <c r="J1912" s="2">
        <v>0.375</v>
      </c>
      <c r="M1912" t="s">
        <v>452</v>
      </c>
      <c r="N1912">
        <v>232</v>
      </c>
    </row>
    <row r="1913" spans="1:14" x14ac:dyDescent="0.2">
      <c r="A1913" t="s">
        <v>220</v>
      </c>
      <c r="B1913" t="s">
        <v>147</v>
      </c>
      <c r="C1913" t="e">
        <f t="shared" si="60"/>
        <v>#N/A</v>
      </c>
      <c r="D1913" t="s">
        <v>287</v>
      </c>
      <c r="E1913">
        <v>5</v>
      </c>
      <c r="F1913">
        <v>52</v>
      </c>
      <c r="G1913" s="1">
        <v>0.28000000000000003</v>
      </c>
      <c r="H1913" s="2">
        <v>0.71199999999999997</v>
      </c>
      <c r="I1913" s="2">
        <v>0.192</v>
      </c>
      <c r="J1913" s="2">
        <v>9.6000000000000002E-2</v>
      </c>
      <c r="M1913" t="s">
        <v>193</v>
      </c>
      <c r="N1913">
        <v>123</v>
      </c>
    </row>
    <row r="1914" spans="1:14" x14ac:dyDescent="0.2">
      <c r="A1914" t="s">
        <v>220</v>
      </c>
      <c r="B1914" t="s">
        <v>147</v>
      </c>
      <c r="C1914" t="e">
        <f t="shared" si="60"/>
        <v>#N/A</v>
      </c>
      <c r="D1914" t="s">
        <v>287</v>
      </c>
      <c r="E1914">
        <v>6</v>
      </c>
      <c r="F1914">
        <v>20</v>
      </c>
      <c r="G1914" s="1">
        <v>0.11</v>
      </c>
      <c r="H1914" s="2">
        <v>0.4</v>
      </c>
      <c r="I1914" s="2">
        <v>0.35</v>
      </c>
      <c r="J1914" s="2">
        <v>0.25</v>
      </c>
      <c r="M1914" t="s">
        <v>45</v>
      </c>
      <c r="N1914">
        <v>3084</v>
      </c>
    </row>
    <row r="1915" spans="1:14" x14ac:dyDescent="0.2">
      <c r="A1915" t="s">
        <v>220</v>
      </c>
      <c r="B1915" t="s">
        <v>147</v>
      </c>
      <c r="C1915" t="e">
        <f t="shared" si="60"/>
        <v>#N/A</v>
      </c>
      <c r="D1915" t="s">
        <v>287</v>
      </c>
      <c r="E1915">
        <v>7</v>
      </c>
      <c r="F1915">
        <v>60</v>
      </c>
      <c r="G1915" s="1">
        <v>0.32</v>
      </c>
      <c r="H1915" s="2">
        <v>0.217</v>
      </c>
      <c r="I1915" s="2">
        <v>0.46700000000000003</v>
      </c>
      <c r="J1915" s="2">
        <v>0.317</v>
      </c>
      <c r="M1915" t="s">
        <v>161</v>
      </c>
      <c r="N1915">
        <v>185</v>
      </c>
    </row>
    <row r="1916" spans="1:14" x14ac:dyDescent="0.2">
      <c r="A1916" t="s">
        <v>220</v>
      </c>
      <c r="B1916" t="s">
        <v>147</v>
      </c>
      <c r="C1916">
        <f t="shared" si="60"/>
        <v>143</v>
      </c>
      <c r="D1916" t="s">
        <v>156</v>
      </c>
      <c r="E1916">
        <v>2</v>
      </c>
      <c r="F1916">
        <v>21</v>
      </c>
      <c r="G1916" s="1">
        <v>0.05</v>
      </c>
      <c r="I1916" s="2">
        <v>0.85699999999999998</v>
      </c>
      <c r="J1916" s="2">
        <v>0.14299999999999999</v>
      </c>
      <c r="M1916" t="s">
        <v>89</v>
      </c>
      <c r="N1916">
        <v>2021</v>
      </c>
    </row>
    <row r="1917" spans="1:14" x14ac:dyDescent="0.2">
      <c r="A1917" t="s">
        <v>220</v>
      </c>
      <c r="B1917" t="s">
        <v>147</v>
      </c>
      <c r="C1917">
        <f t="shared" si="60"/>
        <v>143</v>
      </c>
      <c r="D1917" t="s">
        <v>156</v>
      </c>
      <c r="E1917">
        <v>3</v>
      </c>
      <c r="F1917">
        <v>21</v>
      </c>
      <c r="G1917" s="1">
        <v>0.05</v>
      </c>
      <c r="H1917" s="2">
        <v>0.42899999999999999</v>
      </c>
      <c r="I1917" s="2">
        <v>0.23799999999999999</v>
      </c>
      <c r="J1917" s="2">
        <v>0.33300000000000002</v>
      </c>
      <c r="M1917" t="s">
        <v>453</v>
      </c>
      <c r="N1917">
        <v>3301</v>
      </c>
    </row>
    <row r="1918" spans="1:14" x14ac:dyDescent="0.2">
      <c r="A1918" t="s">
        <v>220</v>
      </c>
      <c r="B1918" t="s">
        <v>147</v>
      </c>
      <c r="C1918">
        <f t="shared" si="60"/>
        <v>143</v>
      </c>
      <c r="D1918" t="s">
        <v>156</v>
      </c>
      <c r="E1918">
        <v>4</v>
      </c>
      <c r="F1918">
        <v>27</v>
      </c>
      <c r="G1918" s="1">
        <v>7.0000000000000007E-2</v>
      </c>
      <c r="H1918" s="2">
        <v>0.37</v>
      </c>
      <c r="I1918" s="2">
        <v>0.37</v>
      </c>
      <c r="J1918" s="2">
        <v>0.25900000000000001</v>
      </c>
      <c r="M1918" t="s">
        <v>454</v>
      </c>
      <c r="N1918">
        <v>661</v>
      </c>
    </row>
    <row r="1919" spans="1:14" x14ac:dyDescent="0.2">
      <c r="A1919" t="s">
        <v>220</v>
      </c>
      <c r="B1919" t="s">
        <v>147</v>
      </c>
      <c r="C1919">
        <f t="shared" si="60"/>
        <v>143</v>
      </c>
      <c r="D1919" t="s">
        <v>156</v>
      </c>
      <c r="E1919">
        <v>5</v>
      </c>
      <c r="F1919">
        <v>88</v>
      </c>
      <c r="G1919" s="1">
        <v>0.22</v>
      </c>
      <c r="H1919" s="2">
        <v>0.47699999999999998</v>
      </c>
      <c r="I1919" s="2">
        <v>0.22700000000000001</v>
      </c>
      <c r="J1919" s="2">
        <v>0.29499999999999998</v>
      </c>
      <c r="M1919" t="s">
        <v>127</v>
      </c>
      <c r="N1919">
        <v>94</v>
      </c>
    </row>
    <row r="1920" spans="1:14" x14ac:dyDescent="0.2">
      <c r="A1920" t="s">
        <v>220</v>
      </c>
      <c r="B1920" t="s">
        <v>147</v>
      </c>
      <c r="C1920">
        <f t="shared" si="60"/>
        <v>143</v>
      </c>
      <c r="D1920" t="s">
        <v>156</v>
      </c>
      <c r="E1920">
        <v>6</v>
      </c>
      <c r="F1920">
        <v>99</v>
      </c>
      <c r="G1920" s="1">
        <v>0.25</v>
      </c>
      <c r="H1920" s="2">
        <v>0.23200000000000001</v>
      </c>
      <c r="I1920" s="2">
        <v>0.60599999999999998</v>
      </c>
      <c r="J1920" s="2">
        <v>0.16200000000000001</v>
      </c>
      <c r="M1920" t="s">
        <v>289</v>
      </c>
      <c r="N1920">
        <v>3100</v>
      </c>
    </row>
    <row r="1921" spans="1:10" x14ac:dyDescent="0.2">
      <c r="A1921" t="s">
        <v>220</v>
      </c>
      <c r="B1921" t="s">
        <v>147</v>
      </c>
      <c r="C1921">
        <f t="shared" si="60"/>
        <v>143</v>
      </c>
      <c r="D1921" t="s">
        <v>156</v>
      </c>
      <c r="E1921">
        <v>7</v>
      </c>
      <c r="F1921">
        <v>145</v>
      </c>
      <c r="G1921" s="1">
        <v>0.36</v>
      </c>
      <c r="H1921" s="2">
        <v>0.152</v>
      </c>
      <c r="I1921" s="2">
        <v>0.57899999999999996</v>
      </c>
      <c r="J1921" s="2">
        <v>0.26900000000000002</v>
      </c>
    </row>
    <row r="1922" spans="1:10" x14ac:dyDescent="0.2">
      <c r="A1922" t="s">
        <v>220</v>
      </c>
      <c r="B1922" t="s">
        <v>147</v>
      </c>
      <c r="C1922">
        <f t="shared" si="60"/>
        <v>3151</v>
      </c>
      <c r="D1922" t="s">
        <v>288</v>
      </c>
      <c r="E1922">
        <v>4</v>
      </c>
      <c r="F1922">
        <v>2</v>
      </c>
      <c r="G1922" s="1">
        <v>0.05</v>
      </c>
      <c r="H1922" s="2">
        <v>0.5</v>
      </c>
      <c r="I1922" s="2">
        <v>0.5</v>
      </c>
    </row>
    <row r="1923" spans="1:10" x14ac:dyDescent="0.2">
      <c r="A1923" t="s">
        <v>220</v>
      </c>
      <c r="B1923" t="s">
        <v>147</v>
      </c>
      <c r="C1923">
        <f t="shared" si="60"/>
        <v>3151</v>
      </c>
      <c r="D1923" t="s">
        <v>288</v>
      </c>
      <c r="E1923">
        <v>5</v>
      </c>
      <c r="F1923">
        <v>10</v>
      </c>
      <c r="G1923" s="1">
        <v>0.27</v>
      </c>
      <c r="H1923" s="2">
        <v>0.4</v>
      </c>
      <c r="I1923" s="2">
        <v>0.1</v>
      </c>
      <c r="J1923" s="2">
        <v>0.5</v>
      </c>
    </row>
    <row r="1924" spans="1:10" x14ac:dyDescent="0.2">
      <c r="A1924" t="s">
        <v>220</v>
      </c>
      <c r="B1924" t="s">
        <v>147</v>
      </c>
      <c r="C1924">
        <f t="shared" si="60"/>
        <v>3151</v>
      </c>
      <c r="D1924" t="s">
        <v>288</v>
      </c>
      <c r="E1924">
        <v>6</v>
      </c>
      <c r="F1924">
        <v>13</v>
      </c>
      <c r="G1924" s="1">
        <v>0.35</v>
      </c>
      <c r="H1924" s="2">
        <v>0.53800000000000003</v>
      </c>
      <c r="I1924" s="2">
        <v>0.308</v>
      </c>
      <c r="J1924" s="2">
        <v>0.154</v>
      </c>
    </row>
    <row r="1925" spans="1:10" x14ac:dyDescent="0.2">
      <c r="A1925" t="s">
        <v>220</v>
      </c>
      <c r="B1925" t="s">
        <v>147</v>
      </c>
      <c r="C1925">
        <f t="shared" si="60"/>
        <v>3151</v>
      </c>
      <c r="D1925" t="s">
        <v>288</v>
      </c>
      <c r="E1925">
        <v>7</v>
      </c>
      <c r="F1925">
        <v>12</v>
      </c>
      <c r="G1925" s="1">
        <v>0.32</v>
      </c>
      <c r="H1925" s="2">
        <v>0.41699999999999998</v>
      </c>
      <c r="I1925" s="2">
        <v>0.33300000000000002</v>
      </c>
      <c r="J1925" s="2">
        <v>0.25</v>
      </c>
    </row>
    <row r="1926" spans="1:10" x14ac:dyDescent="0.2">
      <c r="A1926" t="s">
        <v>220</v>
      </c>
      <c r="B1926" t="s">
        <v>147</v>
      </c>
      <c r="C1926">
        <f t="shared" si="60"/>
        <v>3100</v>
      </c>
      <c r="D1926" t="s">
        <v>289</v>
      </c>
      <c r="E1926">
        <v>4</v>
      </c>
      <c r="F1926">
        <v>1</v>
      </c>
      <c r="G1926" s="1">
        <v>1</v>
      </c>
      <c r="H1926" s="2">
        <v>1</v>
      </c>
    </row>
    <row r="1927" spans="1:10" x14ac:dyDescent="0.2">
      <c r="A1927" t="s">
        <v>220</v>
      </c>
      <c r="B1927" t="s">
        <v>147</v>
      </c>
      <c r="C1927">
        <f t="shared" si="60"/>
        <v>160</v>
      </c>
      <c r="D1927" t="s">
        <v>159</v>
      </c>
      <c r="E1927">
        <v>3</v>
      </c>
      <c r="F1927">
        <v>1</v>
      </c>
      <c r="G1927" s="1">
        <v>0.11</v>
      </c>
      <c r="H1927" s="2">
        <v>1</v>
      </c>
    </row>
    <row r="1928" spans="1:10" x14ac:dyDescent="0.2">
      <c r="A1928" t="s">
        <v>220</v>
      </c>
      <c r="B1928" t="s">
        <v>147</v>
      </c>
      <c r="C1928">
        <f t="shared" si="60"/>
        <v>160</v>
      </c>
      <c r="D1928" t="s">
        <v>159</v>
      </c>
      <c r="E1928">
        <v>4</v>
      </c>
      <c r="F1928">
        <v>1</v>
      </c>
      <c r="G1928" s="1">
        <v>0.11</v>
      </c>
      <c r="H1928" s="2">
        <v>1</v>
      </c>
    </row>
    <row r="1929" spans="1:10" x14ac:dyDescent="0.2">
      <c r="A1929" t="s">
        <v>220</v>
      </c>
      <c r="B1929" t="s">
        <v>147</v>
      </c>
      <c r="C1929">
        <f t="shared" si="60"/>
        <v>160</v>
      </c>
      <c r="D1929" t="s">
        <v>159</v>
      </c>
      <c r="E1929">
        <v>7</v>
      </c>
      <c r="F1929">
        <v>7</v>
      </c>
      <c r="G1929" s="1">
        <v>0.78</v>
      </c>
      <c r="H1929" s="2">
        <v>0.57099999999999995</v>
      </c>
      <c r="I1929" s="2">
        <v>0.28599999999999998</v>
      </c>
      <c r="J1929" s="2">
        <v>0.14299999999999999</v>
      </c>
    </row>
    <row r="1930" spans="1:10" x14ac:dyDescent="0.2">
      <c r="A1930" t="s">
        <v>220</v>
      </c>
      <c r="B1930" t="s">
        <v>147</v>
      </c>
      <c r="C1930">
        <f t="shared" si="60"/>
        <v>3094</v>
      </c>
      <c r="D1930" t="s">
        <v>375</v>
      </c>
      <c r="E1930">
        <v>2</v>
      </c>
      <c r="F1930">
        <v>1</v>
      </c>
      <c r="G1930" s="1">
        <v>0.03</v>
      </c>
      <c r="I1930" s="2">
        <v>1</v>
      </c>
    </row>
    <row r="1931" spans="1:10" x14ac:dyDescent="0.2">
      <c r="A1931" t="s">
        <v>220</v>
      </c>
      <c r="B1931" t="s">
        <v>147</v>
      </c>
      <c r="C1931">
        <f t="shared" si="60"/>
        <v>3094</v>
      </c>
      <c r="D1931" t="s">
        <v>375</v>
      </c>
      <c r="E1931">
        <v>4</v>
      </c>
      <c r="F1931">
        <v>5</v>
      </c>
      <c r="G1931" s="1">
        <v>0.15</v>
      </c>
      <c r="H1931" s="2">
        <v>1</v>
      </c>
    </row>
    <row r="1932" spans="1:10" x14ac:dyDescent="0.2">
      <c r="A1932" t="s">
        <v>220</v>
      </c>
      <c r="B1932" t="s">
        <v>147</v>
      </c>
      <c r="C1932">
        <f t="shared" si="60"/>
        <v>3094</v>
      </c>
      <c r="D1932" t="s">
        <v>375</v>
      </c>
      <c r="E1932">
        <v>5</v>
      </c>
      <c r="F1932">
        <v>14</v>
      </c>
      <c r="G1932" s="1">
        <v>0.42</v>
      </c>
      <c r="H1932" s="2">
        <v>0.42899999999999999</v>
      </c>
      <c r="I1932" s="2">
        <v>0.14299999999999999</v>
      </c>
      <c r="J1932" s="2">
        <v>0.42899999999999999</v>
      </c>
    </row>
    <row r="1933" spans="1:10" x14ac:dyDescent="0.2">
      <c r="A1933" t="s">
        <v>220</v>
      </c>
      <c r="B1933" t="s">
        <v>147</v>
      </c>
      <c r="C1933">
        <f t="shared" si="60"/>
        <v>3094</v>
      </c>
      <c r="D1933" t="s">
        <v>375</v>
      </c>
      <c r="E1933">
        <v>6</v>
      </c>
      <c r="F1933">
        <v>2</v>
      </c>
      <c r="G1933" s="1">
        <v>0.06</v>
      </c>
      <c r="H1933" s="2">
        <v>1</v>
      </c>
    </row>
    <row r="1934" spans="1:10" x14ac:dyDescent="0.2">
      <c r="A1934" t="s">
        <v>220</v>
      </c>
      <c r="B1934" t="s">
        <v>147</v>
      </c>
      <c r="C1934">
        <f t="shared" si="60"/>
        <v>3094</v>
      </c>
      <c r="D1934" t="s">
        <v>375</v>
      </c>
      <c r="E1934">
        <v>7</v>
      </c>
      <c r="F1934">
        <v>11</v>
      </c>
      <c r="G1934" s="1">
        <v>0.33</v>
      </c>
      <c r="H1934" s="2">
        <v>0.54500000000000004</v>
      </c>
      <c r="I1934" s="2">
        <v>0.36399999999999999</v>
      </c>
      <c r="J1934" s="2">
        <v>9.0999999999999998E-2</v>
      </c>
    </row>
    <row r="1935" spans="1:10" x14ac:dyDescent="0.2">
      <c r="A1935" t="s">
        <v>220</v>
      </c>
      <c r="B1935" t="s">
        <v>147</v>
      </c>
      <c r="C1935">
        <f t="shared" si="60"/>
        <v>3084</v>
      </c>
      <c r="D1935" t="s">
        <v>45</v>
      </c>
      <c r="E1935">
        <v>5</v>
      </c>
      <c r="F1935">
        <v>1</v>
      </c>
      <c r="G1935" s="1">
        <v>1</v>
      </c>
      <c r="H1935" s="2">
        <v>1</v>
      </c>
    </row>
    <row r="1936" spans="1:10" x14ac:dyDescent="0.2">
      <c r="A1936" t="s">
        <v>220</v>
      </c>
      <c r="B1936" t="s">
        <v>147</v>
      </c>
      <c r="C1936">
        <f t="shared" si="60"/>
        <v>94</v>
      </c>
      <c r="D1936" t="s">
        <v>127</v>
      </c>
      <c r="E1936">
        <v>5</v>
      </c>
      <c r="F1936">
        <v>3</v>
      </c>
      <c r="G1936" s="1">
        <v>0.38</v>
      </c>
      <c r="H1936" s="2">
        <v>0.66700000000000004</v>
      </c>
      <c r="J1936" s="2">
        <v>0.33300000000000002</v>
      </c>
    </row>
    <row r="1937" spans="1:14" x14ac:dyDescent="0.2">
      <c r="A1937" t="s">
        <v>220</v>
      </c>
      <c r="B1937" t="s">
        <v>147</v>
      </c>
      <c r="C1937">
        <f t="shared" si="60"/>
        <v>94</v>
      </c>
      <c r="D1937" t="s">
        <v>127</v>
      </c>
      <c r="E1937">
        <v>6</v>
      </c>
      <c r="F1937">
        <v>3</v>
      </c>
      <c r="G1937" s="1">
        <v>0.38</v>
      </c>
      <c r="H1937" s="2">
        <v>0.33300000000000002</v>
      </c>
      <c r="J1937" s="2">
        <v>0.66700000000000004</v>
      </c>
    </row>
    <row r="1938" spans="1:14" x14ac:dyDescent="0.2">
      <c r="A1938" t="s">
        <v>220</v>
      </c>
      <c r="B1938" t="s">
        <v>147</v>
      </c>
      <c r="C1938">
        <f t="shared" si="60"/>
        <v>94</v>
      </c>
      <c r="D1938" t="s">
        <v>127</v>
      </c>
      <c r="E1938">
        <v>7</v>
      </c>
      <c r="F1938">
        <v>2</v>
      </c>
      <c r="G1938" s="1">
        <v>0.25</v>
      </c>
      <c r="H1938" s="2">
        <v>0.5</v>
      </c>
      <c r="I1938" s="2">
        <v>0.5</v>
      </c>
    </row>
    <row r="1939" spans="1:14" x14ac:dyDescent="0.2">
      <c r="A1939" t="s">
        <v>220</v>
      </c>
      <c r="B1939" t="s">
        <v>147</v>
      </c>
      <c r="C1939">
        <f t="shared" si="60"/>
        <v>4723</v>
      </c>
      <c r="D1939" t="s">
        <v>244</v>
      </c>
      <c r="E1939">
        <v>3</v>
      </c>
      <c r="F1939">
        <v>3</v>
      </c>
      <c r="G1939" s="1">
        <v>0.08</v>
      </c>
      <c r="H1939" s="2">
        <v>0.33300000000000002</v>
      </c>
      <c r="I1939" s="2">
        <v>0.33300000000000002</v>
      </c>
      <c r="J1939" s="2">
        <v>0.33300000000000002</v>
      </c>
    </row>
    <row r="1940" spans="1:14" x14ac:dyDescent="0.2">
      <c r="A1940" t="s">
        <v>220</v>
      </c>
      <c r="B1940" t="s">
        <v>147</v>
      </c>
      <c r="C1940">
        <f t="shared" si="60"/>
        <v>4723</v>
      </c>
      <c r="D1940" t="s">
        <v>244</v>
      </c>
      <c r="E1940">
        <v>4</v>
      </c>
      <c r="F1940">
        <v>3</v>
      </c>
      <c r="G1940" s="1">
        <v>0.08</v>
      </c>
      <c r="H1940" s="2">
        <v>1</v>
      </c>
    </row>
    <row r="1941" spans="1:14" x14ac:dyDescent="0.2">
      <c r="A1941" t="s">
        <v>220</v>
      </c>
      <c r="B1941" t="s">
        <v>147</v>
      </c>
      <c r="C1941">
        <f t="shared" si="60"/>
        <v>4723</v>
      </c>
      <c r="D1941" t="s">
        <v>244</v>
      </c>
      <c r="E1941">
        <v>5</v>
      </c>
      <c r="F1941">
        <v>4</v>
      </c>
      <c r="G1941" s="1">
        <v>0.11</v>
      </c>
      <c r="H1941" s="2">
        <v>0.75</v>
      </c>
      <c r="J1941" s="2">
        <v>0.25</v>
      </c>
    </row>
    <row r="1942" spans="1:14" x14ac:dyDescent="0.2">
      <c r="A1942" t="s">
        <v>220</v>
      </c>
      <c r="B1942" t="s">
        <v>147</v>
      </c>
      <c r="C1942">
        <f t="shared" si="60"/>
        <v>4723</v>
      </c>
      <c r="D1942" t="s">
        <v>244</v>
      </c>
      <c r="E1942">
        <v>6</v>
      </c>
      <c r="F1942">
        <v>7</v>
      </c>
      <c r="G1942" s="1">
        <v>0.19</v>
      </c>
      <c r="H1942" s="2">
        <v>0.42899999999999999</v>
      </c>
      <c r="I1942" s="2">
        <v>0.28599999999999998</v>
      </c>
      <c r="J1942" s="2">
        <v>0.28599999999999998</v>
      </c>
    </row>
    <row r="1943" spans="1:14" x14ac:dyDescent="0.2">
      <c r="A1943" t="s">
        <v>220</v>
      </c>
      <c r="B1943" t="s">
        <v>147</v>
      </c>
      <c r="C1943">
        <f t="shared" si="60"/>
        <v>4723</v>
      </c>
      <c r="D1943" t="s">
        <v>244</v>
      </c>
      <c r="E1943">
        <v>7</v>
      </c>
      <c r="F1943">
        <v>19</v>
      </c>
      <c r="G1943" s="1">
        <v>0.53</v>
      </c>
      <c r="H1943" s="2">
        <v>0.36799999999999999</v>
      </c>
      <c r="I1943" s="2">
        <v>0.47399999999999998</v>
      </c>
      <c r="J1943" s="2">
        <v>0.158</v>
      </c>
    </row>
    <row r="1944" spans="1:14" x14ac:dyDescent="0.2">
      <c r="A1944" t="s">
        <v>220</v>
      </c>
      <c r="B1944" t="s">
        <v>147</v>
      </c>
      <c r="C1944">
        <f t="shared" si="60"/>
        <v>111</v>
      </c>
      <c r="D1944" t="s">
        <v>143</v>
      </c>
      <c r="E1944">
        <v>3</v>
      </c>
      <c r="F1944">
        <v>2</v>
      </c>
      <c r="G1944" s="1">
        <v>0.02</v>
      </c>
      <c r="H1944" s="2">
        <v>1</v>
      </c>
    </row>
    <row r="1945" spans="1:14" x14ac:dyDescent="0.2">
      <c r="A1945" t="s">
        <v>220</v>
      </c>
      <c r="B1945" t="s">
        <v>147</v>
      </c>
      <c r="C1945">
        <f t="shared" si="60"/>
        <v>111</v>
      </c>
      <c r="D1945" t="s">
        <v>143</v>
      </c>
      <c r="E1945">
        <v>4</v>
      </c>
      <c r="F1945">
        <v>8</v>
      </c>
      <c r="G1945" s="1">
        <v>0.06</v>
      </c>
      <c r="H1945" s="2">
        <v>0.875</v>
      </c>
      <c r="I1945" s="2">
        <v>0.125</v>
      </c>
    </row>
    <row r="1946" spans="1:14" x14ac:dyDescent="0.2">
      <c r="A1946" t="s">
        <v>220</v>
      </c>
      <c r="B1946" t="s">
        <v>147</v>
      </c>
      <c r="C1946">
        <f t="shared" si="60"/>
        <v>111</v>
      </c>
      <c r="D1946" t="s">
        <v>143</v>
      </c>
      <c r="E1946">
        <v>5</v>
      </c>
      <c r="F1946">
        <v>24</v>
      </c>
      <c r="G1946" s="1">
        <v>0.19</v>
      </c>
      <c r="H1946" s="2">
        <v>0.75</v>
      </c>
      <c r="I1946" s="2">
        <v>4.2000000000000003E-2</v>
      </c>
      <c r="J1946" s="2">
        <v>0.20799999999999999</v>
      </c>
    </row>
    <row r="1947" spans="1:14" x14ac:dyDescent="0.2">
      <c r="A1947" t="s">
        <v>220</v>
      </c>
      <c r="B1947" t="s">
        <v>147</v>
      </c>
      <c r="C1947">
        <f t="shared" si="60"/>
        <v>111</v>
      </c>
      <c r="D1947" t="s">
        <v>143</v>
      </c>
      <c r="E1947">
        <v>6</v>
      </c>
      <c r="F1947">
        <v>30</v>
      </c>
      <c r="G1947" s="1">
        <v>0.23</v>
      </c>
      <c r="H1947" s="2">
        <v>0.4</v>
      </c>
      <c r="I1947" s="2">
        <v>0.5</v>
      </c>
      <c r="J1947" s="2">
        <v>0.1</v>
      </c>
    </row>
    <row r="1948" spans="1:14" x14ac:dyDescent="0.2">
      <c r="A1948" t="s">
        <v>220</v>
      </c>
      <c r="B1948" t="s">
        <v>147</v>
      </c>
      <c r="C1948">
        <f t="shared" si="60"/>
        <v>111</v>
      </c>
      <c r="D1948" t="s">
        <v>143</v>
      </c>
      <c r="E1948">
        <v>7</v>
      </c>
      <c r="F1948">
        <v>64</v>
      </c>
      <c r="G1948" s="1">
        <v>0.5</v>
      </c>
      <c r="H1948" s="2">
        <v>0.313</v>
      </c>
      <c r="I1948" s="2">
        <v>0.40600000000000003</v>
      </c>
      <c r="J1948" s="2">
        <v>0.28100000000000003</v>
      </c>
    </row>
    <row r="1949" spans="1:14" x14ac:dyDescent="0.2">
      <c r="A1949" t="s">
        <v>290</v>
      </c>
      <c r="B1949" t="s">
        <v>147</v>
      </c>
      <c r="C1949">
        <f t="shared" ref="C1949:C1980" si="61">VLOOKUP(D1949,s9_beng,2,)</f>
        <v>2025</v>
      </c>
      <c r="D1949" t="s">
        <v>248</v>
      </c>
      <c r="E1949">
        <v>4</v>
      </c>
      <c r="F1949">
        <v>12</v>
      </c>
      <c r="G1949" s="1">
        <v>0.4</v>
      </c>
      <c r="H1949" s="2">
        <v>0.5</v>
      </c>
      <c r="I1949" s="2">
        <v>0.16700000000000001</v>
      </c>
      <c r="J1949" s="2">
        <v>0.33300000000000002</v>
      </c>
      <c r="M1949" t="s">
        <v>156</v>
      </c>
      <c r="N1949">
        <v>143</v>
      </c>
    </row>
    <row r="1950" spans="1:14" x14ac:dyDescent="0.2">
      <c r="A1950" t="s">
        <v>290</v>
      </c>
      <c r="B1950" t="s">
        <v>147</v>
      </c>
      <c r="C1950">
        <f t="shared" si="61"/>
        <v>2025</v>
      </c>
      <c r="D1950" t="s">
        <v>248</v>
      </c>
      <c r="E1950">
        <v>5</v>
      </c>
      <c r="F1950">
        <v>5</v>
      </c>
      <c r="G1950" s="1">
        <v>0.17</v>
      </c>
      <c r="H1950" s="2">
        <v>0.2</v>
      </c>
      <c r="J1950" s="2">
        <v>0.8</v>
      </c>
      <c r="M1950" t="s">
        <v>130</v>
      </c>
      <c r="N1950">
        <v>106</v>
      </c>
    </row>
    <row r="1951" spans="1:14" x14ac:dyDescent="0.2">
      <c r="A1951" t="s">
        <v>290</v>
      </c>
      <c r="B1951" t="s">
        <v>147</v>
      </c>
      <c r="C1951">
        <f t="shared" si="61"/>
        <v>2025</v>
      </c>
      <c r="D1951" t="s">
        <v>248</v>
      </c>
      <c r="E1951">
        <v>6</v>
      </c>
      <c r="F1951">
        <v>3</v>
      </c>
      <c r="G1951" s="1">
        <v>0.1</v>
      </c>
      <c r="H1951" s="2">
        <v>0.33300000000000002</v>
      </c>
      <c r="I1951" s="2">
        <v>0.66700000000000004</v>
      </c>
      <c r="M1951" t="s">
        <v>81</v>
      </c>
      <c r="N1951">
        <v>41</v>
      </c>
    </row>
    <row r="1952" spans="1:14" x14ac:dyDescent="0.2">
      <c r="A1952" t="s">
        <v>290</v>
      </c>
      <c r="B1952" t="s">
        <v>147</v>
      </c>
      <c r="C1952">
        <f t="shared" si="61"/>
        <v>2025</v>
      </c>
      <c r="D1952" t="s">
        <v>248</v>
      </c>
      <c r="E1952">
        <v>7</v>
      </c>
      <c r="F1952">
        <v>10</v>
      </c>
      <c r="G1952" s="1">
        <v>0.33</v>
      </c>
      <c r="H1952" s="2">
        <v>0.3</v>
      </c>
      <c r="I1952" s="2">
        <v>0.2</v>
      </c>
      <c r="J1952" s="2">
        <v>0.5</v>
      </c>
      <c r="M1952" t="s">
        <v>39</v>
      </c>
      <c r="N1952">
        <v>161</v>
      </c>
    </row>
    <row r="1953" spans="1:14" x14ac:dyDescent="0.2">
      <c r="A1953" t="s">
        <v>290</v>
      </c>
      <c r="B1953" t="s">
        <v>147</v>
      </c>
      <c r="C1953">
        <f t="shared" si="61"/>
        <v>4675</v>
      </c>
      <c r="D1953" t="s">
        <v>285</v>
      </c>
      <c r="E1953">
        <v>5</v>
      </c>
      <c r="F1953">
        <v>2</v>
      </c>
      <c r="G1953" s="1">
        <v>0.14000000000000001</v>
      </c>
      <c r="J1953" s="2">
        <v>1</v>
      </c>
      <c r="M1953" t="s">
        <v>48</v>
      </c>
      <c r="N1953">
        <v>3103</v>
      </c>
    </row>
    <row r="1954" spans="1:14" x14ac:dyDescent="0.2">
      <c r="A1954" t="s">
        <v>290</v>
      </c>
      <c r="B1954" t="s">
        <v>147</v>
      </c>
      <c r="C1954">
        <f t="shared" si="61"/>
        <v>4675</v>
      </c>
      <c r="D1954" t="s">
        <v>285</v>
      </c>
      <c r="E1954">
        <v>6</v>
      </c>
      <c r="F1954">
        <v>5</v>
      </c>
      <c r="G1954" s="1">
        <v>0.36</v>
      </c>
      <c r="I1954" s="2">
        <v>1</v>
      </c>
      <c r="M1954" t="s">
        <v>288</v>
      </c>
      <c r="N1954">
        <v>3151</v>
      </c>
    </row>
    <row r="1955" spans="1:14" x14ac:dyDescent="0.2">
      <c r="A1955" t="s">
        <v>290</v>
      </c>
      <c r="B1955" t="s">
        <v>147</v>
      </c>
      <c r="C1955">
        <f t="shared" si="61"/>
        <v>4675</v>
      </c>
      <c r="D1955" t="s">
        <v>285</v>
      </c>
      <c r="E1955">
        <v>7</v>
      </c>
      <c r="F1955">
        <v>7</v>
      </c>
      <c r="G1955" s="1">
        <v>0.5</v>
      </c>
      <c r="H1955" s="2">
        <v>0.14299999999999999</v>
      </c>
      <c r="I1955" s="2">
        <v>0.14299999999999999</v>
      </c>
      <c r="J1955" s="2">
        <v>0.71399999999999997</v>
      </c>
      <c r="M1955" t="s">
        <v>295</v>
      </c>
      <c r="N1955">
        <v>5114</v>
      </c>
    </row>
    <row r="1956" spans="1:14" x14ac:dyDescent="0.2">
      <c r="A1956" t="s">
        <v>290</v>
      </c>
      <c r="B1956" t="s">
        <v>147</v>
      </c>
      <c r="C1956" t="e">
        <f t="shared" si="61"/>
        <v>#N/A</v>
      </c>
      <c r="D1956" t="s">
        <v>91</v>
      </c>
      <c r="E1956">
        <v>5</v>
      </c>
      <c r="F1956">
        <v>2</v>
      </c>
      <c r="G1956" s="1">
        <v>0.25</v>
      </c>
      <c r="H1956" s="2">
        <v>1</v>
      </c>
      <c r="M1956" t="s">
        <v>239</v>
      </c>
      <c r="N1956">
        <v>4978</v>
      </c>
    </row>
    <row r="1957" spans="1:14" x14ac:dyDescent="0.2">
      <c r="A1957" t="s">
        <v>290</v>
      </c>
      <c r="B1957" t="s">
        <v>147</v>
      </c>
      <c r="C1957" t="e">
        <f t="shared" si="61"/>
        <v>#N/A</v>
      </c>
      <c r="D1957" t="s">
        <v>91</v>
      </c>
      <c r="E1957">
        <v>6</v>
      </c>
      <c r="F1957">
        <v>1</v>
      </c>
      <c r="G1957" s="1">
        <v>0.13</v>
      </c>
      <c r="H1957" s="2">
        <v>1</v>
      </c>
      <c r="M1957" t="s">
        <v>248</v>
      </c>
      <c r="N1957">
        <v>2025</v>
      </c>
    </row>
    <row r="1958" spans="1:14" x14ac:dyDescent="0.2">
      <c r="A1958" t="s">
        <v>290</v>
      </c>
      <c r="B1958" t="s">
        <v>147</v>
      </c>
      <c r="C1958" t="e">
        <f t="shared" si="61"/>
        <v>#N/A</v>
      </c>
      <c r="D1958" t="s">
        <v>91</v>
      </c>
      <c r="E1958">
        <v>7</v>
      </c>
      <c r="F1958">
        <v>5</v>
      </c>
      <c r="G1958" s="1">
        <v>0.63</v>
      </c>
      <c r="H1958" s="2">
        <v>0.8</v>
      </c>
      <c r="J1958" s="2">
        <v>0.2</v>
      </c>
      <c r="M1958" t="s">
        <v>285</v>
      </c>
      <c r="N1958">
        <v>4675</v>
      </c>
    </row>
    <row r="1959" spans="1:14" x14ac:dyDescent="0.2">
      <c r="A1959" t="s">
        <v>290</v>
      </c>
      <c r="B1959" t="s">
        <v>147</v>
      </c>
      <c r="C1959">
        <f t="shared" si="61"/>
        <v>4935</v>
      </c>
      <c r="D1959" t="s">
        <v>291</v>
      </c>
      <c r="E1959">
        <v>3</v>
      </c>
      <c r="F1959">
        <v>2</v>
      </c>
      <c r="G1959" s="1">
        <v>0.11</v>
      </c>
      <c r="H1959" s="2">
        <v>0.5</v>
      </c>
      <c r="I1959" s="2">
        <v>0.5</v>
      </c>
      <c r="M1959" t="s">
        <v>406</v>
      </c>
      <c r="N1959">
        <v>202</v>
      </c>
    </row>
    <row r="1960" spans="1:14" x14ac:dyDescent="0.2">
      <c r="A1960" t="s">
        <v>290</v>
      </c>
      <c r="B1960" t="s">
        <v>147</v>
      </c>
      <c r="C1960">
        <f t="shared" si="61"/>
        <v>4935</v>
      </c>
      <c r="D1960" t="s">
        <v>291</v>
      </c>
      <c r="E1960">
        <v>4</v>
      </c>
      <c r="F1960">
        <v>2</v>
      </c>
      <c r="G1960" s="1">
        <v>0.11</v>
      </c>
      <c r="J1960" s="2">
        <v>1</v>
      </c>
      <c r="M1960" t="s">
        <v>268</v>
      </c>
      <c r="N1960">
        <v>146</v>
      </c>
    </row>
    <row r="1961" spans="1:14" x14ac:dyDescent="0.2">
      <c r="A1961" t="s">
        <v>290</v>
      </c>
      <c r="B1961" t="s">
        <v>147</v>
      </c>
      <c r="C1961">
        <f t="shared" si="61"/>
        <v>4935</v>
      </c>
      <c r="D1961" t="s">
        <v>291</v>
      </c>
      <c r="E1961">
        <v>5</v>
      </c>
      <c r="F1961">
        <v>3</v>
      </c>
      <c r="G1961" s="1">
        <v>0.17</v>
      </c>
      <c r="I1961" s="2">
        <v>0.33300000000000002</v>
      </c>
      <c r="J1961" s="2">
        <v>0.66700000000000004</v>
      </c>
      <c r="M1961" t="s">
        <v>291</v>
      </c>
      <c r="N1961">
        <v>4935</v>
      </c>
    </row>
    <row r="1962" spans="1:14" x14ac:dyDescent="0.2">
      <c r="A1962" t="s">
        <v>290</v>
      </c>
      <c r="B1962" t="s">
        <v>147</v>
      </c>
      <c r="C1962">
        <f t="shared" si="61"/>
        <v>4935</v>
      </c>
      <c r="D1962" t="s">
        <v>291</v>
      </c>
      <c r="E1962">
        <v>6</v>
      </c>
      <c r="F1962">
        <v>3</v>
      </c>
      <c r="G1962" s="1">
        <v>0.17</v>
      </c>
      <c r="H1962" s="2">
        <v>0.33300000000000002</v>
      </c>
      <c r="I1962" s="2">
        <v>0.33300000000000002</v>
      </c>
      <c r="J1962" s="2">
        <v>0.33300000000000002</v>
      </c>
      <c r="M1962" t="s">
        <v>289</v>
      </c>
      <c r="N1962">
        <v>3100</v>
      </c>
    </row>
    <row r="1963" spans="1:14" x14ac:dyDescent="0.2">
      <c r="A1963" t="s">
        <v>290</v>
      </c>
      <c r="B1963" t="s">
        <v>147</v>
      </c>
      <c r="C1963">
        <f t="shared" si="61"/>
        <v>4935</v>
      </c>
      <c r="D1963" t="s">
        <v>291</v>
      </c>
      <c r="E1963">
        <v>7</v>
      </c>
      <c r="F1963">
        <v>8</v>
      </c>
      <c r="G1963" s="1">
        <v>0.44</v>
      </c>
      <c r="H1963" s="2">
        <v>0.25</v>
      </c>
      <c r="I1963" s="2">
        <v>0.125</v>
      </c>
      <c r="J1963" s="2">
        <v>0.625</v>
      </c>
      <c r="M1963" t="s">
        <v>244</v>
      </c>
      <c r="N1963">
        <v>4723</v>
      </c>
    </row>
    <row r="1964" spans="1:14" x14ac:dyDescent="0.2">
      <c r="A1964" t="s">
        <v>290</v>
      </c>
      <c r="B1964" t="s">
        <v>147</v>
      </c>
      <c r="C1964">
        <f t="shared" si="61"/>
        <v>41</v>
      </c>
      <c r="D1964" t="s">
        <v>81</v>
      </c>
      <c r="E1964">
        <v>1</v>
      </c>
      <c r="F1964">
        <v>2</v>
      </c>
      <c r="G1964" s="1">
        <v>0.02</v>
      </c>
      <c r="I1964" s="2">
        <v>1</v>
      </c>
      <c r="M1964" t="s">
        <v>293</v>
      </c>
      <c r="N1964">
        <v>5120</v>
      </c>
    </row>
    <row r="1965" spans="1:14" x14ac:dyDescent="0.2">
      <c r="A1965" t="s">
        <v>290</v>
      </c>
      <c r="B1965" t="s">
        <v>147</v>
      </c>
      <c r="C1965">
        <f t="shared" si="61"/>
        <v>41</v>
      </c>
      <c r="D1965" t="s">
        <v>81</v>
      </c>
      <c r="E1965">
        <v>2</v>
      </c>
      <c r="F1965">
        <v>3</v>
      </c>
      <c r="G1965" s="1">
        <v>0.02</v>
      </c>
      <c r="I1965" s="2">
        <v>0.33300000000000002</v>
      </c>
      <c r="J1965" s="2">
        <v>0.66700000000000004</v>
      </c>
      <c r="M1965" t="s">
        <v>407</v>
      </c>
      <c r="N1965">
        <v>4195</v>
      </c>
    </row>
    <row r="1966" spans="1:14" x14ac:dyDescent="0.2">
      <c r="A1966" t="s">
        <v>290</v>
      </c>
      <c r="B1966" t="s">
        <v>147</v>
      </c>
      <c r="C1966">
        <f t="shared" si="61"/>
        <v>41</v>
      </c>
      <c r="D1966" t="s">
        <v>81</v>
      </c>
      <c r="E1966">
        <v>3</v>
      </c>
      <c r="F1966">
        <v>5</v>
      </c>
      <c r="G1966" s="1">
        <v>0.04</v>
      </c>
      <c r="H1966" s="2">
        <v>0.2</v>
      </c>
      <c r="I1966" s="2">
        <v>0.6</v>
      </c>
      <c r="J1966" s="2">
        <v>0.2</v>
      </c>
      <c r="M1966" t="s">
        <v>195</v>
      </c>
      <c r="N1966">
        <v>3115</v>
      </c>
    </row>
    <row r="1967" spans="1:14" x14ac:dyDescent="0.2">
      <c r="A1967" t="s">
        <v>290</v>
      </c>
      <c r="B1967" t="s">
        <v>147</v>
      </c>
      <c r="C1967">
        <f t="shared" si="61"/>
        <v>41</v>
      </c>
      <c r="D1967" t="s">
        <v>81</v>
      </c>
      <c r="E1967">
        <v>4</v>
      </c>
      <c r="F1967">
        <v>19</v>
      </c>
      <c r="G1967" s="1">
        <v>0.15</v>
      </c>
      <c r="H1967" s="2">
        <v>0.42099999999999999</v>
      </c>
      <c r="I1967" s="2">
        <v>0.26300000000000001</v>
      </c>
      <c r="J1967" s="2">
        <v>0.316</v>
      </c>
      <c r="M1967" t="s">
        <v>294</v>
      </c>
      <c r="N1967">
        <v>5115</v>
      </c>
    </row>
    <row r="1968" spans="1:14" x14ac:dyDescent="0.2">
      <c r="A1968" t="s">
        <v>290</v>
      </c>
      <c r="B1968" t="s">
        <v>147</v>
      </c>
      <c r="C1968">
        <f t="shared" si="61"/>
        <v>41</v>
      </c>
      <c r="D1968" t="s">
        <v>81</v>
      </c>
      <c r="E1968">
        <v>5</v>
      </c>
      <c r="F1968">
        <v>33</v>
      </c>
      <c r="G1968" s="1">
        <v>0.27</v>
      </c>
      <c r="H1968" s="2">
        <v>0.45500000000000002</v>
      </c>
      <c r="I1968" s="2">
        <v>0.36399999999999999</v>
      </c>
      <c r="J1968" s="2">
        <v>0.182</v>
      </c>
      <c r="M1968" t="s">
        <v>292</v>
      </c>
      <c r="N1968">
        <v>5097</v>
      </c>
    </row>
    <row r="1969" spans="1:14" x14ac:dyDescent="0.2">
      <c r="A1969" t="s">
        <v>290</v>
      </c>
      <c r="B1969" t="s">
        <v>147</v>
      </c>
      <c r="C1969">
        <f t="shared" si="61"/>
        <v>41</v>
      </c>
      <c r="D1969" t="s">
        <v>81</v>
      </c>
      <c r="E1969">
        <v>6</v>
      </c>
      <c r="F1969">
        <v>19</v>
      </c>
      <c r="G1969" s="1">
        <v>0.15</v>
      </c>
      <c r="H1969" s="2">
        <v>0.42099999999999999</v>
      </c>
      <c r="I1969" s="2">
        <v>0.316</v>
      </c>
      <c r="J1969" s="2">
        <v>0.26300000000000001</v>
      </c>
      <c r="M1969" t="s">
        <v>35</v>
      </c>
      <c r="N1969">
        <v>764</v>
      </c>
    </row>
    <row r="1970" spans="1:14" x14ac:dyDescent="0.2">
      <c r="A1970" t="s">
        <v>290</v>
      </c>
      <c r="B1970" t="s">
        <v>147</v>
      </c>
      <c r="C1970">
        <f t="shared" si="61"/>
        <v>41</v>
      </c>
      <c r="D1970" t="s">
        <v>81</v>
      </c>
      <c r="E1970">
        <v>7</v>
      </c>
      <c r="F1970">
        <v>43</v>
      </c>
      <c r="G1970" s="1">
        <v>0.35</v>
      </c>
      <c r="H1970" s="2">
        <v>0.48799999999999999</v>
      </c>
      <c r="I1970" s="2">
        <v>0.25600000000000001</v>
      </c>
      <c r="J1970" s="2">
        <v>0.25600000000000001</v>
      </c>
      <c r="M1970" t="s">
        <v>408</v>
      </c>
      <c r="N1970">
        <v>4929</v>
      </c>
    </row>
    <row r="1971" spans="1:14" x14ac:dyDescent="0.2">
      <c r="A1971" t="s">
        <v>290</v>
      </c>
      <c r="B1971" t="s">
        <v>147</v>
      </c>
      <c r="C1971">
        <f t="shared" si="61"/>
        <v>143</v>
      </c>
      <c r="D1971" t="s">
        <v>156</v>
      </c>
      <c r="E1971">
        <v>1</v>
      </c>
      <c r="F1971">
        <v>1</v>
      </c>
      <c r="G1971" s="1">
        <v>0</v>
      </c>
      <c r="I1971" s="2">
        <v>1</v>
      </c>
    </row>
    <row r="1972" spans="1:14" x14ac:dyDescent="0.2">
      <c r="A1972" t="s">
        <v>290</v>
      </c>
      <c r="B1972" t="s">
        <v>147</v>
      </c>
      <c r="C1972">
        <f t="shared" si="61"/>
        <v>143</v>
      </c>
      <c r="D1972" t="s">
        <v>156</v>
      </c>
      <c r="E1972">
        <v>2</v>
      </c>
      <c r="F1972">
        <v>28</v>
      </c>
      <c r="G1972" s="1">
        <v>0.08</v>
      </c>
      <c r="I1972" s="2">
        <v>0.89300000000000002</v>
      </c>
      <c r="J1972" s="2">
        <v>0.107</v>
      </c>
    </row>
    <row r="1973" spans="1:14" x14ac:dyDescent="0.2">
      <c r="A1973" t="s">
        <v>290</v>
      </c>
      <c r="B1973" t="s">
        <v>147</v>
      </c>
      <c r="C1973">
        <f t="shared" si="61"/>
        <v>143</v>
      </c>
      <c r="D1973" t="s">
        <v>156</v>
      </c>
      <c r="E1973">
        <v>3</v>
      </c>
      <c r="F1973">
        <v>32</v>
      </c>
      <c r="G1973" s="1">
        <v>0.09</v>
      </c>
      <c r="H1973" s="2">
        <v>0.28100000000000003</v>
      </c>
      <c r="I1973" s="2">
        <v>0.46899999999999997</v>
      </c>
      <c r="J1973" s="2">
        <v>0.25</v>
      </c>
    </row>
    <row r="1974" spans="1:14" x14ac:dyDescent="0.2">
      <c r="A1974" t="s">
        <v>290</v>
      </c>
      <c r="B1974" t="s">
        <v>147</v>
      </c>
      <c r="C1974">
        <f t="shared" si="61"/>
        <v>143</v>
      </c>
      <c r="D1974" t="s">
        <v>156</v>
      </c>
      <c r="E1974">
        <v>4</v>
      </c>
      <c r="F1974">
        <v>38</v>
      </c>
      <c r="G1974" s="1">
        <v>0.1</v>
      </c>
      <c r="H1974" s="2">
        <v>0.68400000000000005</v>
      </c>
      <c r="I1974" s="2">
        <v>0.105</v>
      </c>
      <c r="J1974" s="2">
        <v>0.21099999999999999</v>
      </c>
    </row>
    <row r="1975" spans="1:14" x14ac:dyDescent="0.2">
      <c r="A1975" t="s">
        <v>290</v>
      </c>
      <c r="B1975" t="s">
        <v>147</v>
      </c>
      <c r="C1975">
        <f t="shared" si="61"/>
        <v>143</v>
      </c>
      <c r="D1975" t="s">
        <v>156</v>
      </c>
      <c r="E1975">
        <v>5</v>
      </c>
      <c r="F1975">
        <v>40</v>
      </c>
      <c r="G1975" s="1">
        <v>0.11</v>
      </c>
      <c r="H1975" s="2">
        <v>0.55000000000000004</v>
      </c>
      <c r="I1975" s="2">
        <v>0.3</v>
      </c>
      <c r="J1975" s="2">
        <v>0.15</v>
      </c>
    </row>
    <row r="1976" spans="1:14" x14ac:dyDescent="0.2">
      <c r="A1976" t="s">
        <v>290</v>
      </c>
      <c r="B1976" t="s">
        <v>147</v>
      </c>
      <c r="C1976">
        <f t="shared" si="61"/>
        <v>143</v>
      </c>
      <c r="D1976" t="s">
        <v>156</v>
      </c>
      <c r="E1976">
        <v>6</v>
      </c>
      <c r="F1976">
        <v>86</v>
      </c>
      <c r="G1976" s="1">
        <v>0.24</v>
      </c>
      <c r="H1976" s="2">
        <v>0.14000000000000001</v>
      </c>
      <c r="I1976" s="2">
        <v>0.66300000000000003</v>
      </c>
      <c r="J1976" s="2">
        <v>0.19800000000000001</v>
      </c>
    </row>
    <row r="1977" spans="1:14" x14ac:dyDescent="0.2">
      <c r="A1977" t="s">
        <v>290</v>
      </c>
      <c r="B1977" t="s">
        <v>147</v>
      </c>
      <c r="C1977">
        <f t="shared" si="61"/>
        <v>143</v>
      </c>
      <c r="D1977" t="s">
        <v>156</v>
      </c>
      <c r="E1977">
        <v>7</v>
      </c>
      <c r="F1977">
        <v>138</v>
      </c>
      <c r="G1977" s="1">
        <v>0.38</v>
      </c>
      <c r="H1977" s="2">
        <v>0.18099999999999999</v>
      </c>
      <c r="I1977" s="2">
        <v>0.52200000000000002</v>
      </c>
      <c r="J1977" s="2">
        <v>0.29699999999999999</v>
      </c>
    </row>
    <row r="1978" spans="1:14" x14ac:dyDescent="0.2">
      <c r="A1978" t="s">
        <v>290</v>
      </c>
      <c r="B1978" t="s">
        <v>147</v>
      </c>
      <c r="C1978">
        <f t="shared" si="61"/>
        <v>3151</v>
      </c>
      <c r="D1978" t="s">
        <v>288</v>
      </c>
      <c r="E1978">
        <v>2</v>
      </c>
      <c r="F1978">
        <v>1</v>
      </c>
      <c r="G1978" s="1">
        <v>0.02</v>
      </c>
      <c r="I1978" s="2">
        <v>1</v>
      </c>
    </row>
    <row r="1979" spans="1:14" x14ac:dyDescent="0.2">
      <c r="A1979" t="s">
        <v>290</v>
      </c>
      <c r="B1979" t="s">
        <v>147</v>
      </c>
      <c r="C1979">
        <f t="shared" si="61"/>
        <v>3151</v>
      </c>
      <c r="D1979" t="s">
        <v>288</v>
      </c>
      <c r="E1979">
        <v>3</v>
      </c>
      <c r="F1979">
        <v>2</v>
      </c>
      <c r="G1979" s="1">
        <v>0.04</v>
      </c>
      <c r="I1979" s="2">
        <v>0.5</v>
      </c>
      <c r="J1979" s="2">
        <v>0.5</v>
      </c>
    </row>
    <row r="1980" spans="1:14" x14ac:dyDescent="0.2">
      <c r="A1980" t="s">
        <v>290</v>
      </c>
      <c r="B1980" t="s">
        <v>147</v>
      </c>
      <c r="C1980">
        <f t="shared" si="61"/>
        <v>3151</v>
      </c>
      <c r="D1980" t="s">
        <v>288</v>
      </c>
      <c r="E1980">
        <v>4</v>
      </c>
      <c r="F1980">
        <v>7</v>
      </c>
      <c r="G1980" s="1">
        <v>0.13</v>
      </c>
      <c r="H1980" s="2">
        <v>0.71399999999999997</v>
      </c>
      <c r="I1980" s="2">
        <v>0.14299999999999999</v>
      </c>
      <c r="J1980" s="2">
        <v>0.14299999999999999</v>
      </c>
    </row>
    <row r="1981" spans="1:14" x14ac:dyDescent="0.2">
      <c r="A1981" t="s">
        <v>290</v>
      </c>
      <c r="B1981" t="s">
        <v>147</v>
      </c>
      <c r="C1981">
        <f t="shared" ref="C1981:C2012" si="62">VLOOKUP(D1981,s9_beng,2,)</f>
        <v>3151</v>
      </c>
      <c r="D1981" t="s">
        <v>288</v>
      </c>
      <c r="E1981">
        <v>5</v>
      </c>
      <c r="F1981">
        <v>17</v>
      </c>
      <c r="G1981" s="1">
        <v>0.3</v>
      </c>
      <c r="H1981" s="2">
        <v>0.52900000000000003</v>
      </c>
      <c r="I1981" s="2">
        <v>0.17599999999999999</v>
      </c>
      <c r="J1981" s="2">
        <v>0.29399999999999998</v>
      </c>
    </row>
    <row r="1982" spans="1:14" x14ac:dyDescent="0.2">
      <c r="A1982" t="s">
        <v>290</v>
      </c>
      <c r="B1982" t="s">
        <v>147</v>
      </c>
      <c r="C1982">
        <f t="shared" si="62"/>
        <v>3151</v>
      </c>
      <c r="D1982" t="s">
        <v>288</v>
      </c>
      <c r="E1982">
        <v>6</v>
      </c>
      <c r="F1982">
        <v>6</v>
      </c>
      <c r="G1982" s="1">
        <v>0.11</v>
      </c>
      <c r="H1982" s="2">
        <v>0.16700000000000001</v>
      </c>
      <c r="I1982" s="2">
        <v>0.83299999999999996</v>
      </c>
    </row>
    <row r="1983" spans="1:14" x14ac:dyDescent="0.2">
      <c r="A1983" t="s">
        <v>290</v>
      </c>
      <c r="B1983" t="s">
        <v>147</v>
      </c>
      <c r="C1983">
        <f t="shared" si="62"/>
        <v>3151</v>
      </c>
      <c r="D1983" t="s">
        <v>288</v>
      </c>
      <c r="E1983">
        <v>7</v>
      </c>
      <c r="F1983">
        <v>23</v>
      </c>
      <c r="G1983" s="1">
        <v>0.41</v>
      </c>
      <c r="H1983" s="2">
        <v>0.435</v>
      </c>
      <c r="I1983" s="2">
        <v>0.39100000000000001</v>
      </c>
      <c r="J1983" s="2">
        <v>0.17399999999999999</v>
      </c>
    </row>
    <row r="1984" spans="1:14" x14ac:dyDescent="0.2">
      <c r="A1984" t="s">
        <v>290</v>
      </c>
      <c r="B1984" t="s">
        <v>147</v>
      </c>
      <c r="C1984">
        <f t="shared" si="62"/>
        <v>5097</v>
      </c>
      <c r="D1984" t="s">
        <v>292</v>
      </c>
      <c r="E1984">
        <v>2</v>
      </c>
      <c r="F1984">
        <v>1</v>
      </c>
      <c r="G1984" s="1">
        <v>0.09</v>
      </c>
      <c r="I1984" s="2">
        <v>1</v>
      </c>
    </row>
    <row r="1985" spans="1:10" x14ac:dyDescent="0.2">
      <c r="A1985" t="s">
        <v>290</v>
      </c>
      <c r="B1985" t="s">
        <v>147</v>
      </c>
      <c r="C1985">
        <f t="shared" si="62"/>
        <v>5097</v>
      </c>
      <c r="D1985" t="s">
        <v>292</v>
      </c>
      <c r="E1985">
        <v>3</v>
      </c>
      <c r="F1985">
        <v>1</v>
      </c>
      <c r="G1985" s="1">
        <v>0.09</v>
      </c>
      <c r="J1985" s="2">
        <v>1</v>
      </c>
    </row>
    <row r="1986" spans="1:10" x14ac:dyDescent="0.2">
      <c r="A1986" t="s">
        <v>290</v>
      </c>
      <c r="B1986" t="s">
        <v>147</v>
      </c>
      <c r="C1986">
        <f t="shared" si="62"/>
        <v>5097</v>
      </c>
      <c r="D1986" t="s">
        <v>292</v>
      </c>
      <c r="E1986">
        <v>4</v>
      </c>
      <c r="F1986">
        <v>1</v>
      </c>
      <c r="G1986" s="1">
        <v>0.09</v>
      </c>
      <c r="H1986" s="2">
        <v>1</v>
      </c>
    </row>
    <row r="1987" spans="1:10" x14ac:dyDescent="0.2">
      <c r="A1987" t="s">
        <v>290</v>
      </c>
      <c r="B1987" t="s">
        <v>147</v>
      </c>
      <c r="C1987">
        <f t="shared" si="62"/>
        <v>5097</v>
      </c>
      <c r="D1987" t="s">
        <v>292</v>
      </c>
      <c r="E1987">
        <v>5</v>
      </c>
      <c r="F1987">
        <v>1</v>
      </c>
      <c r="G1987" s="1">
        <v>0.09</v>
      </c>
      <c r="H1987" s="2">
        <v>1</v>
      </c>
    </row>
    <row r="1988" spans="1:10" x14ac:dyDescent="0.2">
      <c r="A1988" t="s">
        <v>290</v>
      </c>
      <c r="B1988" t="s">
        <v>147</v>
      </c>
      <c r="C1988">
        <f t="shared" si="62"/>
        <v>5097</v>
      </c>
      <c r="D1988" t="s">
        <v>292</v>
      </c>
      <c r="E1988">
        <v>6</v>
      </c>
      <c r="F1988">
        <v>1</v>
      </c>
      <c r="G1988" s="1">
        <v>0.09</v>
      </c>
      <c r="H1988" s="2">
        <v>1</v>
      </c>
    </row>
    <row r="1989" spans="1:10" x14ac:dyDescent="0.2">
      <c r="A1989" t="s">
        <v>290</v>
      </c>
      <c r="B1989" t="s">
        <v>147</v>
      </c>
      <c r="C1989">
        <f t="shared" si="62"/>
        <v>5097</v>
      </c>
      <c r="D1989" t="s">
        <v>292</v>
      </c>
      <c r="E1989">
        <v>7</v>
      </c>
      <c r="F1989">
        <v>6</v>
      </c>
      <c r="G1989" s="1">
        <v>0.55000000000000004</v>
      </c>
      <c r="H1989" s="2">
        <v>0.33300000000000002</v>
      </c>
      <c r="I1989" s="2">
        <v>0.16700000000000001</v>
      </c>
      <c r="J1989" s="2">
        <v>0.5</v>
      </c>
    </row>
    <row r="1990" spans="1:10" x14ac:dyDescent="0.2">
      <c r="A1990" t="s">
        <v>290</v>
      </c>
      <c r="B1990" t="s">
        <v>147</v>
      </c>
      <c r="C1990">
        <f t="shared" si="62"/>
        <v>5120</v>
      </c>
      <c r="D1990" t="s">
        <v>293</v>
      </c>
      <c r="E1990">
        <v>4</v>
      </c>
      <c r="F1990">
        <v>1</v>
      </c>
      <c r="G1990" s="1">
        <v>7.0000000000000007E-2</v>
      </c>
      <c r="J1990" s="2">
        <v>1</v>
      </c>
    </row>
    <row r="1991" spans="1:10" x14ac:dyDescent="0.2">
      <c r="A1991" t="s">
        <v>290</v>
      </c>
      <c r="B1991" t="s">
        <v>147</v>
      </c>
      <c r="C1991">
        <f t="shared" si="62"/>
        <v>5120</v>
      </c>
      <c r="D1991" t="s">
        <v>293</v>
      </c>
      <c r="E1991">
        <v>5</v>
      </c>
      <c r="F1991">
        <v>5</v>
      </c>
      <c r="G1991" s="1">
        <v>0.36</v>
      </c>
      <c r="H1991" s="2">
        <v>0.2</v>
      </c>
      <c r="I1991" s="2">
        <v>0.4</v>
      </c>
      <c r="J1991" s="2">
        <v>0.4</v>
      </c>
    </row>
    <row r="1992" spans="1:10" x14ac:dyDescent="0.2">
      <c r="A1992" t="s">
        <v>290</v>
      </c>
      <c r="B1992" t="s">
        <v>147</v>
      </c>
      <c r="C1992">
        <f t="shared" si="62"/>
        <v>5120</v>
      </c>
      <c r="D1992" t="s">
        <v>293</v>
      </c>
      <c r="E1992">
        <v>6</v>
      </c>
      <c r="F1992">
        <v>2</v>
      </c>
      <c r="G1992" s="1">
        <v>0.14000000000000001</v>
      </c>
      <c r="I1992" s="2">
        <v>1</v>
      </c>
    </row>
    <row r="1993" spans="1:10" x14ac:dyDescent="0.2">
      <c r="A1993" t="s">
        <v>290</v>
      </c>
      <c r="B1993" t="s">
        <v>147</v>
      </c>
      <c r="C1993">
        <f t="shared" si="62"/>
        <v>5120</v>
      </c>
      <c r="D1993" t="s">
        <v>293</v>
      </c>
      <c r="E1993">
        <v>7</v>
      </c>
      <c r="F1993">
        <v>6</v>
      </c>
      <c r="G1993" s="1">
        <v>0.43</v>
      </c>
      <c r="I1993" s="2">
        <v>0.5</v>
      </c>
      <c r="J1993" s="2">
        <v>0.5</v>
      </c>
    </row>
    <row r="1994" spans="1:10" x14ac:dyDescent="0.2">
      <c r="A1994" t="s">
        <v>290</v>
      </c>
      <c r="B1994" t="s">
        <v>147</v>
      </c>
      <c r="C1994">
        <f t="shared" si="62"/>
        <v>4723</v>
      </c>
      <c r="D1994" t="s">
        <v>244</v>
      </c>
      <c r="E1994">
        <v>5</v>
      </c>
      <c r="F1994">
        <v>1</v>
      </c>
      <c r="G1994" s="1">
        <v>0.11</v>
      </c>
      <c r="H1994" s="2">
        <v>1</v>
      </c>
    </row>
    <row r="1995" spans="1:10" x14ac:dyDescent="0.2">
      <c r="A1995" t="s">
        <v>290</v>
      </c>
      <c r="B1995" t="s">
        <v>147</v>
      </c>
      <c r="C1995">
        <f t="shared" si="62"/>
        <v>4723</v>
      </c>
      <c r="D1995" t="s">
        <v>244</v>
      </c>
      <c r="E1995">
        <v>6</v>
      </c>
      <c r="F1995">
        <v>2</v>
      </c>
      <c r="G1995" s="1">
        <v>0.22</v>
      </c>
      <c r="I1995" s="2">
        <v>1</v>
      </c>
    </row>
    <row r="1996" spans="1:10" x14ac:dyDescent="0.2">
      <c r="A1996" t="s">
        <v>290</v>
      </c>
      <c r="B1996" t="s">
        <v>147</v>
      </c>
      <c r="C1996">
        <f t="shared" si="62"/>
        <v>4723</v>
      </c>
      <c r="D1996" t="s">
        <v>244</v>
      </c>
      <c r="E1996">
        <v>7</v>
      </c>
      <c r="F1996">
        <v>6</v>
      </c>
      <c r="G1996" s="1">
        <v>0.67</v>
      </c>
      <c r="I1996" s="2">
        <v>0.5</v>
      </c>
      <c r="J1996" s="2">
        <v>0.5</v>
      </c>
    </row>
    <row r="1997" spans="1:10" x14ac:dyDescent="0.2">
      <c r="A1997" t="s">
        <v>290</v>
      </c>
      <c r="B1997" t="s">
        <v>147</v>
      </c>
      <c r="C1997">
        <f t="shared" si="62"/>
        <v>106</v>
      </c>
      <c r="D1997" t="s">
        <v>130</v>
      </c>
      <c r="E1997">
        <v>1</v>
      </c>
      <c r="F1997">
        <v>1</v>
      </c>
      <c r="G1997" s="1">
        <v>0</v>
      </c>
      <c r="I1997" s="2">
        <v>1</v>
      </c>
    </row>
    <row r="1998" spans="1:10" x14ac:dyDescent="0.2">
      <c r="A1998" t="s">
        <v>290</v>
      </c>
      <c r="B1998" t="s">
        <v>147</v>
      </c>
      <c r="C1998">
        <f t="shared" si="62"/>
        <v>106</v>
      </c>
      <c r="D1998" t="s">
        <v>130</v>
      </c>
      <c r="E1998">
        <v>2</v>
      </c>
      <c r="F1998">
        <v>3</v>
      </c>
      <c r="G1998" s="1">
        <v>0.01</v>
      </c>
      <c r="I1998" s="2">
        <v>0.33300000000000002</v>
      </c>
      <c r="J1998" s="2">
        <v>0.66700000000000004</v>
      </c>
    </row>
    <row r="1999" spans="1:10" x14ac:dyDescent="0.2">
      <c r="A1999" t="s">
        <v>290</v>
      </c>
      <c r="B1999" t="s">
        <v>147</v>
      </c>
      <c r="C1999">
        <f t="shared" si="62"/>
        <v>106</v>
      </c>
      <c r="D1999" t="s">
        <v>130</v>
      </c>
      <c r="E1999">
        <v>3</v>
      </c>
      <c r="F1999">
        <v>16</v>
      </c>
      <c r="G1999" s="1">
        <v>0.06</v>
      </c>
      <c r="H1999" s="2">
        <v>0.5</v>
      </c>
      <c r="I1999" s="2">
        <v>0.313</v>
      </c>
      <c r="J1999" s="2">
        <v>0.188</v>
      </c>
    </row>
    <row r="2000" spans="1:10" x14ac:dyDescent="0.2">
      <c r="A2000" t="s">
        <v>290</v>
      </c>
      <c r="B2000" t="s">
        <v>147</v>
      </c>
      <c r="C2000">
        <f t="shared" si="62"/>
        <v>106</v>
      </c>
      <c r="D2000" t="s">
        <v>130</v>
      </c>
      <c r="E2000">
        <v>4</v>
      </c>
      <c r="F2000">
        <v>31</v>
      </c>
      <c r="G2000" s="1">
        <v>0.12</v>
      </c>
      <c r="H2000" s="2">
        <v>0.45200000000000001</v>
      </c>
      <c r="I2000" s="2">
        <v>0.28999999999999998</v>
      </c>
      <c r="J2000" s="2">
        <v>0.25800000000000001</v>
      </c>
    </row>
    <row r="2001" spans="1:14" x14ac:dyDescent="0.2">
      <c r="A2001" t="s">
        <v>290</v>
      </c>
      <c r="B2001" t="s">
        <v>147</v>
      </c>
      <c r="C2001">
        <f t="shared" si="62"/>
        <v>106</v>
      </c>
      <c r="D2001" t="s">
        <v>130</v>
      </c>
      <c r="E2001">
        <v>5</v>
      </c>
      <c r="F2001">
        <v>60</v>
      </c>
      <c r="G2001" s="1">
        <v>0.24</v>
      </c>
      <c r="H2001" s="2">
        <v>0.433</v>
      </c>
      <c r="I2001" s="2">
        <v>0.3</v>
      </c>
      <c r="J2001" s="2">
        <v>0.26700000000000002</v>
      </c>
    </row>
    <row r="2002" spans="1:14" x14ac:dyDescent="0.2">
      <c r="A2002" t="s">
        <v>290</v>
      </c>
      <c r="B2002" t="s">
        <v>147</v>
      </c>
      <c r="C2002">
        <f t="shared" si="62"/>
        <v>106</v>
      </c>
      <c r="D2002" t="s">
        <v>130</v>
      </c>
      <c r="E2002">
        <v>6</v>
      </c>
      <c r="F2002">
        <v>44</v>
      </c>
      <c r="G2002" s="1">
        <v>0.18</v>
      </c>
      <c r="H2002" s="2">
        <v>0.318</v>
      </c>
      <c r="I2002" s="2">
        <v>0.40899999999999997</v>
      </c>
      <c r="J2002" s="2">
        <v>0.27300000000000002</v>
      </c>
    </row>
    <row r="2003" spans="1:14" x14ac:dyDescent="0.2">
      <c r="A2003" t="s">
        <v>290</v>
      </c>
      <c r="B2003" t="s">
        <v>147</v>
      </c>
      <c r="C2003">
        <f t="shared" si="62"/>
        <v>106</v>
      </c>
      <c r="D2003" t="s">
        <v>130</v>
      </c>
      <c r="E2003">
        <v>7</v>
      </c>
      <c r="F2003">
        <v>95</v>
      </c>
      <c r="G2003" s="1">
        <v>0.38</v>
      </c>
      <c r="H2003" s="2">
        <v>0.316</v>
      </c>
      <c r="I2003" s="2">
        <v>0.495</v>
      </c>
      <c r="J2003" s="2">
        <v>0.189</v>
      </c>
    </row>
    <row r="2004" spans="1:14" x14ac:dyDescent="0.2">
      <c r="A2004" t="s">
        <v>290</v>
      </c>
      <c r="B2004" t="s">
        <v>147</v>
      </c>
      <c r="C2004">
        <f t="shared" si="62"/>
        <v>3103</v>
      </c>
      <c r="D2004" t="s">
        <v>48</v>
      </c>
      <c r="E2004">
        <v>4</v>
      </c>
      <c r="F2004">
        <v>1</v>
      </c>
      <c r="G2004" s="1">
        <v>0.13</v>
      </c>
      <c r="H2004" s="2">
        <v>1</v>
      </c>
    </row>
    <row r="2005" spans="1:14" x14ac:dyDescent="0.2">
      <c r="A2005" t="s">
        <v>290</v>
      </c>
      <c r="B2005" t="s">
        <v>147</v>
      </c>
      <c r="C2005">
        <f t="shared" si="62"/>
        <v>3103</v>
      </c>
      <c r="D2005" t="s">
        <v>48</v>
      </c>
      <c r="E2005">
        <v>5</v>
      </c>
      <c r="F2005">
        <v>2</v>
      </c>
      <c r="G2005" s="1">
        <v>0.25</v>
      </c>
      <c r="H2005" s="2">
        <v>1</v>
      </c>
    </row>
    <row r="2006" spans="1:14" x14ac:dyDescent="0.2">
      <c r="A2006" t="s">
        <v>290</v>
      </c>
      <c r="B2006" t="s">
        <v>147</v>
      </c>
      <c r="C2006">
        <f t="shared" si="62"/>
        <v>3103</v>
      </c>
      <c r="D2006" t="s">
        <v>48</v>
      </c>
      <c r="E2006">
        <v>6</v>
      </c>
      <c r="F2006">
        <v>1</v>
      </c>
      <c r="G2006" s="1">
        <v>0.13</v>
      </c>
      <c r="J2006" s="2">
        <v>1</v>
      </c>
    </row>
    <row r="2007" spans="1:14" x14ac:dyDescent="0.2">
      <c r="A2007" t="s">
        <v>290</v>
      </c>
      <c r="B2007" t="s">
        <v>147</v>
      </c>
      <c r="C2007">
        <f t="shared" si="62"/>
        <v>3103</v>
      </c>
      <c r="D2007" t="s">
        <v>48</v>
      </c>
      <c r="E2007">
        <v>7</v>
      </c>
      <c r="F2007">
        <v>4</v>
      </c>
      <c r="G2007" s="1">
        <v>0.5</v>
      </c>
      <c r="H2007" s="2">
        <v>1</v>
      </c>
    </row>
    <row r="2008" spans="1:14" x14ac:dyDescent="0.2">
      <c r="A2008" t="s">
        <v>290</v>
      </c>
      <c r="B2008" t="s">
        <v>147</v>
      </c>
      <c r="C2008">
        <f t="shared" si="62"/>
        <v>146</v>
      </c>
      <c r="D2008" t="s">
        <v>268</v>
      </c>
      <c r="E2008">
        <v>6</v>
      </c>
      <c r="F2008">
        <v>1</v>
      </c>
      <c r="G2008" s="1">
        <v>0.2</v>
      </c>
      <c r="H2008" s="2">
        <v>1</v>
      </c>
    </row>
    <row r="2009" spans="1:14" x14ac:dyDescent="0.2">
      <c r="A2009" t="s">
        <v>290</v>
      </c>
      <c r="B2009" t="s">
        <v>147</v>
      </c>
      <c r="C2009">
        <f t="shared" si="62"/>
        <v>146</v>
      </c>
      <c r="D2009" t="s">
        <v>268</v>
      </c>
      <c r="E2009">
        <v>7</v>
      </c>
      <c r="F2009">
        <v>4</v>
      </c>
      <c r="G2009" s="1">
        <v>0.8</v>
      </c>
      <c r="H2009" s="2">
        <v>1</v>
      </c>
    </row>
    <row r="2010" spans="1:14" x14ac:dyDescent="0.2">
      <c r="A2010" t="s">
        <v>290</v>
      </c>
      <c r="B2010" t="s">
        <v>147</v>
      </c>
      <c r="C2010">
        <f t="shared" si="62"/>
        <v>5115</v>
      </c>
      <c r="D2010" t="s">
        <v>294</v>
      </c>
      <c r="E2010">
        <v>4</v>
      </c>
      <c r="F2010">
        <v>2</v>
      </c>
      <c r="G2010" s="1">
        <v>0.18</v>
      </c>
      <c r="H2010" s="2">
        <v>0.5</v>
      </c>
      <c r="J2010" s="2">
        <v>0.5</v>
      </c>
    </row>
    <row r="2011" spans="1:14" x14ac:dyDescent="0.2">
      <c r="A2011" t="s">
        <v>290</v>
      </c>
      <c r="B2011" t="s">
        <v>147</v>
      </c>
      <c r="C2011">
        <f t="shared" si="62"/>
        <v>5115</v>
      </c>
      <c r="D2011" t="s">
        <v>294</v>
      </c>
      <c r="E2011">
        <v>5</v>
      </c>
      <c r="F2011">
        <v>1</v>
      </c>
      <c r="G2011" s="1">
        <v>0.09</v>
      </c>
      <c r="H2011" s="2">
        <v>1</v>
      </c>
    </row>
    <row r="2012" spans="1:14" x14ac:dyDescent="0.2">
      <c r="A2012" t="s">
        <v>290</v>
      </c>
      <c r="B2012" t="s">
        <v>147</v>
      </c>
      <c r="C2012">
        <f t="shared" si="62"/>
        <v>5115</v>
      </c>
      <c r="D2012" t="s">
        <v>294</v>
      </c>
      <c r="E2012">
        <v>7</v>
      </c>
      <c r="F2012">
        <v>8</v>
      </c>
      <c r="G2012" s="1">
        <v>0.73</v>
      </c>
      <c r="H2012" s="2">
        <v>0.125</v>
      </c>
      <c r="I2012" s="2">
        <v>0.375</v>
      </c>
      <c r="J2012" s="2">
        <v>0.5</v>
      </c>
    </row>
    <row r="2013" spans="1:14" x14ac:dyDescent="0.2">
      <c r="A2013" t="s">
        <v>290</v>
      </c>
      <c r="B2013" t="s">
        <v>147</v>
      </c>
      <c r="C2013">
        <f t="shared" ref="C2013:C2044" si="63">VLOOKUP(D2013,s9_beng,2,)</f>
        <v>5114</v>
      </c>
      <c r="D2013" t="s">
        <v>295</v>
      </c>
      <c r="E2013">
        <v>7</v>
      </c>
      <c r="F2013">
        <v>1</v>
      </c>
      <c r="G2013" s="1">
        <v>1</v>
      </c>
      <c r="J2013" s="2">
        <v>1</v>
      </c>
    </row>
    <row r="2014" spans="1:14" x14ac:dyDescent="0.2">
      <c r="A2014" t="s">
        <v>290</v>
      </c>
      <c r="B2014" t="s">
        <v>147</v>
      </c>
      <c r="C2014">
        <f t="shared" si="63"/>
        <v>764</v>
      </c>
      <c r="D2014" t="s">
        <v>35</v>
      </c>
      <c r="E2014">
        <v>5</v>
      </c>
      <c r="F2014">
        <v>1</v>
      </c>
      <c r="G2014" s="1">
        <v>0.5</v>
      </c>
      <c r="H2014" s="2">
        <v>1</v>
      </c>
    </row>
    <row r="2015" spans="1:14" x14ac:dyDescent="0.2">
      <c r="A2015" t="s">
        <v>290</v>
      </c>
      <c r="B2015" t="s">
        <v>147</v>
      </c>
      <c r="C2015">
        <f t="shared" si="63"/>
        <v>764</v>
      </c>
      <c r="D2015" t="s">
        <v>35</v>
      </c>
      <c r="E2015">
        <v>6</v>
      </c>
      <c r="F2015">
        <v>1</v>
      </c>
      <c r="G2015" s="1">
        <v>0.5</v>
      </c>
      <c r="J2015" s="2">
        <v>1</v>
      </c>
    </row>
    <row r="2016" spans="1:14" x14ac:dyDescent="0.2">
      <c r="A2016" t="s">
        <v>290</v>
      </c>
      <c r="B2016" t="s">
        <v>88</v>
      </c>
      <c r="C2016">
        <f t="shared" ref="C2016:C2060" si="64">VLOOKUP(D2016,s9_bulls,2,FALSE)</f>
        <v>4944</v>
      </c>
      <c r="D2016" t="s">
        <v>296</v>
      </c>
      <c r="E2016">
        <v>2</v>
      </c>
      <c r="F2016">
        <v>1</v>
      </c>
      <c r="G2016" s="1">
        <v>0.03</v>
      </c>
      <c r="I2016" s="2">
        <v>1</v>
      </c>
      <c r="M2016" t="s">
        <v>296</v>
      </c>
      <c r="N2016">
        <v>4944</v>
      </c>
    </row>
    <row r="2017" spans="1:14" x14ac:dyDescent="0.2">
      <c r="A2017" t="s">
        <v>290</v>
      </c>
      <c r="B2017" t="s">
        <v>88</v>
      </c>
      <c r="C2017">
        <f t="shared" si="64"/>
        <v>4944</v>
      </c>
      <c r="D2017" t="s">
        <v>296</v>
      </c>
      <c r="E2017">
        <v>3</v>
      </c>
      <c r="F2017">
        <v>3</v>
      </c>
      <c r="G2017" s="1">
        <v>0.09</v>
      </c>
      <c r="H2017" s="2">
        <v>0.33300000000000002</v>
      </c>
      <c r="I2017" s="2">
        <v>0.33300000000000002</v>
      </c>
      <c r="J2017" s="2">
        <v>0.33300000000000002</v>
      </c>
      <c r="M2017" t="s">
        <v>269</v>
      </c>
      <c r="N2017">
        <v>366</v>
      </c>
    </row>
    <row r="2018" spans="1:14" x14ac:dyDescent="0.2">
      <c r="A2018" t="s">
        <v>290</v>
      </c>
      <c r="B2018" t="s">
        <v>88</v>
      </c>
      <c r="C2018">
        <f t="shared" si="64"/>
        <v>4944</v>
      </c>
      <c r="D2018" t="s">
        <v>296</v>
      </c>
      <c r="E2018">
        <v>4</v>
      </c>
      <c r="F2018">
        <v>5</v>
      </c>
      <c r="G2018" s="1">
        <v>0.15</v>
      </c>
      <c r="I2018" s="2">
        <v>0.8</v>
      </c>
      <c r="J2018" s="2">
        <v>0.2</v>
      </c>
      <c r="M2018" t="s">
        <v>190</v>
      </c>
      <c r="N2018">
        <v>3038</v>
      </c>
    </row>
    <row r="2019" spans="1:14" x14ac:dyDescent="0.2">
      <c r="A2019" t="s">
        <v>290</v>
      </c>
      <c r="B2019" t="s">
        <v>88</v>
      </c>
      <c r="C2019">
        <f t="shared" si="64"/>
        <v>4944</v>
      </c>
      <c r="D2019" t="s">
        <v>296</v>
      </c>
      <c r="E2019">
        <v>5</v>
      </c>
      <c r="F2019">
        <v>4</v>
      </c>
      <c r="G2019" s="1">
        <v>0.12</v>
      </c>
      <c r="H2019" s="2">
        <v>0.25</v>
      </c>
      <c r="I2019" s="2">
        <v>0.5</v>
      </c>
      <c r="J2019" s="2">
        <v>0.25</v>
      </c>
      <c r="M2019" t="s">
        <v>198</v>
      </c>
      <c r="N2019">
        <v>3228</v>
      </c>
    </row>
    <row r="2020" spans="1:14" x14ac:dyDescent="0.2">
      <c r="A2020" t="s">
        <v>290</v>
      </c>
      <c r="B2020" t="s">
        <v>88</v>
      </c>
      <c r="C2020">
        <f t="shared" si="64"/>
        <v>4944</v>
      </c>
      <c r="D2020" t="s">
        <v>296</v>
      </c>
      <c r="E2020">
        <v>6</v>
      </c>
      <c r="F2020">
        <v>9</v>
      </c>
      <c r="G2020" s="1">
        <v>0.26</v>
      </c>
      <c r="H2020" s="2">
        <v>0.111</v>
      </c>
      <c r="I2020" s="2">
        <v>0.33300000000000002</v>
      </c>
      <c r="J2020" s="2">
        <v>0.55600000000000005</v>
      </c>
      <c r="M2020" t="s">
        <v>274</v>
      </c>
      <c r="N2020">
        <v>4972</v>
      </c>
    </row>
    <row r="2021" spans="1:14" x14ac:dyDescent="0.2">
      <c r="A2021" t="s">
        <v>290</v>
      </c>
      <c r="B2021" t="s">
        <v>88</v>
      </c>
      <c r="C2021">
        <f t="shared" si="64"/>
        <v>4944</v>
      </c>
      <c r="D2021" t="s">
        <v>296</v>
      </c>
      <c r="E2021">
        <v>7</v>
      </c>
      <c r="F2021">
        <v>12</v>
      </c>
      <c r="G2021" s="1">
        <v>0.35</v>
      </c>
      <c r="H2021" s="2">
        <v>0.16700000000000001</v>
      </c>
      <c r="I2021" s="2">
        <v>0.66700000000000004</v>
      </c>
      <c r="J2021" s="2">
        <v>0.16700000000000001</v>
      </c>
      <c r="M2021" t="s">
        <v>95</v>
      </c>
      <c r="N2021">
        <v>769</v>
      </c>
    </row>
    <row r="2022" spans="1:14" x14ac:dyDescent="0.2">
      <c r="A2022" t="s">
        <v>290</v>
      </c>
      <c r="B2022" t="s">
        <v>88</v>
      </c>
      <c r="C2022" t="e">
        <f t="shared" si="64"/>
        <v>#N/A</v>
      </c>
      <c r="D2022" t="s">
        <v>275</v>
      </c>
      <c r="E2022">
        <v>1</v>
      </c>
      <c r="F2022">
        <v>1</v>
      </c>
      <c r="G2022" s="1">
        <v>0</v>
      </c>
      <c r="I2022" s="2">
        <v>1</v>
      </c>
      <c r="M2022" t="s">
        <v>200</v>
      </c>
      <c r="N2022">
        <v>3154</v>
      </c>
    </row>
    <row r="2023" spans="1:14" x14ac:dyDescent="0.2">
      <c r="A2023" t="s">
        <v>290</v>
      </c>
      <c r="B2023" t="s">
        <v>88</v>
      </c>
      <c r="C2023" t="e">
        <f t="shared" si="64"/>
        <v>#N/A</v>
      </c>
      <c r="D2023" t="s">
        <v>275</v>
      </c>
      <c r="E2023">
        <v>2</v>
      </c>
      <c r="F2023">
        <v>21</v>
      </c>
      <c r="G2023" s="1">
        <v>0.06</v>
      </c>
      <c r="I2023" s="2">
        <v>0.81</v>
      </c>
      <c r="J2023" s="2">
        <v>0.19</v>
      </c>
      <c r="M2023" t="s">
        <v>409</v>
      </c>
      <c r="N2023">
        <v>4848</v>
      </c>
    </row>
    <row r="2024" spans="1:14" x14ac:dyDescent="0.2">
      <c r="A2024" t="s">
        <v>290</v>
      </c>
      <c r="B2024" t="s">
        <v>88</v>
      </c>
      <c r="C2024" t="e">
        <f t="shared" si="64"/>
        <v>#N/A</v>
      </c>
      <c r="D2024" t="s">
        <v>275</v>
      </c>
      <c r="E2024">
        <v>3</v>
      </c>
      <c r="F2024">
        <v>43</v>
      </c>
      <c r="G2024" s="1">
        <v>0.12</v>
      </c>
      <c r="H2024" s="2">
        <v>0.14000000000000001</v>
      </c>
      <c r="I2024" s="2">
        <v>0.67400000000000004</v>
      </c>
      <c r="J2024" s="2">
        <v>0.186</v>
      </c>
      <c r="M2024" t="s">
        <v>379</v>
      </c>
      <c r="N2024">
        <v>3101</v>
      </c>
    </row>
    <row r="2025" spans="1:14" x14ac:dyDescent="0.2">
      <c r="A2025" t="s">
        <v>290</v>
      </c>
      <c r="B2025" t="s">
        <v>88</v>
      </c>
      <c r="C2025" t="e">
        <f t="shared" si="64"/>
        <v>#N/A</v>
      </c>
      <c r="D2025" t="s">
        <v>275</v>
      </c>
      <c r="E2025">
        <v>4</v>
      </c>
      <c r="F2025">
        <v>43</v>
      </c>
      <c r="G2025" s="1">
        <v>0.12</v>
      </c>
      <c r="H2025" s="2">
        <v>0.14000000000000001</v>
      </c>
      <c r="I2025" s="2">
        <v>0.55800000000000005</v>
      </c>
      <c r="J2025" s="2">
        <v>0.30199999999999999</v>
      </c>
      <c r="M2025" t="s">
        <v>410</v>
      </c>
      <c r="N2025">
        <v>4849</v>
      </c>
    </row>
    <row r="2026" spans="1:14" x14ac:dyDescent="0.2">
      <c r="A2026" t="s">
        <v>290</v>
      </c>
      <c r="B2026" t="s">
        <v>88</v>
      </c>
      <c r="C2026" t="e">
        <f t="shared" si="64"/>
        <v>#N/A</v>
      </c>
      <c r="D2026" t="s">
        <v>275</v>
      </c>
      <c r="E2026">
        <v>5</v>
      </c>
      <c r="F2026">
        <v>53</v>
      </c>
      <c r="G2026" s="1">
        <v>0.15</v>
      </c>
      <c r="H2026" s="2">
        <v>0.17</v>
      </c>
      <c r="I2026" s="2">
        <v>0.434</v>
      </c>
      <c r="J2026" s="2">
        <v>0.39600000000000002</v>
      </c>
      <c r="M2026" t="s">
        <v>159</v>
      </c>
      <c r="N2026">
        <v>160</v>
      </c>
    </row>
    <row r="2027" spans="1:14" x14ac:dyDescent="0.2">
      <c r="A2027" t="s">
        <v>290</v>
      </c>
      <c r="B2027" t="s">
        <v>88</v>
      </c>
      <c r="C2027" t="e">
        <f t="shared" si="64"/>
        <v>#N/A</v>
      </c>
      <c r="D2027" t="s">
        <v>275</v>
      </c>
      <c r="E2027">
        <v>6</v>
      </c>
      <c r="F2027">
        <v>69</v>
      </c>
      <c r="G2027" s="1">
        <v>0.19</v>
      </c>
      <c r="H2027" s="2">
        <v>0.159</v>
      </c>
      <c r="I2027" s="2">
        <v>0.66700000000000004</v>
      </c>
      <c r="J2027" s="2">
        <v>0.17399999999999999</v>
      </c>
      <c r="M2027" t="s">
        <v>41</v>
      </c>
      <c r="N2027">
        <v>772</v>
      </c>
    </row>
    <row r="2028" spans="1:14" x14ac:dyDescent="0.2">
      <c r="A2028" t="s">
        <v>290</v>
      </c>
      <c r="B2028" t="s">
        <v>88</v>
      </c>
      <c r="C2028" t="e">
        <f t="shared" si="64"/>
        <v>#N/A</v>
      </c>
      <c r="D2028" t="s">
        <v>275</v>
      </c>
      <c r="E2028">
        <v>7</v>
      </c>
      <c r="F2028">
        <v>131</v>
      </c>
      <c r="G2028" s="1">
        <v>0.36</v>
      </c>
      <c r="H2028" s="2">
        <v>0.153</v>
      </c>
      <c r="I2028" s="2">
        <v>0.54200000000000004</v>
      </c>
      <c r="J2028" s="2">
        <v>0.30499999999999999</v>
      </c>
      <c r="M2028" t="s">
        <v>411</v>
      </c>
      <c r="N2028">
        <v>629</v>
      </c>
    </row>
    <row r="2029" spans="1:14" x14ac:dyDescent="0.2">
      <c r="A2029" t="s">
        <v>290</v>
      </c>
      <c r="B2029" t="s">
        <v>88</v>
      </c>
      <c r="C2029">
        <f t="shared" si="64"/>
        <v>3225</v>
      </c>
      <c r="D2029" t="s">
        <v>177</v>
      </c>
      <c r="E2029">
        <v>5</v>
      </c>
      <c r="F2029">
        <v>6</v>
      </c>
      <c r="G2029" s="1">
        <v>0.6</v>
      </c>
      <c r="H2029" s="2">
        <v>0.66700000000000004</v>
      </c>
      <c r="J2029" s="2">
        <v>0.33300000000000002</v>
      </c>
      <c r="M2029" t="s">
        <v>177</v>
      </c>
      <c r="N2029">
        <v>3225</v>
      </c>
    </row>
    <row r="2030" spans="1:14" x14ac:dyDescent="0.2">
      <c r="A2030" t="s">
        <v>290</v>
      </c>
      <c r="B2030" t="s">
        <v>88</v>
      </c>
      <c r="C2030">
        <f t="shared" si="64"/>
        <v>3225</v>
      </c>
      <c r="D2030" t="s">
        <v>177</v>
      </c>
      <c r="E2030">
        <v>7</v>
      </c>
      <c r="F2030">
        <v>4</v>
      </c>
      <c r="G2030" s="1">
        <v>0.4</v>
      </c>
      <c r="H2030" s="2">
        <v>0.25</v>
      </c>
      <c r="J2030" s="2">
        <v>0.75</v>
      </c>
      <c r="M2030" t="s">
        <v>412</v>
      </c>
      <c r="N2030">
        <v>5098</v>
      </c>
    </row>
    <row r="2031" spans="1:14" x14ac:dyDescent="0.2">
      <c r="A2031" t="s">
        <v>290</v>
      </c>
      <c r="B2031" t="s">
        <v>88</v>
      </c>
      <c r="C2031">
        <f t="shared" si="64"/>
        <v>769</v>
      </c>
      <c r="D2031" t="s">
        <v>95</v>
      </c>
      <c r="E2031">
        <v>6</v>
      </c>
      <c r="F2031">
        <v>1</v>
      </c>
      <c r="G2031" s="1">
        <v>7.0000000000000007E-2</v>
      </c>
      <c r="H2031" s="2">
        <v>1</v>
      </c>
    </row>
    <row r="2032" spans="1:14" x14ac:dyDescent="0.2">
      <c r="A2032" t="s">
        <v>290</v>
      </c>
      <c r="B2032" t="s">
        <v>88</v>
      </c>
      <c r="C2032">
        <f t="shared" si="64"/>
        <v>769</v>
      </c>
      <c r="D2032" t="s">
        <v>95</v>
      </c>
      <c r="E2032">
        <v>7</v>
      </c>
      <c r="F2032">
        <v>13</v>
      </c>
      <c r="G2032" s="1">
        <v>0.93</v>
      </c>
      <c r="H2032" s="2">
        <v>0.92300000000000004</v>
      </c>
      <c r="J2032" s="2">
        <v>7.6999999999999999E-2</v>
      </c>
    </row>
    <row r="2033" spans="1:10" x14ac:dyDescent="0.2">
      <c r="A2033" t="s">
        <v>290</v>
      </c>
      <c r="B2033" t="s">
        <v>88</v>
      </c>
      <c r="C2033">
        <f t="shared" si="64"/>
        <v>772</v>
      </c>
      <c r="D2033" t="s">
        <v>41</v>
      </c>
      <c r="E2033">
        <v>6</v>
      </c>
      <c r="F2033">
        <v>1</v>
      </c>
      <c r="G2033" s="1">
        <v>0.2</v>
      </c>
      <c r="H2033" s="2">
        <v>1</v>
      </c>
    </row>
    <row r="2034" spans="1:10" x14ac:dyDescent="0.2">
      <c r="A2034" t="s">
        <v>290</v>
      </c>
      <c r="B2034" t="s">
        <v>88</v>
      </c>
      <c r="C2034">
        <f t="shared" si="64"/>
        <v>772</v>
      </c>
      <c r="D2034" t="s">
        <v>41</v>
      </c>
      <c r="E2034">
        <v>7</v>
      </c>
      <c r="F2034">
        <v>4</v>
      </c>
      <c r="G2034" s="1">
        <v>0.8</v>
      </c>
      <c r="H2034" s="2">
        <v>0.75</v>
      </c>
      <c r="J2034" s="2">
        <v>0.25</v>
      </c>
    </row>
    <row r="2035" spans="1:10" x14ac:dyDescent="0.2">
      <c r="A2035" t="s">
        <v>290</v>
      </c>
      <c r="B2035" t="s">
        <v>88</v>
      </c>
      <c r="C2035">
        <f t="shared" si="64"/>
        <v>3038</v>
      </c>
      <c r="D2035" t="s">
        <v>190</v>
      </c>
      <c r="E2035">
        <v>1</v>
      </c>
      <c r="F2035">
        <v>2</v>
      </c>
      <c r="G2035" s="1">
        <v>0.01</v>
      </c>
      <c r="I2035" s="2">
        <v>1</v>
      </c>
    </row>
    <row r="2036" spans="1:10" x14ac:dyDescent="0.2">
      <c r="A2036" t="s">
        <v>290</v>
      </c>
      <c r="B2036" t="s">
        <v>88</v>
      </c>
      <c r="C2036">
        <f t="shared" si="64"/>
        <v>3038</v>
      </c>
      <c r="D2036" t="s">
        <v>190</v>
      </c>
      <c r="E2036">
        <v>3</v>
      </c>
      <c r="F2036">
        <v>4</v>
      </c>
      <c r="G2036" s="1">
        <v>0.02</v>
      </c>
      <c r="H2036" s="2">
        <v>0.75</v>
      </c>
      <c r="J2036" s="2">
        <v>0.25</v>
      </c>
    </row>
    <row r="2037" spans="1:10" x14ac:dyDescent="0.2">
      <c r="A2037" t="s">
        <v>290</v>
      </c>
      <c r="B2037" t="s">
        <v>88</v>
      </c>
      <c r="C2037">
        <f t="shared" si="64"/>
        <v>3038</v>
      </c>
      <c r="D2037" t="s">
        <v>190</v>
      </c>
      <c r="E2037">
        <v>4</v>
      </c>
      <c r="F2037">
        <v>18</v>
      </c>
      <c r="G2037" s="1">
        <v>0.09</v>
      </c>
      <c r="H2037" s="2">
        <v>0.72199999999999998</v>
      </c>
      <c r="I2037" s="2">
        <v>0.16700000000000001</v>
      </c>
      <c r="J2037" s="2">
        <v>0.111</v>
      </c>
    </row>
    <row r="2038" spans="1:10" x14ac:dyDescent="0.2">
      <c r="A2038" t="s">
        <v>290</v>
      </c>
      <c r="B2038" t="s">
        <v>88</v>
      </c>
      <c r="C2038">
        <f t="shared" si="64"/>
        <v>3038</v>
      </c>
      <c r="D2038" t="s">
        <v>190</v>
      </c>
      <c r="E2038">
        <v>5</v>
      </c>
      <c r="F2038">
        <v>38</v>
      </c>
      <c r="G2038" s="1">
        <v>0.19</v>
      </c>
      <c r="H2038" s="2">
        <v>0.65800000000000003</v>
      </c>
      <c r="I2038" s="2">
        <v>0.13200000000000001</v>
      </c>
      <c r="J2038" s="2">
        <v>0.21099999999999999</v>
      </c>
    </row>
    <row r="2039" spans="1:10" x14ac:dyDescent="0.2">
      <c r="A2039" t="s">
        <v>290</v>
      </c>
      <c r="B2039" t="s">
        <v>88</v>
      </c>
      <c r="C2039">
        <f t="shared" si="64"/>
        <v>3038</v>
      </c>
      <c r="D2039" t="s">
        <v>190</v>
      </c>
      <c r="E2039">
        <v>6</v>
      </c>
      <c r="F2039">
        <v>57</v>
      </c>
      <c r="G2039" s="1">
        <v>0.28999999999999998</v>
      </c>
      <c r="H2039" s="2">
        <v>0.246</v>
      </c>
      <c r="I2039" s="2">
        <v>0.49099999999999999</v>
      </c>
      <c r="J2039" s="2">
        <v>0.26300000000000001</v>
      </c>
    </row>
    <row r="2040" spans="1:10" x14ac:dyDescent="0.2">
      <c r="A2040" t="s">
        <v>290</v>
      </c>
      <c r="B2040" t="s">
        <v>88</v>
      </c>
      <c r="C2040">
        <f t="shared" si="64"/>
        <v>3038</v>
      </c>
      <c r="D2040" t="s">
        <v>190</v>
      </c>
      <c r="E2040">
        <v>7</v>
      </c>
      <c r="F2040">
        <v>80</v>
      </c>
      <c r="G2040" s="1">
        <v>0.4</v>
      </c>
      <c r="H2040" s="2">
        <v>0.47499999999999998</v>
      </c>
      <c r="I2040" s="2">
        <v>0.28799999999999998</v>
      </c>
      <c r="J2040" s="2">
        <v>0.23799999999999999</v>
      </c>
    </row>
    <row r="2041" spans="1:10" x14ac:dyDescent="0.2">
      <c r="A2041" t="s">
        <v>290</v>
      </c>
      <c r="B2041" t="s">
        <v>88</v>
      </c>
      <c r="C2041">
        <f t="shared" si="64"/>
        <v>3154</v>
      </c>
      <c r="D2041" t="s">
        <v>200</v>
      </c>
      <c r="E2041">
        <v>3</v>
      </c>
      <c r="F2041">
        <v>1</v>
      </c>
      <c r="G2041" s="1">
        <v>0.02</v>
      </c>
      <c r="J2041" s="2">
        <v>1</v>
      </c>
    </row>
    <row r="2042" spans="1:10" x14ac:dyDescent="0.2">
      <c r="A2042" t="s">
        <v>290</v>
      </c>
      <c r="B2042" t="s">
        <v>88</v>
      </c>
      <c r="C2042">
        <f t="shared" si="64"/>
        <v>3154</v>
      </c>
      <c r="D2042" t="s">
        <v>200</v>
      </c>
      <c r="E2042">
        <v>4</v>
      </c>
      <c r="F2042">
        <v>7</v>
      </c>
      <c r="G2042" s="1">
        <v>0.11</v>
      </c>
      <c r="H2042" s="2">
        <v>0.42899999999999999</v>
      </c>
      <c r="I2042" s="2">
        <v>0.42899999999999999</v>
      </c>
      <c r="J2042" s="2">
        <v>0.14299999999999999</v>
      </c>
    </row>
    <row r="2043" spans="1:10" x14ac:dyDescent="0.2">
      <c r="A2043" t="s">
        <v>290</v>
      </c>
      <c r="B2043" t="s">
        <v>88</v>
      </c>
      <c r="C2043">
        <f t="shared" si="64"/>
        <v>3154</v>
      </c>
      <c r="D2043" t="s">
        <v>200</v>
      </c>
      <c r="E2043">
        <v>5</v>
      </c>
      <c r="F2043">
        <v>9</v>
      </c>
      <c r="G2043" s="1">
        <v>0.14000000000000001</v>
      </c>
      <c r="H2043" s="2">
        <v>0.33300000000000002</v>
      </c>
      <c r="I2043" s="2">
        <v>0.44400000000000001</v>
      </c>
      <c r="J2043" s="2">
        <v>0.222</v>
      </c>
    </row>
    <row r="2044" spans="1:10" x14ac:dyDescent="0.2">
      <c r="A2044" t="s">
        <v>290</v>
      </c>
      <c r="B2044" t="s">
        <v>88</v>
      </c>
      <c r="C2044">
        <f t="shared" si="64"/>
        <v>3154</v>
      </c>
      <c r="D2044" t="s">
        <v>200</v>
      </c>
      <c r="E2044">
        <v>6</v>
      </c>
      <c r="F2044">
        <v>14</v>
      </c>
      <c r="G2044" s="1">
        <v>0.22</v>
      </c>
      <c r="H2044" s="2">
        <v>0.14299999999999999</v>
      </c>
      <c r="I2044" s="2">
        <v>0.57099999999999995</v>
      </c>
      <c r="J2044" s="2">
        <v>0.28599999999999998</v>
      </c>
    </row>
    <row r="2045" spans="1:10" x14ac:dyDescent="0.2">
      <c r="A2045" t="s">
        <v>290</v>
      </c>
      <c r="B2045" t="s">
        <v>88</v>
      </c>
      <c r="C2045">
        <f t="shared" si="64"/>
        <v>3154</v>
      </c>
      <c r="D2045" t="s">
        <v>200</v>
      </c>
      <c r="E2045">
        <v>7</v>
      </c>
      <c r="F2045">
        <v>33</v>
      </c>
      <c r="G2045" s="1">
        <v>0.52</v>
      </c>
      <c r="H2045" s="2">
        <v>0.27300000000000002</v>
      </c>
      <c r="I2045" s="2">
        <v>0.36399999999999999</v>
      </c>
      <c r="J2045" s="2">
        <v>0.36399999999999999</v>
      </c>
    </row>
    <row r="2046" spans="1:10" x14ac:dyDescent="0.2">
      <c r="A2046" t="s">
        <v>290</v>
      </c>
      <c r="B2046" t="s">
        <v>88</v>
      </c>
      <c r="C2046">
        <f t="shared" si="64"/>
        <v>3228</v>
      </c>
      <c r="D2046" t="s">
        <v>198</v>
      </c>
      <c r="E2046">
        <v>4</v>
      </c>
      <c r="F2046">
        <v>1</v>
      </c>
      <c r="G2046" s="1">
        <v>0.5</v>
      </c>
      <c r="I2046" s="2">
        <v>1</v>
      </c>
    </row>
    <row r="2047" spans="1:10" x14ac:dyDescent="0.2">
      <c r="A2047" t="s">
        <v>290</v>
      </c>
      <c r="B2047" t="s">
        <v>88</v>
      </c>
      <c r="C2047">
        <f t="shared" si="64"/>
        <v>3228</v>
      </c>
      <c r="D2047" t="s">
        <v>198</v>
      </c>
      <c r="E2047">
        <v>5</v>
      </c>
      <c r="F2047">
        <v>1</v>
      </c>
      <c r="G2047" s="1">
        <v>0.5</v>
      </c>
      <c r="I2047" s="2">
        <v>1</v>
      </c>
    </row>
    <row r="2048" spans="1:10" x14ac:dyDescent="0.2">
      <c r="A2048" t="s">
        <v>290</v>
      </c>
      <c r="B2048" t="s">
        <v>88</v>
      </c>
      <c r="C2048">
        <f t="shared" si="64"/>
        <v>366</v>
      </c>
      <c r="D2048" t="s">
        <v>269</v>
      </c>
      <c r="E2048">
        <v>1</v>
      </c>
      <c r="F2048">
        <v>1</v>
      </c>
      <c r="G2048" s="1">
        <v>0</v>
      </c>
      <c r="I2048" s="2">
        <v>1</v>
      </c>
    </row>
    <row r="2049" spans="1:14" x14ac:dyDescent="0.2">
      <c r="A2049" t="s">
        <v>290</v>
      </c>
      <c r="B2049" t="s">
        <v>88</v>
      </c>
      <c r="C2049">
        <f t="shared" si="64"/>
        <v>366</v>
      </c>
      <c r="D2049" t="s">
        <v>269</v>
      </c>
      <c r="E2049">
        <v>2</v>
      </c>
      <c r="F2049">
        <v>27</v>
      </c>
      <c r="G2049" s="1">
        <v>0.09</v>
      </c>
      <c r="H2049" s="2">
        <v>3.6999999999999998E-2</v>
      </c>
      <c r="I2049" s="2">
        <v>0.77800000000000002</v>
      </c>
      <c r="J2049" s="2">
        <v>0.185</v>
      </c>
    </row>
    <row r="2050" spans="1:14" x14ac:dyDescent="0.2">
      <c r="A2050" t="s">
        <v>290</v>
      </c>
      <c r="B2050" t="s">
        <v>88</v>
      </c>
      <c r="C2050">
        <f t="shared" si="64"/>
        <v>366</v>
      </c>
      <c r="D2050" t="s">
        <v>269</v>
      </c>
      <c r="E2050">
        <v>3</v>
      </c>
      <c r="F2050">
        <v>11</v>
      </c>
      <c r="G2050" s="1">
        <v>0.04</v>
      </c>
      <c r="H2050" s="2">
        <v>0.72699999999999998</v>
      </c>
      <c r="I2050" s="2">
        <v>0.27300000000000002</v>
      </c>
    </row>
    <row r="2051" spans="1:14" x14ac:dyDescent="0.2">
      <c r="A2051" t="s">
        <v>290</v>
      </c>
      <c r="B2051" t="s">
        <v>88</v>
      </c>
      <c r="C2051">
        <f t="shared" si="64"/>
        <v>366</v>
      </c>
      <c r="D2051" t="s">
        <v>269</v>
      </c>
      <c r="E2051">
        <v>4</v>
      </c>
      <c r="F2051">
        <v>34</v>
      </c>
      <c r="G2051" s="1">
        <v>0.11</v>
      </c>
      <c r="H2051" s="2">
        <v>0.5</v>
      </c>
      <c r="I2051" s="2">
        <v>0.20599999999999999</v>
      </c>
      <c r="J2051" s="2">
        <v>0.29399999999999998</v>
      </c>
    </row>
    <row r="2052" spans="1:14" x14ac:dyDescent="0.2">
      <c r="A2052" t="s">
        <v>290</v>
      </c>
      <c r="B2052" t="s">
        <v>88</v>
      </c>
      <c r="C2052">
        <f t="shared" si="64"/>
        <v>366</v>
      </c>
      <c r="D2052" t="s">
        <v>269</v>
      </c>
      <c r="E2052">
        <v>5</v>
      </c>
      <c r="F2052">
        <v>55</v>
      </c>
      <c r="G2052" s="1">
        <v>0.18</v>
      </c>
      <c r="H2052" s="2">
        <v>0.54500000000000004</v>
      </c>
      <c r="I2052" s="2">
        <v>0.218</v>
      </c>
      <c r="J2052" s="2">
        <v>0.23599999999999999</v>
      </c>
    </row>
    <row r="2053" spans="1:14" x14ac:dyDescent="0.2">
      <c r="A2053" t="s">
        <v>290</v>
      </c>
      <c r="B2053" t="s">
        <v>88</v>
      </c>
      <c r="C2053">
        <f t="shared" si="64"/>
        <v>366</v>
      </c>
      <c r="D2053" t="s">
        <v>269</v>
      </c>
      <c r="E2053">
        <v>6</v>
      </c>
      <c r="F2053">
        <v>47</v>
      </c>
      <c r="G2053" s="1">
        <v>0.15</v>
      </c>
      <c r="H2053" s="2">
        <v>0.42599999999999999</v>
      </c>
      <c r="I2053" s="2">
        <v>0.40400000000000003</v>
      </c>
      <c r="J2053" s="2">
        <v>0.17</v>
      </c>
    </row>
    <row r="2054" spans="1:14" x14ac:dyDescent="0.2">
      <c r="A2054" t="s">
        <v>290</v>
      </c>
      <c r="B2054" t="s">
        <v>88</v>
      </c>
      <c r="C2054">
        <f t="shared" si="64"/>
        <v>366</v>
      </c>
      <c r="D2054" t="s">
        <v>269</v>
      </c>
      <c r="E2054">
        <v>7</v>
      </c>
      <c r="F2054">
        <v>131</v>
      </c>
      <c r="G2054" s="1">
        <v>0.43</v>
      </c>
      <c r="H2054" s="2">
        <v>0.46600000000000003</v>
      </c>
      <c r="I2054" s="2">
        <v>0.32800000000000001</v>
      </c>
      <c r="J2054" s="2">
        <v>0.20599999999999999</v>
      </c>
    </row>
    <row r="2055" spans="1:14" x14ac:dyDescent="0.2">
      <c r="A2055" t="s">
        <v>290</v>
      </c>
      <c r="B2055" t="s">
        <v>88</v>
      </c>
      <c r="C2055" t="e">
        <f t="shared" si="64"/>
        <v>#N/A</v>
      </c>
      <c r="D2055" t="s">
        <v>21</v>
      </c>
      <c r="E2055">
        <v>2</v>
      </c>
      <c r="F2055">
        <v>4</v>
      </c>
      <c r="G2055" s="1">
        <v>0.12</v>
      </c>
      <c r="I2055" s="2">
        <v>1</v>
      </c>
    </row>
    <row r="2056" spans="1:14" x14ac:dyDescent="0.2">
      <c r="A2056" t="s">
        <v>290</v>
      </c>
      <c r="B2056" t="s">
        <v>88</v>
      </c>
      <c r="C2056" t="e">
        <f t="shared" si="64"/>
        <v>#N/A</v>
      </c>
      <c r="D2056" t="s">
        <v>21</v>
      </c>
      <c r="E2056">
        <v>3</v>
      </c>
      <c r="F2056">
        <v>2</v>
      </c>
      <c r="G2056" s="1">
        <v>0.06</v>
      </c>
      <c r="H2056" s="2">
        <v>1</v>
      </c>
    </row>
    <row r="2057" spans="1:14" x14ac:dyDescent="0.2">
      <c r="A2057" t="s">
        <v>290</v>
      </c>
      <c r="B2057" t="s">
        <v>88</v>
      </c>
      <c r="C2057" t="e">
        <f t="shared" si="64"/>
        <v>#N/A</v>
      </c>
      <c r="D2057" t="s">
        <v>21</v>
      </c>
      <c r="E2057">
        <v>4</v>
      </c>
      <c r="F2057">
        <v>2</v>
      </c>
      <c r="G2057" s="1">
        <v>0.06</v>
      </c>
      <c r="H2057" s="2">
        <v>1</v>
      </c>
    </row>
    <row r="2058" spans="1:14" x14ac:dyDescent="0.2">
      <c r="A2058" t="s">
        <v>290</v>
      </c>
      <c r="B2058" t="s">
        <v>88</v>
      </c>
      <c r="C2058" t="e">
        <f t="shared" si="64"/>
        <v>#N/A</v>
      </c>
      <c r="D2058" t="s">
        <v>21</v>
      </c>
      <c r="E2058">
        <v>5</v>
      </c>
      <c r="F2058">
        <v>7</v>
      </c>
      <c r="G2058" s="1">
        <v>0.21</v>
      </c>
      <c r="H2058" s="2">
        <v>0.28599999999999998</v>
      </c>
      <c r="I2058" s="2">
        <v>0.42899999999999999</v>
      </c>
      <c r="J2058" s="2">
        <v>0.28599999999999998</v>
      </c>
    </row>
    <row r="2059" spans="1:14" x14ac:dyDescent="0.2">
      <c r="A2059" t="s">
        <v>290</v>
      </c>
      <c r="B2059" t="s">
        <v>88</v>
      </c>
      <c r="C2059" t="e">
        <f t="shared" si="64"/>
        <v>#N/A</v>
      </c>
      <c r="D2059" t="s">
        <v>21</v>
      </c>
      <c r="E2059">
        <v>6</v>
      </c>
      <c r="F2059">
        <v>7</v>
      </c>
      <c r="G2059" s="1">
        <v>0.21</v>
      </c>
      <c r="H2059" s="2">
        <v>0.42899999999999999</v>
      </c>
      <c r="I2059" s="2">
        <v>0.42899999999999999</v>
      </c>
      <c r="J2059" s="2">
        <v>0.14299999999999999</v>
      </c>
    </row>
    <row r="2060" spans="1:14" x14ac:dyDescent="0.2">
      <c r="A2060" t="s">
        <v>290</v>
      </c>
      <c r="B2060" t="s">
        <v>88</v>
      </c>
      <c r="C2060" t="e">
        <f t="shared" si="64"/>
        <v>#N/A</v>
      </c>
      <c r="D2060" t="s">
        <v>21</v>
      </c>
      <c r="E2060">
        <v>7</v>
      </c>
      <c r="F2060">
        <v>11</v>
      </c>
      <c r="G2060" s="1">
        <v>0.33</v>
      </c>
      <c r="H2060" s="2">
        <v>0.36399999999999999</v>
      </c>
      <c r="I2060" s="2">
        <v>0.36399999999999999</v>
      </c>
      <c r="J2060" s="2">
        <v>0.27300000000000002</v>
      </c>
    </row>
    <row r="2061" spans="1:14" x14ac:dyDescent="0.2">
      <c r="A2061" t="s">
        <v>290</v>
      </c>
      <c r="B2061" t="s">
        <v>109</v>
      </c>
      <c r="C2061">
        <f t="shared" ref="C2061:C2084" si="65">VLOOKUP(D2061,s9_delhi,2,FALSE)</f>
        <v>5100</v>
      </c>
      <c r="D2061" t="s">
        <v>297</v>
      </c>
      <c r="E2061">
        <v>4</v>
      </c>
      <c r="F2061">
        <v>2</v>
      </c>
      <c r="G2061" s="1">
        <v>0.1</v>
      </c>
      <c r="H2061" s="2">
        <v>0.5</v>
      </c>
      <c r="I2061" s="2">
        <v>0.5</v>
      </c>
      <c r="M2061" t="s">
        <v>113</v>
      </c>
      <c r="N2061">
        <v>2296</v>
      </c>
    </row>
    <row r="2062" spans="1:14" x14ac:dyDescent="0.2">
      <c r="A2062" t="s">
        <v>290</v>
      </c>
      <c r="B2062" t="s">
        <v>109</v>
      </c>
      <c r="C2062">
        <f t="shared" si="65"/>
        <v>5100</v>
      </c>
      <c r="D2062" t="s">
        <v>297</v>
      </c>
      <c r="E2062">
        <v>5</v>
      </c>
      <c r="F2062">
        <v>4</v>
      </c>
      <c r="G2062" s="1">
        <v>0.2</v>
      </c>
      <c r="H2062" s="2">
        <v>0.5</v>
      </c>
      <c r="J2062" s="2">
        <v>0.5</v>
      </c>
      <c r="M2062" t="s">
        <v>261</v>
      </c>
      <c r="N2062">
        <v>4947</v>
      </c>
    </row>
    <row r="2063" spans="1:14" x14ac:dyDescent="0.2">
      <c r="A2063" t="s">
        <v>290</v>
      </c>
      <c r="B2063" t="s">
        <v>109</v>
      </c>
      <c r="C2063">
        <f t="shared" si="65"/>
        <v>5100</v>
      </c>
      <c r="D2063" t="s">
        <v>297</v>
      </c>
      <c r="E2063">
        <v>6</v>
      </c>
      <c r="F2063">
        <v>8</v>
      </c>
      <c r="G2063" s="1">
        <v>0.4</v>
      </c>
      <c r="I2063" s="2">
        <v>0.625</v>
      </c>
      <c r="J2063" s="2">
        <v>0.375</v>
      </c>
      <c r="M2063" t="s">
        <v>413</v>
      </c>
      <c r="N2063">
        <v>3081</v>
      </c>
    </row>
    <row r="2064" spans="1:14" x14ac:dyDescent="0.2">
      <c r="A2064" t="s">
        <v>290</v>
      </c>
      <c r="B2064" t="s">
        <v>109</v>
      </c>
      <c r="C2064">
        <f t="shared" si="65"/>
        <v>5100</v>
      </c>
      <c r="D2064" t="s">
        <v>297</v>
      </c>
      <c r="E2064">
        <v>7</v>
      </c>
      <c r="F2064">
        <v>6</v>
      </c>
      <c r="G2064" s="1">
        <v>0.3</v>
      </c>
      <c r="H2064" s="2">
        <v>0.5</v>
      </c>
      <c r="J2064" s="2">
        <v>0.5</v>
      </c>
      <c r="M2064" t="s">
        <v>53</v>
      </c>
      <c r="N2064">
        <v>3965</v>
      </c>
    </row>
    <row r="2065" spans="1:14" x14ac:dyDescent="0.2">
      <c r="A2065" t="s">
        <v>290</v>
      </c>
      <c r="B2065" t="s">
        <v>109</v>
      </c>
      <c r="C2065">
        <f t="shared" si="65"/>
        <v>4947</v>
      </c>
      <c r="D2065" t="s">
        <v>261</v>
      </c>
      <c r="E2065">
        <v>2</v>
      </c>
      <c r="F2065">
        <v>12</v>
      </c>
      <c r="G2065" s="1">
        <v>0.04</v>
      </c>
      <c r="H2065" s="2">
        <v>0.25</v>
      </c>
      <c r="I2065" s="2">
        <v>0.58299999999999996</v>
      </c>
      <c r="J2065" s="2">
        <v>0.16700000000000001</v>
      </c>
      <c r="M2065" t="s">
        <v>118</v>
      </c>
      <c r="N2065">
        <v>3159</v>
      </c>
    </row>
    <row r="2066" spans="1:14" x14ac:dyDescent="0.2">
      <c r="A2066" t="s">
        <v>290</v>
      </c>
      <c r="B2066" t="s">
        <v>109</v>
      </c>
      <c r="C2066">
        <f t="shared" si="65"/>
        <v>4947</v>
      </c>
      <c r="D2066" t="s">
        <v>261</v>
      </c>
      <c r="E2066">
        <v>3</v>
      </c>
      <c r="F2066">
        <v>15</v>
      </c>
      <c r="G2066" s="1">
        <v>0.05</v>
      </c>
      <c r="H2066" s="2">
        <v>0.6</v>
      </c>
      <c r="I2066" s="2">
        <v>0.2</v>
      </c>
      <c r="J2066" s="2">
        <v>0.2</v>
      </c>
      <c r="M2066" t="s">
        <v>414</v>
      </c>
      <c r="N2066">
        <v>4949</v>
      </c>
    </row>
    <row r="2067" spans="1:14" x14ac:dyDescent="0.2">
      <c r="A2067" t="s">
        <v>290</v>
      </c>
      <c r="B2067" t="s">
        <v>109</v>
      </c>
      <c r="C2067">
        <f t="shared" si="65"/>
        <v>4947</v>
      </c>
      <c r="D2067" t="s">
        <v>261</v>
      </c>
      <c r="E2067">
        <v>4</v>
      </c>
      <c r="F2067">
        <v>43</v>
      </c>
      <c r="G2067" s="1">
        <v>0.16</v>
      </c>
      <c r="H2067" s="2">
        <v>0.46500000000000002</v>
      </c>
      <c r="I2067" s="2">
        <v>0.41899999999999998</v>
      </c>
      <c r="J2067" s="2">
        <v>0.11600000000000001</v>
      </c>
      <c r="M2067" t="s">
        <v>85</v>
      </c>
      <c r="N2067">
        <v>290</v>
      </c>
    </row>
    <row r="2068" spans="1:14" x14ac:dyDescent="0.2">
      <c r="A2068" t="s">
        <v>290</v>
      </c>
      <c r="B2068" t="s">
        <v>109</v>
      </c>
      <c r="C2068">
        <f t="shared" si="65"/>
        <v>4947</v>
      </c>
      <c r="D2068" t="s">
        <v>261</v>
      </c>
      <c r="E2068">
        <v>5</v>
      </c>
      <c r="F2068">
        <v>70</v>
      </c>
      <c r="G2068" s="1">
        <v>0.25</v>
      </c>
      <c r="H2068" s="2">
        <v>0.41399999999999998</v>
      </c>
      <c r="I2068" s="2">
        <v>0.28599999999999998</v>
      </c>
      <c r="J2068" s="2">
        <v>0.3</v>
      </c>
      <c r="M2068" t="s">
        <v>134</v>
      </c>
      <c r="N2068">
        <v>212</v>
      </c>
    </row>
    <row r="2069" spans="1:14" x14ac:dyDescent="0.2">
      <c r="A2069" t="s">
        <v>290</v>
      </c>
      <c r="B2069" t="s">
        <v>109</v>
      </c>
      <c r="C2069">
        <f t="shared" si="65"/>
        <v>4947</v>
      </c>
      <c r="D2069" t="s">
        <v>261</v>
      </c>
      <c r="E2069">
        <v>6</v>
      </c>
      <c r="F2069">
        <v>47</v>
      </c>
      <c r="G2069" s="1">
        <v>0.17</v>
      </c>
      <c r="H2069" s="2">
        <v>0.34</v>
      </c>
      <c r="I2069" s="2">
        <v>0.40400000000000003</v>
      </c>
      <c r="J2069" s="2">
        <v>0.255</v>
      </c>
      <c r="M2069" t="s">
        <v>44</v>
      </c>
      <c r="N2069">
        <v>240</v>
      </c>
    </row>
    <row r="2070" spans="1:14" x14ac:dyDescent="0.2">
      <c r="A2070" t="s">
        <v>290</v>
      </c>
      <c r="B2070" t="s">
        <v>109</v>
      </c>
      <c r="C2070">
        <f t="shared" si="65"/>
        <v>4947</v>
      </c>
      <c r="D2070" t="s">
        <v>261</v>
      </c>
      <c r="E2070">
        <v>7</v>
      </c>
      <c r="F2070">
        <v>90</v>
      </c>
      <c r="G2070" s="1">
        <v>0.32</v>
      </c>
      <c r="H2070" s="2">
        <v>0.32200000000000001</v>
      </c>
      <c r="I2070" s="2">
        <v>0.46700000000000003</v>
      </c>
      <c r="J2070" s="2">
        <v>0.21099999999999999</v>
      </c>
      <c r="M2070" t="s">
        <v>57</v>
      </c>
      <c r="N2070">
        <v>5096</v>
      </c>
    </row>
    <row r="2071" spans="1:14" x14ac:dyDescent="0.2">
      <c r="A2071" t="s">
        <v>290</v>
      </c>
      <c r="B2071" t="s">
        <v>109</v>
      </c>
      <c r="C2071">
        <f t="shared" si="65"/>
        <v>3965</v>
      </c>
      <c r="D2071" t="s">
        <v>53</v>
      </c>
      <c r="E2071">
        <v>3</v>
      </c>
      <c r="F2071">
        <v>7</v>
      </c>
      <c r="G2071" s="1">
        <v>7.0000000000000007E-2</v>
      </c>
      <c r="H2071" s="2">
        <v>0.71399999999999997</v>
      </c>
      <c r="J2071" s="2">
        <v>0.28599999999999998</v>
      </c>
      <c r="M2071" t="s">
        <v>415</v>
      </c>
      <c r="N2071">
        <v>4948</v>
      </c>
    </row>
    <row r="2072" spans="1:14" x14ac:dyDescent="0.2">
      <c r="A2072" t="s">
        <v>290</v>
      </c>
      <c r="B2072" t="s">
        <v>109</v>
      </c>
      <c r="C2072">
        <f t="shared" si="65"/>
        <v>3965</v>
      </c>
      <c r="D2072" t="s">
        <v>53</v>
      </c>
      <c r="E2072">
        <v>4</v>
      </c>
      <c r="F2072">
        <v>7</v>
      </c>
      <c r="G2072" s="1">
        <v>7.0000000000000007E-2</v>
      </c>
      <c r="H2072" s="2">
        <v>0.28599999999999998</v>
      </c>
      <c r="I2072" s="2">
        <v>0.28599999999999998</v>
      </c>
      <c r="J2072" s="2">
        <v>0.42899999999999999</v>
      </c>
      <c r="M2072" t="s">
        <v>297</v>
      </c>
      <c r="N2072">
        <v>5100</v>
      </c>
    </row>
    <row r="2073" spans="1:14" x14ac:dyDescent="0.2">
      <c r="A2073" t="s">
        <v>290</v>
      </c>
      <c r="B2073" t="s">
        <v>109</v>
      </c>
      <c r="C2073">
        <f t="shared" si="65"/>
        <v>3965</v>
      </c>
      <c r="D2073" t="s">
        <v>53</v>
      </c>
      <c r="E2073">
        <v>5</v>
      </c>
      <c r="F2073">
        <v>19</v>
      </c>
      <c r="G2073" s="1">
        <v>0.18</v>
      </c>
      <c r="H2073" s="2">
        <v>0.26300000000000001</v>
      </c>
      <c r="I2073" s="2">
        <v>0.26300000000000001</v>
      </c>
      <c r="J2073" s="2">
        <v>0.47399999999999998</v>
      </c>
      <c r="M2073" t="s">
        <v>62</v>
      </c>
      <c r="N2073">
        <v>311</v>
      </c>
    </row>
    <row r="2074" spans="1:14" x14ac:dyDescent="0.2">
      <c r="A2074" t="s">
        <v>290</v>
      </c>
      <c r="B2074" t="s">
        <v>109</v>
      </c>
      <c r="C2074">
        <f t="shared" si="65"/>
        <v>3965</v>
      </c>
      <c r="D2074" t="s">
        <v>53</v>
      </c>
      <c r="E2074">
        <v>6</v>
      </c>
      <c r="F2074">
        <v>20</v>
      </c>
      <c r="G2074" s="1">
        <v>0.19</v>
      </c>
      <c r="H2074" s="2">
        <v>0.25</v>
      </c>
      <c r="I2074" s="2">
        <v>0.6</v>
      </c>
      <c r="J2074" s="2">
        <v>0.15</v>
      </c>
      <c r="M2074" t="s">
        <v>416</v>
      </c>
      <c r="N2074">
        <v>4106</v>
      </c>
    </row>
    <row r="2075" spans="1:14" x14ac:dyDescent="0.2">
      <c r="A2075" t="s">
        <v>290</v>
      </c>
      <c r="B2075" t="s">
        <v>109</v>
      </c>
      <c r="C2075">
        <f t="shared" si="65"/>
        <v>3965</v>
      </c>
      <c r="D2075" t="s">
        <v>53</v>
      </c>
      <c r="E2075">
        <v>7</v>
      </c>
      <c r="F2075">
        <v>52</v>
      </c>
      <c r="G2075" s="1">
        <v>0.5</v>
      </c>
      <c r="H2075" s="2">
        <v>0.192</v>
      </c>
      <c r="I2075" s="2">
        <v>0.42299999999999999</v>
      </c>
      <c r="J2075" s="2">
        <v>0.38500000000000001</v>
      </c>
    </row>
    <row r="2076" spans="1:14" x14ac:dyDescent="0.2">
      <c r="A2076" t="s">
        <v>290</v>
      </c>
      <c r="B2076" t="s">
        <v>109</v>
      </c>
      <c r="C2076">
        <f t="shared" si="65"/>
        <v>2296</v>
      </c>
      <c r="D2076" t="s">
        <v>113</v>
      </c>
      <c r="E2076">
        <v>1</v>
      </c>
      <c r="F2076">
        <v>3</v>
      </c>
      <c r="G2076" s="1">
        <v>0.01</v>
      </c>
      <c r="I2076" s="2">
        <v>1</v>
      </c>
    </row>
    <row r="2077" spans="1:14" x14ac:dyDescent="0.2">
      <c r="A2077" t="s">
        <v>290</v>
      </c>
      <c r="B2077" t="s">
        <v>109</v>
      </c>
      <c r="C2077">
        <f t="shared" si="65"/>
        <v>2296</v>
      </c>
      <c r="D2077" t="s">
        <v>113</v>
      </c>
      <c r="E2077">
        <v>2</v>
      </c>
      <c r="F2077">
        <v>36</v>
      </c>
      <c r="G2077" s="1">
        <v>0.08</v>
      </c>
      <c r="H2077" s="2">
        <v>5.6000000000000001E-2</v>
      </c>
      <c r="I2077" s="2">
        <v>0.80600000000000005</v>
      </c>
      <c r="J2077" s="2">
        <v>0.13900000000000001</v>
      </c>
    </row>
    <row r="2078" spans="1:14" x14ac:dyDescent="0.2">
      <c r="A2078" t="s">
        <v>290</v>
      </c>
      <c r="B2078" t="s">
        <v>109</v>
      </c>
      <c r="C2078">
        <f t="shared" si="65"/>
        <v>2296</v>
      </c>
      <c r="D2078" t="s">
        <v>113</v>
      </c>
      <c r="E2078">
        <v>3</v>
      </c>
      <c r="F2078">
        <v>40</v>
      </c>
      <c r="G2078" s="1">
        <v>0.09</v>
      </c>
      <c r="H2078" s="2">
        <v>0.15</v>
      </c>
      <c r="I2078" s="2">
        <v>0.52500000000000002</v>
      </c>
      <c r="J2078" s="2">
        <v>0.32500000000000001</v>
      </c>
    </row>
    <row r="2079" spans="1:14" x14ac:dyDescent="0.2">
      <c r="A2079" t="s">
        <v>290</v>
      </c>
      <c r="B2079" t="s">
        <v>109</v>
      </c>
      <c r="C2079">
        <f t="shared" si="65"/>
        <v>2296</v>
      </c>
      <c r="D2079" t="s">
        <v>113</v>
      </c>
      <c r="E2079">
        <v>4</v>
      </c>
      <c r="F2079">
        <v>50</v>
      </c>
      <c r="G2079" s="1">
        <v>0.11</v>
      </c>
      <c r="H2079" s="2">
        <v>0.4</v>
      </c>
      <c r="I2079" s="2">
        <v>0.3</v>
      </c>
      <c r="J2079" s="2">
        <v>0.3</v>
      </c>
    </row>
    <row r="2080" spans="1:14" x14ac:dyDescent="0.2">
      <c r="A2080" t="s">
        <v>290</v>
      </c>
      <c r="B2080" t="s">
        <v>109</v>
      </c>
      <c r="C2080">
        <f t="shared" si="65"/>
        <v>2296</v>
      </c>
      <c r="D2080" t="s">
        <v>113</v>
      </c>
      <c r="E2080">
        <v>5</v>
      </c>
      <c r="F2080">
        <v>58</v>
      </c>
      <c r="G2080" s="1">
        <v>0.13</v>
      </c>
      <c r="H2080" s="2">
        <v>0.46600000000000003</v>
      </c>
      <c r="I2080" s="2">
        <v>0.32800000000000001</v>
      </c>
      <c r="J2080" s="2">
        <v>0.20699999999999999</v>
      </c>
    </row>
    <row r="2081" spans="1:10" x14ac:dyDescent="0.2">
      <c r="A2081" t="s">
        <v>290</v>
      </c>
      <c r="B2081" t="s">
        <v>109</v>
      </c>
      <c r="C2081">
        <f t="shared" si="65"/>
        <v>2296</v>
      </c>
      <c r="D2081" t="s">
        <v>113</v>
      </c>
      <c r="E2081">
        <v>6</v>
      </c>
      <c r="F2081">
        <v>76</v>
      </c>
      <c r="G2081" s="1">
        <v>0.17</v>
      </c>
      <c r="H2081" s="2">
        <v>0.35499999999999998</v>
      </c>
      <c r="I2081" s="2">
        <v>0.52600000000000002</v>
      </c>
      <c r="J2081" s="2">
        <v>0.11799999999999999</v>
      </c>
    </row>
    <row r="2082" spans="1:10" x14ac:dyDescent="0.2">
      <c r="A2082" t="s">
        <v>290</v>
      </c>
      <c r="B2082" t="s">
        <v>109</v>
      </c>
      <c r="C2082">
        <f t="shared" si="65"/>
        <v>2296</v>
      </c>
      <c r="D2082" t="s">
        <v>113</v>
      </c>
      <c r="E2082">
        <v>7</v>
      </c>
      <c r="F2082">
        <v>176</v>
      </c>
      <c r="G2082" s="1">
        <v>0.4</v>
      </c>
      <c r="H2082" s="2">
        <v>0.24399999999999999</v>
      </c>
      <c r="I2082" s="2">
        <v>0.54500000000000004</v>
      </c>
      <c r="J2082" s="2">
        <v>0.21</v>
      </c>
    </row>
    <row r="2083" spans="1:10" x14ac:dyDescent="0.2">
      <c r="A2083" t="s">
        <v>290</v>
      </c>
      <c r="B2083" t="s">
        <v>109</v>
      </c>
      <c r="C2083">
        <f t="shared" si="65"/>
        <v>240</v>
      </c>
      <c r="D2083" t="s">
        <v>44</v>
      </c>
      <c r="E2083">
        <v>5</v>
      </c>
      <c r="F2083">
        <v>1</v>
      </c>
      <c r="G2083" s="1">
        <v>0.5</v>
      </c>
      <c r="H2083" s="2">
        <v>1</v>
      </c>
    </row>
    <row r="2084" spans="1:10" x14ac:dyDescent="0.2">
      <c r="A2084" t="s">
        <v>290</v>
      </c>
      <c r="B2084" t="s">
        <v>109</v>
      </c>
      <c r="C2084">
        <f t="shared" si="65"/>
        <v>240</v>
      </c>
      <c r="D2084" t="s">
        <v>44</v>
      </c>
      <c r="E2084">
        <v>7</v>
      </c>
      <c r="F2084">
        <v>1</v>
      </c>
      <c r="G2084" s="1">
        <v>0.5</v>
      </c>
      <c r="H2084" s="2">
        <v>1</v>
      </c>
    </row>
    <row r="2085" spans="1:10" x14ac:dyDescent="0.2">
      <c r="A2085" t="s">
        <v>290</v>
      </c>
      <c r="B2085" t="s">
        <v>109</v>
      </c>
      <c r="C2085">
        <v>4106</v>
      </c>
      <c r="D2085" t="s">
        <v>298</v>
      </c>
      <c r="E2085">
        <v>4</v>
      </c>
      <c r="F2085">
        <v>1</v>
      </c>
      <c r="G2085" s="1">
        <v>0.25</v>
      </c>
      <c r="J2085" s="2">
        <v>1</v>
      </c>
    </row>
    <row r="2086" spans="1:10" x14ac:dyDescent="0.2">
      <c r="A2086" t="s">
        <v>290</v>
      </c>
      <c r="B2086" t="s">
        <v>109</v>
      </c>
      <c r="C2086">
        <v>4106</v>
      </c>
      <c r="D2086" t="s">
        <v>298</v>
      </c>
      <c r="E2086">
        <v>5</v>
      </c>
      <c r="F2086">
        <v>2</v>
      </c>
      <c r="G2086" s="1">
        <v>0.5</v>
      </c>
      <c r="H2086" s="2">
        <v>1</v>
      </c>
    </row>
    <row r="2087" spans="1:10" x14ac:dyDescent="0.2">
      <c r="A2087" t="s">
        <v>290</v>
      </c>
      <c r="B2087" t="s">
        <v>109</v>
      </c>
      <c r="C2087">
        <v>4106</v>
      </c>
      <c r="D2087" t="s">
        <v>298</v>
      </c>
      <c r="E2087">
        <v>6</v>
      </c>
      <c r="F2087">
        <v>1</v>
      </c>
      <c r="G2087" s="1">
        <v>0.25</v>
      </c>
      <c r="I2087" s="2">
        <v>1</v>
      </c>
    </row>
    <row r="2088" spans="1:10" x14ac:dyDescent="0.2">
      <c r="A2088" t="s">
        <v>290</v>
      </c>
      <c r="B2088" t="s">
        <v>109</v>
      </c>
      <c r="C2088" t="e">
        <f t="shared" ref="C2088:C2098" si="66">VLOOKUP(D2088,s9_delhi,2,FALSE)</f>
        <v>#N/A</v>
      </c>
      <c r="D2088" t="s">
        <v>56</v>
      </c>
      <c r="E2088">
        <v>7</v>
      </c>
      <c r="F2088">
        <v>6</v>
      </c>
      <c r="G2088" s="1">
        <v>1</v>
      </c>
      <c r="H2088" s="2">
        <v>0.33300000000000002</v>
      </c>
      <c r="I2088" s="2">
        <v>0.16700000000000001</v>
      </c>
      <c r="J2088" s="2">
        <v>0.5</v>
      </c>
    </row>
    <row r="2089" spans="1:10" x14ac:dyDescent="0.2">
      <c r="A2089" t="s">
        <v>290</v>
      </c>
      <c r="B2089" t="s">
        <v>109</v>
      </c>
      <c r="C2089" t="e">
        <f t="shared" si="66"/>
        <v>#N/A</v>
      </c>
      <c r="D2089" t="s">
        <v>264</v>
      </c>
      <c r="E2089">
        <v>2</v>
      </c>
      <c r="F2089">
        <v>1</v>
      </c>
      <c r="G2089" s="1">
        <v>0.01</v>
      </c>
      <c r="J2089" s="2">
        <v>1</v>
      </c>
    </row>
    <row r="2090" spans="1:10" x14ac:dyDescent="0.2">
      <c r="A2090" t="s">
        <v>290</v>
      </c>
      <c r="B2090" t="s">
        <v>109</v>
      </c>
      <c r="C2090" t="e">
        <f t="shared" si="66"/>
        <v>#N/A</v>
      </c>
      <c r="D2090" t="s">
        <v>264</v>
      </c>
      <c r="E2090">
        <v>3</v>
      </c>
      <c r="F2090">
        <v>2</v>
      </c>
      <c r="G2090" s="1">
        <v>0.02</v>
      </c>
      <c r="H2090" s="2">
        <v>1</v>
      </c>
    </row>
    <row r="2091" spans="1:10" x14ac:dyDescent="0.2">
      <c r="A2091" t="s">
        <v>290</v>
      </c>
      <c r="B2091" t="s">
        <v>109</v>
      </c>
      <c r="C2091" t="e">
        <f t="shared" si="66"/>
        <v>#N/A</v>
      </c>
      <c r="D2091" t="s">
        <v>264</v>
      </c>
      <c r="E2091">
        <v>4</v>
      </c>
      <c r="F2091">
        <v>6</v>
      </c>
      <c r="G2091" s="1">
        <v>0.05</v>
      </c>
      <c r="H2091" s="2">
        <v>1</v>
      </c>
    </row>
    <row r="2092" spans="1:10" x14ac:dyDescent="0.2">
      <c r="A2092" t="s">
        <v>290</v>
      </c>
      <c r="B2092" t="s">
        <v>109</v>
      </c>
      <c r="C2092" t="e">
        <f t="shared" si="66"/>
        <v>#N/A</v>
      </c>
      <c r="D2092" t="s">
        <v>264</v>
      </c>
      <c r="E2092">
        <v>5</v>
      </c>
      <c r="F2092">
        <v>6</v>
      </c>
      <c r="G2092" s="1">
        <v>0.05</v>
      </c>
      <c r="H2092" s="2">
        <v>1</v>
      </c>
    </row>
    <row r="2093" spans="1:10" x14ac:dyDescent="0.2">
      <c r="A2093" t="s">
        <v>290</v>
      </c>
      <c r="B2093" t="s">
        <v>109</v>
      </c>
      <c r="C2093" t="e">
        <f t="shared" si="66"/>
        <v>#N/A</v>
      </c>
      <c r="D2093" t="s">
        <v>264</v>
      </c>
      <c r="E2093">
        <v>6</v>
      </c>
      <c r="F2093">
        <v>36</v>
      </c>
      <c r="G2093" s="1">
        <v>0.32</v>
      </c>
      <c r="H2093" s="2">
        <v>0.36099999999999999</v>
      </c>
      <c r="I2093" s="2">
        <v>0.41699999999999998</v>
      </c>
      <c r="J2093" s="2">
        <v>0.222</v>
      </c>
    </row>
    <row r="2094" spans="1:10" x14ac:dyDescent="0.2">
      <c r="A2094" t="s">
        <v>290</v>
      </c>
      <c r="B2094" t="s">
        <v>109</v>
      </c>
      <c r="C2094" t="e">
        <f t="shared" si="66"/>
        <v>#N/A</v>
      </c>
      <c r="D2094" t="s">
        <v>264</v>
      </c>
      <c r="E2094">
        <v>7</v>
      </c>
      <c r="F2094">
        <v>63</v>
      </c>
      <c r="G2094" s="1">
        <v>0.55000000000000004</v>
      </c>
      <c r="H2094" s="2">
        <v>0.20599999999999999</v>
      </c>
      <c r="I2094" s="2">
        <v>0.60299999999999998</v>
      </c>
      <c r="J2094" s="2">
        <v>0.19</v>
      </c>
    </row>
    <row r="2095" spans="1:10" x14ac:dyDescent="0.2">
      <c r="A2095" t="s">
        <v>290</v>
      </c>
      <c r="B2095" t="s">
        <v>109</v>
      </c>
      <c r="C2095">
        <f t="shared" si="66"/>
        <v>3159</v>
      </c>
      <c r="D2095" t="s">
        <v>118</v>
      </c>
      <c r="E2095">
        <v>7</v>
      </c>
      <c r="F2095">
        <v>1</v>
      </c>
      <c r="G2095" s="1">
        <v>1</v>
      </c>
      <c r="H2095" s="2">
        <v>1</v>
      </c>
    </row>
    <row r="2096" spans="1:10" x14ac:dyDescent="0.2">
      <c r="A2096" t="s">
        <v>290</v>
      </c>
      <c r="B2096" t="s">
        <v>109</v>
      </c>
      <c r="C2096" t="e">
        <f t="shared" si="66"/>
        <v>#N/A</v>
      </c>
      <c r="D2096" t="s">
        <v>273</v>
      </c>
      <c r="E2096">
        <v>3</v>
      </c>
      <c r="F2096">
        <v>1</v>
      </c>
      <c r="G2096" s="1">
        <v>0.17</v>
      </c>
      <c r="H2096" s="2">
        <v>1</v>
      </c>
    </row>
    <row r="2097" spans="1:14" x14ac:dyDescent="0.2">
      <c r="A2097" t="s">
        <v>290</v>
      </c>
      <c r="B2097" t="s">
        <v>109</v>
      </c>
      <c r="C2097" t="e">
        <f t="shared" si="66"/>
        <v>#N/A</v>
      </c>
      <c r="D2097" t="s">
        <v>273</v>
      </c>
      <c r="E2097">
        <v>4</v>
      </c>
      <c r="F2097">
        <v>4</v>
      </c>
      <c r="G2097" s="1">
        <v>0.67</v>
      </c>
      <c r="H2097" s="2">
        <v>1</v>
      </c>
    </row>
    <row r="2098" spans="1:14" x14ac:dyDescent="0.2">
      <c r="A2098" t="s">
        <v>290</v>
      </c>
      <c r="B2098" t="s">
        <v>109</v>
      </c>
      <c r="C2098" t="e">
        <f t="shared" si="66"/>
        <v>#N/A</v>
      </c>
      <c r="D2098" t="s">
        <v>273</v>
      </c>
      <c r="E2098">
        <v>7</v>
      </c>
      <c r="F2098">
        <v>1</v>
      </c>
      <c r="G2098" s="1">
        <v>0.17</v>
      </c>
      <c r="H2098" s="2">
        <v>1</v>
      </c>
    </row>
    <row r="2099" spans="1:14" x14ac:dyDescent="0.2">
      <c r="A2099" t="s">
        <v>290</v>
      </c>
      <c r="B2099" t="s">
        <v>99</v>
      </c>
      <c r="C2099">
        <f t="shared" ref="C2099:C2112" si="67">VLOOKUP(D2099,s9_gujarat,2,FALSE)</f>
        <v>2297</v>
      </c>
      <c r="D2099" t="s">
        <v>299</v>
      </c>
      <c r="E2099">
        <v>5</v>
      </c>
      <c r="F2099">
        <v>1</v>
      </c>
      <c r="G2099" s="1">
        <v>0.14000000000000001</v>
      </c>
      <c r="H2099" s="2">
        <v>1</v>
      </c>
      <c r="M2099" t="s">
        <v>417</v>
      </c>
      <c r="N2099">
        <v>5124</v>
      </c>
    </row>
    <row r="2100" spans="1:14" x14ac:dyDescent="0.2">
      <c r="A2100" t="s">
        <v>290</v>
      </c>
      <c r="B2100" t="s">
        <v>99</v>
      </c>
      <c r="C2100">
        <f t="shared" si="67"/>
        <v>2297</v>
      </c>
      <c r="D2100" t="s">
        <v>299</v>
      </c>
      <c r="E2100">
        <v>6</v>
      </c>
      <c r="F2100">
        <v>1</v>
      </c>
      <c r="G2100" s="1">
        <v>0.14000000000000001</v>
      </c>
      <c r="H2100" s="2">
        <v>1</v>
      </c>
      <c r="M2100" t="s">
        <v>418</v>
      </c>
      <c r="N2100">
        <v>3966</v>
      </c>
    </row>
    <row r="2101" spans="1:14" x14ac:dyDescent="0.2">
      <c r="A2101" t="s">
        <v>290</v>
      </c>
      <c r="B2101" t="s">
        <v>99</v>
      </c>
      <c r="C2101">
        <f t="shared" si="67"/>
        <v>2297</v>
      </c>
      <c r="D2101" t="s">
        <v>299</v>
      </c>
      <c r="E2101">
        <v>7</v>
      </c>
      <c r="F2101">
        <v>5</v>
      </c>
      <c r="G2101" s="1">
        <v>0.71</v>
      </c>
      <c r="H2101" s="2">
        <v>0.4</v>
      </c>
      <c r="I2101" s="2">
        <v>0.2</v>
      </c>
      <c r="J2101" s="2">
        <v>0.4</v>
      </c>
      <c r="M2101" t="s">
        <v>111</v>
      </c>
      <c r="N2101">
        <v>36</v>
      </c>
    </row>
    <row r="2102" spans="1:14" x14ac:dyDescent="0.2">
      <c r="A2102" t="s">
        <v>290</v>
      </c>
      <c r="B2102" t="s">
        <v>99</v>
      </c>
      <c r="C2102">
        <f t="shared" si="67"/>
        <v>36</v>
      </c>
      <c r="D2102" t="s">
        <v>111</v>
      </c>
      <c r="E2102">
        <v>2</v>
      </c>
      <c r="F2102">
        <v>1</v>
      </c>
      <c r="G2102" s="1">
        <v>0.01</v>
      </c>
      <c r="I2102" s="2">
        <v>1</v>
      </c>
      <c r="M2102" t="s">
        <v>105</v>
      </c>
      <c r="N2102">
        <v>163</v>
      </c>
    </row>
    <row r="2103" spans="1:14" x14ac:dyDescent="0.2">
      <c r="A2103" t="s">
        <v>290</v>
      </c>
      <c r="B2103" t="s">
        <v>99</v>
      </c>
      <c r="C2103">
        <f t="shared" si="67"/>
        <v>36</v>
      </c>
      <c r="D2103" t="s">
        <v>111</v>
      </c>
      <c r="E2103">
        <v>3</v>
      </c>
      <c r="F2103">
        <v>4</v>
      </c>
      <c r="G2103" s="1">
        <v>0.02</v>
      </c>
      <c r="H2103" s="2">
        <v>0.5</v>
      </c>
      <c r="I2103" s="2">
        <v>0.25</v>
      </c>
      <c r="J2103" s="2">
        <v>0.25</v>
      </c>
      <c r="M2103" t="s">
        <v>306</v>
      </c>
      <c r="N2103">
        <v>3128</v>
      </c>
    </row>
    <row r="2104" spans="1:14" x14ac:dyDescent="0.2">
      <c r="A2104" t="s">
        <v>290</v>
      </c>
      <c r="B2104" t="s">
        <v>99</v>
      </c>
      <c r="C2104">
        <f t="shared" si="67"/>
        <v>36</v>
      </c>
      <c r="D2104" t="s">
        <v>111</v>
      </c>
      <c r="E2104">
        <v>4</v>
      </c>
      <c r="F2104">
        <v>9</v>
      </c>
      <c r="G2104" s="1">
        <v>0.06</v>
      </c>
      <c r="H2104" s="2">
        <v>0.44400000000000001</v>
      </c>
      <c r="I2104" s="2">
        <v>0.33300000000000002</v>
      </c>
      <c r="J2104" s="2">
        <v>0.222</v>
      </c>
      <c r="M2104" t="s">
        <v>299</v>
      </c>
      <c r="N2104">
        <v>2297</v>
      </c>
    </row>
    <row r="2105" spans="1:14" x14ac:dyDescent="0.2">
      <c r="A2105" t="s">
        <v>290</v>
      </c>
      <c r="B2105" t="s">
        <v>99</v>
      </c>
      <c r="C2105">
        <f t="shared" si="67"/>
        <v>36</v>
      </c>
      <c r="D2105" t="s">
        <v>111</v>
      </c>
      <c r="E2105">
        <v>5</v>
      </c>
      <c r="F2105">
        <v>16</v>
      </c>
      <c r="G2105" s="1">
        <v>0.1</v>
      </c>
      <c r="H2105" s="2">
        <v>0.5</v>
      </c>
      <c r="I2105" s="2">
        <v>0.313</v>
      </c>
      <c r="J2105" s="2">
        <v>0.188</v>
      </c>
      <c r="M2105" t="s">
        <v>101</v>
      </c>
      <c r="N2105">
        <v>522</v>
      </c>
    </row>
    <row r="2106" spans="1:14" x14ac:dyDescent="0.2">
      <c r="A2106" t="s">
        <v>290</v>
      </c>
      <c r="B2106" t="s">
        <v>99</v>
      </c>
      <c r="C2106">
        <f t="shared" si="67"/>
        <v>36</v>
      </c>
      <c r="D2106" t="s">
        <v>111</v>
      </c>
      <c r="E2106">
        <v>6</v>
      </c>
      <c r="F2106">
        <v>51</v>
      </c>
      <c r="G2106" s="1">
        <v>0.31</v>
      </c>
      <c r="H2106" s="2">
        <v>0.255</v>
      </c>
      <c r="I2106" s="2">
        <v>0.51</v>
      </c>
      <c r="J2106" s="2">
        <v>0.23499999999999999</v>
      </c>
      <c r="M2106" t="s">
        <v>45</v>
      </c>
      <c r="N2106">
        <v>3084</v>
      </c>
    </row>
    <row r="2107" spans="1:14" x14ac:dyDescent="0.2">
      <c r="A2107" t="s">
        <v>290</v>
      </c>
      <c r="B2107" t="s">
        <v>99</v>
      </c>
      <c r="C2107">
        <f t="shared" si="67"/>
        <v>36</v>
      </c>
      <c r="D2107" t="s">
        <v>111</v>
      </c>
      <c r="E2107">
        <v>7</v>
      </c>
      <c r="F2107">
        <v>81</v>
      </c>
      <c r="G2107" s="1">
        <v>0.5</v>
      </c>
      <c r="H2107" s="2">
        <v>0.23499999999999999</v>
      </c>
      <c r="I2107" s="2">
        <v>0.48099999999999998</v>
      </c>
      <c r="J2107" s="2">
        <v>0.28399999999999997</v>
      </c>
      <c r="M2107" t="s">
        <v>366</v>
      </c>
      <c r="N2107">
        <v>3593</v>
      </c>
    </row>
    <row r="2108" spans="1:14" x14ac:dyDescent="0.2">
      <c r="A2108" t="s">
        <v>290</v>
      </c>
      <c r="B2108" t="s">
        <v>99</v>
      </c>
      <c r="C2108">
        <f t="shared" si="67"/>
        <v>522</v>
      </c>
      <c r="D2108" t="s">
        <v>101</v>
      </c>
      <c r="E2108">
        <v>3</v>
      </c>
      <c r="F2108">
        <v>1</v>
      </c>
      <c r="G2108" s="1">
        <v>0.02</v>
      </c>
      <c r="H2108" s="2">
        <v>1</v>
      </c>
      <c r="M2108" t="s">
        <v>419</v>
      </c>
      <c r="N2108">
        <v>5039</v>
      </c>
    </row>
    <row r="2109" spans="1:14" x14ac:dyDescent="0.2">
      <c r="A2109" t="s">
        <v>290</v>
      </c>
      <c r="B2109" t="s">
        <v>99</v>
      </c>
      <c r="C2109">
        <f t="shared" si="67"/>
        <v>522</v>
      </c>
      <c r="D2109" t="s">
        <v>101</v>
      </c>
      <c r="E2109">
        <v>4</v>
      </c>
      <c r="F2109">
        <v>7</v>
      </c>
      <c r="G2109" s="1">
        <v>0.11</v>
      </c>
      <c r="H2109" s="2">
        <v>0.57099999999999995</v>
      </c>
      <c r="I2109" s="2">
        <v>0.14299999999999999</v>
      </c>
      <c r="J2109" s="2">
        <v>0.28599999999999998</v>
      </c>
      <c r="M2109" t="s">
        <v>368</v>
      </c>
      <c r="N2109">
        <v>4693</v>
      </c>
    </row>
    <row r="2110" spans="1:14" x14ac:dyDescent="0.2">
      <c r="A2110" t="s">
        <v>290</v>
      </c>
      <c r="B2110" t="s">
        <v>99</v>
      </c>
      <c r="C2110">
        <f t="shared" si="67"/>
        <v>522</v>
      </c>
      <c r="D2110" t="s">
        <v>101</v>
      </c>
      <c r="E2110">
        <v>5</v>
      </c>
      <c r="F2110">
        <v>9</v>
      </c>
      <c r="G2110" s="1">
        <v>0.14000000000000001</v>
      </c>
      <c r="H2110" s="2">
        <v>1</v>
      </c>
      <c r="M2110" t="s">
        <v>420</v>
      </c>
      <c r="N2110">
        <v>4750</v>
      </c>
    </row>
    <row r="2111" spans="1:14" x14ac:dyDescent="0.2">
      <c r="A2111" t="s">
        <v>290</v>
      </c>
      <c r="B2111" t="s">
        <v>99</v>
      </c>
      <c r="C2111">
        <f t="shared" si="67"/>
        <v>522</v>
      </c>
      <c r="D2111" t="s">
        <v>101</v>
      </c>
      <c r="E2111">
        <v>6</v>
      </c>
      <c r="F2111">
        <v>13</v>
      </c>
      <c r="G2111" s="1">
        <v>0.2</v>
      </c>
      <c r="H2111" s="2">
        <v>0.23100000000000001</v>
      </c>
      <c r="I2111" s="2">
        <v>0.61499999999999999</v>
      </c>
      <c r="J2111" s="2">
        <v>0.154</v>
      </c>
      <c r="M2111" t="s">
        <v>236</v>
      </c>
      <c r="N2111">
        <v>248</v>
      </c>
    </row>
    <row r="2112" spans="1:14" x14ac:dyDescent="0.2">
      <c r="A2112" t="s">
        <v>290</v>
      </c>
      <c r="B2112" t="s">
        <v>99</v>
      </c>
      <c r="C2112">
        <f t="shared" si="67"/>
        <v>522</v>
      </c>
      <c r="D2112" t="s">
        <v>101</v>
      </c>
      <c r="E2112">
        <v>7</v>
      </c>
      <c r="F2112">
        <v>35</v>
      </c>
      <c r="G2112" s="1">
        <v>0.54</v>
      </c>
      <c r="H2112" s="2">
        <v>0.17100000000000001</v>
      </c>
      <c r="I2112" s="2">
        <v>0.6</v>
      </c>
      <c r="J2112" s="2">
        <v>0.22900000000000001</v>
      </c>
      <c r="M2112" t="s">
        <v>152</v>
      </c>
      <c r="N2112">
        <v>621</v>
      </c>
    </row>
    <row r="2113" spans="1:14" x14ac:dyDescent="0.2">
      <c r="A2113" t="s">
        <v>290</v>
      </c>
      <c r="B2113" t="s">
        <v>99</v>
      </c>
      <c r="C2113">
        <v>163</v>
      </c>
      <c r="D2113" t="s">
        <v>300</v>
      </c>
      <c r="E2113">
        <v>7</v>
      </c>
      <c r="F2113">
        <v>1</v>
      </c>
      <c r="G2113" s="1">
        <v>1</v>
      </c>
      <c r="J2113" s="2">
        <v>1</v>
      </c>
      <c r="M2113" t="s">
        <v>126</v>
      </c>
      <c r="N2113">
        <v>155</v>
      </c>
    </row>
    <row r="2114" spans="1:14" x14ac:dyDescent="0.2">
      <c r="A2114" t="s">
        <v>290</v>
      </c>
      <c r="B2114" t="s">
        <v>99</v>
      </c>
      <c r="C2114">
        <v>163</v>
      </c>
      <c r="D2114" t="s">
        <v>301</v>
      </c>
      <c r="E2114">
        <v>4</v>
      </c>
      <c r="F2114">
        <v>3</v>
      </c>
      <c r="G2114" s="1">
        <v>0.04</v>
      </c>
      <c r="H2114" s="2">
        <v>0.66700000000000004</v>
      </c>
      <c r="I2114" s="2">
        <v>0.33300000000000002</v>
      </c>
      <c r="M2114" t="s">
        <v>257</v>
      </c>
      <c r="N2114">
        <v>4939</v>
      </c>
    </row>
    <row r="2115" spans="1:14" x14ac:dyDescent="0.2">
      <c r="A2115" t="s">
        <v>290</v>
      </c>
      <c r="B2115" t="s">
        <v>99</v>
      </c>
      <c r="C2115">
        <v>163</v>
      </c>
      <c r="D2115" t="s">
        <v>301</v>
      </c>
      <c r="E2115">
        <v>5</v>
      </c>
      <c r="F2115">
        <v>11</v>
      </c>
      <c r="G2115" s="1">
        <v>0.16</v>
      </c>
      <c r="H2115" s="2">
        <v>0.72699999999999998</v>
      </c>
      <c r="I2115" s="2">
        <v>9.0999999999999998E-2</v>
      </c>
      <c r="J2115" s="2">
        <v>0.182</v>
      </c>
      <c r="M2115" t="s">
        <v>302</v>
      </c>
      <c r="N2115">
        <v>5019</v>
      </c>
    </row>
    <row r="2116" spans="1:14" x14ac:dyDescent="0.2">
      <c r="A2116" t="s">
        <v>290</v>
      </c>
      <c r="B2116" t="s">
        <v>99</v>
      </c>
      <c r="C2116">
        <v>163</v>
      </c>
      <c r="D2116" t="s">
        <v>301</v>
      </c>
      <c r="E2116">
        <v>6</v>
      </c>
      <c r="F2116">
        <v>14</v>
      </c>
      <c r="G2116" s="1">
        <v>0.21</v>
      </c>
      <c r="I2116" s="2">
        <v>0.85699999999999998</v>
      </c>
      <c r="J2116" s="2">
        <v>0.14299999999999999</v>
      </c>
      <c r="M2116" t="s">
        <v>421</v>
      </c>
      <c r="N2116">
        <v>5132</v>
      </c>
    </row>
    <row r="2117" spans="1:14" x14ac:dyDescent="0.2">
      <c r="A2117" t="s">
        <v>290</v>
      </c>
      <c r="B2117" t="s">
        <v>99</v>
      </c>
      <c r="C2117">
        <v>163</v>
      </c>
      <c r="D2117" t="s">
        <v>301</v>
      </c>
      <c r="E2117">
        <v>7</v>
      </c>
      <c r="F2117">
        <v>39</v>
      </c>
      <c r="G2117" s="1">
        <v>0.57999999999999996</v>
      </c>
      <c r="H2117" s="2">
        <v>7.6999999999999999E-2</v>
      </c>
      <c r="I2117" s="2">
        <v>0.64100000000000001</v>
      </c>
      <c r="J2117" s="2">
        <v>0.28199999999999997</v>
      </c>
      <c r="M2117" t="s">
        <v>170</v>
      </c>
      <c r="N2117">
        <v>3075</v>
      </c>
    </row>
    <row r="2118" spans="1:14" x14ac:dyDescent="0.2">
      <c r="A2118" t="s">
        <v>290</v>
      </c>
      <c r="B2118" t="s">
        <v>99</v>
      </c>
      <c r="C2118">
        <f t="shared" ref="C2118:C2146" si="68">VLOOKUP(D2118,s9_gujarat,2,FALSE)</f>
        <v>5019</v>
      </c>
      <c r="D2118" t="s">
        <v>302</v>
      </c>
      <c r="E2118">
        <v>3</v>
      </c>
      <c r="F2118">
        <v>1</v>
      </c>
      <c r="G2118" s="1">
        <v>1</v>
      </c>
      <c r="H2118" s="2">
        <v>1</v>
      </c>
      <c r="M2118" t="s">
        <v>161</v>
      </c>
      <c r="N2118">
        <v>185</v>
      </c>
    </row>
    <row r="2119" spans="1:14" x14ac:dyDescent="0.2">
      <c r="A2119" t="s">
        <v>290</v>
      </c>
      <c r="B2119" t="s">
        <v>99</v>
      </c>
      <c r="C2119">
        <f t="shared" si="68"/>
        <v>4939</v>
      </c>
      <c r="D2119" t="s">
        <v>257</v>
      </c>
      <c r="E2119">
        <v>5</v>
      </c>
      <c r="F2119">
        <v>3</v>
      </c>
      <c r="G2119" s="1">
        <v>0.6</v>
      </c>
      <c r="H2119" s="2">
        <v>0.33300000000000002</v>
      </c>
      <c r="J2119" s="2">
        <v>0.66700000000000004</v>
      </c>
      <c r="M2119" t="s">
        <v>97</v>
      </c>
      <c r="N2119">
        <v>326</v>
      </c>
    </row>
    <row r="2120" spans="1:14" x14ac:dyDescent="0.2">
      <c r="A2120" t="s">
        <v>290</v>
      </c>
      <c r="B2120" t="s">
        <v>99</v>
      </c>
      <c r="C2120">
        <f t="shared" si="68"/>
        <v>4939</v>
      </c>
      <c r="D2120" t="s">
        <v>257</v>
      </c>
      <c r="E2120">
        <v>7</v>
      </c>
      <c r="F2120">
        <v>2</v>
      </c>
      <c r="G2120" s="1">
        <v>0.4</v>
      </c>
      <c r="H2120" s="2">
        <v>0.5</v>
      </c>
      <c r="J2120" s="2">
        <v>0.5</v>
      </c>
      <c r="M2120" t="s">
        <v>46</v>
      </c>
      <c r="N2120">
        <v>299</v>
      </c>
    </row>
    <row r="2121" spans="1:14" x14ac:dyDescent="0.2">
      <c r="A2121" t="s">
        <v>290</v>
      </c>
      <c r="B2121" t="s">
        <v>99</v>
      </c>
      <c r="C2121">
        <f t="shared" si="68"/>
        <v>5124</v>
      </c>
      <c r="D2121" t="s">
        <v>417</v>
      </c>
      <c r="E2121">
        <v>1</v>
      </c>
      <c r="F2121">
        <v>2</v>
      </c>
      <c r="G2121" s="1">
        <v>0.01</v>
      </c>
      <c r="I2121" s="2">
        <v>1</v>
      </c>
    </row>
    <row r="2122" spans="1:14" x14ac:dyDescent="0.2">
      <c r="A2122" t="s">
        <v>290</v>
      </c>
      <c r="B2122" t="s">
        <v>99</v>
      </c>
      <c r="C2122">
        <f t="shared" si="68"/>
        <v>5124</v>
      </c>
      <c r="D2122" t="s">
        <v>417</v>
      </c>
      <c r="E2122">
        <v>2</v>
      </c>
      <c r="F2122">
        <v>19</v>
      </c>
      <c r="G2122" s="1">
        <v>0.08</v>
      </c>
      <c r="H2122" s="2">
        <v>0.158</v>
      </c>
      <c r="I2122" s="2">
        <v>0.78900000000000003</v>
      </c>
      <c r="J2122" s="2">
        <v>5.2999999999999999E-2</v>
      </c>
    </row>
    <row r="2123" spans="1:14" x14ac:dyDescent="0.2">
      <c r="A2123" t="s">
        <v>290</v>
      </c>
      <c r="B2123" t="s">
        <v>99</v>
      </c>
      <c r="C2123">
        <f t="shared" si="68"/>
        <v>5124</v>
      </c>
      <c r="D2123" t="s">
        <v>417</v>
      </c>
      <c r="E2123">
        <v>3</v>
      </c>
      <c r="F2123">
        <v>32</v>
      </c>
      <c r="G2123" s="1">
        <v>0.13</v>
      </c>
      <c r="H2123" s="2">
        <v>0.125</v>
      </c>
      <c r="I2123" s="2">
        <v>0.56299999999999994</v>
      </c>
      <c r="J2123" s="2">
        <v>0.313</v>
      </c>
    </row>
    <row r="2124" spans="1:14" x14ac:dyDescent="0.2">
      <c r="A2124" t="s">
        <v>290</v>
      </c>
      <c r="B2124" t="s">
        <v>99</v>
      </c>
      <c r="C2124">
        <f t="shared" si="68"/>
        <v>5124</v>
      </c>
      <c r="D2124" t="s">
        <v>417</v>
      </c>
      <c r="E2124">
        <v>4</v>
      </c>
      <c r="F2124">
        <v>34</v>
      </c>
      <c r="G2124" s="1">
        <v>0.14000000000000001</v>
      </c>
      <c r="H2124" s="2">
        <v>0.35299999999999998</v>
      </c>
      <c r="I2124" s="2">
        <v>0.441</v>
      </c>
      <c r="J2124" s="2">
        <v>0.20599999999999999</v>
      </c>
    </row>
    <row r="2125" spans="1:14" x14ac:dyDescent="0.2">
      <c r="A2125" t="s">
        <v>290</v>
      </c>
      <c r="B2125" t="s">
        <v>99</v>
      </c>
      <c r="C2125">
        <f t="shared" si="68"/>
        <v>5124</v>
      </c>
      <c r="D2125" t="s">
        <v>417</v>
      </c>
      <c r="E2125">
        <v>5</v>
      </c>
      <c r="F2125">
        <v>50</v>
      </c>
      <c r="G2125" s="1">
        <v>0.21</v>
      </c>
      <c r="H2125" s="2">
        <v>0.32</v>
      </c>
      <c r="I2125" s="2">
        <v>0.46</v>
      </c>
      <c r="J2125" s="2">
        <v>0.22</v>
      </c>
    </row>
    <row r="2126" spans="1:14" x14ac:dyDescent="0.2">
      <c r="A2126" t="s">
        <v>290</v>
      </c>
      <c r="B2126" t="s">
        <v>99</v>
      </c>
      <c r="C2126">
        <f t="shared" si="68"/>
        <v>5124</v>
      </c>
      <c r="D2126" t="s">
        <v>417</v>
      </c>
      <c r="E2126">
        <v>6</v>
      </c>
      <c r="F2126">
        <v>30</v>
      </c>
      <c r="G2126" s="1">
        <v>0.13</v>
      </c>
      <c r="H2126" s="2">
        <v>0.2</v>
      </c>
      <c r="I2126" s="2">
        <v>0.56699999999999995</v>
      </c>
      <c r="J2126" s="2">
        <v>0.23300000000000001</v>
      </c>
    </row>
    <row r="2127" spans="1:14" x14ac:dyDescent="0.2">
      <c r="A2127" t="s">
        <v>290</v>
      </c>
      <c r="B2127" t="s">
        <v>99</v>
      </c>
      <c r="C2127">
        <f t="shared" si="68"/>
        <v>5124</v>
      </c>
      <c r="D2127" t="s">
        <v>417</v>
      </c>
      <c r="E2127">
        <v>7</v>
      </c>
      <c r="F2127">
        <v>73</v>
      </c>
      <c r="G2127" s="1">
        <v>0.3</v>
      </c>
      <c r="H2127" s="2">
        <v>0.247</v>
      </c>
      <c r="I2127" s="2">
        <v>0.49299999999999999</v>
      </c>
      <c r="J2127" s="2">
        <v>0.26</v>
      </c>
    </row>
    <row r="2128" spans="1:14" x14ac:dyDescent="0.2">
      <c r="A2128" t="s">
        <v>290</v>
      </c>
      <c r="B2128" t="s">
        <v>99</v>
      </c>
      <c r="C2128">
        <f t="shared" si="68"/>
        <v>155</v>
      </c>
      <c r="D2128" t="s">
        <v>126</v>
      </c>
      <c r="E2128">
        <v>3</v>
      </c>
      <c r="F2128">
        <v>1</v>
      </c>
      <c r="G2128" s="1">
        <v>0.14000000000000001</v>
      </c>
      <c r="H2128" s="2">
        <v>1</v>
      </c>
    </row>
    <row r="2129" spans="1:10" x14ac:dyDescent="0.2">
      <c r="A2129" t="s">
        <v>290</v>
      </c>
      <c r="B2129" t="s">
        <v>99</v>
      </c>
      <c r="C2129">
        <f t="shared" si="68"/>
        <v>155</v>
      </c>
      <c r="D2129" t="s">
        <v>126</v>
      </c>
      <c r="E2129">
        <v>5</v>
      </c>
      <c r="F2129">
        <v>1</v>
      </c>
      <c r="G2129" s="1">
        <v>0.14000000000000001</v>
      </c>
      <c r="H2129" s="2">
        <v>1</v>
      </c>
    </row>
    <row r="2130" spans="1:10" x14ac:dyDescent="0.2">
      <c r="A2130" t="s">
        <v>290</v>
      </c>
      <c r="B2130" t="s">
        <v>99</v>
      </c>
      <c r="C2130">
        <f t="shared" si="68"/>
        <v>155</v>
      </c>
      <c r="D2130" t="s">
        <v>126</v>
      </c>
      <c r="E2130">
        <v>6</v>
      </c>
      <c r="F2130">
        <v>2</v>
      </c>
      <c r="G2130" s="1">
        <v>0.28999999999999998</v>
      </c>
      <c r="I2130" s="2">
        <v>1</v>
      </c>
    </row>
    <row r="2131" spans="1:10" x14ac:dyDescent="0.2">
      <c r="A2131" t="s">
        <v>290</v>
      </c>
      <c r="B2131" t="s">
        <v>99</v>
      </c>
      <c r="C2131">
        <f t="shared" si="68"/>
        <v>155</v>
      </c>
      <c r="D2131" t="s">
        <v>126</v>
      </c>
      <c r="E2131">
        <v>7</v>
      </c>
      <c r="F2131">
        <v>3</v>
      </c>
      <c r="G2131" s="1">
        <v>0.43</v>
      </c>
      <c r="H2131" s="2">
        <v>0.33300000000000002</v>
      </c>
      <c r="J2131" s="2">
        <v>0.66700000000000004</v>
      </c>
    </row>
    <row r="2132" spans="1:10" x14ac:dyDescent="0.2">
      <c r="A2132" t="s">
        <v>290</v>
      </c>
      <c r="B2132" t="s">
        <v>99</v>
      </c>
      <c r="C2132">
        <f t="shared" si="68"/>
        <v>3075</v>
      </c>
      <c r="D2132" t="s">
        <v>170</v>
      </c>
      <c r="E2132">
        <v>5</v>
      </c>
      <c r="F2132">
        <v>6</v>
      </c>
      <c r="G2132" s="1">
        <v>0.75</v>
      </c>
      <c r="H2132" s="2">
        <v>0.66700000000000004</v>
      </c>
      <c r="J2132" s="2">
        <v>0.33300000000000002</v>
      </c>
    </row>
    <row r="2133" spans="1:10" x14ac:dyDescent="0.2">
      <c r="A2133" t="s">
        <v>290</v>
      </c>
      <c r="B2133" t="s">
        <v>99</v>
      </c>
      <c r="C2133">
        <f t="shared" si="68"/>
        <v>3075</v>
      </c>
      <c r="D2133" t="s">
        <v>170</v>
      </c>
      <c r="E2133">
        <v>6</v>
      </c>
      <c r="F2133">
        <v>1</v>
      </c>
      <c r="G2133" s="1">
        <v>0.13</v>
      </c>
      <c r="H2133" s="2">
        <v>1</v>
      </c>
    </row>
    <row r="2134" spans="1:10" x14ac:dyDescent="0.2">
      <c r="A2134" t="s">
        <v>290</v>
      </c>
      <c r="B2134" t="s">
        <v>99</v>
      </c>
      <c r="C2134">
        <f t="shared" si="68"/>
        <v>3075</v>
      </c>
      <c r="D2134" t="s">
        <v>170</v>
      </c>
      <c r="E2134">
        <v>7</v>
      </c>
      <c r="F2134">
        <v>1</v>
      </c>
      <c r="G2134" s="1">
        <v>0.13</v>
      </c>
      <c r="I2134" s="2">
        <v>1</v>
      </c>
    </row>
    <row r="2135" spans="1:10" x14ac:dyDescent="0.2">
      <c r="A2135" t="s">
        <v>290</v>
      </c>
      <c r="B2135" t="s">
        <v>99</v>
      </c>
      <c r="C2135" t="e">
        <f t="shared" si="68"/>
        <v>#N/A</v>
      </c>
      <c r="D2135" t="s">
        <v>303</v>
      </c>
      <c r="E2135">
        <v>1</v>
      </c>
      <c r="F2135">
        <v>2</v>
      </c>
      <c r="G2135" s="1">
        <v>0.01</v>
      </c>
      <c r="I2135" s="2">
        <v>1</v>
      </c>
    </row>
    <row r="2136" spans="1:10" x14ac:dyDescent="0.2">
      <c r="A2136" t="s">
        <v>290</v>
      </c>
      <c r="B2136" t="s">
        <v>99</v>
      </c>
      <c r="C2136" t="e">
        <f t="shared" si="68"/>
        <v>#N/A</v>
      </c>
      <c r="D2136" t="s">
        <v>303</v>
      </c>
      <c r="E2136">
        <v>2</v>
      </c>
      <c r="F2136">
        <v>19</v>
      </c>
      <c r="G2136" s="1">
        <v>7.0000000000000007E-2</v>
      </c>
      <c r="H2136" s="2">
        <v>5.2999999999999999E-2</v>
      </c>
      <c r="I2136" s="2">
        <v>0.63200000000000001</v>
      </c>
      <c r="J2136" s="2">
        <v>0.316</v>
      </c>
    </row>
    <row r="2137" spans="1:10" x14ac:dyDescent="0.2">
      <c r="A2137" t="s">
        <v>290</v>
      </c>
      <c r="B2137" t="s">
        <v>99</v>
      </c>
      <c r="C2137" t="e">
        <f t="shared" si="68"/>
        <v>#N/A</v>
      </c>
      <c r="D2137" t="s">
        <v>303</v>
      </c>
      <c r="E2137">
        <v>3</v>
      </c>
      <c r="F2137">
        <v>10</v>
      </c>
      <c r="G2137" s="1">
        <v>0.04</v>
      </c>
      <c r="H2137" s="2">
        <v>0.2</v>
      </c>
      <c r="I2137" s="2">
        <v>0.7</v>
      </c>
      <c r="J2137" s="2">
        <v>0.1</v>
      </c>
    </row>
    <row r="2138" spans="1:10" x14ac:dyDescent="0.2">
      <c r="A2138" t="s">
        <v>290</v>
      </c>
      <c r="B2138" t="s">
        <v>99</v>
      </c>
      <c r="C2138" t="e">
        <f t="shared" si="68"/>
        <v>#N/A</v>
      </c>
      <c r="D2138" t="s">
        <v>303</v>
      </c>
      <c r="E2138">
        <v>4</v>
      </c>
      <c r="F2138">
        <v>43</v>
      </c>
      <c r="G2138" s="1">
        <v>0.16</v>
      </c>
      <c r="H2138" s="2">
        <v>0.51200000000000001</v>
      </c>
      <c r="I2138" s="2">
        <v>0.372</v>
      </c>
      <c r="J2138" s="2">
        <v>0.11600000000000001</v>
      </c>
    </row>
    <row r="2139" spans="1:10" x14ac:dyDescent="0.2">
      <c r="A2139" t="s">
        <v>290</v>
      </c>
      <c r="B2139" t="s">
        <v>99</v>
      </c>
      <c r="C2139" t="e">
        <f t="shared" si="68"/>
        <v>#N/A</v>
      </c>
      <c r="D2139" t="s">
        <v>303</v>
      </c>
      <c r="E2139">
        <v>5</v>
      </c>
      <c r="F2139">
        <v>60</v>
      </c>
      <c r="G2139" s="1">
        <v>0.22</v>
      </c>
      <c r="H2139" s="2">
        <v>0.6</v>
      </c>
      <c r="I2139" s="2">
        <v>0.2</v>
      </c>
      <c r="J2139" s="2">
        <v>0.2</v>
      </c>
    </row>
    <row r="2140" spans="1:10" x14ac:dyDescent="0.2">
      <c r="A2140" t="s">
        <v>290</v>
      </c>
      <c r="B2140" t="s">
        <v>99</v>
      </c>
      <c r="C2140" t="e">
        <f t="shared" si="68"/>
        <v>#N/A</v>
      </c>
      <c r="D2140" t="s">
        <v>303</v>
      </c>
      <c r="E2140">
        <v>6</v>
      </c>
      <c r="F2140">
        <v>43</v>
      </c>
      <c r="G2140" s="1">
        <v>0.16</v>
      </c>
      <c r="H2140" s="2">
        <v>0.46500000000000002</v>
      </c>
      <c r="I2140" s="2">
        <v>0.41899999999999998</v>
      </c>
      <c r="J2140" s="2">
        <v>0.11600000000000001</v>
      </c>
    </row>
    <row r="2141" spans="1:10" x14ac:dyDescent="0.2">
      <c r="A2141" t="s">
        <v>290</v>
      </c>
      <c r="B2141" t="s">
        <v>99</v>
      </c>
      <c r="C2141" t="e">
        <f t="shared" si="68"/>
        <v>#N/A</v>
      </c>
      <c r="D2141" t="s">
        <v>303</v>
      </c>
      <c r="E2141">
        <v>7</v>
      </c>
      <c r="F2141">
        <v>94</v>
      </c>
      <c r="G2141" s="1">
        <v>0.35</v>
      </c>
      <c r="H2141" s="2">
        <v>0.29799999999999999</v>
      </c>
      <c r="I2141" s="2">
        <v>0.46800000000000003</v>
      </c>
      <c r="J2141" s="2">
        <v>0.23400000000000001</v>
      </c>
    </row>
    <row r="2142" spans="1:10" x14ac:dyDescent="0.2">
      <c r="A2142" t="s">
        <v>290</v>
      </c>
      <c r="B2142" t="s">
        <v>99</v>
      </c>
      <c r="C2142">
        <f t="shared" si="68"/>
        <v>3084</v>
      </c>
      <c r="D2142" t="s">
        <v>45</v>
      </c>
      <c r="E2142">
        <v>6</v>
      </c>
      <c r="F2142">
        <v>2</v>
      </c>
      <c r="G2142" s="1">
        <v>0.4</v>
      </c>
      <c r="H2142" s="2">
        <v>1</v>
      </c>
    </row>
    <row r="2143" spans="1:10" x14ac:dyDescent="0.2">
      <c r="A2143" t="s">
        <v>290</v>
      </c>
      <c r="B2143" t="s">
        <v>99</v>
      </c>
      <c r="C2143">
        <f t="shared" si="68"/>
        <v>3084</v>
      </c>
      <c r="D2143" t="s">
        <v>45</v>
      </c>
      <c r="E2143">
        <v>7</v>
      </c>
      <c r="F2143">
        <v>3</v>
      </c>
      <c r="G2143" s="1">
        <v>0.6</v>
      </c>
      <c r="H2143" s="2">
        <v>0.66700000000000004</v>
      </c>
      <c r="J2143" s="2">
        <v>0.33300000000000002</v>
      </c>
    </row>
    <row r="2144" spans="1:10" x14ac:dyDescent="0.2">
      <c r="A2144" t="s">
        <v>290</v>
      </c>
      <c r="B2144" t="s">
        <v>99</v>
      </c>
      <c r="C2144" t="e">
        <f t="shared" si="68"/>
        <v>#N/A</v>
      </c>
      <c r="D2144" t="s">
        <v>304</v>
      </c>
      <c r="E2144">
        <v>5</v>
      </c>
      <c r="F2144">
        <v>1</v>
      </c>
      <c r="G2144" s="1">
        <v>1</v>
      </c>
      <c r="J2144" s="2">
        <v>1</v>
      </c>
    </row>
    <row r="2145" spans="1:14" x14ac:dyDescent="0.2">
      <c r="A2145" t="s">
        <v>290</v>
      </c>
      <c r="B2145" t="s">
        <v>99</v>
      </c>
      <c r="C2145">
        <f t="shared" si="68"/>
        <v>326</v>
      </c>
      <c r="D2145" t="s">
        <v>97</v>
      </c>
      <c r="E2145">
        <v>6</v>
      </c>
      <c r="F2145">
        <v>1</v>
      </c>
      <c r="G2145" s="1">
        <v>0.25</v>
      </c>
      <c r="H2145" s="2">
        <v>1</v>
      </c>
    </row>
    <row r="2146" spans="1:14" x14ac:dyDescent="0.2">
      <c r="A2146" t="s">
        <v>290</v>
      </c>
      <c r="B2146" t="s">
        <v>99</v>
      </c>
      <c r="C2146">
        <f t="shared" si="68"/>
        <v>326</v>
      </c>
      <c r="D2146" t="s">
        <v>97</v>
      </c>
      <c r="E2146">
        <v>7</v>
      </c>
      <c r="F2146">
        <v>3</v>
      </c>
      <c r="G2146" s="1">
        <v>0.75</v>
      </c>
      <c r="H2146" s="2">
        <v>0.66700000000000004</v>
      </c>
      <c r="I2146" s="2">
        <v>0.33300000000000002</v>
      </c>
    </row>
    <row r="2147" spans="1:14" x14ac:dyDescent="0.2">
      <c r="A2147" t="s">
        <v>290</v>
      </c>
      <c r="B2147" t="s">
        <v>99</v>
      </c>
      <c r="C2147">
        <v>5039</v>
      </c>
      <c r="D2147" t="s">
        <v>305</v>
      </c>
      <c r="E2147">
        <v>4</v>
      </c>
      <c r="F2147">
        <v>1</v>
      </c>
      <c r="G2147" s="1">
        <v>0.09</v>
      </c>
      <c r="I2147" s="2">
        <v>1</v>
      </c>
    </row>
    <row r="2148" spans="1:14" x14ac:dyDescent="0.2">
      <c r="A2148" t="s">
        <v>290</v>
      </c>
      <c r="B2148" t="s">
        <v>99</v>
      </c>
      <c r="C2148">
        <v>5039</v>
      </c>
      <c r="D2148" t="s">
        <v>305</v>
      </c>
      <c r="E2148">
        <v>5</v>
      </c>
      <c r="F2148">
        <v>3</v>
      </c>
      <c r="G2148" s="1">
        <v>0.27</v>
      </c>
      <c r="H2148" s="2">
        <v>0.66700000000000004</v>
      </c>
      <c r="I2148" s="2">
        <v>0.33300000000000002</v>
      </c>
    </row>
    <row r="2149" spans="1:14" x14ac:dyDescent="0.2">
      <c r="A2149" t="s">
        <v>290</v>
      </c>
      <c r="B2149" t="s">
        <v>99</v>
      </c>
      <c r="C2149">
        <v>5039</v>
      </c>
      <c r="D2149" t="s">
        <v>305</v>
      </c>
      <c r="E2149">
        <v>6</v>
      </c>
      <c r="F2149">
        <v>3</v>
      </c>
      <c r="G2149" s="1">
        <v>0.27</v>
      </c>
      <c r="H2149" s="2">
        <v>1</v>
      </c>
    </row>
    <row r="2150" spans="1:14" x14ac:dyDescent="0.2">
      <c r="A2150" t="s">
        <v>290</v>
      </c>
      <c r="B2150" t="s">
        <v>99</v>
      </c>
      <c r="C2150">
        <v>5039</v>
      </c>
      <c r="D2150" t="s">
        <v>305</v>
      </c>
      <c r="E2150">
        <v>7</v>
      </c>
      <c r="F2150">
        <v>4</v>
      </c>
      <c r="G2150" s="1">
        <v>0.36</v>
      </c>
      <c r="H2150" s="2">
        <v>0.5</v>
      </c>
      <c r="I2150" s="2">
        <v>0.5</v>
      </c>
    </row>
    <row r="2151" spans="1:14" x14ac:dyDescent="0.2">
      <c r="A2151" t="s">
        <v>290</v>
      </c>
      <c r="B2151" t="s">
        <v>99</v>
      </c>
      <c r="C2151">
        <f t="shared" ref="C2151:C2157" si="69">VLOOKUP(D2151,s9_gujarat,2,FALSE)</f>
        <v>3128</v>
      </c>
      <c r="D2151" t="s">
        <v>306</v>
      </c>
      <c r="E2151">
        <v>1</v>
      </c>
      <c r="F2151">
        <v>1</v>
      </c>
      <c r="G2151" s="1">
        <v>0.01</v>
      </c>
      <c r="I2151" s="2">
        <v>1</v>
      </c>
    </row>
    <row r="2152" spans="1:14" x14ac:dyDescent="0.2">
      <c r="A2152" t="s">
        <v>290</v>
      </c>
      <c r="B2152" t="s">
        <v>99</v>
      </c>
      <c r="C2152">
        <f t="shared" si="69"/>
        <v>3128</v>
      </c>
      <c r="D2152" t="s">
        <v>306</v>
      </c>
      <c r="E2152">
        <v>2</v>
      </c>
      <c r="F2152">
        <v>3</v>
      </c>
      <c r="G2152" s="1">
        <v>0.04</v>
      </c>
      <c r="H2152" s="2">
        <v>0.33300000000000002</v>
      </c>
      <c r="I2152" s="2">
        <v>0.66700000000000004</v>
      </c>
    </row>
    <row r="2153" spans="1:14" x14ac:dyDescent="0.2">
      <c r="A2153" t="s">
        <v>290</v>
      </c>
      <c r="B2153" t="s">
        <v>99</v>
      </c>
      <c r="C2153">
        <f t="shared" si="69"/>
        <v>3128</v>
      </c>
      <c r="D2153" t="s">
        <v>306</v>
      </c>
      <c r="E2153">
        <v>3</v>
      </c>
      <c r="F2153">
        <v>2</v>
      </c>
      <c r="G2153" s="1">
        <v>0.03</v>
      </c>
      <c r="I2153" s="2">
        <v>1</v>
      </c>
    </row>
    <row r="2154" spans="1:14" x14ac:dyDescent="0.2">
      <c r="A2154" t="s">
        <v>290</v>
      </c>
      <c r="B2154" t="s">
        <v>99</v>
      </c>
      <c r="C2154">
        <f t="shared" si="69"/>
        <v>3128</v>
      </c>
      <c r="D2154" t="s">
        <v>306</v>
      </c>
      <c r="E2154">
        <v>4</v>
      </c>
      <c r="F2154">
        <v>7</v>
      </c>
      <c r="G2154" s="1">
        <v>0.09</v>
      </c>
      <c r="H2154" s="2">
        <v>0.57099999999999995</v>
      </c>
      <c r="I2154" s="2">
        <v>0.28599999999999998</v>
      </c>
      <c r="J2154" s="2">
        <v>0.14299999999999999</v>
      </c>
    </row>
    <row r="2155" spans="1:14" x14ac:dyDescent="0.2">
      <c r="A2155" t="s">
        <v>290</v>
      </c>
      <c r="B2155" t="s">
        <v>99</v>
      </c>
      <c r="C2155">
        <f t="shared" si="69"/>
        <v>3128</v>
      </c>
      <c r="D2155" t="s">
        <v>306</v>
      </c>
      <c r="E2155">
        <v>5</v>
      </c>
      <c r="F2155">
        <v>18</v>
      </c>
      <c r="G2155" s="1">
        <v>0.23</v>
      </c>
      <c r="H2155" s="2">
        <v>0.38900000000000001</v>
      </c>
      <c r="I2155" s="2">
        <v>0.33300000000000002</v>
      </c>
      <c r="J2155" s="2">
        <v>0.27800000000000002</v>
      </c>
    </row>
    <row r="2156" spans="1:14" x14ac:dyDescent="0.2">
      <c r="A2156" t="s">
        <v>290</v>
      </c>
      <c r="B2156" t="s">
        <v>99</v>
      </c>
      <c r="C2156">
        <f t="shared" si="69"/>
        <v>3128</v>
      </c>
      <c r="D2156" t="s">
        <v>306</v>
      </c>
      <c r="E2156">
        <v>6</v>
      </c>
      <c r="F2156">
        <v>17</v>
      </c>
      <c r="G2156" s="1">
        <v>0.21</v>
      </c>
      <c r="H2156" s="2">
        <v>0.52900000000000003</v>
      </c>
      <c r="I2156" s="2">
        <v>5.8999999999999997E-2</v>
      </c>
      <c r="J2156" s="2">
        <v>0.41199999999999998</v>
      </c>
    </row>
    <row r="2157" spans="1:14" x14ac:dyDescent="0.2">
      <c r="A2157" t="s">
        <v>290</v>
      </c>
      <c r="B2157" t="s">
        <v>99</v>
      </c>
      <c r="C2157">
        <f t="shared" si="69"/>
        <v>3128</v>
      </c>
      <c r="D2157" t="s">
        <v>306</v>
      </c>
      <c r="E2157">
        <v>7</v>
      </c>
      <c r="F2157">
        <v>32</v>
      </c>
      <c r="G2157" s="1">
        <v>0.4</v>
      </c>
      <c r="H2157" s="2">
        <v>0.188</v>
      </c>
      <c r="I2157" s="2">
        <v>0.5</v>
      </c>
      <c r="J2157" s="2">
        <v>0.313</v>
      </c>
    </row>
    <row r="2158" spans="1:14" x14ac:dyDescent="0.2">
      <c r="A2158" t="s">
        <v>290</v>
      </c>
      <c r="B2158" t="s">
        <v>74</v>
      </c>
      <c r="C2158">
        <f t="shared" ref="C2158:C2189" si="70">VLOOKUP(D2158,s9_jaipur,2,FALSE)</f>
        <v>3053</v>
      </c>
      <c r="D2158" t="s">
        <v>311</v>
      </c>
      <c r="E2158">
        <v>2</v>
      </c>
      <c r="F2158">
        <v>2</v>
      </c>
      <c r="G2158" s="1">
        <v>0.01</v>
      </c>
      <c r="I2158" s="2">
        <v>1</v>
      </c>
      <c r="M2158" t="s">
        <v>26</v>
      </c>
      <c r="N2158">
        <v>2024</v>
      </c>
    </row>
    <row r="2159" spans="1:14" x14ac:dyDescent="0.2">
      <c r="A2159" t="s">
        <v>290</v>
      </c>
      <c r="B2159" t="s">
        <v>74</v>
      </c>
      <c r="C2159">
        <f t="shared" si="70"/>
        <v>3053</v>
      </c>
      <c r="D2159" t="s">
        <v>311</v>
      </c>
      <c r="E2159">
        <v>3</v>
      </c>
      <c r="F2159">
        <v>23</v>
      </c>
      <c r="G2159" s="1">
        <v>0.13</v>
      </c>
      <c r="H2159" s="2">
        <v>0.78300000000000003</v>
      </c>
      <c r="I2159" s="2">
        <v>0.17399999999999999</v>
      </c>
      <c r="J2159" s="2">
        <v>4.2999999999999997E-2</v>
      </c>
      <c r="M2159" t="s">
        <v>311</v>
      </c>
      <c r="N2159">
        <v>3053</v>
      </c>
    </row>
    <row r="2160" spans="1:14" x14ac:dyDescent="0.2">
      <c r="A2160" t="s">
        <v>290</v>
      </c>
      <c r="B2160" t="s">
        <v>74</v>
      </c>
      <c r="C2160">
        <f t="shared" si="70"/>
        <v>3053</v>
      </c>
      <c r="D2160" t="s">
        <v>311</v>
      </c>
      <c r="E2160">
        <v>4</v>
      </c>
      <c r="F2160">
        <v>22</v>
      </c>
      <c r="G2160" s="1">
        <v>0.12</v>
      </c>
      <c r="H2160" s="2">
        <v>0.318</v>
      </c>
      <c r="I2160" s="2">
        <v>0.36399999999999999</v>
      </c>
      <c r="J2160" s="2">
        <v>0.318</v>
      </c>
      <c r="M2160" t="s">
        <v>210</v>
      </c>
      <c r="N2160">
        <v>3574</v>
      </c>
    </row>
    <row r="2161" spans="1:14" x14ac:dyDescent="0.2">
      <c r="A2161" t="s">
        <v>290</v>
      </c>
      <c r="B2161" t="s">
        <v>74</v>
      </c>
      <c r="C2161">
        <f t="shared" si="70"/>
        <v>3053</v>
      </c>
      <c r="D2161" t="s">
        <v>311</v>
      </c>
      <c r="E2161">
        <v>5</v>
      </c>
      <c r="F2161">
        <v>47</v>
      </c>
      <c r="G2161" s="1">
        <v>0.26</v>
      </c>
      <c r="H2161" s="2">
        <v>0.51100000000000001</v>
      </c>
      <c r="I2161" s="2">
        <v>0.27700000000000002</v>
      </c>
      <c r="J2161" s="2">
        <v>0.21299999999999999</v>
      </c>
      <c r="M2161" t="s">
        <v>71</v>
      </c>
      <c r="N2161">
        <v>81</v>
      </c>
    </row>
    <row r="2162" spans="1:14" x14ac:dyDescent="0.2">
      <c r="A2162" t="s">
        <v>290</v>
      </c>
      <c r="B2162" t="s">
        <v>74</v>
      </c>
      <c r="C2162">
        <f t="shared" si="70"/>
        <v>3053</v>
      </c>
      <c r="D2162" t="s">
        <v>311</v>
      </c>
      <c r="E2162">
        <v>6</v>
      </c>
      <c r="F2162">
        <v>33</v>
      </c>
      <c r="G2162" s="1">
        <v>0.18</v>
      </c>
      <c r="H2162" s="2">
        <v>0.42399999999999999</v>
      </c>
      <c r="I2162" s="2">
        <v>0.45500000000000002</v>
      </c>
      <c r="J2162" s="2">
        <v>0.121</v>
      </c>
      <c r="M2162" t="s">
        <v>108</v>
      </c>
      <c r="N2162">
        <v>368</v>
      </c>
    </row>
    <row r="2163" spans="1:14" x14ac:dyDescent="0.2">
      <c r="A2163" t="s">
        <v>290</v>
      </c>
      <c r="B2163" t="s">
        <v>74</v>
      </c>
      <c r="C2163">
        <f t="shared" si="70"/>
        <v>3053</v>
      </c>
      <c r="D2163" t="s">
        <v>311</v>
      </c>
      <c r="E2163">
        <v>7</v>
      </c>
      <c r="F2163">
        <v>55</v>
      </c>
      <c r="G2163" s="1">
        <v>0.3</v>
      </c>
      <c r="H2163" s="2">
        <v>0.27300000000000002</v>
      </c>
      <c r="I2163" s="2">
        <v>0.54500000000000004</v>
      </c>
      <c r="J2163" s="2">
        <v>0.182</v>
      </c>
      <c r="M2163" t="s">
        <v>310</v>
      </c>
      <c r="N2163">
        <v>4769</v>
      </c>
    </row>
    <row r="2164" spans="1:14" x14ac:dyDescent="0.2">
      <c r="A2164" t="s">
        <v>290</v>
      </c>
      <c r="B2164" t="s">
        <v>74</v>
      </c>
      <c r="C2164">
        <f t="shared" si="70"/>
        <v>2024</v>
      </c>
      <c r="D2164" t="s">
        <v>26</v>
      </c>
      <c r="E2164">
        <v>1</v>
      </c>
      <c r="F2164">
        <v>2</v>
      </c>
      <c r="G2164" s="1">
        <v>0</v>
      </c>
      <c r="I2164" s="2">
        <v>1</v>
      </c>
      <c r="M2164" t="s">
        <v>278</v>
      </c>
      <c r="N2164">
        <v>660</v>
      </c>
    </row>
    <row r="2165" spans="1:14" x14ac:dyDescent="0.2">
      <c r="A2165" t="s">
        <v>290</v>
      </c>
      <c r="B2165" t="s">
        <v>74</v>
      </c>
      <c r="C2165">
        <f t="shared" si="70"/>
        <v>2024</v>
      </c>
      <c r="D2165" t="s">
        <v>26</v>
      </c>
      <c r="E2165">
        <v>2</v>
      </c>
      <c r="F2165">
        <v>52</v>
      </c>
      <c r="G2165" s="1">
        <v>0.11</v>
      </c>
      <c r="H2165" s="2">
        <v>5.8000000000000003E-2</v>
      </c>
      <c r="I2165" s="2">
        <v>0.69199999999999995</v>
      </c>
      <c r="J2165" s="2">
        <v>0.25</v>
      </c>
      <c r="M2165" t="s">
        <v>427</v>
      </c>
      <c r="N2165">
        <v>5022</v>
      </c>
    </row>
    <row r="2166" spans="1:14" x14ac:dyDescent="0.2">
      <c r="A2166" t="s">
        <v>290</v>
      </c>
      <c r="B2166" t="s">
        <v>74</v>
      </c>
      <c r="C2166">
        <f t="shared" si="70"/>
        <v>2024</v>
      </c>
      <c r="D2166" t="s">
        <v>26</v>
      </c>
      <c r="E2166">
        <v>3</v>
      </c>
      <c r="F2166">
        <v>37</v>
      </c>
      <c r="G2166" s="1">
        <v>0.08</v>
      </c>
      <c r="H2166" s="2">
        <v>0.45900000000000002</v>
      </c>
      <c r="I2166" s="2">
        <v>0.35099999999999998</v>
      </c>
      <c r="J2166" s="2">
        <v>0.189</v>
      </c>
      <c r="M2166" t="s">
        <v>428</v>
      </c>
      <c r="N2166">
        <v>5113</v>
      </c>
    </row>
    <row r="2167" spans="1:14" x14ac:dyDescent="0.2">
      <c r="A2167" t="s">
        <v>290</v>
      </c>
      <c r="B2167" t="s">
        <v>74</v>
      </c>
      <c r="C2167">
        <f t="shared" si="70"/>
        <v>2024</v>
      </c>
      <c r="D2167" t="s">
        <v>26</v>
      </c>
      <c r="E2167">
        <v>4</v>
      </c>
      <c r="F2167">
        <v>67</v>
      </c>
      <c r="G2167" s="1">
        <v>0.14000000000000001</v>
      </c>
      <c r="H2167" s="2">
        <v>0.26900000000000002</v>
      </c>
      <c r="I2167" s="2">
        <v>0.44800000000000001</v>
      </c>
      <c r="J2167" s="2">
        <v>0.28399999999999997</v>
      </c>
      <c r="M2167" t="s">
        <v>308</v>
      </c>
      <c r="N2167">
        <v>5042</v>
      </c>
    </row>
    <row r="2168" spans="1:14" x14ac:dyDescent="0.2">
      <c r="A2168" t="s">
        <v>290</v>
      </c>
      <c r="B2168" t="s">
        <v>74</v>
      </c>
      <c r="C2168">
        <f t="shared" si="70"/>
        <v>2024</v>
      </c>
      <c r="D2168" t="s">
        <v>26</v>
      </c>
      <c r="E2168">
        <v>5</v>
      </c>
      <c r="F2168">
        <v>67</v>
      </c>
      <c r="G2168" s="1">
        <v>0.14000000000000001</v>
      </c>
      <c r="H2168" s="2">
        <v>0.53700000000000003</v>
      </c>
      <c r="I2168" s="2">
        <v>0.28399999999999997</v>
      </c>
      <c r="J2168" s="2">
        <v>0.17899999999999999</v>
      </c>
      <c r="M2168" t="s">
        <v>181</v>
      </c>
      <c r="N2168">
        <v>3238</v>
      </c>
    </row>
    <row r="2169" spans="1:14" x14ac:dyDescent="0.2">
      <c r="A2169" t="s">
        <v>290</v>
      </c>
      <c r="B2169" t="s">
        <v>74</v>
      </c>
      <c r="C2169">
        <f t="shared" si="70"/>
        <v>2024</v>
      </c>
      <c r="D2169" t="s">
        <v>26</v>
      </c>
      <c r="E2169">
        <v>6</v>
      </c>
      <c r="F2169">
        <v>99</v>
      </c>
      <c r="G2169" s="1">
        <v>0.21</v>
      </c>
      <c r="H2169" s="2">
        <v>0.16200000000000001</v>
      </c>
      <c r="I2169" s="2">
        <v>0.626</v>
      </c>
      <c r="J2169" s="2">
        <v>0.21199999999999999</v>
      </c>
      <c r="M2169" t="s">
        <v>263</v>
      </c>
      <c r="N2169">
        <v>3152</v>
      </c>
    </row>
    <row r="2170" spans="1:14" x14ac:dyDescent="0.2">
      <c r="A2170" t="s">
        <v>290</v>
      </c>
      <c r="B2170" t="s">
        <v>74</v>
      </c>
      <c r="C2170">
        <f t="shared" si="70"/>
        <v>2024</v>
      </c>
      <c r="D2170" t="s">
        <v>26</v>
      </c>
      <c r="E2170">
        <v>7</v>
      </c>
      <c r="F2170">
        <v>141</v>
      </c>
      <c r="G2170" s="1">
        <v>0.3</v>
      </c>
      <c r="H2170" s="2">
        <v>0.24099999999999999</v>
      </c>
      <c r="I2170" s="2">
        <v>0.58899999999999997</v>
      </c>
      <c r="J2170" s="2">
        <v>0.17</v>
      </c>
      <c r="M2170" t="s">
        <v>307</v>
      </c>
      <c r="N2170">
        <v>5106</v>
      </c>
    </row>
    <row r="2171" spans="1:14" x14ac:dyDescent="0.2">
      <c r="A2171" t="s">
        <v>290</v>
      </c>
      <c r="B2171" t="s">
        <v>74</v>
      </c>
      <c r="C2171">
        <f t="shared" si="70"/>
        <v>660</v>
      </c>
      <c r="D2171" t="s">
        <v>278</v>
      </c>
      <c r="E2171">
        <v>2</v>
      </c>
      <c r="F2171">
        <v>3</v>
      </c>
      <c r="G2171" s="1">
        <v>0.04</v>
      </c>
      <c r="H2171" s="2">
        <v>0.66700000000000004</v>
      </c>
      <c r="I2171" s="2">
        <v>0.33300000000000002</v>
      </c>
      <c r="M2171" t="s">
        <v>429</v>
      </c>
      <c r="N2171">
        <v>4956</v>
      </c>
    </row>
    <row r="2172" spans="1:14" x14ac:dyDescent="0.2">
      <c r="A2172" t="s">
        <v>290</v>
      </c>
      <c r="B2172" t="s">
        <v>74</v>
      </c>
      <c r="C2172">
        <f t="shared" si="70"/>
        <v>660</v>
      </c>
      <c r="D2172" t="s">
        <v>278</v>
      </c>
      <c r="E2172">
        <v>3</v>
      </c>
      <c r="F2172">
        <v>4</v>
      </c>
      <c r="G2172" s="1">
        <v>0.05</v>
      </c>
      <c r="H2172" s="2">
        <v>0.5</v>
      </c>
      <c r="I2172" s="2">
        <v>0.5</v>
      </c>
      <c r="M2172" t="s">
        <v>167</v>
      </c>
      <c r="N2172">
        <v>5105</v>
      </c>
    </row>
    <row r="2173" spans="1:14" x14ac:dyDescent="0.2">
      <c r="A2173" t="s">
        <v>290</v>
      </c>
      <c r="B2173" t="s">
        <v>74</v>
      </c>
      <c r="C2173">
        <f t="shared" si="70"/>
        <v>660</v>
      </c>
      <c r="D2173" t="s">
        <v>278</v>
      </c>
      <c r="E2173">
        <v>4</v>
      </c>
      <c r="F2173">
        <v>12</v>
      </c>
      <c r="G2173" s="1">
        <v>0.16</v>
      </c>
      <c r="H2173" s="2">
        <v>0.16700000000000001</v>
      </c>
      <c r="I2173" s="2">
        <v>0.5</v>
      </c>
      <c r="J2173" s="2">
        <v>0.33300000000000002</v>
      </c>
      <c r="M2173" t="s">
        <v>430</v>
      </c>
      <c r="N2173">
        <v>4036</v>
      </c>
    </row>
    <row r="2174" spans="1:14" x14ac:dyDescent="0.2">
      <c r="A2174" t="s">
        <v>290</v>
      </c>
      <c r="B2174" t="s">
        <v>74</v>
      </c>
      <c r="C2174">
        <f t="shared" si="70"/>
        <v>660</v>
      </c>
      <c r="D2174" t="s">
        <v>278</v>
      </c>
      <c r="E2174">
        <v>5</v>
      </c>
      <c r="F2174">
        <v>15</v>
      </c>
      <c r="G2174" s="1">
        <v>0.19</v>
      </c>
      <c r="H2174" s="2">
        <v>0.4</v>
      </c>
      <c r="I2174" s="2">
        <v>0.33300000000000002</v>
      </c>
      <c r="J2174" s="2">
        <v>0.26700000000000002</v>
      </c>
    </row>
    <row r="2175" spans="1:14" x14ac:dyDescent="0.2">
      <c r="A2175" t="s">
        <v>290</v>
      </c>
      <c r="B2175" t="s">
        <v>74</v>
      </c>
      <c r="C2175">
        <f t="shared" si="70"/>
        <v>660</v>
      </c>
      <c r="D2175" t="s">
        <v>278</v>
      </c>
      <c r="E2175">
        <v>6</v>
      </c>
      <c r="F2175">
        <v>11</v>
      </c>
      <c r="G2175" s="1">
        <v>0.14000000000000001</v>
      </c>
      <c r="H2175" s="2">
        <v>0.45500000000000002</v>
      </c>
      <c r="I2175" s="2">
        <v>0.182</v>
      </c>
      <c r="J2175" s="2">
        <v>0.36399999999999999</v>
      </c>
    </row>
    <row r="2176" spans="1:14" x14ac:dyDescent="0.2">
      <c r="A2176" t="s">
        <v>290</v>
      </c>
      <c r="B2176" t="s">
        <v>74</v>
      </c>
      <c r="C2176">
        <f t="shared" si="70"/>
        <v>660</v>
      </c>
      <c r="D2176" t="s">
        <v>278</v>
      </c>
      <c r="E2176">
        <v>7</v>
      </c>
      <c r="F2176">
        <v>32</v>
      </c>
      <c r="G2176" s="1">
        <v>0.42</v>
      </c>
      <c r="H2176" s="2">
        <v>0.34399999999999997</v>
      </c>
      <c r="I2176" s="2">
        <v>0.375</v>
      </c>
      <c r="J2176" s="2">
        <v>0.28100000000000003</v>
      </c>
    </row>
    <row r="2177" spans="1:10" x14ac:dyDescent="0.2">
      <c r="A2177" t="s">
        <v>290</v>
      </c>
      <c r="B2177" t="s">
        <v>74</v>
      </c>
      <c r="C2177">
        <f t="shared" si="70"/>
        <v>5106</v>
      </c>
      <c r="D2177" t="s">
        <v>307</v>
      </c>
      <c r="E2177">
        <v>5</v>
      </c>
      <c r="F2177">
        <v>2</v>
      </c>
      <c r="G2177" s="1">
        <v>0.18</v>
      </c>
      <c r="H2177" s="2">
        <v>0.5</v>
      </c>
      <c r="J2177" s="2">
        <v>0.5</v>
      </c>
    </row>
    <row r="2178" spans="1:10" x14ac:dyDescent="0.2">
      <c r="A2178" t="s">
        <v>290</v>
      </c>
      <c r="B2178" t="s">
        <v>74</v>
      </c>
      <c r="C2178">
        <f t="shared" si="70"/>
        <v>5106</v>
      </c>
      <c r="D2178" t="s">
        <v>307</v>
      </c>
      <c r="E2178">
        <v>6</v>
      </c>
      <c r="F2178">
        <v>1</v>
      </c>
      <c r="G2178" s="1">
        <v>0.09</v>
      </c>
      <c r="H2178" s="2">
        <v>1</v>
      </c>
    </row>
    <row r="2179" spans="1:10" x14ac:dyDescent="0.2">
      <c r="A2179" t="s">
        <v>290</v>
      </c>
      <c r="B2179" t="s">
        <v>74</v>
      </c>
      <c r="C2179">
        <f t="shared" si="70"/>
        <v>5106</v>
      </c>
      <c r="D2179" t="s">
        <v>307</v>
      </c>
      <c r="E2179">
        <v>7</v>
      </c>
      <c r="F2179">
        <v>8</v>
      </c>
      <c r="G2179" s="1">
        <v>0.73</v>
      </c>
      <c r="H2179" s="2">
        <v>0.125</v>
      </c>
      <c r="I2179" s="2">
        <v>0.25</v>
      </c>
      <c r="J2179" s="2">
        <v>0.625</v>
      </c>
    </row>
    <row r="2180" spans="1:10" x14ac:dyDescent="0.2">
      <c r="A2180" t="s">
        <v>290</v>
      </c>
      <c r="B2180" t="s">
        <v>74</v>
      </c>
      <c r="C2180">
        <f t="shared" si="70"/>
        <v>5042</v>
      </c>
      <c r="D2180" t="s">
        <v>308</v>
      </c>
      <c r="E2180">
        <v>7</v>
      </c>
      <c r="F2180">
        <v>1</v>
      </c>
      <c r="G2180" s="1">
        <v>1</v>
      </c>
      <c r="J2180" s="2">
        <v>1</v>
      </c>
    </row>
    <row r="2181" spans="1:10" x14ac:dyDescent="0.2">
      <c r="A2181" t="s">
        <v>290</v>
      </c>
      <c r="B2181" t="s">
        <v>74</v>
      </c>
      <c r="C2181">
        <f t="shared" si="70"/>
        <v>3238</v>
      </c>
      <c r="D2181" t="s">
        <v>181</v>
      </c>
      <c r="E2181">
        <v>4</v>
      </c>
      <c r="F2181">
        <v>1</v>
      </c>
      <c r="G2181" s="1">
        <v>0.1</v>
      </c>
      <c r="J2181" s="2">
        <v>1</v>
      </c>
    </row>
    <row r="2182" spans="1:10" x14ac:dyDescent="0.2">
      <c r="A2182" t="s">
        <v>290</v>
      </c>
      <c r="B2182" t="s">
        <v>74</v>
      </c>
      <c r="C2182">
        <f t="shared" si="70"/>
        <v>3238</v>
      </c>
      <c r="D2182" t="s">
        <v>181</v>
      </c>
      <c r="E2182">
        <v>5</v>
      </c>
      <c r="F2182">
        <v>2</v>
      </c>
      <c r="G2182" s="1">
        <v>0.2</v>
      </c>
      <c r="J2182" s="2">
        <v>1</v>
      </c>
    </row>
    <row r="2183" spans="1:10" x14ac:dyDescent="0.2">
      <c r="A2183" t="s">
        <v>290</v>
      </c>
      <c r="B2183" t="s">
        <v>74</v>
      </c>
      <c r="C2183">
        <f t="shared" si="70"/>
        <v>3238</v>
      </c>
      <c r="D2183" t="s">
        <v>181</v>
      </c>
      <c r="E2183">
        <v>6</v>
      </c>
      <c r="F2183">
        <v>3</v>
      </c>
      <c r="G2183" s="1">
        <v>0.3</v>
      </c>
      <c r="H2183" s="2">
        <v>0.66700000000000004</v>
      </c>
      <c r="I2183" s="2">
        <v>0.33300000000000002</v>
      </c>
    </row>
    <row r="2184" spans="1:10" x14ac:dyDescent="0.2">
      <c r="A2184" t="s">
        <v>290</v>
      </c>
      <c r="B2184" t="s">
        <v>74</v>
      </c>
      <c r="C2184">
        <f t="shared" si="70"/>
        <v>3238</v>
      </c>
      <c r="D2184" t="s">
        <v>181</v>
      </c>
      <c r="E2184">
        <v>7</v>
      </c>
      <c r="F2184">
        <v>4</v>
      </c>
      <c r="G2184" s="1">
        <v>0.4</v>
      </c>
      <c r="I2184" s="2">
        <v>0.75</v>
      </c>
      <c r="J2184" s="2">
        <v>0.25</v>
      </c>
    </row>
    <row r="2185" spans="1:10" x14ac:dyDescent="0.2">
      <c r="A2185" t="s">
        <v>290</v>
      </c>
      <c r="B2185" t="s">
        <v>74</v>
      </c>
      <c r="C2185">
        <f t="shared" si="70"/>
        <v>3152</v>
      </c>
      <c r="D2185" t="s">
        <v>263</v>
      </c>
      <c r="E2185">
        <v>6</v>
      </c>
      <c r="F2185">
        <v>2</v>
      </c>
      <c r="G2185" s="1">
        <v>0.5</v>
      </c>
      <c r="I2185" s="2">
        <v>1</v>
      </c>
    </row>
    <row r="2186" spans="1:10" x14ac:dyDescent="0.2">
      <c r="A2186" t="s">
        <v>290</v>
      </c>
      <c r="B2186" t="s">
        <v>74</v>
      </c>
      <c r="C2186">
        <f t="shared" si="70"/>
        <v>3152</v>
      </c>
      <c r="D2186" t="s">
        <v>263</v>
      </c>
      <c r="E2186">
        <v>7</v>
      </c>
      <c r="F2186">
        <v>2</v>
      </c>
      <c r="G2186" s="1">
        <v>0.5</v>
      </c>
      <c r="H2186" s="2">
        <v>0.5</v>
      </c>
      <c r="I2186" s="2">
        <v>0.5</v>
      </c>
    </row>
    <row r="2187" spans="1:10" x14ac:dyDescent="0.2">
      <c r="A2187" t="s">
        <v>290</v>
      </c>
      <c r="B2187" t="s">
        <v>74</v>
      </c>
      <c r="C2187">
        <f t="shared" si="70"/>
        <v>3152</v>
      </c>
      <c r="D2187" t="s">
        <v>263</v>
      </c>
      <c r="E2187">
        <v>5</v>
      </c>
      <c r="F2187">
        <v>2</v>
      </c>
      <c r="G2187" s="1">
        <v>0.33</v>
      </c>
      <c r="H2187" s="2">
        <v>0.5</v>
      </c>
      <c r="J2187" s="2">
        <v>0.5</v>
      </c>
    </row>
    <row r="2188" spans="1:10" x14ac:dyDescent="0.2">
      <c r="A2188" t="s">
        <v>290</v>
      </c>
      <c r="B2188" t="s">
        <v>74</v>
      </c>
      <c r="C2188">
        <f t="shared" si="70"/>
        <v>3152</v>
      </c>
      <c r="D2188" t="s">
        <v>263</v>
      </c>
      <c r="E2188">
        <v>7</v>
      </c>
      <c r="F2188">
        <v>4</v>
      </c>
      <c r="G2188" s="1">
        <v>0.67</v>
      </c>
      <c r="H2188" s="2">
        <v>0.25</v>
      </c>
      <c r="J2188" s="2">
        <v>0.75</v>
      </c>
    </row>
    <row r="2189" spans="1:10" x14ac:dyDescent="0.2">
      <c r="A2189" t="s">
        <v>290</v>
      </c>
      <c r="B2189" t="s">
        <v>74</v>
      </c>
      <c r="C2189">
        <f t="shared" si="70"/>
        <v>81</v>
      </c>
      <c r="D2189" t="s">
        <v>71</v>
      </c>
      <c r="E2189">
        <v>1</v>
      </c>
      <c r="F2189">
        <v>2</v>
      </c>
      <c r="G2189" s="1">
        <v>0.01</v>
      </c>
      <c r="I2189" s="2">
        <v>1</v>
      </c>
    </row>
    <row r="2190" spans="1:10" x14ac:dyDescent="0.2">
      <c r="A2190" t="s">
        <v>290</v>
      </c>
      <c r="B2190" t="s">
        <v>74</v>
      </c>
      <c r="C2190">
        <f t="shared" ref="C2190:C2210" si="71">VLOOKUP(D2190,s9_jaipur,2,FALSE)</f>
        <v>81</v>
      </c>
      <c r="D2190" t="s">
        <v>71</v>
      </c>
      <c r="E2190">
        <v>2</v>
      </c>
      <c r="F2190">
        <v>9</v>
      </c>
      <c r="G2190" s="1">
        <v>0.05</v>
      </c>
      <c r="H2190" s="2">
        <v>0.111</v>
      </c>
      <c r="I2190" s="2">
        <v>0.66700000000000004</v>
      </c>
      <c r="J2190" s="2">
        <v>0.222</v>
      </c>
    </row>
    <row r="2191" spans="1:10" x14ac:dyDescent="0.2">
      <c r="A2191" t="s">
        <v>290</v>
      </c>
      <c r="B2191" t="s">
        <v>74</v>
      </c>
      <c r="C2191">
        <f t="shared" si="71"/>
        <v>81</v>
      </c>
      <c r="D2191" t="s">
        <v>71</v>
      </c>
      <c r="E2191">
        <v>3</v>
      </c>
      <c r="F2191">
        <v>17</v>
      </c>
      <c r="G2191" s="1">
        <v>0.09</v>
      </c>
      <c r="H2191" s="2">
        <v>0.52900000000000003</v>
      </c>
      <c r="I2191" s="2">
        <v>0.35299999999999998</v>
      </c>
      <c r="J2191" s="2">
        <v>0.11799999999999999</v>
      </c>
    </row>
    <row r="2192" spans="1:10" x14ac:dyDescent="0.2">
      <c r="A2192" t="s">
        <v>290</v>
      </c>
      <c r="B2192" t="s">
        <v>74</v>
      </c>
      <c r="C2192">
        <f t="shared" si="71"/>
        <v>81</v>
      </c>
      <c r="D2192" t="s">
        <v>71</v>
      </c>
      <c r="E2192">
        <v>4</v>
      </c>
      <c r="F2192">
        <v>29</v>
      </c>
      <c r="G2192" s="1">
        <v>0.15</v>
      </c>
      <c r="H2192" s="2">
        <v>0.48299999999999998</v>
      </c>
      <c r="I2192" s="2">
        <v>0.24099999999999999</v>
      </c>
      <c r="J2192" s="2">
        <v>0.27600000000000002</v>
      </c>
    </row>
    <row r="2193" spans="1:10" x14ac:dyDescent="0.2">
      <c r="A2193" t="s">
        <v>290</v>
      </c>
      <c r="B2193" t="s">
        <v>74</v>
      </c>
      <c r="C2193">
        <f t="shared" si="71"/>
        <v>81</v>
      </c>
      <c r="D2193" t="s">
        <v>71</v>
      </c>
      <c r="E2193">
        <v>5</v>
      </c>
      <c r="F2193">
        <v>47</v>
      </c>
      <c r="G2193" s="1">
        <v>0.25</v>
      </c>
      <c r="H2193" s="2">
        <v>0.66</v>
      </c>
      <c r="I2193" s="2">
        <v>0.14899999999999999</v>
      </c>
      <c r="J2193" s="2">
        <v>0.191</v>
      </c>
    </row>
    <row r="2194" spans="1:10" x14ac:dyDescent="0.2">
      <c r="A2194" t="s">
        <v>290</v>
      </c>
      <c r="B2194" t="s">
        <v>74</v>
      </c>
      <c r="C2194">
        <f t="shared" si="71"/>
        <v>81</v>
      </c>
      <c r="D2194" t="s">
        <v>71</v>
      </c>
      <c r="E2194">
        <v>6</v>
      </c>
      <c r="F2194">
        <v>22</v>
      </c>
      <c r="G2194" s="1">
        <v>0.12</v>
      </c>
      <c r="H2194" s="2">
        <v>0.40899999999999997</v>
      </c>
      <c r="I2194" s="2">
        <v>0.318</v>
      </c>
      <c r="J2194" s="2">
        <v>0.27300000000000002</v>
      </c>
    </row>
    <row r="2195" spans="1:10" x14ac:dyDescent="0.2">
      <c r="A2195" t="s">
        <v>290</v>
      </c>
      <c r="B2195" t="s">
        <v>74</v>
      </c>
      <c r="C2195">
        <f t="shared" si="71"/>
        <v>81</v>
      </c>
      <c r="D2195" t="s">
        <v>71</v>
      </c>
      <c r="E2195">
        <v>7</v>
      </c>
      <c r="F2195">
        <v>63</v>
      </c>
      <c r="G2195" s="1">
        <v>0.33</v>
      </c>
      <c r="H2195" s="2">
        <v>0.41299999999999998</v>
      </c>
      <c r="I2195" s="2">
        <v>0.39700000000000002</v>
      </c>
      <c r="J2195" s="2">
        <v>0.19</v>
      </c>
    </row>
    <row r="2196" spans="1:10" x14ac:dyDescent="0.2">
      <c r="A2196" t="s">
        <v>290</v>
      </c>
      <c r="B2196" t="s">
        <v>74</v>
      </c>
      <c r="C2196" t="e">
        <f t="shared" si="71"/>
        <v>#N/A</v>
      </c>
      <c r="D2196" t="s">
        <v>309</v>
      </c>
      <c r="E2196">
        <v>6</v>
      </c>
      <c r="F2196">
        <v>1</v>
      </c>
      <c r="G2196" s="1">
        <v>1</v>
      </c>
      <c r="J2196" s="2">
        <v>1</v>
      </c>
    </row>
    <row r="2197" spans="1:10" x14ac:dyDescent="0.2">
      <c r="A2197" t="s">
        <v>290</v>
      </c>
      <c r="B2197" t="s">
        <v>74</v>
      </c>
      <c r="C2197">
        <f t="shared" si="71"/>
        <v>4769</v>
      </c>
      <c r="D2197" t="s">
        <v>310</v>
      </c>
      <c r="E2197">
        <v>4</v>
      </c>
      <c r="F2197">
        <v>1</v>
      </c>
      <c r="G2197" s="1">
        <v>0.13</v>
      </c>
      <c r="H2197" s="2">
        <v>1</v>
      </c>
    </row>
    <row r="2198" spans="1:10" x14ac:dyDescent="0.2">
      <c r="A2198" t="s">
        <v>290</v>
      </c>
      <c r="B2198" t="s">
        <v>74</v>
      </c>
      <c r="C2198">
        <f t="shared" si="71"/>
        <v>4769</v>
      </c>
      <c r="D2198" t="s">
        <v>310</v>
      </c>
      <c r="E2198">
        <v>7</v>
      </c>
      <c r="F2198">
        <v>7</v>
      </c>
      <c r="G2198" s="1">
        <v>0.88</v>
      </c>
      <c r="H2198" s="2">
        <v>0.85699999999999998</v>
      </c>
      <c r="I2198" s="2">
        <v>0.14299999999999999</v>
      </c>
    </row>
    <row r="2199" spans="1:10" x14ac:dyDescent="0.2">
      <c r="A2199" t="s">
        <v>290</v>
      </c>
      <c r="B2199" t="s">
        <v>74</v>
      </c>
      <c r="C2199">
        <f t="shared" si="71"/>
        <v>368</v>
      </c>
      <c r="D2199" t="s">
        <v>108</v>
      </c>
      <c r="E2199">
        <v>2</v>
      </c>
      <c r="F2199">
        <v>1</v>
      </c>
      <c r="G2199" s="1">
        <v>0.03</v>
      </c>
      <c r="H2199" s="2">
        <v>1</v>
      </c>
    </row>
    <row r="2200" spans="1:10" x14ac:dyDescent="0.2">
      <c r="A2200" t="s">
        <v>290</v>
      </c>
      <c r="B2200" t="s">
        <v>74</v>
      </c>
      <c r="C2200">
        <f t="shared" si="71"/>
        <v>368</v>
      </c>
      <c r="D2200" t="s">
        <v>108</v>
      </c>
      <c r="E2200">
        <v>3</v>
      </c>
      <c r="F2200">
        <v>7</v>
      </c>
      <c r="G2200" s="1">
        <v>0.23</v>
      </c>
      <c r="H2200" s="2">
        <v>1</v>
      </c>
    </row>
    <row r="2201" spans="1:10" x14ac:dyDescent="0.2">
      <c r="A2201" t="s">
        <v>290</v>
      </c>
      <c r="B2201" t="s">
        <v>74</v>
      </c>
      <c r="C2201">
        <f t="shared" si="71"/>
        <v>368</v>
      </c>
      <c r="D2201" t="s">
        <v>108</v>
      </c>
      <c r="E2201">
        <v>4</v>
      </c>
      <c r="F2201">
        <v>3</v>
      </c>
      <c r="G2201" s="1">
        <v>0.1</v>
      </c>
      <c r="H2201" s="2">
        <v>1</v>
      </c>
    </row>
    <row r="2202" spans="1:10" x14ac:dyDescent="0.2">
      <c r="A2202" t="s">
        <v>290</v>
      </c>
      <c r="B2202" t="s">
        <v>74</v>
      </c>
      <c r="C2202">
        <f t="shared" si="71"/>
        <v>368</v>
      </c>
      <c r="D2202" t="s">
        <v>108</v>
      </c>
      <c r="E2202">
        <v>5</v>
      </c>
      <c r="F2202">
        <v>7</v>
      </c>
      <c r="G2202" s="1">
        <v>0.23</v>
      </c>
      <c r="H2202" s="2">
        <v>0.85699999999999998</v>
      </c>
      <c r="I2202" s="2">
        <v>0.14299999999999999</v>
      </c>
    </row>
    <row r="2203" spans="1:10" x14ac:dyDescent="0.2">
      <c r="A2203" t="s">
        <v>290</v>
      </c>
      <c r="B2203" t="s">
        <v>74</v>
      </c>
      <c r="C2203">
        <f t="shared" si="71"/>
        <v>368</v>
      </c>
      <c r="D2203" t="s">
        <v>108</v>
      </c>
      <c r="E2203">
        <v>6</v>
      </c>
      <c r="F2203">
        <v>2</v>
      </c>
      <c r="G2203" s="1">
        <v>7.0000000000000007E-2</v>
      </c>
      <c r="H2203" s="2">
        <v>1</v>
      </c>
    </row>
    <row r="2204" spans="1:10" x14ac:dyDescent="0.2">
      <c r="A2204" t="s">
        <v>290</v>
      </c>
      <c r="B2204" t="s">
        <v>74</v>
      </c>
      <c r="C2204">
        <f t="shared" si="71"/>
        <v>368</v>
      </c>
      <c r="D2204" t="s">
        <v>108</v>
      </c>
      <c r="E2204">
        <v>7</v>
      </c>
      <c r="F2204">
        <v>10</v>
      </c>
      <c r="G2204" s="1">
        <v>0.33</v>
      </c>
      <c r="H2204" s="2">
        <v>1</v>
      </c>
    </row>
    <row r="2205" spans="1:10" x14ac:dyDescent="0.2">
      <c r="A2205" t="s">
        <v>290</v>
      </c>
      <c r="B2205" t="s">
        <v>74</v>
      </c>
      <c r="C2205">
        <f t="shared" si="71"/>
        <v>3053</v>
      </c>
      <c r="D2205" t="s">
        <v>311</v>
      </c>
      <c r="E2205">
        <v>2</v>
      </c>
      <c r="F2205">
        <v>4</v>
      </c>
      <c r="G2205" s="1">
        <v>0.12</v>
      </c>
      <c r="I2205" s="2">
        <v>0.75</v>
      </c>
      <c r="J2205" s="2">
        <v>0.25</v>
      </c>
    </row>
    <row r="2206" spans="1:10" x14ac:dyDescent="0.2">
      <c r="A2206" t="s">
        <v>290</v>
      </c>
      <c r="B2206" t="s">
        <v>74</v>
      </c>
      <c r="C2206">
        <f t="shared" si="71"/>
        <v>3053</v>
      </c>
      <c r="D2206" t="s">
        <v>311</v>
      </c>
      <c r="E2206">
        <v>3</v>
      </c>
      <c r="F2206">
        <v>5</v>
      </c>
      <c r="G2206" s="1">
        <v>0.15</v>
      </c>
      <c r="H2206" s="2">
        <v>0.6</v>
      </c>
      <c r="I2206" s="2">
        <v>0.2</v>
      </c>
      <c r="J2206" s="2">
        <v>0.2</v>
      </c>
    </row>
    <row r="2207" spans="1:10" x14ac:dyDescent="0.2">
      <c r="A2207" t="s">
        <v>290</v>
      </c>
      <c r="B2207" t="s">
        <v>74</v>
      </c>
      <c r="C2207">
        <f t="shared" si="71"/>
        <v>3053</v>
      </c>
      <c r="D2207" t="s">
        <v>311</v>
      </c>
      <c r="E2207">
        <v>4</v>
      </c>
      <c r="F2207">
        <v>7</v>
      </c>
      <c r="G2207" s="1">
        <v>0.21</v>
      </c>
      <c r="H2207" s="2">
        <v>0.28599999999999998</v>
      </c>
      <c r="I2207" s="2">
        <v>0.14299999999999999</v>
      </c>
      <c r="J2207" s="2">
        <v>0.57099999999999995</v>
      </c>
    </row>
    <row r="2208" spans="1:10" x14ac:dyDescent="0.2">
      <c r="A2208" t="s">
        <v>290</v>
      </c>
      <c r="B2208" t="s">
        <v>74</v>
      </c>
      <c r="C2208">
        <f t="shared" si="71"/>
        <v>3053</v>
      </c>
      <c r="D2208" t="s">
        <v>311</v>
      </c>
      <c r="E2208">
        <v>5</v>
      </c>
      <c r="F2208">
        <v>6</v>
      </c>
      <c r="G2208" s="1">
        <v>0.18</v>
      </c>
      <c r="I2208" s="2">
        <v>0.5</v>
      </c>
      <c r="J2208" s="2">
        <v>0.5</v>
      </c>
    </row>
    <row r="2209" spans="1:14" x14ac:dyDescent="0.2">
      <c r="A2209" t="s">
        <v>290</v>
      </c>
      <c r="B2209" t="s">
        <v>74</v>
      </c>
      <c r="C2209">
        <f t="shared" si="71"/>
        <v>3053</v>
      </c>
      <c r="D2209" t="s">
        <v>311</v>
      </c>
      <c r="E2209">
        <v>6</v>
      </c>
      <c r="F2209">
        <v>7</v>
      </c>
      <c r="G2209" s="1">
        <v>0.21</v>
      </c>
      <c r="I2209" s="2">
        <v>0.85699999999999998</v>
      </c>
      <c r="J2209" s="2">
        <v>0.14299999999999999</v>
      </c>
    </row>
    <row r="2210" spans="1:14" x14ac:dyDescent="0.2">
      <c r="A2210" t="s">
        <v>290</v>
      </c>
      <c r="B2210" t="s">
        <v>74</v>
      </c>
      <c r="C2210">
        <f t="shared" si="71"/>
        <v>3053</v>
      </c>
      <c r="D2210" t="s">
        <v>311</v>
      </c>
      <c r="E2210">
        <v>7</v>
      </c>
      <c r="F2210">
        <v>5</v>
      </c>
      <c r="G2210" s="1">
        <v>0.15</v>
      </c>
      <c r="I2210" s="2">
        <v>0.4</v>
      </c>
      <c r="J2210" s="2">
        <v>0.6</v>
      </c>
    </row>
    <row r="2211" spans="1:14" x14ac:dyDescent="0.2">
      <c r="A2211" t="s">
        <v>290</v>
      </c>
      <c r="B2211" t="s">
        <v>49</v>
      </c>
      <c r="C2211">
        <f t="shared" ref="C2211:C2242" si="72">VLOOKUP(D2211,s9_patna,2,FALSE)</f>
        <v>4798</v>
      </c>
      <c r="D2211" t="s">
        <v>433</v>
      </c>
      <c r="E2211">
        <v>5</v>
      </c>
      <c r="F2211">
        <v>1</v>
      </c>
      <c r="G2211" s="1">
        <v>0.06</v>
      </c>
      <c r="H2211" s="2">
        <v>1</v>
      </c>
      <c r="M2211" t="s">
        <v>107</v>
      </c>
      <c r="N2211">
        <v>757</v>
      </c>
    </row>
    <row r="2212" spans="1:14" x14ac:dyDescent="0.2">
      <c r="A2212" t="s">
        <v>290</v>
      </c>
      <c r="B2212" t="s">
        <v>49</v>
      </c>
      <c r="C2212">
        <f t="shared" si="72"/>
        <v>4798</v>
      </c>
      <c r="D2212" t="s">
        <v>433</v>
      </c>
      <c r="E2212">
        <v>6</v>
      </c>
      <c r="F2212">
        <v>5</v>
      </c>
      <c r="G2212" s="1">
        <v>0.28000000000000003</v>
      </c>
      <c r="H2212" s="2">
        <v>0.4</v>
      </c>
      <c r="I2212" s="2">
        <v>0.4</v>
      </c>
      <c r="J2212" s="2">
        <v>0.2</v>
      </c>
      <c r="M2212" t="s">
        <v>106</v>
      </c>
      <c r="N2212">
        <v>3023</v>
      </c>
    </row>
    <row r="2213" spans="1:14" x14ac:dyDescent="0.2">
      <c r="A2213" t="s">
        <v>290</v>
      </c>
      <c r="B2213" t="s">
        <v>49</v>
      </c>
      <c r="C2213">
        <f t="shared" si="72"/>
        <v>4798</v>
      </c>
      <c r="D2213" t="s">
        <v>433</v>
      </c>
      <c r="E2213">
        <v>7</v>
      </c>
      <c r="F2213">
        <v>12</v>
      </c>
      <c r="G2213" s="1">
        <v>0.67</v>
      </c>
      <c r="H2213" s="2">
        <v>0.16700000000000001</v>
      </c>
      <c r="I2213" s="2">
        <v>0.25</v>
      </c>
      <c r="J2213" s="2">
        <v>0.58299999999999996</v>
      </c>
      <c r="M2213" t="s">
        <v>364</v>
      </c>
      <c r="N2213">
        <v>4925</v>
      </c>
    </row>
    <row r="2214" spans="1:14" x14ac:dyDescent="0.2">
      <c r="A2214" t="s">
        <v>290</v>
      </c>
      <c r="B2214" t="s">
        <v>49</v>
      </c>
      <c r="C2214">
        <f t="shared" si="72"/>
        <v>644</v>
      </c>
      <c r="D2214" t="s">
        <v>431</v>
      </c>
      <c r="E2214">
        <v>2</v>
      </c>
      <c r="F2214">
        <v>1</v>
      </c>
      <c r="G2214" s="1">
        <v>0.04</v>
      </c>
      <c r="I2214" s="2">
        <v>1</v>
      </c>
      <c r="M2214" t="s">
        <v>20</v>
      </c>
      <c r="N2214">
        <v>3106</v>
      </c>
    </row>
    <row r="2215" spans="1:14" x14ac:dyDescent="0.2">
      <c r="A2215" t="s">
        <v>290</v>
      </c>
      <c r="B2215" t="s">
        <v>49</v>
      </c>
      <c r="C2215">
        <f t="shared" si="72"/>
        <v>644</v>
      </c>
      <c r="D2215" t="s">
        <v>431</v>
      </c>
      <c r="E2215">
        <v>3</v>
      </c>
      <c r="F2215">
        <v>2</v>
      </c>
      <c r="G2215" s="1">
        <v>0.08</v>
      </c>
      <c r="H2215" s="2">
        <v>0.5</v>
      </c>
      <c r="I2215" s="2">
        <v>0.5</v>
      </c>
      <c r="M2215" t="s">
        <v>40</v>
      </c>
      <c r="N2215">
        <v>3082</v>
      </c>
    </row>
    <row r="2216" spans="1:14" x14ac:dyDescent="0.2">
      <c r="A2216" t="s">
        <v>290</v>
      </c>
      <c r="B2216" t="s">
        <v>49</v>
      </c>
      <c r="C2216">
        <f t="shared" si="72"/>
        <v>644</v>
      </c>
      <c r="D2216" t="s">
        <v>431</v>
      </c>
      <c r="E2216">
        <v>4</v>
      </c>
      <c r="F2216">
        <v>2</v>
      </c>
      <c r="G2216" s="1">
        <v>0.08</v>
      </c>
      <c r="H2216" s="2">
        <v>0.5</v>
      </c>
      <c r="J2216" s="2">
        <v>0.5</v>
      </c>
      <c r="M2216" t="s">
        <v>169</v>
      </c>
      <c r="N2216">
        <v>3107</v>
      </c>
    </row>
    <row r="2217" spans="1:14" x14ac:dyDescent="0.2">
      <c r="A2217" t="s">
        <v>290</v>
      </c>
      <c r="B2217" t="s">
        <v>49</v>
      </c>
      <c r="C2217">
        <f t="shared" si="72"/>
        <v>644</v>
      </c>
      <c r="D2217" t="s">
        <v>431</v>
      </c>
      <c r="E2217">
        <v>5</v>
      </c>
      <c r="F2217">
        <v>4</v>
      </c>
      <c r="G2217" s="1">
        <v>0.17</v>
      </c>
      <c r="H2217" s="2">
        <v>0.5</v>
      </c>
      <c r="I2217" s="2">
        <v>0.5</v>
      </c>
      <c r="M2217" t="s">
        <v>431</v>
      </c>
      <c r="N2217">
        <v>644</v>
      </c>
    </row>
    <row r="2218" spans="1:14" x14ac:dyDescent="0.2">
      <c r="A2218" t="s">
        <v>290</v>
      </c>
      <c r="B2218" t="s">
        <v>49</v>
      </c>
      <c r="C2218">
        <f t="shared" si="72"/>
        <v>644</v>
      </c>
      <c r="D2218" t="s">
        <v>431</v>
      </c>
      <c r="E2218">
        <v>6</v>
      </c>
      <c r="F2218">
        <v>5</v>
      </c>
      <c r="G2218" s="1">
        <v>0.21</v>
      </c>
      <c r="H2218" s="2">
        <v>0.2</v>
      </c>
      <c r="I2218" s="2">
        <v>0.8</v>
      </c>
      <c r="M2218" t="s">
        <v>432</v>
      </c>
      <c r="N2218">
        <v>5091</v>
      </c>
    </row>
    <row r="2219" spans="1:14" x14ac:dyDescent="0.2">
      <c r="A2219" t="s">
        <v>290</v>
      </c>
      <c r="B2219" t="s">
        <v>49</v>
      </c>
      <c r="C2219">
        <f t="shared" si="72"/>
        <v>644</v>
      </c>
      <c r="D2219" t="s">
        <v>431</v>
      </c>
      <c r="E2219">
        <v>7</v>
      </c>
      <c r="F2219">
        <v>10</v>
      </c>
      <c r="G2219" s="1">
        <v>0.42</v>
      </c>
      <c r="H2219" s="2">
        <v>0.3</v>
      </c>
      <c r="I2219" s="2">
        <v>0.6</v>
      </c>
      <c r="J2219" s="2">
        <v>0.1</v>
      </c>
      <c r="M2219" t="s">
        <v>64</v>
      </c>
      <c r="N2219">
        <v>5107</v>
      </c>
    </row>
    <row r="2220" spans="1:14" x14ac:dyDescent="0.2">
      <c r="A2220" t="s">
        <v>290</v>
      </c>
      <c r="B2220" t="s">
        <v>49</v>
      </c>
      <c r="C2220">
        <f t="shared" si="72"/>
        <v>5107</v>
      </c>
      <c r="D2220" t="s">
        <v>64</v>
      </c>
      <c r="E2220">
        <v>4</v>
      </c>
      <c r="F2220">
        <v>1</v>
      </c>
      <c r="G2220" s="1">
        <v>0.03</v>
      </c>
      <c r="J2220" s="2">
        <v>1</v>
      </c>
      <c r="M2220" t="s">
        <v>365</v>
      </c>
      <c r="N2220">
        <v>3343</v>
      </c>
    </row>
    <row r="2221" spans="1:14" x14ac:dyDescent="0.2">
      <c r="A2221" t="s">
        <v>290</v>
      </c>
      <c r="B2221" t="s">
        <v>49</v>
      </c>
      <c r="C2221">
        <f t="shared" si="72"/>
        <v>5107</v>
      </c>
      <c r="D2221" t="s">
        <v>64</v>
      </c>
      <c r="E2221">
        <v>5</v>
      </c>
      <c r="F2221">
        <v>9</v>
      </c>
      <c r="G2221" s="1">
        <v>0.24</v>
      </c>
      <c r="H2221" s="2">
        <v>0.55600000000000005</v>
      </c>
      <c r="I2221" s="2">
        <v>0.222</v>
      </c>
      <c r="J2221" s="2">
        <v>0.222</v>
      </c>
      <c r="M2221" t="s">
        <v>433</v>
      </c>
      <c r="N2221">
        <v>4798</v>
      </c>
    </row>
    <row r="2222" spans="1:14" x14ac:dyDescent="0.2">
      <c r="A2222" t="s">
        <v>290</v>
      </c>
      <c r="B2222" t="s">
        <v>49</v>
      </c>
      <c r="C2222">
        <f t="shared" si="72"/>
        <v>5107</v>
      </c>
      <c r="D2222" t="s">
        <v>64</v>
      </c>
      <c r="E2222">
        <v>6</v>
      </c>
      <c r="F2222">
        <v>10</v>
      </c>
      <c r="G2222" s="1">
        <v>0.27</v>
      </c>
      <c r="H2222" s="2">
        <v>0.4</v>
      </c>
      <c r="I2222" s="2">
        <v>0.1</v>
      </c>
      <c r="J2222" s="2">
        <v>0.5</v>
      </c>
      <c r="M2222" t="s">
        <v>367</v>
      </c>
      <c r="N2222">
        <v>3174</v>
      </c>
    </row>
    <row r="2223" spans="1:14" x14ac:dyDescent="0.2">
      <c r="A2223" t="s">
        <v>290</v>
      </c>
      <c r="B2223" t="s">
        <v>49</v>
      </c>
      <c r="C2223">
        <f t="shared" si="72"/>
        <v>5107</v>
      </c>
      <c r="D2223" t="s">
        <v>64</v>
      </c>
      <c r="E2223">
        <v>7</v>
      </c>
      <c r="F2223">
        <v>17</v>
      </c>
      <c r="G2223" s="1">
        <v>0.46</v>
      </c>
      <c r="H2223" s="2">
        <v>0.35299999999999998</v>
      </c>
      <c r="I2223" s="2">
        <v>0.23499999999999999</v>
      </c>
      <c r="J2223" s="2">
        <v>0.41199999999999998</v>
      </c>
      <c r="M2223" t="s">
        <v>312</v>
      </c>
      <c r="N2223">
        <v>4957</v>
      </c>
    </row>
    <row r="2224" spans="1:14" x14ac:dyDescent="0.2">
      <c r="A2224" t="s">
        <v>290</v>
      </c>
      <c r="B2224" t="s">
        <v>49</v>
      </c>
      <c r="C2224">
        <f t="shared" si="72"/>
        <v>3174</v>
      </c>
      <c r="D2224" t="s">
        <v>367</v>
      </c>
      <c r="E2224">
        <v>1</v>
      </c>
      <c r="F2224">
        <v>1</v>
      </c>
      <c r="G2224" s="1">
        <v>0.06</v>
      </c>
      <c r="I2224" s="2">
        <v>1</v>
      </c>
      <c r="M2224" t="s">
        <v>434</v>
      </c>
      <c r="N2224">
        <v>4058</v>
      </c>
    </row>
    <row r="2225" spans="1:14" x14ac:dyDescent="0.2">
      <c r="A2225" t="s">
        <v>290</v>
      </c>
      <c r="B2225" t="s">
        <v>49</v>
      </c>
      <c r="C2225">
        <f t="shared" si="72"/>
        <v>3174</v>
      </c>
      <c r="D2225" t="s">
        <v>367</v>
      </c>
      <c r="E2225">
        <v>2</v>
      </c>
      <c r="F2225">
        <v>2</v>
      </c>
      <c r="G2225" s="1">
        <v>0.13</v>
      </c>
      <c r="I2225" s="2">
        <v>1</v>
      </c>
      <c r="M2225" t="s">
        <v>228</v>
      </c>
      <c r="N2225">
        <v>4757</v>
      </c>
    </row>
    <row r="2226" spans="1:14" x14ac:dyDescent="0.2">
      <c r="A2226" t="s">
        <v>290</v>
      </c>
      <c r="B2226" t="s">
        <v>49</v>
      </c>
      <c r="C2226">
        <f t="shared" si="72"/>
        <v>3174</v>
      </c>
      <c r="D2226" t="s">
        <v>367</v>
      </c>
      <c r="E2226">
        <v>3</v>
      </c>
      <c r="F2226">
        <v>4</v>
      </c>
      <c r="G2226" s="1">
        <v>0.25</v>
      </c>
      <c r="I2226" s="2">
        <v>0.75</v>
      </c>
      <c r="J2226" s="2">
        <v>0.25</v>
      </c>
      <c r="M2226" t="s">
        <v>435</v>
      </c>
      <c r="N2226">
        <v>5092</v>
      </c>
    </row>
    <row r="2227" spans="1:14" x14ac:dyDescent="0.2">
      <c r="A2227" t="s">
        <v>290</v>
      </c>
      <c r="B2227" t="s">
        <v>49</v>
      </c>
      <c r="C2227">
        <f t="shared" si="72"/>
        <v>3174</v>
      </c>
      <c r="D2227" t="s">
        <v>367</v>
      </c>
      <c r="E2227">
        <v>5</v>
      </c>
      <c r="F2227">
        <v>3</v>
      </c>
      <c r="G2227" s="1">
        <v>0.19</v>
      </c>
      <c r="H2227" s="2">
        <v>0.66700000000000004</v>
      </c>
      <c r="J2227" s="2">
        <v>0.33300000000000002</v>
      </c>
      <c r="M2227" t="s">
        <v>313</v>
      </c>
      <c r="N2227">
        <v>5090</v>
      </c>
    </row>
    <row r="2228" spans="1:14" x14ac:dyDescent="0.2">
      <c r="A2228" t="s">
        <v>290</v>
      </c>
      <c r="B2228" t="s">
        <v>49</v>
      </c>
      <c r="C2228">
        <f t="shared" si="72"/>
        <v>3174</v>
      </c>
      <c r="D2228" t="s">
        <v>367</v>
      </c>
      <c r="E2228">
        <v>6</v>
      </c>
      <c r="F2228">
        <v>3</v>
      </c>
      <c r="G2228" s="1">
        <v>0.19</v>
      </c>
      <c r="I2228" s="2">
        <v>0.66700000000000004</v>
      </c>
      <c r="J2228" s="2">
        <v>0.33300000000000002</v>
      </c>
    </row>
    <row r="2229" spans="1:14" x14ac:dyDescent="0.2">
      <c r="A2229" t="s">
        <v>290</v>
      </c>
      <c r="B2229" t="s">
        <v>49</v>
      </c>
      <c r="C2229">
        <f t="shared" si="72"/>
        <v>3174</v>
      </c>
      <c r="D2229" t="s">
        <v>367</v>
      </c>
      <c r="E2229">
        <v>7</v>
      </c>
      <c r="F2229">
        <v>3</v>
      </c>
      <c r="G2229" s="1">
        <v>0.19</v>
      </c>
      <c r="H2229" s="2">
        <v>0.33300000000000002</v>
      </c>
      <c r="I2229" s="2">
        <v>0.33300000000000002</v>
      </c>
      <c r="J2229" s="2">
        <v>0.33300000000000002</v>
      </c>
    </row>
    <row r="2230" spans="1:14" x14ac:dyDescent="0.2">
      <c r="A2230" t="s">
        <v>290</v>
      </c>
      <c r="B2230" t="s">
        <v>49</v>
      </c>
      <c r="C2230">
        <f t="shared" si="72"/>
        <v>4957</v>
      </c>
      <c r="D2230" t="s">
        <v>312</v>
      </c>
      <c r="E2230">
        <v>7</v>
      </c>
      <c r="F2230">
        <v>1</v>
      </c>
      <c r="G2230" s="1">
        <v>1</v>
      </c>
      <c r="J2230" s="2">
        <v>1</v>
      </c>
    </row>
    <row r="2231" spans="1:14" x14ac:dyDescent="0.2">
      <c r="A2231" t="s">
        <v>290</v>
      </c>
      <c r="B2231" t="s">
        <v>49</v>
      </c>
      <c r="C2231" t="e">
        <f t="shared" si="72"/>
        <v>#N/A</v>
      </c>
      <c r="D2231" t="s">
        <v>243</v>
      </c>
      <c r="E2231">
        <v>3</v>
      </c>
      <c r="F2231">
        <v>8</v>
      </c>
      <c r="G2231" s="1">
        <v>0.08</v>
      </c>
      <c r="H2231" s="2">
        <v>1</v>
      </c>
    </row>
    <row r="2232" spans="1:14" x14ac:dyDescent="0.2">
      <c r="A2232" t="s">
        <v>290</v>
      </c>
      <c r="B2232" t="s">
        <v>49</v>
      </c>
      <c r="C2232" t="e">
        <f t="shared" si="72"/>
        <v>#N/A</v>
      </c>
      <c r="D2232" t="s">
        <v>243</v>
      </c>
      <c r="E2232">
        <v>4</v>
      </c>
      <c r="F2232">
        <v>12</v>
      </c>
      <c r="G2232" s="1">
        <v>0.13</v>
      </c>
      <c r="H2232" s="2">
        <v>0.91700000000000004</v>
      </c>
      <c r="I2232" s="2">
        <v>8.3000000000000004E-2</v>
      </c>
    </row>
    <row r="2233" spans="1:14" x14ac:dyDescent="0.2">
      <c r="A2233" t="s">
        <v>290</v>
      </c>
      <c r="B2233" t="s">
        <v>49</v>
      </c>
      <c r="C2233" t="e">
        <f t="shared" si="72"/>
        <v>#N/A</v>
      </c>
      <c r="D2233" t="s">
        <v>243</v>
      </c>
      <c r="E2233">
        <v>5</v>
      </c>
      <c r="F2233">
        <v>15</v>
      </c>
      <c r="G2233" s="1">
        <v>0.16</v>
      </c>
      <c r="H2233" s="2">
        <v>0.93300000000000005</v>
      </c>
      <c r="J2233" s="2">
        <v>6.7000000000000004E-2</v>
      </c>
    </row>
    <row r="2234" spans="1:14" x14ac:dyDescent="0.2">
      <c r="A2234" t="s">
        <v>290</v>
      </c>
      <c r="B2234" t="s">
        <v>49</v>
      </c>
      <c r="C2234" t="e">
        <f t="shared" si="72"/>
        <v>#N/A</v>
      </c>
      <c r="D2234" t="s">
        <v>243</v>
      </c>
      <c r="E2234">
        <v>6</v>
      </c>
      <c r="F2234">
        <v>18</v>
      </c>
      <c r="G2234" s="1">
        <v>0.19</v>
      </c>
      <c r="H2234" s="2">
        <v>0.72199999999999998</v>
      </c>
      <c r="I2234" s="2">
        <v>0.16700000000000001</v>
      </c>
      <c r="J2234" s="2">
        <v>0.111</v>
      </c>
    </row>
    <row r="2235" spans="1:14" x14ac:dyDescent="0.2">
      <c r="A2235" t="s">
        <v>290</v>
      </c>
      <c r="B2235" t="s">
        <v>49</v>
      </c>
      <c r="C2235" t="e">
        <f t="shared" si="72"/>
        <v>#N/A</v>
      </c>
      <c r="D2235" t="s">
        <v>243</v>
      </c>
      <c r="E2235">
        <v>7</v>
      </c>
      <c r="F2235">
        <v>43</v>
      </c>
      <c r="G2235" s="1">
        <v>0.45</v>
      </c>
      <c r="H2235" s="2">
        <v>0.67400000000000004</v>
      </c>
      <c r="I2235" s="2">
        <v>0.186</v>
      </c>
      <c r="J2235" s="2">
        <v>0.14000000000000001</v>
      </c>
    </row>
    <row r="2236" spans="1:14" x14ac:dyDescent="0.2">
      <c r="A2236" t="s">
        <v>290</v>
      </c>
      <c r="B2236" t="s">
        <v>49</v>
      </c>
      <c r="C2236">
        <f t="shared" si="72"/>
        <v>5090</v>
      </c>
      <c r="D2236" t="s">
        <v>313</v>
      </c>
      <c r="E2236">
        <v>7</v>
      </c>
      <c r="F2236">
        <v>1</v>
      </c>
      <c r="G2236" s="1">
        <v>1</v>
      </c>
      <c r="J2236" s="2">
        <v>1</v>
      </c>
    </row>
    <row r="2237" spans="1:14" x14ac:dyDescent="0.2">
      <c r="A2237" t="s">
        <v>290</v>
      </c>
      <c r="B2237" t="s">
        <v>49</v>
      </c>
      <c r="C2237">
        <f t="shared" si="72"/>
        <v>3107</v>
      </c>
      <c r="D2237" t="s">
        <v>169</v>
      </c>
      <c r="E2237">
        <v>3</v>
      </c>
      <c r="F2237">
        <v>1</v>
      </c>
      <c r="G2237" s="1">
        <v>0.08</v>
      </c>
      <c r="H2237" s="2">
        <v>1</v>
      </c>
    </row>
    <row r="2238" spans="1:14" x14ac:dyDescent="0.2">
      <c r="A2238" t="s">
        <v>290</v>
      </c>
      <c r="B2238" t="s">
        <v>49</v>
      </c>
      <c r="C2238">
        <f t="shared" si="72"/>
        <v>3107</v>
      </c>
      <c r="D2238" t="s">
        <v>169</v>
      </c>
      <c r="E2238">
        <v>4</v>
      </c>
      <c r="F2238">
        <v>1</v>
      </c>
      <c r="G2238" s="1">
        <v>0.08</v>
      </c>
      <c r="H2238" s="2">
        <v>1</v>
      </c>
    </row>
    <row r="2239" spans="1:14" x14ac:dyDescent="0.2">
      <c r="A2239" t="s">
        <v>290</v>
      </c>
      <c r="B2239" t="s">
        <v>49</v>
      </c>
      <c r="C2239">
        <f t="shared" si="72"/>
        <v>3107</v>
      </c>
      <c r="D2239" t="s">
        <v>169</v>
      </c>
      <c r="E2239">
        <v>5</v>
      </c>
      <c r="F2239">
        <v>5</v>
      </c>
      <c r="G2239" s="1">
        <v>0.42</v>
      </c>
      <c r="H2239" s="2">
        <v>1</v>
      </c>
    </row>
    <row r="2240" spans="1:14" x14ac:dyDescent="0.2">
      <c r="A2240" t="s">
        <v>290</v>
      </c>
      <c r="B2240" t="s">
        <v>49</v>
      </c>
      <c r="C2240">
        <f t="shared" si="72"/>
        <v>3107</v>
      </c>
      <c r="D2240" t="s">
        <v>169</v>
      </c>
      <c r="E2240">
        <v>6</v>
      </c>
      <c r="F2240">
        <v>1</v>
      </c>
      <c r="G2240" s="1">
        <v>0.08</v>
      </c>
      <c r="H2240" s="2">
        <v>1</v>
      </c>
    </row>
    <row r="2241" spans="1:10" x14ac:dyDescent="0.2">
      <c r="A2241" t="s">
        <v>290</v>
      </c>
      <c r="B2241" t="s">
        <v>49</v>
      </c>
      <c r="C2241">
        <f t="shared" si="72"/>
        <v>3107</v>
      </c>
      <c r="D2241" t="s">
        <v>169</v>
      </c>
      <c r="E2241">
        <v>7</v>
      </c>
      <c r="F2241">
        <v>4</v>
      </c>
      <c r="G2241" s="1">
        <v>0.33</v>
      </c>
      <c r="H2241" s="2">
        <v>0.75</v>
      </c>
      <c r="J2241" s="2">
        <v>0.25</v>
      </c>
    </row>
    <row r="2242" spans="1:10" x14ac:dyDescent="0.2">
      <c r="A2242" t="s">
        <v>290</v>
      </c>
      <c r="B2242" t="s">
        <v>49</v>
      </c>
      <c r="C2242">
        <f t="shared" si="72"/>
        <v>5091</v>
      </c>
      <c r="D2242" t="s">
        <v>432</v>
      </c>
      <c r="E2242">
        <v>2</v>
      </c>
      <c r="F2242">
        <v>2</v>
      </c>
      <c r="G2242" s="1">
        <v>0.06</v>
      </c>
      <c r="I2242" s="2">
        <v>0.5</v>
      </c>
      <c r="J2242" s="2">
        <v>0.5</v>
      </c>
    </row>
    <row r="2243" spans="1:10" x14ac:dyDescent="0.2">
      <c r="A2243" t="s">
        <v>290</v>
      </c>
      <c r="B2243" t="s">
        <v>49</v>
      </c>
      <c r="C2243">
        <f t="shared" ref="C2243:C2274" si="73">VLOOKUP(D2243,s9_patna,2,FALSE)</f>
        <v>5091</v>
      </c>
      <c r="D2243" t="s">
        <v>432</v>
      </c>
      <c r="E2243">
        <v>3</v>
      </c>
      <c r="F2243">
        <v>2</v>
      </c>
      <c r="G2243" s="1">
        <v>0.06</v>
      </c>
      <c r="H2243" s="2">
        <v>0.5</v>
      </c>
      <c r="I2243" s="2">
        <v>0.5</v>
      </c>
    </row>
    <row r="2244" spans="1:10" x14ac:dyDescent="0.2">
      <c r="A2244" t="s">
        <v>290</v>
      </c>
      <c r="B2244" t="s">
        <v>49</v>
      </c>
      <c r="C2244">
        <f t="shared" si="73"/>
        <v>5091</v>
      </c>
      <c r="D2244" t="s">
        <v>432</v>
      </c>
      <c r="E2244">
        <v>4</v>
      </c>
      <c r="F2244">
        <v>3</v>
      </c>
      <c r="G2244" s="1">
        <v>0.09</v>
      </c>
      <c r="H2244" s="2">
        <v>0.33300000000000002</v>
      </c>
      <c r="I2244" s="2">
        <v>0.33300000000000002</v>
      </c>
      <c r="J2244" s="2">
        <v>0.33300000000000002</v>
      </c>
    </row>
    <row r="2245" spans="1:10" x14ac:dyDescent="0.2">
      <c r="A2245" t="s">
        <v>290</v>
      </c>
      <c r="B2245" t="s">
        <v>49</v>
      </c>
      <c r="C2245">
        <f t="shared" si="73"/>
        <v>5091</v>
      </c>
      <c r="D2245" t="s">
        <v>432</v>
      </c>
      <c r="E2245">
        <v>5</v>
      </c>
      <c r="F2245">
        <v>8</v>
      </c>
      <c r="G2245" s="1">
        <v>0.24</v>
      </c>
      <c r="H2245" s="2">
        <v>0.25</v>
      </c>
      <c r="I2245" s="2">
        <v>0.25</v>
      </c>
      <c r="J2245" s="2">
        <v>0.5</v>
      </c>
    </row>
    <row r="2246" spans="1:10" x14ac:dyDescent="0.2">
      <c r="A2246" t="s">
        <v>290</v>
      </c>
      <c r="B2246" t="s">
        <v>49</v>
      </c>
      <c r="C2246">
        <f t="shared" si="73"/>
        <v>5091</v>
      </c>
      <c r="D2246" t="s">
        <v>432</v>
      </c>
      <c r="E2246">
        <v>6</v>
      </c>
      <c r="F2246">
        <v>8</v>
      </c>
      <c r="G2246" s="1">
        <v>0.24</v>
      </c>
      <c r="H2246" s="2">
        <v>0.25</v>
      </c>
      <c r="I2246" s="2">
        <v>0.5</v>
      </c>
      <c r="J2246" s="2">
        <v>0.25</v>
      </c>
    </row>
    <row r="2247" spans="1:10" x14ac:dyDescent="0.2">
      <c r="A2247" t="s">
        <v>290</v>
      </c>
      <c r="B2247" t="s">
        <v>49</v>
      </c>
      <c r="C2247">
        <f t="shared" si="73"/>
        <v>5091</v>
      </c>
      <c r="D2247" t="s">
        <v>432</v>
      </c>
      <c r="E2247">
        <v>7</v>
      </c>
      <c r="F2247">
        <v>10</v>
      </c>
      <c r="G2247" s="1">
        <v>0.3</v>
      </c>
      <c r="H2247" s="2">
        <v>0.2</v>
      </c>
      <c r="I2247" s="2">
        <v>0.5</v>
      </c>
      <c r="J2247" s="2">
        <v>0.3</v>
      </c>
    </row>
    <row r="2248" spans="1:10" x14ac:dyDescent="0.2">
      <c r="A2248" t="s">
        <v>290</v>
      </c>
      <c r="B2248" t="s">
        <v>49</v>
      </c>
      <c r="C2248">
        <f t="shared" si="73"/>
        <v>3023</v>
      </c>
      <c r="D2248" t="s">
        <v>106</v>
      </c>
      <c r="E2248">
        <v>2</v>
      </c>
      <c r="F2248">
        <v>7</v>
      </c>
      <c r="G2248" s="1">
        <v>0.02</v>
      </c>
      <c r="I2248" s="2">
        <v>0.71399999999999997</v>
      </c>
      <c r="J2248" s="2">
        <v>0.28599999999999998</v>
      </c>
    </row>
    <row r="2249" spans="1:10" x14ac:dyDescent="0.2">
      <c r="A2249" t="s">
        <v>290</v>
      </c>
      <c r="B2249" t="s">
        <v>49</v>
      </c>
      <c r="C2249">
        <f t="shared" si="73"/>
        <v>3023</v>
      </c>
      <c r="D2249" t="s">
        <v>106</v>
      </c>
      <c r="E2249">
        <v>3</v>
      </c>
      <c r="F2249">
        <v>21</v>
      </c>
      <c r="G2249" s="1">
        <v>7.0000000000000007E-2</v>
      </c>
      <c r="H2249" s="2">
        <v>0.66700000000000004</v>
      </c>
      <c r="I2249" s="2">
        <v>0.23799999999999999</v>
      </c>
      <c r="J2249" s="2">
        <v>9.5000000000000001E-2</v>
      </c>
    </row>
    <row r="2250" spans="1:10" x14ac:dyDescent="0.2">
      <c r="A2250" t="s">
        <v>290</v>
      </c>
      <c r="B2250" t="s">
        <v>49</v>
      </c>
      <c r="C2250">
        <f t="shared" si="73"/>
        <v>3023</v>
      </c>
      <c r="D2250" t="s">
        <v>106</v>
      </c>
      <c r="E2250">
        <v>4</v>
      </c>
      <c r="F2250">
        <v>36</v>
      </c>
      <c r="G2250" s="1">
        <v>0.12</v>
      </c>
      <c r="H2250" s="2">
        <v>0.47199999999999998</v>
      </c>
      <c r="I2250" s="2">
        <v>0.27800000000000002</v>
      </c>
      <c r="J2250" s="2">
        <v>0.25</v>
      </c>
    </row>
    <row r="2251" spans="1:10" x14ac:dyDescent="0.2">
      <c r="A2251" t="s">
        <v>290</v>
      </c>
      <c r="B2251" t="s">
        <v>49</v>
      </c>
      <c r="C2251">
        <f t="shared" si="73"/>
        <v>3023</v>
      </c>
      <c r="D2251" t="s">
        <v>106</v>
      </c>
      <c r="E2251">
        <v>5</v>
      </c>
      <c r="F2251">
        <v>51</v>
      </c>
      <c r="G2251" s="1">
        <v>0.17</v>
      </c>
      <c r="H2251" s="2">
        <v>0.64700000000000002</v>
      </c>
      <c r="I2251" s="2">
        <v>0.157</v>
      </c>
      <c r="J2251" s="2">
        <v>0.19600000000000001</v>
      </c>
    </row>
    <row r="2252" spans="1:10" x14ac:dyDescent="0.2">
      <c r="A2252" t="s">
        <v>290</v>
      </c>
      <c r="B2252" t="s">
        <v>49</v>
      </c>
      <c r="C2252">
        <f t="shared" si="73"/>
        <v>3023</v>
      </c>
      <c r="D2252" t="s">
        <v>106</v>
      </c>
      <c r="E2252">
        <v>6</v>
      </c>
      <c r="F2252">
        <v>57</v>
      </c>
      <c r="G2252" s="1">
        <v>0.19</v>
      </c>
      <c r="H2252" s="2">
        <v>0.17499999999999999</v>
      </c>
      <c r="I2252" s="2">
        <v>0.63200000000000001</v>
      </c>
      <c r="J2252" s="2">
        <v>0.193</v>
      </c>
    </row>
    <row r="2253" spans="1:10" x14ac:dyDescent="0.2">
      <c r="A2253" t="s">
        <v>290</v>
      </c>
      <c r="B2253" t="s">
        <v>49</v>
      </c>
      <c r="C2253">
        <f t="shared" si="73"/>
        <v>3023</v>
      </c>
      <c r="D2253" t="s">
        <v>106</v>
      </c>
      <c r="E2253">
        <v>7</v>
      </c>
      <c r="F2253">
        <v>121</v>
      </c>
      <c r="G2253" s="1">
        <v>0.41</v>
      </c>
      <c r="H2253" s="2">
        <v>0.28100000000000003</v>
      </c>
      <c r="I2253" s="2">
        <v>0.47899999999999998</v>
      </c>
      <c r="J2253" s="2">
        <v>0.24</v>
      </c>
    </row>
    <row r="2254" spans="1:10" x14ac:dyDescent="0.2">
      <c r="A2254" t="s">
        <v>290</v>
      </c>
      <c r="B2254" t="s">
        <v>49</v>
      </c>
      <c r="C2254">
        <f t="shared" si="73"/>
        <v>757</v>
      </c>
      <c r="D2254" t="s">
        <v>107</v>
      </c>
      <c r="E2254">
        <v>2</v>
      </c>
      <c r="F2254">
        <v>10</v>
      </c>
      <c r="G2254" s="1">
        <v>0.1</v>
      </c>
      <c r="I2254" s="2">
        <v>0.9</v>
      </c>
      <c r="J2254" s="2">
        <v>0.1</v>
      </c>
    </row>
    <row r="2255" spans="1:10" x14ac:dyDescent="0.2">
      <c r="A2255" t="s">
        <v>290</v>
      </c>
      <c r="B2255" t="s">
        <v>49</v>
      </c>
      <c r="C2255">
        <f t="shared" si="73"/>
        <v>757</v>
      </c>
      <c r="D2255" t="s">
        <v>107</v>
      </c>
      <c r="E2255">
        <v>3</v>
      </c>
      <c r="F2255">
        <v>13</v>
      </c>
      <c r="G2255" s="1">
        <v>0.12</v>
      </c>
      <c r="H2255" s="2">
        <v>0.53800000000000003</v>
      </c>
      <c r="I2255" s="2">
        <v>0.38500000000000001</v>
      </c>
      <c r="J2255" s="2">
        <v>7.6999999999999999E-2</v>
      </c>
    </row>
    <row r="2256" spans="1:10" x14ac:dyDescent="0.2">
      <c r="A2256" t="s">
        <v>290</v>
      </c>
      <c r="B2256" t="s">
        <v>49</v>
      </c>
      <c r="C2256">
        <f t="shared" si="73"/>
        <v>757</v>
      </c>
      <c r="D2256" t="s">
        <v>107</v>
      </c>
      <c r="E2256">
        <v>4</v>
      </c>
      <c r="F2256">
        <v>9</v>
      </c>
      <c r="G2256" s="1">
        <v>0.09</v>
      </c>
      <c r="H2256" s="2">
        <v>0.55600000000000005</v>
      </c>
      <c r="I2256" s="2">
        <v>0.111</v>
      </c>
      <c r="J2256" s="2">
        <v>0.33300000000000002</v>
      </c>
    </row>
    <row r="2257" spans="1:10" x14ac:dyDescent="0.2">
      <c r="A2257" t="s">
        <v>290</v>
      </c>
      <c r="B2257" t="s">
        <v>49</v>
      </c>
      <c r="C2257">
        <f t="shared" si="73"/>
        <v>757</v>
      </c>
      <c r="D2257" t="s">
        <v>107</v>
      </c>
      <c r="E2257">
        <v>5</v>
      </c>
      <c r="F2257">
        <v>20</v>
      </c>
      <c r="G2257" s="1">
        <v>0.19</v>
      </c>
      <c r="H2257" s="2">
        <v>0.45</v>
      </c>
      <c r="I2257" s="2">
        <v>0.3</v>
      </c>
      <c r="J2257" s="2">
        <v>0.25</v>
      </c>
    </row>
    <row r="2258" spans="1:10" x14ac:dyDescent="0.2">
      <c r="A2258" t="s">
        <v>290</v>
      </c>
      <c r="B2258" t="s">
        <v>49</v>
      </c>
      <c r="C2258">
        <f t="shared" si="73"/>
        <v>757</v>
      </c>
      <c r="D2258" t="s">
        <v>107</v>
      </c>
      <c r="E2258">
        <v>6</v>
      </c>
      <c r="F2258">
        <v>14</v>
      </c>
      <c r="G2258" s="1">
        <v>0.13</v>
      </c>
      <c r="H2258" s="2">
        <v>0.64300000000000002</v>
      </c>
      <c r="I2258" s="2">
        <v>0.214</v>
      </c>
      <c r="J2258" s="2">
        <v>0.14299999999999999</v>
      </c>
    </row>
    <row r="2259" spans="1:10" x14ac:dyDescent="0.2">
      <c r="A2259" t="s">
        <v>290</v>
      </c>
      <c r="B2259" t="s">
        <v>49</v>
      </c>
      <c r="C2259">
        <f t="shared" si="73"/>
        <v>757</v>
      </c>
      <c r="D2259" t="s">
        <v>107</v>
      </c>
      <c r="E2259">
        <v>7</v>
      </c>
      <c r="F2259">
        <v>39</v>
      </c>
      <c r="G2259" s="1">
        <v>0.37</v>
      </c>
      <c r="H2259" s="2">
        <v>0.38500000000000001</v>
      </c>
      <c r="I2259" s="2">
        <v>0.436</v>
      </c>
      <c r="J2259" s="2">
        <v>0.17899999999999999</v>
      </c>
    </row>
    <row r="2260" spans="1:10" x14ac:dyDescent="0.2">
      <c r="A2260" t="s">
        <v>290</v>
      </c>
      <c r="B2260" t="s">
        <v>49</v>
      </c>
      <c r="C2260" t="e">
        <f t="shared" si="73"/>
        <v>#N/A</v>
      </c>
      <c r="D2260" t="s">
        <v>245</v>
      </c>
      <c r="E2260">
        <v>1</v>
      </c>
      <c r="F2260">
        <v>3</v>
      </c>
      <c r="G2260" s="1">
        <v>0.01</v>
      </c>
      <c r="I2260" s="2">
        <v>1</v>
      </c>
    </row>
    <row r="2261" spans="1:10" x14ac:dyDescent="0.2">
      <c r="A2261" t="s">
        <v>290</v>
      </c>
      <c r="B2261" t="s">
        <v>49</v>
      </c>
      <c r="C2261" t="e">
        <f t="shared" si="73"/>
        <v>#N/A</v>
      </c>
      <c r="D2261" t="s">
        <v>245</v>
      </c>
      <c r="E2261">
        <v>2</v>
      </c>
      <c r="F2261">
        <v>12</v>
      </c>
      <c r="G2261" s="1">
        <v>0.04</v>
      </c>
      <c r="H2261" s="2">
        <v>8.3000000000000004E-2</v>
      </c>
      <c r="I2261" s="2">
        <v>0.75</v>
      </c>
      <c r="J2261" s="2">
        <v>0.16700000000000001</v>
      </c>
    </row>
    <row r="2262" spans="1:10" x14ac:dyDescent="0.2">
      <c r="A2262" t="s">
        <v>290</v>
      </c>
      <c r="B2262" t="s">
        <v>49</v>
      </c>
      <c r="C2262" t="e">
        <f t="shared" si="73"/>
        <v>#N/A</v>
      </c>
      <c r="D2262" t="s">
        <v>245</v>
      </c>
      <c r="E2262">
        <v>3</v>
      </c>
      <c r="F2262">
        <v>23</v>
      </c>
      <c r="G2262" s="1">
        <v>0.08</v>
      </c>
      <c r="H2262" s="2">
        <v>0.52200000000000002</v>
      </c>
      <c r="I2262" s="2">
        <v>0.34799999999999998</v>
      </c>
      <c r="J2262" s="2">
        <v>0.13</v>
      </c>
    </row>
    <row r="2263" spans="1:10" x14ac:dyDescent="0.2">
      <c r="A2263" t="s">
        <v>290</v>
      </c>
      <c r="B2263" t="s">
        <v>49</v>
      </c>
      <c r="C2263" t="e">
        <f t="shared" si="73"/>
        <v>#N/A</v>
      </c>
      <c r="D2263" t="s">
        <v>245</v>
      </c>
      <c r="E2263">
        <v>4</v>
      </c>
      <c r="F2263">
        <v>47</v>
      </c>
      <c r="G2263" s="1">
        <v>0.17</v>
      </c>
      <c r="H2263" s="2">
        <v>0.53200000000000003</v>
      </c>
      <c r="I2263" s="2">
        <v>0.255</v>
      </c>
      <c r="J2263" s="2">
        <v>0.21299999999999999</v>
      </c>
    </row>
    <row r="2264" spans="1:10" x14ac:dyDescent="0.2">
      <c r="A2264" t="s">
        <v>290</v>
      </c>
      <c r="B2264" t="s">
        <v>49</v>
      </c>
      <c r="C2264" t="e">
        <f t="shared" si="73"/>
        <v>#N/A</v>
      </c>
      <c r="D2264" t="s">
        <v>245</v>
      </c>
      <c r="E2264">
        <v>5</v>
      </c>
      <c r="F2264">
        <v>42</v>
      </c>
      <c r="G2264" s="1">
        <v>0.15</v>
      </c>
      <c r="H2264" s="2">
        <v>0.5</v>
      </c>
      <c r="I2264" s="2">
        <v>0.23799999999999999</v>
      </c>
      <c r="J2264" s="2">
        <v>0.26200000000000001</v>
      </c>
    </row>
    <row r="2265" spans="1:10" x14ac:dyDescent="0.2">
      <c r="A2265" t="s">
        <v>290</v>
      </c>
      <c r="B2265" t="s">
        <v>49</v>
      </c>
      <c r="C2265" t="e">
        <f t="shared" si="73"/>
        <v>#N/A</v>
      </c>
      <c r="D2265" t="s">
        <v>245</v>
      </c>
      <c r="E2265">
        <v>6</v>
      </c>
      <c r="F2265">
        <v>61</v>
      </c>
      <c r="G2265" s="1">
        <v>0.22</v>
      </c>
      <c r="H2265" s="2">
        <v>0.377</v>
      </c>
      <c r="I2265" s="2">
        <v>0.52500000000000002</v>
      </c>
      <c r="J2265" s="2">
        <v>9.8000000000000004E-2</v>
      </c>
    </row>
    <row r="2266" spans="1:10" x14ac:dyDescent="0.2">
      <c r="A2266" t="s">
        <v>290</v>
      </c>
      <c r="B2266" t="s">
        <v>49</v>
      </c>
      <c r="C2266" t="e">
        <f t="shared" si="73"/>
        <v>#N/A</v>
      </c>
      <c r="D2266" t="s">
        <v>245</v>
      </c>
      <c r="E2266">
        <v>7</v>
      </c>
      <c r="F2266">
        <v>84</v>
      </c>
      <c r="G2266" s="1">
        <v>0.31</v>
      </c>
      <c r="H2266" s="2">
        <v>0.36899999999999999</v>
      </c>
      <c r="I2266" s="2">
        <v>0.41699999999999998</v>
      </c>
      <c r="J2266" s="2">
        <v>0.214</v>
      </c>
    </row>
    <row r="2267" spans="1:10" x14ac:dyDescent="0.2">
      <c r="A2267" t="s">
        <v>290</v>
      </c>
      <c r="B2267" t="s">
        <v>49</v>
      </c>
      <c r="C2267" t="e">
        <f t="shared" si="73"/>
        <v>#N/A</v>
      </c>
      <c r="D2267" t="s">
        <v>246</v>
      </c>
      <c r="E2267">
        <v>3</v>
      </c>
      <c r="F2267">
        <v>1</v>
      </c>
      <c r="G2267" s="1">
        <v>0.05</v>
      </c>
      <c r="H2267" s="2">
        <v>1</v>
      </c>
    </row>
    <row r="2268" spans="1:10" x14ac:dyDescent="0.2">
      <c r="A2268" t="s">
        <v>290</v>
      </c>
      <c r="B2268" t="s">
        <v>49</v>
      </c>
      <c r="C2268" t="e">
        <f t="shared" si="73"/>
        <v>#N/A</v>
      </c>
      <c r="D2268" t="s">
        <v>246</v>
      </c>
      <c r="E2268">
        <v>5</v>
      </c>
      <c r="F2268">
        <v>4</v>
      </c>
      <c r="G2268" s="1">
        <v>0.2</v>
      </c>
      <c r="H2268" s="2">
        <v>0.75</v>
      </c>
      <c r="J2268" s="2">
        <v>0.25</v>
      </c>
    </row>
    <row r="2269" spans="1:10" x14ac:dyDescent="0.2">
      <c r="A2269" t="s">
        <v>290</v>
      </c>
      <c r="B2269" t="s">
        <v>49</v>
      </c>
      <c r="C2269" t="e">
        <f t="shared" si="73"/>
        <v>#N/A</v>
      </c>
      <c r="D2269" t="s">
        <v>246</v>
      </c>
      <c r="E2269">
        <v>6</v>
      </c>
      <c r="F2269">
        <v>7</v>
      </c>
      <c r="G2269" s="1">
        <v>0.35</v>
      </c>
      <c r="H2269" s="2">
        <v>0.57099999999999995</v>
      </c>
      <c r="I2269" s="2">
        <v>0.14299999999999999</v>
      </c>
      <c r="J2269" s="2">
        <v>0.28599999999999998</v>
      </c>
    </row>
    <row r="2270" spans="1:10" x14ac:dyDescent="0.2">
      <c r="A2270" t="s">
        <v>290</v>
      </c>
      <c r="B2270" t="s">
        <v>49</v>
      </c>
      <c r="C2270" t="e">
        <f t="shared" si="73"/>
        <v>#N/A</v>
      </c>
      <c r="D2270" t="s">
        <v>246</v>
      </c>
      <c r="E2270">
        <v>7</v>
      </c>
      <c r="F2270">
        <v>8</v>
      </c>
      <c r="G2270" s="1">
        <v>0.4</v>
      </c>
      <c r="H2270" s="2">
        <v>0.625</v>
      </c>
      <c r="I2270" s="2">
        <v>0.375</v>
      </c>
    </row>
    <row r="2271" spans="1:10" x14ac:dyDescent="0.2">
      <c r="A2271" t="s">
        <v>290</v>
      </c>
      <c r="B2271" t="s">
        <v>49</v>
      </c>
      <c r="C2271" t="e">
        <f t="shared" si="73"/>
        <v>#N/A</v>
      </c>
      <c r="D2271" t="s">
        <v>143</v>
      </c>
      <c r="E2271">
        <v>7</v>
      </c>
      <c r="F2271">
        <v>2</v>
      </c>
      <c r="G2271" s="1">
        <v>1</v>
      </c>
      <c r="H2271" s="2">
        <v>0.5</v>
      </c>
      <c r="J2271" s="2">
        <v>0.5</v>
      </c>
    </row>
    <row r="2272" spans="1:10" x14ac:dyDescent="0.2">
      <c r="A2272" t="s">
        <v>290</v>
      </c>
      <c r="B2272" t="s">
        <v>49</v>
      </c>
      <c r="C2272">
        <f t="shared" si="73"/>
        <v>3106</v>
      </c>
      <c r="D2272" t="s">
        <v>20</v>
      </c>
      <c r="E2272">
        <v>7</v>
      </c>
      <c r="F2272">
        <v>2</v>
      </c>
      <c r="G2272" s="1">
        <v>1</v>
      </c>
      <c r="J2272" s="2">
        <v>1</v>
      </c>
    </row>
    <row r="2273" spans="1:14" x14ac:dyDescent="0.2">
      <c r="A2273" t="s">
        <v>290</v>
      </c>
      <c r="B2273" t="s">
        <v>49</v>
      </c>
      <c r="C2273">
        <f t="shared" si="73"/>
        <v>4757</v>
      </c>
      <c r="D2273" t="s">
        <v>228</v>
      </c>
      <c r="E2273">
        <v>5</v>
      </c>
      <c r="F2273">
        <v>6</v>
      </c>
      <c r="G2273" s="1">
        <v>0.28999999999999998</v>
      </c>
      <c r="H2273" s="2">
        <v>0.83299999999999996</v>
      </c>
      <c r="J2273" s="2">
        <v>0.16700000000000001</v>
      </c>
    </row>
    <row r="2274" spans="1:14" x14ac:dyDescent="0.2">
      <c r="A2274" t="s">
        <v>290</v>
      </c>
      <c r="B2274" t="s">
        <v>49</v>
      </c>
      <c r="C2274">
        <f t="shared" si="73"/>
        <v>4757</v>
      </c>
      <c r="D2274" t="s">
        <v>228</v>
      </c>
      <c r="E2274">
        <v>6</v>
      </c>
      <c r="F2274">
        <v>7</v>
      </c>
      <c r="G2274" s="1">
        <v>0.33</v>
      </c>
      <c r="I2274" s="2">
        <v>0.57099999999999995</v>
      </c>
      <c r="J2274" s="2">
        <v>0.42899999999999999</v>
      </c>
    </row>
    <row r="2275" spans="1:14" x14ac:dyDescent="0.2">
      <c r="A2275" t="s">
        <v>290</v>
      </c>
      <c r="B2275" t="s">
        <v>49</v>
      </c>
      <c r="C2275">
        <f t="shared" ref="C2275" si="74">VLOOKUP(D2275,s9_patna,2,FALSE)</f>
        <v>4757</v>
      </c>
      <c r="D2275" t="s">
        <v>228</v>
      </c>
      <c r="E2275">
        <v>7</v>
      </c>
      <c r="F2275">
        <v>8</v>
      </c>
      <c r="G2275" s="1">
        <v>0.38</v>
      </c>
      <c r="H2275" s="2">
        <v>0.375</v>
      </c>
      <c r="I2275" s="2">
        <v>0.25</v>
      </c>
      <c r="J2275" s="2">
        <v>0.375</v>
      </c>
    </row>
    <row r="2276" spans="1:14" x14ac:dyDescent="0.2">
      <c r="A2276" t="s">
        <v>290</v>
      </c>
      <c r="B2276" t="s">
        <v>36</v>
      </c>
      <c r="C2276">
        <f t="shared" ref="C2276:C2307" si="75">VLOOKUP(D2276,s9_puneri,2,FALSE)</f>
        <v>4192</v>
      </c>
      <c r="D2276" t="s">
        <v>221</v>
      </c>
      <c r="E2276">
        <v>7</v>
      </c>
      <c r="F2276">
        <v>2</v>
      </c>
      <c r="G2276" s="1">
        <v>1</v>
      </c>
      <c r="H2276" s="2">
        <v>0.5</v>
      </c>
      <c r="J2276" s="2">
        <v>0.5</v>
      </c>
      <c r="M2276" t="s">
        <v>370</v>
      </c>
      <c r="N2276">
        <v>4960</v>
      </c>
    </row>
    <row r="2277" spans="1:14" x14ac:dyDescent="0.2">
      <c r="A2277" t="s">
        <v>290</v>
      </c>
      <c r="B2277" t="s">
        <v>36</v>
      </c>
      <c r="C2277">
        <f t="shared" si="75"/>
        <v>5116</v>
      </c>
      <c r="D2277" t="s">
        <v>314</v>
      </c>
      <c r="E2277">
        <v>4</v>
      </c>
      <c r="F2277">
        <v>1</v>
      </c>
      <c r="G2277" s="1">
        <v>0.14000000000000001</v>
      </c>
      <c r="H2277" s="2">
        <v>1</v>
      </c>
      <c r="M2277" t="s">
        <v>222</v>
      </c>
      <c r="N2277">
        <v>4959</v>
      </c>
    </row>
    <row r="2278" spans="1:14" x14ac:dyDescent="0.2">
      <c r="A2278" t="s">
        <v>290</v>
      </c>
      <c r="B2278" t="s">
        <v>36</v>
      </c>
      <c r="C2278">
        <f t="shared" si="75"/>
        <v>5116</v>
      </c>
      <c r="D2278" t="s">
        <v>314</v>
      </c>
      <c r="E2278">
        <v>5</v>
      </c>
      <c r="F2278">
        <v>3</v>
      </c>
      <c r="G2278" s="1">
        <v>0.43</v>
      </c>
      <c r="I2278" s="2">
        <v>0.33300000000000002</v>
      </c>
      <c r="J2278" s="2">
        <v>0.66700000000000004</v>
      </c>
      <c r="M2278" t="s">
        <v>225</v>
      </c>
      <c r="N2278">
        <v>4022</v>
      </c>
    </row>
    <row r="2279" spans="1:14" x14ac:dyDescent="0.2">
      <c r="A2279" t="s">
        <v>290</v>
      </c>
      <c r="B2279" t="s">
        <v>36</v>
      </c>
      <c r="C2279">
        <f t="shared" si="75"/>
        <v>5116</v>
      </c>
      <c r="D2279" t="s">
        <v>314</v>
      </c>
      <c r="E2279">
        <v>6</v>
      </c>
      <c r="F2279">
        <v>1</v>
      </c>
      <c r="G2279" s="1">
        <v>0.14000000000000001</v>
      </c>
      <c r="I2279" s="2">
        <v>1</v>
      </c>
      <c r="M2279" t="s">
        <v>173</v>
      </c>
      <c r="N2279">
        <v>3233</v>
      </c>
    </row>
    <row r="2280" spans="1:14" x14ac:dyDescent="0.2">
      <c r="A2280" t="s">
        <v>290</v>
      </c>
      <c r="B2280" t="s">
        <v>36</v>
      </c>
      <c r="C2280">
        <f t="shared" si="75"/>
        <v>5116</v>
      </c>
      <c r="D2280" t="s">
        <v>314</v>
      </c>
      <c r="E2280">
        <v>7</v>
      </c>
      <c r="F2280">
        <v>2</v>
      </c>
      <c r="G2280" s="1">
        <v>0.28999999999999998</v>
      </c>
      <c r="I2280" s="2">
        <v>0.5</v>
      </c>
      <c r="J2280" s="2">
        <v>0.5</v>
      </c>
      <c r="M2280" t="s">
        <v>29</v>
      </c>
      <c r="N2280">
        <v>259</v>
      </c>
    </row>
    <row r="2281" spans="1:14" x14ac:dyDescent="0.2">
      <c r="A2281" t="s">
        <v>290</v>
      </c>
      <c r="B2281" t="s">
        <v>36</v>
      </c>
      <c r="C2281" t="e">
        <f t="shared" si="75"/>
        <v>#N/A</v>
      </c>
      <c r="D2281" t="s">
        <v>315</v>
      </c>
      <c r="E2281">
        <v>2</v>
      </c>
      <c r="F2281">
        <v>1</v>
      </c>
      <c r="G2281" s="1">
        <v>0.04</v>
      </c>
      <c r="I2281" s="2">
        <v>1</v>
      </c>
      <c r="M2281" t="s">
        <v>320</v>
      </c>
      <c r="N2281">
        <v>3176</v>
      </c>
    </row>
    <row r="2282" spans="1:14" x14ac:dyDescent="0.2">
      <c r="A2282" t="s">
        <v>290</v>
      </c>
      <c r="B2282" t="s">
        <v>36</v>
      </c>
      <c r="C2282" t="e">
        <f t="shared" si="75"/>
        <v>#N/A</v>
      </c>
      <c r="D2282" t="s">
        <v>315</v>
      </c>
      <c r="E2282">
        <v>3</v>
      </c>
      <c r="F2282">
        <v>3</v>
      </c>
      <c r="G2282" s="1">
        <v>0.13</v>
      </c>
      <c r="H2282" s="2">
        <v>0.33300000000000002</v>
      </c>
      <c r="J2282" s="2">
        <v>0.66700000000000004</v>
      </c>
      <c r="M2282" t="s">
        <v>192</v>
      </c>
      <c r="N2282">
        <v>3000</v>
      </c>
    </row>
    <row r="2283" spans="1:14" x14ac:dyDescent="0.2">
      <c r="A2283" t="s">
        <v>290</v>
      </c>
      <c r="B2283" t="s">
        <v>36</v>
      </c>
      <c r="C2283" t="e">
        <f t="shared" si="75"/>
        <v>#N/A</v>
      </c>
      <c r="D2283" t="s">
        <v>315</v>
      </c>
      <c r="E2283">
        <v>4</v>
      </c>
      <c r="F2283">
        <v>1</v>
      </c>
      <c r="G2283" s="1">
        <v>0.04</v>
      </c>
      <c r="H2283" s="2">
        <v>1</v>
      </c>
      <c r="M2283" t="s">
        <v>221</v>
      </c>
      <c r="N2283">
        <v>4192</v>
      </c>
    </row>
    <row r="2284" spans="1:14" x14ac:dyDescent="0.2">
      <c r="A2284" t="s">
        <v>290</v>
      </c>
      <c r="B2284" t="s">
        <v>36</v>
      </c>
      <c r="C2284" t="e">
        <f t="shared" si="75"/>
        <v>#N/A</v>
      </c>
      <c r="D2284" t="s">
        <v>315</v>
      </c>
      <c r="E2284">
        <v>5</v>
      </c>
      <c r="F2284">
        <v>4</v>
      </c>
      <c r="G2284" s="1">
        <v>0.17</v>
      </c>
      <c r="I2284" s="2">
        <v>0.75</v>
      </c>
      <c r="J2284" s="2">
        <v>0.25</v>
      </c>
      <c r="M2284" t="s">
        <v>226</v>
      </c>
      <c r="N2284">
        <v>3234</v>
      </c>
    </row>
    <row r="2285" spans="1:14" x14ac:dyDescent="0.2">
      <c r="A2285" t="s">
        <v>290</v>
      </c>
      <c r="B2285" t="s">
        <v>36</v>
      </c>
      <c r="C2285" t="e">
        <f t="shared" si="75"/>
        <v>#N/A</v>
      </c>
      <c r="D2285" t="s">
        <v>315</v>
      </c>
      <c r="E2285">
        <v>6</v>
      </c>
      <c r="F2285">
        <v>7</v>
      </c>
      <c r="G2285" s="1">
        <v>0.3</v>
      </c>
      <c r="H2285" s="2">
        <v>0.28599999999999998</v>
      </c>
      <c r="I2285" s="2">
        <v>0.42899999999999999</v>
      </c>
      <c r="J2285" s="2">
        <v>0.28599999999999998</v>
      </c>
      <c r="M2285" t="s">
        <v>318</v>
      </c>
      <c r="N2285">
        <v>5128</v>
      </c>
    </row>
    <row r="2286" spans="1:14" x14ac:dyDescent="0.2">
      <c r="A2286" t="s">
        <v>290</v>
      </c>
      <c r="B2286" t="s">
        <v>36</v>
      </c>
      <c r="C2286" t="e">
        <f t="shared" si="75"/>
        <v>#N/A</v>
      </c>
      <c r="D2286" t="s">
        <v>315</v>
      </c>
      <c r="E2286">
        <v>7</v>
      </c>
      <c r="F2286">
        <v>7</v>
      </c>
      <c r="G2286" s="1">
        <v>0.3</v>
      </c>
      <c r="H2286" s="2">
        <v>0.14299999999999999</v>
      </c>
      <c r="I2286" s="2">
        <v>0.42899999999999999</v>
      </c>
      <c r="J2286" s="2">
        <v>0.42899999999999999</v>
      </c>
      <c r="M2286" t="s">
        <v>314</v>
      </c>
      <c r="N2286">
        <v>5116</v>
      </c>
    </row>
    <row r="2287" spans="1:14" x14ac:dyDescent="0.2">
      <c r="A2287" t="s">
        <v>290</v>
      </c>
      <c r="B2287" t="s">
        <v>36</v>
      </c>
      <c r="C2287" t="e">
        <f t="shared" si="75"/>
        <v>#N/A</v>
      </c>
      <c r="D2287" t="s">
        <v>316</v>
      </c>
      <c r="E2287">
        <v>7</v>
      </c>
      <c r="F2287">
        <v>1</v>
      </c>
      <c r="G2287" s="1">
        <v>1</v>
      </c>
      <c r="J2287" s="2">
        <v>1</v>
      </c>
      <c r="M2287" t="s">
        <v>321</v>
      </c>
      <c r="N2287">
        <v>5129</v>
      </c>
    </row>
    <row r="2288" spans="1:14" x14ac:dyDescent="0.2">
      <c r="A2288" t="s">
        <v>290</v>
      </c>
      <c r="B2288" t="s">
        <v>36</v>
      </c>
      <c r="C2288">
        <f t="shared" si="75"/>
        <v>4959</v>
      </c>
      <c r="D2288" t="s">
        <v>222</v>
      </c>
      <c r="E2288">
        <v>2</v>
      </c>
      <c r="F2288">
        <v>5</v>
      </c>
      <c r="G2288" s="1">
        <v>0.03</v>
      </c>
      <c r="I2288" s="2">
        <v>0.6</v>
      </c>
      <c r="J2288" s="2">
        <v>0.4</v>
      </c>
      <c r="M2288" t="s">
        <v>436</v>
      </c>
      <c r="N2288">
        <v>5108</v>
      </c>
    </row>
    <row r="2289" spans="1:14" x14ac:dyDescent="0.2">
      <c r="A2289" t="s">
        <v>290</v>
      </c>
      <c r="B2289" t="s">
        <v>36</v>
      </c>
      <c r="C2289">
        <f t="shared" si="75"/>
        <v>4959</v>
      </c>
      <c r="D2289" t="s">
        <v>222</v>
      </c>
      <c r="E2289">
        <v>3</v>
      </c>
      <c r="F2289">
        <v>12</v>
      </c>
      <c r="G2289" s="1">
        <v>0.06</v>
      </c>
      <c r="H2289" s="2">
        <v>0.16700000000000001</v>
      </c>
      <c r="I2289" s="2">
        <v>0.75</v>
      </c>
      <c r="J2289" s="2">
        <v>8.3000000000000004E-2</v>
      </c>
      <c r="M2289" t="s">
        <v>319</v>
      </c>
      <c r="N2289">
        <v>4917</v>
      </c>
    </row>
    <row r="2290" spans="1:14" x14ac:dyDescent="0.2">
      <c r="A2290" t="s">
        <v>290</v>
      </c>
      <c r="B2290" t="s">
        <v>36</v>
      </c>
      <c r="C2290">
        <f t="shared" si="75"/>
        <v>4959</v>
      </c>
      <c r="D2290" t="s">
        <v>222</v>
      </c>
      <c r="E2290">
        <v>4</v>
      </c>
      <c r="F2290">
        <v>15</v>
      </c>
      <c r="G2290" s="1">
        <v>0.08</v>
      </c>
      <c r="H2290" s="2">
        <v>0.4</v>
      </c>
      <c r="I2290" s="2">
        <v>0.33300000000000002</v>
      </c>
      <c r="J2290" s="2">
        <v>0.26700000000000002</v>
      </c>
      <c r="M2290" t="s">
        <v>437</v>
      </c>
      <c r="N2290">
        <v>5078</v>
      </c>
    </row>
    <row r="2291" spans="1:14" x14ac:dyDescent="0.2">
      <c r="A2291" t="s">
        <v>290</v>
      </c>
      <c r="B2291" t="s">
        <v>36</v>
      </c>
      <c r="C2291">
        <f t="shared" si="75"/>
        <v>4959</v>
      </c>
      <c r="D2291" t="s">
        <v>222</v>
      </c>
      <c r="E2291">
        <v>5</v>
      </c>
      <c r="F2291">
        <v>27</v>
      </c>
      <c r="G2291" s="1">
        <v>0.14000000000000001</v>
      </c>
      <c r="H2291" s="2">
        <v>0.48099999999999998</v>
      </c>
      <c r="I2291" s="2">
        <v>0.25900000000000001</v>
      </c>
      <c r="J2291" s="2">
        <v>0.25900000000000001</v>
      </c>
      <c r="M2291" t="s">
        <v>438</v>
      </c>
      <c r="N2291">
        <v>5052</v>
      </c>
    </row>
    <row r="2292" spans="1:14" x14ac:dyDescent="0.2">
      <c r="A2292" t="s">
        <v>290</v>
      </c>
      <c r="B2292" t="s">
        <v>36</v>
      </c>
      <c r="C2292">
        <f t="shared" si="75"/>
        <v>4959</v>
      </c>
      <c r="D2292" t="s">
        <v>222</v>
      </c>
      <c r="E2292">
        <v>6</v>
      </c>
      <c r="F2292">
        <v>43</v>
      </c>
      <c r="G2292" s="1">
        <v>0.22</v>
      </c>
      <c r="H2292" s="2">
        <v>0.186</v>
      </c>
      <c r="I2292" s="2">
        <v>0.67400000000000004</v>
      </c>
      <c r="J2292" s="2">
        <v>0.14000000000000001</v>
      </c>
      <c r="M2292" t="s">
        <v>372</v>
      </c>
      <c r="N2292">
        <v>3011</v>
      </c>
    </row>
    <row r="2293" spans="1:14" x14ac:dyDescent="0.2">
      <c r="A2293" t="s">
        <v>290</v>
      </c>
      <c r="B2293" t="s">
        <v>36</v>
      </c>
      <c r="C2293">
        <f t="shared" si="75"/>
        <v>4959</v>
      </c>
      <c r="D2293" t="s">
        <v>222</v>
      </c>
      <c r="E2293">
        <v>7</v>
      </c>
      <c r="F2293">
        <v>93</v>
      </c>
      <c r="G2293" s="1">
        <v>0.48</v>
      </c>
      <c r="H2293" s="2">
        <v>0.215</v>
      </c>
      <c r="I2293" s="2">
        <v>0.51600000000000001</v>
      </c>
      <c r="J2293" s="2">
        <v>0.26900000000000002</v>
      </c>
      <c r="M2293" t="s">
        <v>439</v>
      </c>
      <c r="N2293">
        <v>5053</v>
      </c>
    </row>
    <row r="2294" spans="1:14" x14ac:dyDescent="0.2">
      <c r="A2294" t="s">
        <v>290</v>
      </c>
      <c r="B2294" t="s">
        <v>36</v>
      </c>
      <c r="C2294">
        <f t="shared" si="75"/>
        <v>4959</v>
      </c>
      <c r="D2294" t="s">
        <v>222</v>
      </c>
      <c r="E2294">
        <v>3</v>
      </c>
      <c r="F2294">
        <v>1</v>
      </c>
      <c r="G2294" s="1">
        <v>0.04</v>
      </c>
      <c r="J2294" s="2">
        <v>1</v>
      </c>
      <c r="M2294" t="s">
        <v>440</v>
      </c>
      <c r="N2294">
        <v>4141</v>
      </c>
    </row>
    <row r="2295" spans="1:14" x14ac:dyDescent="0.2">
      <c r="A2295" t="s">
        <v>290</v>
      </c>
      <c r="B2295" t="s">
        <v>36</v>
      </c>
      <c r="C2295">
        <f t="shared" si="75"/>
        <v>4959</v>
      </c>
      <c r="D2295" t="s">
        <v>222</v>
      </c>
      <c r="E2295">
        <v>4</v>
      </c>
      <c r="F2295">
        <v>4</v>
      </c>
      <c r="G2295" s="1">
        <v>0.15</v>
      </c>
      <c r="H2295" s="2">
        <v>0.5</v>
      </c>
      <c r="I2295" s="2">
        <v>0.25</v>
      </c>
      <c r="J2295" s="2">
        <v>0.25</v>
      </c>
    </row>
    <row r="2296" spans="1:14" x14ac:dyDescent="0.2">
      <c r="A2296" t="s">
        <v>290</v>
      </c>
      <c r="B2296" t="s">
        <v>36</v>
      </c>
      <c r="C2296">
        <f t="shared" si="75"/>
        <v>4959</v>
      </c>
      <c r="D2296" t="s">
        <v>222</v>
      </c>
      <c r="E2296">
        <v>5</v>
      </c>
      <c r="F2296">
        <v>4</v>
      </c>
      <c r="G2296" s="1">
        <v>0.15</v>
      </c>
      <c r="H2296" s="2">
        <v>0.25</v>
      </c>
      <c r="J2296" s="2">
        <v>0.75</v>
      </c>
    </row>
    <row r="2297" spans="1:14" x14ac:dyDescent="0.2">
      <c r="A2297" t="s">
        <v>290</v>
      </c>
      <c r="B2297" t="s">
        <v>36</v>
      </c>
      <c r="C2297">
        <f t="shared" si="75"/>
        <v>4959</v>
      </c>
      <c r="D2297" t="s">
        <v>222</v>
      </c>
      <c r="E2297">
        <v>6</v>
      </c>
      <c r="F2297">
        <v>9</v>
      </c>
      <c r="G2297" s="1">
        <v>0.33</v>
      </c>
      <c r="H2297" s="2">
        <v>0.44400000000000001</v>
      </c>
      <c r="I2297" s="2">
        <v>0.44400000000000001</v>
      </c>
      <c r="J2297" s="2">
        <v>0.111</v>
      </c>
    </row>
    <row r="2298" spans="1:14" x14ac:dyDescent="0.2">
      <c r="A2298" t="s">
        <v>290</v>
      </c>
      <c r="B2298" t="s">
        <v>36</v>
      </c>
      <c r="C2298">
        <f t="shared" si="75"/>
        <v>4959</v>
      </c>
      <c r="D2298" t="s">
        <v>222</v>
      </c>
      <c r="E2298">
        <v>7</v>
      </c>
      <c r="F2298">
        <v>9</v>
      </c>
      <c r="G2298" s="1">
        <v>0.33</v>
      </c>
      <c r="H2298" s="2">
        <v>0.33300000000000002</v>
      </c>
      <c r="I2298" s="2">
        <v>0.111</v>
      </c>
      <c r="J2298" s="2">
        <v>0.55600000000000005</v>
      </c>
    </row>
    <row r="2299" spans="1:14" x14ac:dyDescent="0.2">
      <c r="A2299" t="s">
        <v>290</v>
      </c>
      <c r="B2299" t="s">
        <v>36</v>
      </c>
      <c r="C2299">
        <f t="shared" si="75"/>
        <v>4960</v>
      </c>
      <c r="D2299" t="s">
        <v>370</v>
      </c>
      <c r="E2299">
        <v>1</v>
      </c>
      <c r="F2299">
        <v>3</v>
      </c>
      <c r="G2299" s="1">
        <v>0.01</v>
      </c>
      <c r="I2299" s="2">
        <v>1</v>
      </c>
    </row>
    <row r="2300" spans="1:14" x14ac:dyDescent="0.2">
      <c r="A2300" t="s">
        <v>290</v>
      </c>
      <c r="B2300" t="s">
        <v>36</v>
      </c>
      <c r="C2300">
        <f t="shared" si="75"/>
        <v>4960</v>
      </c>
      <c r="D2300" t="s">
        <v>370</v>
      </c>
      <c r="E2300">
        <v>2</v>
      </c>
      <c r="F2300">
        <v>8</v>
      </c>
      <c r="G2300" s="1">
        <v>0.03</v>
      </c>
      <c r="H2300" s="2">
        <v>0.125</v>
      </c>
      <c r="I2300" s="2">
        <v>0.75</v>
      </c>
      <c r="J2300" s="2">
        <v>0.125</v>
      </c>
    </row>
    <row r="2301" spans="1:14" x14ac:dyDescent="0.2">
      <c r="A2301" t="s">
        <v>290</v>
      </c>
      <c r="B2301" t="s">
        <v>36</v>
      </c>
      <c r="C2301">
        <f t="shared" si="75"/>
        <v>4960</v>
      </c>
      <c r="D2301" t="s">
        <v>370</v>
      </c>
      <c r="E2301">
        <v>3</v>
      </c>
      <c r="F2301">
        <v>25</v>
      </c>
      <c r="G2301" s="1">
        <v>0.09</v>
      </c>
      <c r="H2301" s="2">
        <v>0.48</v>
      </c>
      <c r="I2301" s="2">
        <v>0.28000000000000003</v>
      </c>
      <c r="J2301" s="2">
        <v>0.24</v>
      </c>
    </row>
    <row r="2302" spans="1:14" x14ac:dyDescent="0.2">
      <c r="A2302" t="s">
        <v>290</v>
      </c>
      <c r="B2302" t="s">
        <v>36</v>
      </c>
      <c r="C2302">
        <f t="shared" si="75"/>
        <v>4960</v>
      </c>
      <c r="D2302" t="s">
        <v>370</v>
      </c>
      <c r="E2302">
        <v>4</v>
      </c>
      <c r="F2302">
        <v>31</v>
      </c>
      <c r="G2302" s="1">
        <v>0.12</v>
      </c>
      <c r="H2302" s="2">
        <v>0.51600000000000001</v>
      </c>
      <c r="I2302" s="2">
        <v>0.32300000000000001</v>
      </c>
      <c r="J2302" s="2">
        <v>0.161</v>
      </c>
    </row>
    <row r="2303" spans="1:14" x14ac:dyDescent="0.2">
      <c r="A2303" t="s">
        <v>290</v>
      </c>
      <c r="B2303" t="s">
        <v>36</v>
      </c>
      <c r="C2303">
        <f t="shared" si="75"/>
        <v>4960</v>
      </c>
      <c r="D2303" t="s">
        <v>370</v>
      </c>
      <c r="E2303">
        <v>5</v>
      </c>
      <c r="F2303">
        <v>63</v>
      </c>
      <c r="G2303" s="1">
        <v>0.24</v>
      </c>
      <c r="H2303" s="2">
        <v>0.55600000000000005</v>
      </c>
      <c r="I2303" s="2">
        <v>0.23799999999999999</v>
      </c>
      <c r="J2303" s="2">
        <v>0.20599999999999999</v>
      </c>
    </row>
    <row r="2304" spans="1:14" x14ac:dyDescent="0.2">
      <c r="A2304" t="s">
        <v>290</v>
      </c>
      <c r="B2304" t="s">
        <v>36</v>
      </c>
      <c r="C2304">
        <f t="shared" si="75"/>
        <v>4960</v>
      </c>
      <c r="D2304" t="s">
        <v>370</v>
      </c>
      <c r="E2304">
        <v>6</v>
      </c>
      <c r="F2304">
        <v>57</v>
      </c>
      <c r="G2304" s="1">
        <v>0.21</v>
      </c>
      <c r="H2304" s="2">
        <v>0.35099999999999998</v>
      </c>
      <c r="I2304" s="2">
        <v>0.54400000000000004</v>
      </c>
      <c r="J2304" s="2">
        <v>0.105</v>
      </c>
    </row>
    <row r="2305" spans="1:10" x14ac:dyDescent="0.2">
      <c r="A2305" t="s">
        <v>290</v>
      </c>
      <c r="B2305" t="s">
        <v>36</v>
      </c>
      <c r="C2305">
        <f t="shared" si="75"/>
        <v>4960</v>
      </c>
      <c r="D2305" t="s">
        <v>370</v>
      </c>
      <c r="E2305">
        <v>7</v>
      </c>
      <c r="F2305">
        <v>81</v>
      </c>
      <c r="G2305" s="1">
        <v>0.3</v>
      </c>
      <c r="H2305" s="2">
        <v>0.29599999999999999</v>
      </c>
      <c r="I2305" s="2">
        <v>0.56799999999999995</v>
      </c>
      <c r="J2305" s="2">
        <v>0.13600000000000001</v>
      </c>
    </row>
    <row r="2306" spans="1:10" x14ac:dyDescent="0.2">
      <c r="A2306" t="s">
        <v>290</v>
      </c>
      <c r="B2306" t="s">
        <v>36</v>
      </c>
      <c r="C2306">
        <f t="shared" si="75"/>
        <v>5108</v>
      </c>
      <c r="D2306" t="s">
        <v>436</v>
      </c>
      <c r="E2306">
        <v>7</v>
      </c>
      <c r="F2306">
        <v>1</v>
      </c>
      <c r="G2306" s="1">
        <v>1</v>
      </c>
      <c r="J2306" s="2">
        <v>1</v>
      </c>
    </row>
    <row r="2307" spans="1:10" x14ac:dyDescent="0.2">
      <c r="A2307" t="s">
        <v>290</v>
      </c>
      <c r="B2307" t="s">
        <v>36</v>
      </c>
      <c r="C2307">
        <f t="shared" si="75"/>
        <v>4141</v>
      </c>
      <c r="D2307" t="s">
        <v>317</v>
      </c>
      <c r="E2307">
        <v>4</v>
      </c>
      <c r="F2307">
        <v>1</v>
      </c>
      <c r="G2307" s="1">
        <v>0.17</v>
      </c>
      <c r="J2307" s="2">
        <v>1</v>
      </c>
    </row>
    <row r="2308" spans="1:10" x14ac:dyDescent="0.2">
      <c r="A2308" t="s">
        <v>290</v>
      </c>
      <c r="B2308" t="s">
        <v>36</v>
      </c>
      <c r="C2308">
        <f t="shared" ref="C2308:C2339" si="76">VLOOKUP(D2308,s9_puneri,2,FALSE)</f>
        <v>4141</v>
      </c>
      <c r="D2308" t="s">
        <v>317</v>
      </c>
      <c r="E2308">
        <v>5</v>
      </c>
      <c r="F2308">
        <v>3</v>
      </c>
      <c r="G2308" s="1">
        <v>0.5</v>
      </c>
      <c r="H2308" s="2">
        <v>0.33300000000000002</v>
      </c>
      <c r="I2308" s="2">
        <v>0.33300000000000002</v>
      </c>
      <c r="J2308" s="2">
        <v>0.33300000000000002</v>
      </c>
    </row>
    <row r="2309" spans="1:10" x14ac:dyDescent="0.2">
      <c r="A2309" t="s">
        <v>290</v>
      </c>
      <c r="B2309" t="s">
        <v>36</v>
      </c>
      <c r="C2309">
        <f t="shared" si="76"/>
        <v>4141</v>
      </c>
      <c r="D2309" t="s">
        <v>317</v>
      </c>
      <c r="E2309">
        <v>6</v>
      </c>
      <c r="F2309">
        <v>2</v>
      </c>
      <c r="G2309" s="1">
        <v>0.33</v>
      </c>
      <c r="H2309" s="2">
        <v>0.5</v>
      </c>
      <c r="J2309" s="2">
        <v>0.5</v>
      </c>
    </row>
    <row r="2310" spans="1:10" x14ac:dyDescent="0.2">
      <c r="A2310" t="s">
        <v>290</v>
      </c>
      <c r="B2310" t="s">
        <v>36</v>
      </c>
      <c r="C2310">
        <f t="shared" si="76"/>
        <v>259</v>
      </c>
      <c r="D2310" t="s">
        <v>29</v>
      </c>
      <c r="E2310">
        <v>4</v>
      </c>
      <c r="F2310">
        <v>1</v>
      </c>
      <c r="G2310" s="1">
        <v>0.25</v>
      </c>
      <c r="H2310" s="2">
        <v>1</v>
      </c>
    </row>
    <row r="2311" spans="1:10" x14ac:dyDescent="0.2">
      <c r="A2311" t="s">
        <v>290</v>
      </c>
      <c r="B2311" t="s">
        <v>36</v>
      </c>
      <c r="C2311">
        <f t="shared" si="76"/>
        <v>259</v>
      </c>
      <c r="D2311" t="s">
        <v>29</v>
      </c>
      <c r="E2311">
        <v>5</v>
      </c>
      <c r="F2311">
        <v>2</v>
      </c>
      <c r="G2311" s="1">
        <v>0.5</v>
      </c>
      <c r="H2311" s="2">
        <v>1</v>
      </c>
    </row>
    <row r="2312" spans="1:10" x14ac:dyDescent="0.2">
      <c r="A2312" t="s">
        <v>290</v>
      </c>
      <c r="B2312" t="s">
        <v>36</v>
      </c>
      <c r="C2312">
        <f t="shared" si="76"/>
        <v>259</v>
      </c>
      <c r="D2312" t="s">
        <v>29</v>
      </c>
      <c r="E2312">
        <v>6</v>
      </c>
      <c r="F2312">
        <v>1</v>
      </c>
      <c r="G2312" s="1">
        <v>0.25</v>
      </c>
      <c r="J2312" s="2">
        <v>1</v>
      </c>
    </row>
    <row r="2313" spans="1:10" x14ac:dyDescent="0.2">
      <c r="A2313" t="s">
        <v>290</v>
      </c>
      <c r="B2313" t="s">
        <v>36</v>
      </c>
      <c r="C2313">
        <f t="shared" si="76"/>
        <v>5128</v>
      </c>
      <c r="D2313" t="s">
        <v>318</v>
      </c>
      <c r="E2313">
        <v>1</v>
      </c>
      <c r="F2313">
        <v>1</v>
      </c>
      <c r="G2313" s="1">
        <v>0.17</v>
      </c>
      <c r="I2313" s="2">
        <v>1</v>
      </c>
    </row>
    <row r="2314" spans="1:10" x14ac:dyDescent="0.2">
      <c r="A2314" t="s">
        <v>290</v>
      </c>
      <c r="B2314" t="s">
        <v>36</v>
      </c>
      <c r="C2314">
        <f t="shared" si="76"/>
        <v>5128</v>
      </c>
      <c r="D2314" t="s">
        <v>318</v>
      </c>
      <c r="E2314">
        <v>7</v>
      </c>
      <c r="F2314">
        <v>5</v>
      </c>
      <c r="G2314" s="1">
        <v>0.83</v>
      </c>
      <c r="H2314" s="2">
        <v>0.8</v>
      </c>
      <c r="J2314" s="2">
        <v>0.2</v>
      </c>
    </row>
    <row r="2315" spans="1:10" x14ac:dyDescent="0.2">
      <c r="A2315" t="s">
        <v>290</v>
      </c>
      <c r="B2315" t="s">
        <v>36</v>
      </c>
      <c r="C2315">
        <f t="shared" si="76"/>
        <v>4917</v>
      </c>
      <c r="D2315" t="s">
        <v>319</v>
      </c>
      <c r="E2315">
        <v>3</v>
      </c>
      <c r="F2315">
        <v>1</v>
      </c>
      <c r="G2315" s="1">
        <v>0.33</v>
      </c>
      <c r="I2315" s="2">
        <v>1</v>
      </c>
    </row>
    <row r="2316" spans="1:10" x14ac:dyDescent="0.2">
      <c r="A2316" t="s">
        <v>290</v>
      </c>
      <c r="B2316" t="s">
        <v>36</v>
      </c>
      <c r="C2316">
        <f t="shared" si="76"/>
        <v>4917</v>
      </c>
      <c r="D2316" t="s">
        <v>319</v>
      </c>
      <c r="E2316">
        <v>7</v>
      </c>
      <c r="F2316">
        <v>2</v>
      </c>
      <c r="G2316" s="1">
        <v>0.67</v>
      </c>
      <c r="H2316" s="2">
        <v>0.5</v>
      </c>
      <c r="J2316" s="2">
        <v>0.5</v>
      </c>
    </row>
    <row r="2317" spans="1:10" x14ac:dyDescent="0.2">
      <c r="A2317" t="s">
        <v>290</v>
      </c>
      <c r="B2317" t="s">
        <v>36</v>
      </c>
      <c r="C2317" t="e">
        <f t="shared" si="76"/>
        <v>#N/A</v>
      </c>
      <c r="D2317" t="s">
        <v>215</v>
      </c>
      <c r="E2317">
        <v>2</v>
      </c>
      <c r="F2317">
        <v>2</v>
      </c>
      <c r="G2317" s="1">
        <v>0.03</v>
      </c>
      <c r="H2317" s="2">
        <v>0.5</v>
      </c>
      <c r="J2317" s="2">
        <v>0.5</v>
      </c>
    </row>
    <row r="2318" spans="1:10" x14ac:dyDescent="0.2">
      <c r="A2318" t="s">
        <v>290</v>
      </c>
      <c r="B2318" t="s">
        <v>36</v>
      </c>
      <c r="C2318" t="e">
        <f t="shared" si="76"/>
        <v>#N/A</v>
      </c>
      <c r="D2318" t="s">
        <v>215</v>
      </c>
      <c r="E2318">
        <v>3</v>
      </c>
      <c r="F2318">
        <v>5</v>
      </c>
      <c r="G2318" s="1">
        <v>0.08</v>
      </c>
      <c r="H2318" s="2">
        <v>0.8</v>
      </c>
      <c r="J2318" s="2">
        <v>0.2</v>
      </c>
    </row>
    <row r="2319" spans="1:10" x14ac:dyDescent="0.2">
      <c r="A2319" t="s">
        <v>290</v>
      </c>
      <c r="B2319" t="s">
        <v>36</v>
      </c>
      <c r="C2319" t="e">
        <f t="shared" si="76"/>
        <v>#N/A</v>
      </c>
      <c r="D2319" t="s">
        <v>215</v>
      </c>
      <c r="E2319">
        <v>4</v>
      </c>
      <c r="F2319">
        <v>7</v>
      </c>
      <c r="G2319" s="1">
        <v>0.11</v>
      </c>
      <c r="H2319" s="2">
        <v>0.71399999999999997</v>
      </c>
      <c r="I2319" s="2">
        <v>0.14299999999999999</v>
      </c>
      <c r="J2319" s="2">
        <v>0.14299999999999999</v>
      </c>
    </row>
    <row r="2320" spans="1:10" x14ac:dyDescent="0.2">
      <c r="A2320" t="s">
        <v>290</v>
      </c>
      <c r="B2320" t="s">
        <v>36</v>
      </c>
      <c r="C2320" t="e">
        <f t="shared" si="76"/>
        <v>#N/A</v>
      </c>
      <c r="D2320" t="s">
        <v>215</v>
      </c>
      <c r="E2320">
        <v>5</v>
      </c>
      <c r="F2320">
        <v>16</v>
      </c>
      <c r="G2320" s="1">
        <v>0.26</v>
      </c>
      <c r="H2320" s="2">
        <v>0.75</v>
      </c>
      <c r="I2320" s="2">
        <v>6.3E-2</v>
      </c>
      <c r="J2320" s="2">
        <v>0.188</v>
      </c>
    </row>
    <row r="2321" spans="1:10" x14ac:dyDescent="0.2">
      <c r="A2321" t="s">
        <v>290</v>
      </c>
      <c r="B2321" t="s">
        <v>36</v>
      </c>
      <c r="C2321" t="e">
        <f t="shared" si="76"/>
        <v>#N/A</v>
      </c>
      <c r="D2321" t="s">
        <v>215</v>
      </c>
      <c r="E2321">
        <v>6</v>
      </c>
      <c r="F2321">
        <v>13</v>
      </c>
      <c r="G2321" s="1">
        <v>0.21</v>
      </c>
      <c r="H2321" s="2">
        <v>0.53800000000000003</v>
      </c>
      <c r="I2321" s="2">
        <v>0.23100000000000001</v>
      </c>
      <c r="J2321" s="2">
        <v>0.23100000000000001</v>
      </c>
    </row>
    <row r="2322" spans="1:10" x14ac:dyDescent="0.2">
      <c r="A2322" t="s">
        <v>290</v>
      </c>
      <c r="B2322" t="s">
        <v>36</v>
      </c>
      <c r="C2322" t="e">
        <f t="shared" si="76"/>
        <v>#N/A</v>
      </c>
      <c r="D2322" t="s">
        <v>215</v>
      </c>
      <c r="E2322">
        <v>7</v>
      </c>
      <c r="F2322">
        <v>19</v>
      </c>
      <c r="G2322" s="1">
        <v>0.31</v>
      </c>
      <c r="H2322" s="2">
        <v>0.36799999999999999</v>
      </c>
      <c r="I2322" s="2">
        <v>0.316</v>
      </c>
      <c r="J2322" s="2">
        <v>0.316</v>
      </c>
    </row>
    <row r="2323" spans="1:10" x14ac:dyDescent="0.2">
      <c r="A2323" t="s">
        <v>290</v>
      </c>
      <c r="B2323" t="s">
        <v>36</v>
      </c>
      <c r="C2323">
        <f t="shared" si="76"/>
        <v>3176</v>
      </c>
      <c r="D2323" t="s">
        <v>320</v>
      </c>
      <c r="E2323">
        <v>2</v>
      </c>
      <c r="F2323">
        <v>1</v>
      </c>
      <c r="G2323" s="1">
        <v>7.0000000000000007E-2</v>
      </c>
      <c r="I2323" s="2">
        <v>1</v>
      </c>
    </row>
    <row r="2324" spans="1:10" x14ac:dyDescent="0.2">
      <c r="A2324" t="s">
        <v>290</v>
      </c>
      <c r="B2324" t="s">
        <v>36</v>
      </c>
      <c r="C2324">
        <f t="shared" si="76"/>
        <v>3176</v>
      </c>
      <c r="D2324" t="s">
        <v>320</v>
      </c>
      <c r="E2324">
        <v>4</v>
      </c>
      <c r="F2324">
        <v>4</v>
      </c>
      <c r="G2324" s="1">
        <v>0.28999999999999998</v>
      </c>
      <c r="H2324" s="2">
        <v>1</v>
      </c>
    </row>
    <row r="2325" spans="1:10" x14ac:dyDescent="0.2">
      <c r="A2325" t="s">
        <v>290</v>
      </c>
      <c r="B2325" t="s">
        <v>36</v>
      </c>
      <c r="C2325">
        <f t="shared" si="76"/>
        <v>3176</v>
      </c>
      <c r="D2325" t="s">
        <v>320</v>
      </c>
      <c r="E2325">
        <v>5</v>
      </c>
      <c r="F2325">
        <v>4</v>
      </c>
      <c r="G2325" s="1">
        <v>0.28999999999999998</v>
      </c>
      <c r="H2325" s="2">
        <v>0.5</v>
      </c>
      <c r="J2325" s="2">
        <v>0.5</v>
      </c>
    </row>
    <row r="2326" spans="1:10" x14ac:dyDescent="0.2">
      <c r="A2326" t="s">
        <v>290</v>
      </c>
      <c r="B2326" t="s">
        <v>36</v>
      </c>
      <c r="C2326">
        <f t="shared" si="76"/>
        <v>3176</v>
      </c>
      <c r="D2326" t="s">
        <v>320</v>
      </c>
      <c r="E2326">
        <v>6</v>
      </c>
      <c r="F2326">
        <v>4</v>
      </c>
      <c r="G2326" s="1">
        <v>0.28999999999999998</v>
      </c>
      <c r="H2326" s="2">
        <v>0.25</v>
      </c>
      <c r="I2326" s="2">
        <v>0.75</v>
      </c>
    </row>
    <row r="2327" spans="1:10" x14ac:dyDescent="0.2">
      <c r="A2327" t="s">
        <v>290</v>
      </c>
      <c r="B2327" t="s">
        <v>36</v>
      </c>
      <c r="C2327">
        <f t="shared" si="76"/>
        <v>3176</v>
      </c>
      <c r="D2327" t="s">
        <v>320</v>
      </c>
      <c r="E2327">
        <v>7</v>
      </c>
      <c r="F2327">
        <v>1</v>
      </c>
      <c r="G2327" s="1">
        <v>7.0000000000000007E-2</v>
      </c>
      <c r="H2327" s="2">
        <v>1</v>
      </c>
    </row>
    <row r="2328" spans="1:10" x14ac:dyDescent="0.2">
      <c r="A2328" t="s">
        <v>290</v>
      </c>
      <c r="B2328" t="s">
        <v>36</v>
      </c>
      <c r="C2328">
        <f t="shared" si="76"/>
        <v>4022</v>
      </c>
      <c r="D2328" t="s">
        <v>225</v>
      </c>
      <c r="E2328">
        <v>1</v>
      </c>
      <c r="F2328">
        <v>2</v>
      </c>
      <c r="G2328" s="1">
        <v>0.01</v>
      </c>
      <c r="I2328" s="2">
        <v>1</v>
      </c>
    </row>
    <row r="2329" spans="1:10" x14ac:dyDescent="0.2">
      <c r="A2329" t="s">
        <v>290</v>
      </c>
      <c r="B2329" t="s">
        <v>36</v>
      </c>
      <c r="C2329">
        <f t="shared" si="76"/>
        <v>4022</v>
      </c>
      <c r="D2329" t="s">
        <v>225</v>
      </c>
      <c r="E2329">
        <v>2</v>
      </c>
      <c r="F2329">
        <v>16</v>
      </c>
      <c r="G2329" s="1">
        <v>0.06</v>
      </c>
      <c r="I2329" s="2">
        <v>0.75</v>
      </c>
      <c r="J2329" s="2">
        <v>0.25</v>
      </c>
    </row>
    <row r="2330" spans="1:10" x14ac:dyDescent="0.2">
      <c r="A2330" t="s">
        <v>290</v>
      </c>
      <c r="B2330" t="s">
        <v>36</v>
      </c>
      <c r="C2330">
        <f t="shared" si="76"/>
        <v>4022</v>
      </c>
      <c r="D2330" t="s">
        <v>225</v>
      </c>
      <c r="E2330">
        <v>3</v>
      </c>
      <c r="F2330">
        <v>25</v>
      </c>
      <c r="G2330" s="1">
        <v>0.1</v>
      </c>
      <c r="H2330" s="2">
        <v>0.36</v>
      </c>
      <c r="I2330" s="2">
        <v>0.44</v>
      </c>
      <c r="J2330" s="2">
        <v>0.2</v>
      </c>
    </row>
    <row r="2331" spans="1:10" x14ac:dyDescent="0.2">
      <c r="A2331" t="s">
        <v>290</v>
      </c>
      <c r="B2331" t="s">
        <v>36</v>
      </c>
      <c r="C2331">
        <f t="shared" si="76"/>
        <v>4022</v>
      </c>
      <c r="D2331" t="s">
        <v>225</v>
      </c>
      <c r="E2331">
        <v>4</v>
      </c>
      <c r="F2331">
        <v>46</v>
      </c>
      <c r="G2331" s="1">
        <v>0.18</v>
      </c>
      <c r="H2331" s="2">
        <v>0.5</v>
      </c>
      <c r="I2331" s="2">
        <v>0.37</v>
      </c>
      <c r="J2331" s="2">
        <v>0.13</v>
      </c>
    </row>
    <row r="2332" spans="1:10" x14ac:dyDescent="0.2">
      <c r="A2332" t="s">
        <v>290</v>
      </c>
      <c r="B2332" t="s">
        <v>36</v>
      </c>
      <c r="C2332">
        <f t="shared" si="76"/>
        <v>4022</v>
      </c>
      <c r="D2332" t="s">
        <v>225</v>
      </c>
      <c r="E2332">
        <v>5</v>
      </c>
      <c r="F2332">
        <v>65</v>
      </c>
      <c r="G2332" s="1">
        <v>0.25</v>
      </c>
      <c r="H2332" s="2">
        <v>0.43099999999999999</v>
      </c>
      <c r="I2332" s="2">
        <v>0.26200000000000001</v>
      </c>
      <c r="J2332" s="2">
        <v>0.308</v>
      </c>
    </row>
    <row r="2333" spans="1:10" x14ac:dyDescent="0.2">
      <c r="A2333" t="s">
        <v>290</v>
      </c>
      <c r="B2333" t="s">
        <v>36</v>
      </c>
      <c r="C2333">
        <f t="shared" si="76"/>
        <v>4022</v>
      </c>
      <c r="D2333" t="s">
        <v>225</v>
      </c>
      <c r="E2333">
        <v>6</v>
      </c>
      <c r="F2333">
        <v>41</v>
      </c>
      <c r="G2333" s="1">
        <v>0.16</v>
      </c>
      <c r="H2333" s="2">
        <v>0.46300000000000002</v>
      </c>
      <c r="I2333" s="2">
        <v>0.36599999999999999</v>
      </c>
      <c r="J2333" s="2">
        <v>0.17100000000000001</v>
      </c>
    </row>
    <row r="2334" spans="1:10" x14ac:dyDescent="0.2">
      <c r="A2334" t="s">
        <v>290</v>
      </c>
      <c r="B2334" t="s">
        <v>36</v>
      </c>
      <c r="C2334">
        <f t="shared" si="76"/>
        <v>4022</v>
      </c>
      <c r="D2334" t="s">
        <v>225</v>
      </c>
      <c r="E2334">
        <v>7</v>
      </c>
      <c r="F2334">
        <v>62</v>
      </c>
      <c r="G2334" s="1">
        <v>0.24</v>
      </c>
      <c r="H2334" s="2">
        <v>0.46800000000000003</v>
      </c>
      <c r="I2334" s="2">
        <v>0.41899999999999998</v>
      </c>
      <c r="J2334" s="2">
        <v>0.113</v>
      </c>
    </row>
    <row r="2335" spans="1:10" x14ac:dyDescent="0.2">
      <c r="A2335" t="s">
        <v>290</v>
      </c>
      <c r="B2335" t="s">
        <v>36</v>
      </c>
      <c r="C2335">
        <f t="shared" si="76"/>
        <v>3233</v>
      </c>
      <c r="D2335" t="s">
        <v>173</v>
      </c>
      <c r="E2335">
        <v>1</v>
      </c>
      <c r="F2335">
        <v>2</v>
      </c>
      <c r="G2335" s="1">
        <v>0.02</v>
      </c>
      <c r="I2335" s="2">
        <v>1</v>
      </c>
    </row>
    <row r="2336" spans="1:10" x14ac:dyDescent="0.2">
      <c r="A2336" t="s">
        <v>290</v>
      </c>
      <c r="B2336" t="s">
        <v>36</v>
      </c>
      <c r="C2336">
        <f t="shared" si="76"/>
        <v>3233</v>
      </c>
      <c r="D2336" t="s">
        <v>173</v>
      </c>
      <c r="E2336">
        <v>2</v>
      </c>
      <c r="F2336">
        <v>7</v>
      </c>
      <c r="G2336" s="1">
        <v>0.06</v>
      </c>
      <c r="H2336" s="2">
        <v>0.28599999999999998</v>
      </c>
      <c r="I2336" s="2">
        <v>0.57099999999999995</v>
      </c>
      <c r="J2336" s="2">
        <v>0.14299999999999999</v>
      </c>
    </row>
    <row r="2337" spans="1:14" x14ac:dyDescent="0.2">
      <c r="A2337" t="s">
        <v>290</v>
      </c>
      <c r="B2337" t="s">
        <v>36</v>
      </c>
      <c r="C2337">
        <f t="shared" si="76"/>
        <v>3233</v>
      </c>
      <c r="D2337" t="s">
        <v>173</v>
      </c>
      <c r="E2337">
        <v>3</v>
      </c>
      <c r="F2337">
        <v>12</v>
      </c>
      <c r="G2337" s="1">
        <v>0.11</v>
      </c>
      <c r="H2337" s="2">
        <v>0.16700000000000001</v>
      </c>
      <c r="I2337" s="2">
        <v>0.58299999999999996</v>
      </c>
      <c r="J2337" s="2">
        <v>0.25</v>
      </c>
    </row>
    <row r="2338" spans="1:14" x14ac:dyDescent="0.2">
      <c r="A2338" t="s">
        <v>290</v>
      </c>
      <c r="B2338" t="s">
        <v>36</v>
      </c>
      <c r="C2338">
        <f t="shared" si="76"/>
        <v>3233</v>
      </c>
      <c r="D2338" t="s">
        <v>173</v>
      </c>
      <c r="E2338">
        <v>4</v>
      </c>
      <c r="F2338">
        <v>18</v>
      </c>
      <c r="G2338" s="1">
        <v>0.16</v>
      </c>
      <c r="H2338" s="2">
        <v>0.33300000000000002</v>
      </c>
      <c r="I2338" s="2">
        <v>0.38900000000000001</v>
      </c>
      <c r="J2338" s="2">
        <v>0.27800000000000002</v>
      </c>
    </row>
    <row r="2339" spans="1:14" x14ac:dyDescent="0.2">
      <c r="A2339" t="s">
        <v>290</v>
      </c>
      <c r="B2339" t="s">
        <v>36</v>
      </c>
      <c r="C2339">
        <f t="shared" si="76"/>
        <v>3233</v>
      </c>
      <c r="D2339" t="s">
        <v>173</v>
      </c>
      <c r="E2339">
        <v>5</v>
      </c>
      <c r="F2339">
        <v>29</v>
      </c>
      <c r="G2339" s="1">
        <v>0.26</v>
      </c>
      <c r="H2339" s="2">
        <v>0.44800000000000001</v>
      </c>
      <c r="I2339" s="2">
        <v>0.31</v>
      </c>
      <c r="J2339" s="2">
        <v>0.24099999999999999</v>
      </c>
    </row>
    <row r="2340" spans="1:14" x14ac:dyDescent="0.2">
      <c r="A2340" t="s">
        <v>290</v>
      </c>
      <c r="B2340" t="s">
        <v>36</v>
      </c>
      <c r="C2340">
        <f t="shared" ref="C2340:C2348" si="77">VLOOKUP(D2340,s9_puneri,2,FALSE)</f>
        <v>3233</v>
      </c>
      <c r="D2340" t="s">
        <v>173</v>
      </c>
      <c r="E2340">
        <v>6</v>
      </c>
      <c r="F2340">
        <v>14</v>
      </c>
      <c r="G2340" s="1">
        <v>0.13</v>
      </c>
      <c r="H2340" s="2">
        <v>0.42899999999999999</v>
      </c>
      <c r="I2340" s="2">
        <v>0.35699999999999998</v>
      </c>
      <c r="J2340" s="2">
        <v>0.214</v>
      </c>
    </row>
    <row r="2341" spans="1:14" x14ac:dyDescent="0.2">
      <c r="A2341" t="s">
        <v>290</v>
      </c>
      <c r="B2341" t="s">
        <v>36</v>
      </c>
      <c r="C2341">
        <f t="shared" si="77"/>
        <v>3233</v>
      </c>
      <c r="D2341" t="s">
        <v>173</v>
      </c>
      <c r="E2341">
        <v>7</v>
      </c>
      <c r="F2341">
        <v>28</v>
      </c>
      <c r="G2341" s="1">
        <v>0.25</v>
      </c>
      <c r="H2341" s="2">
        <v>0.39300000000000002</v>
      </c>
      <c r="I2341" s="2">
        <v>0.5</v>
      </c>
      <c r="J2341" s="2">
        <v>0.107</v>
      </c>
    </row>
    <row r="2342" spans="1:14" x14ac:dyDescent="0.2">
      <c r="A2342" t="s">
        <v>290</v>
      </c>
      <c r="B2342" t="s">
        <v>36</v>
      </c>
      <c r="C2342">
        <f t="shared" si="77"/>
        <v>5053</v>
      </c>
      <c r="D2342" t="s">
        <v>439</v>
      </c>
      <c r="E2342">
        <v>7</v>
      </c>
      <c r="F2342">
        <v>3</v>
      </c>
      <c r="G2342" s="1">
        <v>1</v>
      </c>
      <c r="H2342" s="2">
        <v>0.66700000000000004</v>
      </c>
      <c r="J2342" s="2">
        <v>0.33300000000000002</v>
      </c>
    </row>
    <row r="2343" spans="1:14" x14ac:dyDescent="0.2">
      <c r="A2343" t="s">
        <v>290</v>
      </c>
      <c r="B2343" t="s">
        <v>36</v>
      </c>
      <c r="C2343">
        <f t="shared" si="77"/>
        <v>3234</v>
      </c>
      <c r="D2343" t="s">
        <v>226</v>
      </c>
      <c r="E2343">
        <v>3</v>
      </c>
      <c r="F2343">
        <v>1</v>
      </c>
      <c r="G2343" s="1">
        <v>1</v>
      </c>
      <c r="J2343" s="2">
        <v>1</v>
      </c>
    </row>
    <row r="2344" spans="1:14" x14ac:dyDescent="0.2">
      <c r="A2344" t="s">
        <v>290</v>
      </c>
      <c r="B2344" t="s">
        <v>36</v>
      </c>
      <c r="C2344">
        <f t="shared" si="77"/>
        <v>5129</v>
      </c>
      <c r="D2344" t="s">
        <v>321</v>
      </c>
      <c r="E2344">
        <v>2</v>
      </c>
      <c r="F2344">
        <v>1</v>
      </c>
      <c r="G2344" s="1">
        <v>0.06</v>
      </c>
      <c r="I2344" s="2">
        <v>1</v>
      </c>
    </row>
    <row r="2345" spans="1:14" x14ac:dyDescent="0.2">
      <c r="A2345" t="s">
        <v>290</v>
      </c>
      <c r="B2345" t="s">
        <v>36</v>
      </c>
      <c r="C2345">
        <f t="shared" si="77"/>
        <v>5129</v>
      </c>
      <c r="D2345" t="s">
        <v>321</v>
      </c>
      <c r="E2345">
        <v>4</v>
      </c>
      <c r="F2345">
        <v>2</v>
      </c>
      <c r="G2345" s="1">
        <v>0.13</v>
      </c>
      <c r="I2345" s="2">
        <v>0.5</v>
      </c>
      <c r="J2345" s="2">
        <v>0.5</v>
      </c>
    </row>
    <row r="2346" spans="1:14" x14ac:dyDescent="0.2">
      <c r="A2346" t="s">
        <v>290</v>
      </c>
      <c r="B2346" t="s">
        <v>36</v>
      </c>
      <c r="C2346">
        <f t="shared" si="77"/>
        <v>5129</v>
      </c>
      <c r="D2346" t="s">
        <v>321</v>
      </c>
      <c r="E2346">
        <v>5</v>
      </c>
      <c r="F2346">
        <v>5</v>
      </c>
      <c r="G2346" s="1">
        <v>0.31</v>
      </c>
      <c r="H2346" s="2">
        <v>0.6</v>
      </c>
      <c r="I2346" s="2">
        <v>0.4</v>
      </c>
    </row>
    <row r="2347" spans="1:14" x14ac:dyDescent="0.2">
      <c r="A2347" t="s">
        <v>290</v>
      </c>
      <c r="B2347" t="s">
        <v>36</v>
      </c>
      <c r="C2347">
        <f t="shared" si="77"/>
        <v>5129</v>
      </c>
      <c r="D2347" t="s">
        <v>321</v>
      </c>
      <c r="E2347">
        <v>6</v>
      </c>
      <c r="F2347">
        <v>3</v>
      </c>
      <c r="G2347" s="1">
        <v>0.19</v>
      </c>
      <c r="I2347" s="2">
        <v>0.33300000000000002</v>
      </c>
      <c r="J2347" s="2">
        <v>0.66700000000000004</v>
      </c>
    </row>
    <row r="2348" spans="1:14" x14ac:dyDescent="0.2">
      <c r="A2348" t="s">
        <v>290</v>
      </c>
      <c r="B2348" t="s">
        <v>36</v>
      </c>
      <c r="C2348">
        <f t="shared" si="77"/>
        <v>5129</v>
      </c>
      <c r="D2348" t="s">
        <v>321</v>
      </c>
      <c r="E2348">
        <v>7</v>
      </c>
      <c r="F2348">
        <v>5</v>
      </c>
      <c r="G2348" s="1">
        <v>0.31</v>
      </c>
      <c r="H2348" s="2">
        <v>0.4</v>
      </c>
      <c r="I2348" s="2">
        <v>0.4</v>
      </c>
      <c r="J2348" s="2">
        <v>0.2</v>
      </c>
    </row>
    <row r="2349" spans="1:14" x14ac:dyDescent="0.2">
      <c r="A2349" t="s">
        <v>290</v>
      </c>
      <c r="B2349" t="s">
        <v>132</v>
      </c>
      <c r="C2349">
        <f t="shared" ref="C2349:C2380" si="78">VLOOKUP(D2349,s9_tamil,2,FALSE)</f>
        <v>4962</v>
      </c>
      <c r="D2349" t="s">
        <v>322</v>
      </c>
      <c r="E2349">
        <v>7</v>
      </c>
      <c r="F2349">
        <v>2</v>
      </c>
      <c r="G2349" s="1">
        <v>1</v>
      </c>
      <c r="H2349" s="2">
        <v>0.5</v>
      </c>
      <c r="I2349" s="2">
        <v>0.5</v>
      </c>
      <c r="M2349" t="s">
        <v>326</v>
      </c>
      <c r="N2349">
        <v>5093</v>
      </c>
    </row>
    <row r="2350" spans="1:14" x14ac:dyDescent="0.2">
      <c r="A2350" t="s">
        <v>290</v>
      </c>
      <c r="B2350" t="s">
        <v>132</v>
      </c>
      <c r="C2350">
        <f t="shared" si="78"/>
        <v>3097</v>
      </c>
      <c r="D2350" t="s">
        <v>276</v>
      </c>
      <c r="E2350">
        <v>1</v>
      </c>
      <c r="F2350">
        <v>2</v>
      </c>
      <c r="G2350" s="1">
        <v>0.01</v>
      </c>
      <c r="I2350" s="2">
        <v>1</v>
      </c>
      <c r="M2350" t="s">
        <v>276</v>
      </c>
      <c r="N2350">
        <v>3097</v>
      </c>
    </row>
    <row r="2351" spans="1:14" x14ac:dyDescent="0.2">
      <c r="A2351" t="s">
        <v>290</v>
      </c>
      <c r="B2351" t="s">
        <v>132</v>
      </c>
      <c r="C2351">
        <f t="shared" si="78"/>
        <v>3097</v>
      </c>
      <c r="D2351" t="s">
        <v>276</v>
      </c>
      <c r="E2351">
        <v>2</v>
      </c>
      <c r="F2351">
        <v>10</v>
      </c>
      <c r="G2351" s="1">
        <v>0.03</v>
      </c>
      <c r="H2351" s="2">
        <v>0.2</v>
      </c>
      <c r="I2351" s="2">
        <v>0.7</v>
      </c>
      <c r="J2351" s="2">
        <v>0.1</v>
      </c>
      <c r="M2351" t="s">
        <v>203</v>
      </c>
      <c r="N2351">
        <v>3161</v>
      </c>
    </row>
    <row r="2352" spans="1:14" x14ac:dyDescent="0.2">
      <c r="A2352" t="s">
        <v>290</v>
      </c>
      <c r="B2352" t="s">
        <v>132</v>
      </c>
      <c r="C2352">
        <f t="shared" si="78"/>
        <v>3097</v>
      </c>
      <c r="D2352" t="s">
        <v>276</v>
      </c>
      <c r="E2352">
        <v>3</v>
      </c>
      <c r="F2352">
        <v>27</v>
      </c>
      <c r="G2352" s="1">
        <v>0.09</v>
      </c>
      <c r="H2352" s="2">
        <v>0.63</v>
      </c>
      <c r="I2352" s="2">
        <v>0.222</v>
      </c>
      <c r="J2352" s="2">
        <v>0.14799999999999999</v>
      </c>
      <c r="M2352" t="s">
        <v>441</v>
      </c>
      <c r="N2352">
        <v>4965</v>
      </c>
    </row>
    <row r="2353" spans="1:14" x14ac:dyDescent="0.2">
      <c r="A2353" t="s">
        <v>290</v>
      </c>
      <c r="B2353" t="s">
        <v>132</v>
      </c>
      <c r="C2353">
        <f t="shared" si="78"/>
        <v>3097</v>
      </c>
      <c r="D2353" t="s">
        <v>276</v>
      </c>
      <c r="E2353">
        <v>4</v>
      </c>
      <c r="F2353">
        <v>33</v>
      </c>
      <c r="G2353" s="1">
        <v>0.11</v>
      </c>
      <c r="H2353" s="2">
        <v>0.60599999999999998</v>
      </c>
      <c r="I2353" s="2">
        <v>0.182</v>
      </c>
      <c r="J2353" s="2">
        <v>0.21199999999999999</v>
      </c>
      <c r="M2353" t="s">
        <v>205</v>
      </c>
      <c r="N2353">
        <v>3236</v>
      </c>
    </row>
    <row r="2354" spans="1:14" x14ac:dyDescent="0.2">
      <c r="A2354" t="s">
        <v>290</v>
      </c>
      <c r="B2354" t="s">
        <v>132</v>
      </c>
      <c r="C2354">
        <f t="shared" si="78"/>
        <v>3097</v>
      </c>
      <c r="D2354" t="s">
        <v>276</v>
      </c>
      <c r="E2354">
        <v>5</v>
      </c>
      <c r="F2354">
        <v>66</v>
      </c>
      <c r="G2354" s="1">
        <v>0.22</v>
      </c>
      <c r="H2354" s="2">
        <v>0.621</v>
      </c>
      <c r="I2354" s="2">
        <v>0.19700000000000001</v>
      </c>
      <c r="J2354" s="2">
        <v>0.182</v>
      </c>
      <c r="M2354" t="s">
        <v>279</v>
      </c>
      <c r="N2354">
        <v>4963</v>
      </c>
    </row>
    <row r="2355" spans="1:14" x14ac:dyDescent="0.2">
      <c r="A2355" t="s">
        <v>290</v>
      </c>
      <c r="B2355" t="s">
        <v>132</v>
      </c>
      <c r="C2355">
        <f t="shared" si="78"/>
        <v>3097</v>
      </c>
      <c r="D2355" t="s">
        <v>276</v>
      </c>
      <c r="E2355">
        <v>6</v>
      </c>
      <c r="F2355">
        <v>52</v>
      </c>
      <c r="G2355" s="1">
        <v>0.17</v>
      </c>
      <c r="H2355" s="2">
        <v>0.5</v>
      </c>
      <c r="I2355" s="2">
        <v>0.32700000000000001</v>
      </c>
      <c r="J2355" s="2">
        <v>0.17299999999999999</v>
      </c>
      <c r="M2355" t="s">
        <v>397</v>
      </c>
      <c r="N2355">
        <v>3014</v>
      </c>
    </row>
    <row r="2356" spans="1:14" x14ac:dyDescent="0.2">
      <c r="A2356" t="s">
        <v>290</v>
      </c>
      <c r="B2356" t="s">
        <v>132</v>
      </c>
      <c r="C2356">
        <f t="shared" si="78"/>
        <v>3097</v>
      </c>
      <c r="D2356" t="s">
        <v>276</v>
      </c>
      <c r="E2356">
        <v>7</v>
      </c>
      <c r="F2356">
        <v>110</v>
      </c>
      <c r="G2356" s="1">
        <v>0.37</v>
      </c>
      <c r="H2356" s="2">
        <v>0.4</v>
      </c>
      <c r="I2356" s="2">
        <v>0.42699999999999999</v>
      </c>
      <c r="J2356" s="2">
        <v>0.17299999999999999</v>
      </c>
      <c r="M2356" t="s">
        <v>242</v>
      </c>
      <c r="N2356">
        <v>4964</v>
      </c>
    </row>
    <row r="2357" spans="1:14" x14ac:dyDescent="0.2">
      <c r="A2357" t="s">
        <v>290</v>
      </c>
      <c r="B2357" t="s">
        <v>132</v>
      </c>
      <c r="C2357">
        <f t="shared" si="78"/>
        <v>3161</v>
      </c>
      <c r="D2357" t="s">
        <v>203</v>
      </c>
      <c r="E2357">
        <v>3</v>
      </c>
      <c r="F2357">
        <v>4</v>
      </c>
      <c r="G2357" s="1">
        <v>0.03</v>
      </c>
      <c r="H2357" s="2">
        <v>1</v>
      </c>
      <c r="M2357" t="s">
        <v>329</v>
      </c>
      <c r="N2357">
        <v>5046</v>
      </c>
    </row>
    <row r="2358" spans="1:14" x14ac:dyDescent="0.2">
      <c r="A2358" t="s">
        <v>290</v>
      </c>
      <c r="B2358" t="s">
        <v>132</v>
      </c>
      <c r="C2358">
        <f t="shared" si="78"/>
        <v>3161</v>
      </c>
      <c r="D2358" t="s">
        <v>203</v>
      </c>
      <c r="E2358">
        <v>4</v>
      </c>
      <c r="F2358">
        <v>15</v>
      </c>
      <c r="G2358" s="1">
        <v>0.1</v>
      </c>
      <c r="H2358" s="2">
        <v>0.66700000000000004</v>
      </c>
      <c r="I2358" s="2">
        <v>0.2</v>
      </c>
      <c r="J2358" s="2">
        <v>0.13300000000000001</v>
      </c>
      <c r="M2358" t="s">
        <v>442</v>
      </c>
      <c r="N2358">
        <v>4224</v>
      </c>
    </row>
    <row r="2359" spans="1:14" x14ac:dyDescent="0.2">
      <c r="A2359" t="s">
        <v>290</v>
      </c>
      <c r="B2359" t="s">
        <v>132</v>
      </c>
      <c r="C2359">
        <f t="shared" si="78"/>
        <v>3161</v>
      </c>
      <c r="D2359" t="s">
        <v>203</v>
      </c>
      <c r="E2359">
        <v>5</v>
      </c>
      <c r="F2359">
        <v>51</v>
      </c>
      <c r="G2359" s="1">
        <v>0.35</v>
      </c>
      <c r="H2359" s="2">
        <v>0.78400000000000003</v>
      </c>
      <c r="I2359" s="2">
        <v>3.9E-2</v>
      </c>
      <c r="J2359" s="2">
        <v>0.17599999999999999</v>
      </c>
      <c r="M2359" t="s">
        <v>107</v>
      </c>
      <c r="N2359">
        <v>5130</v>
      </c>
    </row>
    <row r="2360" spans="1:14" x14ac:dyDescent="0.2">
      <c r="A2360" t="s">
        <v>290</v>
      </c>
      <c r="B2360" t="s">
        <v>132</v>
      </c>
      <c r="C2360">
        <f t="shared" si="78"/>
        <v>3161</v>
      </c>
      <c r="D2360" t="s">
        <v>203</v>
      </c>
      <c r="E2360">
        <v>6</v>
      </c>
      <c r="F2360">
        <v>22</v>
      </c>
      <c r="G2360" s="1">
        <v>0.15</v>
      </c>
      <c r="H2360" s="2">
        <v>0.45500000000000002</v>
      </c>
      <c r="I2360" s="2">
        <v>0.36399999999999999</v>
      </c>
      <c r="J2360" s="2">
        <v>0.182</v>
      </c>
      <c r="M2360" t="s">
        <v>322</v>
      </c>
      <c r="N2360">
        <v>4962</v>
      </c>
    </row>
    <row r="2361" spans="1:14" x14ac:dyDescent="0.2">
      <c r="A2361" t="s">
        <v>290</v>
      </c>
      <c r="B2361" t="s">
        <v>132</v>
      </c>
      <c r="C2361">
        <f t="shared" si="78"/>
        <v>3161</v>
      </c>
      <c r="D2361" t="s">
        <v>203</v>
      </c>
      <c r="E2361">
        <v>7</v>
      </c>
      <c r="F2361">
        <v>52</v>
      </c>
      <c r="G2361" s="1">
        <v>0.36</v>
      </c>
      <c r="H2361" s="2">
        <v>0.59599999999999997</v>
      </c>
      <c r="I2361" s="2">
        <v>0.28799999999999998</v>
      </c>
      <c r="J2361" s="2">
        <v>0.115</v>
      </c>
      <c r="M2361" t="s">
        <v>323</v>
      </c>
      <c r="N2361">
        <v>3970</v>
      </c>
    </row>
    <row r="2362" spans="1:14" x14ac:dyDescent="0.2">
      <c r="A2362" t="s">
        <v>290</v>
      </c>
      <c r="B2362" t="s">
        <v>132</v>
      </c>
      <c r="C2362">
        <f t="shared" si="78"/>
        <v>3970</v>
      </c>
      <c r="D2362" t="s">
        <v>323</v>
      </c>
      <c r="E2362">
        <v>4</v>
      </c>
      <c r="F2362">
        <v>1</v>
      </c>
      <c r="G2362" s="1">
        <v>0.1</v>
      </c>
      <c r="J2362" s="2">
        <v>1</v>
      </c>
      <c r="M2362" t="s">
        <v>283</v>
      </c>
      <c r="N2362">
        <v>3025</v>
      </c>
    </row>
    <row r="2363" spans="1:14" x14ac:dyDescent="0.2">
      <c r="A2363" t="s">
        <v>290</v>
      </c>
      <c r="B2363" t="s">
        <v>132</v>
      </c>
      <c r="C2363">
        <f t="shared" si="78"/>
        <v>3970</v>
      </c>
      <c r="D2363" t="s">
        <v>323</v>
      </c>
      <c r="E2363">
        <v>5</v>
      </c>
      <c r="F2363">
        <v>4</v>
      </c>
      <c r="G2363" s="1">
        <v>0.4</v>
      </c>
      <c r="H2363" s="2">
        <v>0.5</v>
      </c>
      <c r="I2363" s="2">
        <v>0.25</v>
      </c>
      <c r="J2363" s="2">
        <v>0.25</v>
      </c>
      <c r="M2363" t="s">
        <v>324</v>
      </c>
      <c r="N2363">
        <v>5003</v>
      </c>
    </row>
    <row r="2364" spans="1:14" x14ac:dyDescent="0.2">
      <c r="A2364" t="s">
        <v>290</v>
      </c>
      <c r="B2364" t="s">
        <v>132</v>
      </c>
      <c r="C2364">
        <f t="shared" si="78"/>
        <v>3970</v>
      </c>
      <c r="D2364" t="s">
        <v>323</v>
      </c>
      <c r="E2364">
        <v>6</v>
      </c>
      <c r="F2364">
        <v>1</v>
      </c>
      <c r="G2364" s="1">
        <v>0.1</v>
      </c>
      <c r="I2364" s="2">
        <v>1</v>
      </c>
      <c r="M2364" t="s">
        <v>443</v>
      </c>
      <c r="N2364">
        <v>4198</v>
      </c>
    </row>
    <row r="2365" spans="1:14" x14ac:dyDescent="0.2">
      <c r="A2365" t="s">
        <v>290</v>
      </c>
      <c r="B2365" t="s">
        <v>132</v>
      </c>
      <c r="C2365">
        <f t="shared" si="78"/>
        <v>3970</v>
      </c>
      <c r="D2365" t="s">
        <v>323</v>
      </c>
      <c r="E2365">
        <v>7</v>
      </c>
      <c r="F2365">
        <v>4</v>
      </c>
      <c r="G2365" s="1">
        <v>0.4</v>
      </c>
      <c r="I2365" s="2">
        <v>0.5</v>
      </c>
      <c r="J2365" s="2">
        <v>0.5</v>
      </c>
      <c r="M2365" t="s">
        <v>96</v>
      </c>
      <c r="N2365">
        <v>318</v>
      </c>
    </row>
    <row r="2366" spans="1:14" x14ac:dyDescent="0.2">
      <c r="A2366" t="s">
        <v>290</v>
      </c>
      <c r="B2366" t="s">
        <v>132</v>
      </c>
      <c r="C2366">
        <f t="shared" si="78"/>
        <v>4963</v>
      </c>
      <c r="D2366" t="s">
        <v>279</v>
      </c>
      <c r="E2366">
        <v>1</v>
      </c>
      <c r="F2366">
        <v>1</v>
      </c>
      <c r="G2366" s="1">
        <v>0.01</v>
      </c>
      <c r="I2366" s="2">
        <v>1</v>
      </c>
    </row>
    <row r="2367" spans="1:14" x14ac:dyDescent="0.2">
      <c r="A2367" t="s">
        <v>290</v>
      </c>
      <c r="B2367" t="s">
        <v>132</v>
      </c>
      <c r="C2367">
        <f t="shared" si="78"/>
        <v>4963</v>
      </c>
      <c r="D2367" t="s">
        <v>279</v>
      </c>
      <c r="E2367">
        <v>2</v>
      </c>
      <c r="F2367">
        <v>3</v>
      </c>
      <c r="G2367" s="1">
        <v>0.03</v>
      </c>
      <c r="I2367" s="2">
        <v>0.66700000000000004</v>
      </c>
      <c r="J2367" s="2">
        <v>0.33300000000000002</v>
      </c>
    </row>
    <row r="2368" spans="1:14" x14ac:dyDescent="0.2">
      <c r="A2368" t="s">
        <v>290</v>
      </c>
      <c r="B2368" t="s">
        <v>132</v>
      </c>
      <c r="C2368">
        <f t="shared" si="78"/>
        <v>4963</v>
      </c>
      <c r="D2368" t="s">
        <v>279</v>
      </c>
      <c r="E2368">
        <v>3</v>
      </c>
      <c r="F2368">
        <v>8</v>
      </c>
      <c r="G2368" s="1">
        <v>0.08</v>
      </c>
      <c r="H2368" s="2">
        <v>0.625</v>
      </c>
      <c r="I2368" s="2">
        <v>0.375</v>
      </c>
    </row>
    <row r="2369" spans="1:10" x14ac:dyDescent="0.2">
      <c r="A2369" t="s">
        <v>290</v>
      </c>
      <c r="B2369" t="s">
        <v>132</v>
      </c>
      <c r="C2369">
        <f t="shared" si="78"/>
        <v>4963</v>
      </c>
      <c r="D2369" t="s">
        <v>279</v>
      </c>
      <c r="E2369">
        <v>4</v>
      </c>
      <c r="F2369">
        <v>7</v>
      </c>
      <c r="G2369" s="1">
        <v>7.0000000000000007E-2</v>
      </c>
      <c r="H2369" s="2">
        <v>0.42899999999999999</v>
      </c>
      <c r="I2369" s="2">
        <v>0.42899999999999999</v>
      </c>
      <c r="J2369" s="2">
        <v>0.14299999999999999</v>
      </c>
    </row>
    <row r="2370" spans="1:10" x14ac:dyDescent="0.2">
      <c r="A2370" t="s">
        <v>290</v>
      </c>
      <c r="B2370" t="s">
        <v>132</v>
      </c>
      <c r="C2370">
        <f t="shared" si="78"/>
        <v>4963</v>
      </c>
      <c r="D2370" t="s">
        <v>279</v>
      </c>
      <c r="E2370">
        <v>5</v>
      </c>
      <c r="F2370">
        <v>13</v>
      </c>
      <c r="G2370" s="1">
        <v>0.14000000000000001</v>
      </c>
      <c r="H2370" s="2">
        <v>0.61499999999999999</v>
      </c>
      <c r="I2370" s="2">
        <v>0.154</v>
      </c>
      <c r="J2370" s="2">
        <v>0.23100000000000001</v>
      </c>
    </row>
    <row r="2371" spans="1:10" x14ac:dyDescent="0.2">
      <c r="A2371" t="s">
        <v>290</v>
      </c>
      <c r="B2371" t="s">
        <v>132</v>
      </c>
      <c r="C2371">
        <f t="shared" si="78"/>
        <v>4963</v>
      </c>
      <c r="D2371" t="s">
        <v>279</v>
      </c>
      <c r="E2371">
        <v>6</v>
      </c>
      <c r="F2371">
        <v>18</v>
      </c>
      <c r="G2371" s="1">
        <v>0.19</v>
      </c>
      <c r="H2371" s="2">
        <v>0.38900000000000001</v>
      </c>
      <c r="I2371" s="2">
        <v>0.27800000000000002</v>
      </c>
      <c r="J2371" s="2">
        <v>0.33300000000000002</v>
      </c>
    </row>
    <row r="2372" spans="1:10" x14ac:dyDescent="0.2">
      <c r="A2372" t="s">
        <v>290</v>
      </c>
      <c r="B2372" t="s">
        <v>132</v>
      </c>
      <c r="C2372">
        <f t="shared" si="78"/>
        <v>4963</v>
      </c>
      <c r="D2372" t="s">
        <v>279</v>
      </c>
      <c r="E2372">
        <v>7</v>
      </c>
      <c r="F2372">
        <v>45</v>
      </c>
      <c r="G2372" s="1">
        <v>0.47</v>
      </c>
      <c r="H2372" s="2">
        <v>0.44400000000000001</v>
      </c>
      <c r="I2372" s="2">
        <v>0.24399999999999999</v>
      </c>
      <c r="J2372" s="2">
        <v>0.311</v>
      </c>
    </row>
    <row r="2373" spans="1:10" x14ac:dyDescent="0.2">
      <c r="A2373" t="s">
        <v>290</v>
      </c>
      <c r="B2373" t="s">
        <v>132</v>
      </c>
      <c r="C2373">
        <f t="shared" si="78"/>
        <v>4198</v>
      </c>
      <c r="D2373" t="s">
        <v>443</v>
      </c>
      <c r="E2373">
        <v>6</v>
      </c>
      <c r="F2373">
        <v>1</v>
      </c>
      <c r="G2373" s="1">
        <v>0.33</v>
      </c>
      <c r="H2373" s="2">
        <v>1</v>
      </c>
    </row>
    <row r="2374" spans="1:10" x14ac:dyDescent="0.2">
      <c r="A2374" t="s">
        <v>290</v>
      </c>
      <c r="B2374" t="s">
        <v>132</v>
      </c>
      <c r="C2374">
        <f t="shared" si="78"/>
        <v>4198</v>
      </c>
      <c r="D2374" t="s">
        <v>443</v>
      </c>
      <c r="E2374">
        <v>7</v>
      </c>
      <c r="F2374">
        <v>2</v>
      </c>
      <c r="G2374" s="1">
        <v>0.67</v>
      </c>
      <c r="H2374" s="2">
        <v>0.5</v>
      </c>
      <c r="I2374" s="2">
        <v>0.5</v>
      </c>
    </row>
    <row r="2375" spans="1:10" x14ac:dyDescent="0.2">
      <c r="A2375" t="s">
        <v>290</v>
      </c>
      <c r="B2375" t="s">
        <v>132</v>
      </c>
      <c r="C2375">
        <f t="shared" si="78"/>
        <v>5003</v>
      </c>
      <c r="D2375" t="s">
        <v>324</v>
      </c>
      <c r="E2375">
        <v>3</v>
      </c>
      <c r="F2375">
        <v>1</v>
      </c>
      <c r="G2375" s="1">
        <v>0.5</v>
      </c>
      <c r="H2375" s="2">
        <v>1</v>
      </c>
    </row>
    <row r="2376" spans="1:10" x14ac:dyDescent="0.2">
      <c r="A2376" t="s">
        <v>290</v>
      </c>
      <c r="B2376" t="s">
        <v>132</v>
      </c>
      <c r="C2376">
        <f t="shared" si="78"/>
        <v>5003</v>
      </c>
      <c r="D2376" t="s">
        <v>324</v>
      </c>
      <c r="E2376">
        <v>7</v>
      </c>
      <c r="F2376">
        <v>1</v>
      </c>
      <c r="G2376" s="1">
        <v>0.5</v>
      </c>
      <c r="J2376" s="2">
        <v>1</v>
      </c>
    </row>
    <row r="2377" spans="1:10" x14ac:dyDescent="0.2">
      <c r="A2377" t="s">
        <v>290</v>
      </c>
      <c r="B2377" t="s">
        <v>132</v>
      </c>
      <c r="C2377">
        <f t="shared" si="78"/>
        <v>4964</v>
      </c>
      <c r="D2377" t="s">
        <v>242</v>
      </c>
      <c r="E2377">
        <v>5</v>
      </c>
      <c r="F2377">
        <v>3</v>
      </c>
      <c r="G2377" s="1">
        <v>0.33</v>
      </c>
      <c r="H2377" s="2">
        <v>0.66700000000000004</v>
      </c>
      <c r="J2377" s="2">
        <v>0.33300000000000002</v>
      </c>
    </row>
    <row r="2378" spans="1:10" x14ac:dyDescent="0.2">
      <c r="A2378" t="s">
        <v>290</v>
      </c>
      <c r="B2378" t="s">
        <v>132</v>
      </c>
      <c r="C2378">
        <f t="shared" si="78"/>
        <v>4964</v>
      </c>
      <c r="D2378" t="s">
        <v>242</v>
      </c>
      <c r="E2378">
        <v>6</v>
      </c>
      <c r="F2378">
        <v>3</v>
      </c>
      <c r="G2378" s="1">
        <v>0.33</v>
      </c>
      <c r="H2378" s="2">
        <v>0.33300000000000002</v>
      </c>
      <c r="I2378" s="2">
        <v>0.33300000000000002</v>
      </c>
      <c r="J2378" s="2">
        <v>0.33300000000000002</v>
      </c>
    </row>
    <row r="2379" spans="1:10" x14ac:dyDescent="0.2">
      <c r="A2379" t="s">
        <v>290</v>
      </c>
      <c r="B2379" t="s">
        <v>132</v>
      </c>
      <c r="C2379">
        <f t="shared" si="78"/>
        <v>4964</v>
      </c>
      <c r="D2379" t="s">
        <v>242</v>
      </c>
      <c r="E2379">
        <v>7</v>
      </c>
      <c r="F2379">
        <v>3</v>
      </c>
      <c r="G2379" s="1">
        <v>0.33</v>
      </c>
      <c r="H2379" s="2">
        <v>0.66700000000000004</v>
      </c>
      <c r="I2379" s="2">
        <v>0.33300000000000002</v>
      </c>
    </row>
    <row r="2380" spans="1:10" x14ac:dyDescent="0.2">
      <c r="A2380" t="s">
        <v>290</v>
      </c>
      <c r="B2380" t="s">
        <v>132</v>
      </c>
      <c r="C2380" t="e">
        <f t="shared" si="78"/>
        <v>#N/A</v>
      </c>
      <c r="D2380" t="s">
        <v>325</v>
      </c>
      <c r="E2380">
        <v>5</v>
      </c>
      <c r="F2380">
        <v>3</v>
      </c>
      <c r="G2380" s="1">
        <v>0.75</v>
      </c>
      <c r="H2380" s="2">
        <v>1</v>
      </c>
    </row>
    <row r="2381" spans="1:10" x14ac:dyDescent="0.2">
      <c r="A2381" t="s">
        <v>290</v>
      </c>
      <c r="B2381" t="s">
        <v>132</v>
      </c>
      <c r="C2381" t="e">
        <f t="shared" ref="C2381:C2406" si="79">VLOOKUP(D2381,s9_tamil,2,FALSE)</f>
        <v>#N/A</v>
      </c>
      <c r="D2381" t="s">
        <v>325</v>
      </c>
      <c r="E2381">
        <v>7</v>
      </c>
      <c r="F2381">
        <v>1</v>
      </c>
      <c r="G2381" s="1">
        <v>0.25</v>
      </c>
      <c r="H2381" s="2">
        <v>1</v>
      </c>
    </row>
    <row r="2382" spans="1:10" x14ac:dyDescent="0.2">
      <c r="A2382" t="s">
        <v>290</v>
      </c>
      <c r="B2382" t="s">
        <v>132</v>
      </c>
      <c r="C2382">
        <f t="shared" si="79"/>
        <v>5093</v>
      </c>
      <c r="D2382" t="s">
        <v>326</v>
      </c>
      <c r="E2382">
        <v>1</v>
      </c>
      <c r="F2382">
        <v>7</v>
      </c>
      <c r="G2382" s="1">
        <v>0.02</v>
      </c>
      <c r="I2382" s="2">
        <v>1</v>
      </c>
    </row>
    <row r="2383" spans="1:10" x14ac:dyDescent="0.2">
      <c r="A2383" t="s">
        <v>290</v>
      </c>
      <c r="B2383" t="s">
        <v>132</v>
      </c>
      <c r="C2383">
        <f t="shared" si="79"/>
        <v>5093</v>
      </c>
      <c r="D2383" t="s">
        <v>326</v>
      </c>
      <c r="E2383">
        <v>2</v>
      </c>
      <c r="F2383">
        <v>11</v>
      </c>
      <c r="G2383" s="1">
        <v>0.03</v>
      </c>
      <c r="H2383" s="2">
        <v>9.0999999999999998E-2</v>
      </c>
      <c r="I2383" s="2">
        <v>0.72699999999999998</v>
      </c>
      <c r="J2383" s="2">
        <v>0.182</v>
      </c>
    </row>
    <row r="2384" spans="1:10" x14ac:dyDescent="0.2">
      <c r="A2384" t="s">
        <v>290</v>
      </c>
      <c r="B2384" t="s">
        <v>132</v>
      </c>
      <c r="C2384">
        <f t="shared" si="79"/>
        <v>5093</v>
      </c>
      <c r="D2384" t="s">
        <v>326</v>
      </c>
      <c r="E2384">
        <v>3</v>
      </c>
      <c r="F2384">
        <v>25</v>
      </c>
      <c r="G2384" s="1">
        <v>0.06</v>
      </c>
      <c r="H2384" s="2">
        <v>0.28000000000000003</v>
      </c>
      <c r="I2384" s="2">
        <v>0.44</v>
      </c>
      <c r="J2384" s="2">
        <v>0.28000000000000003</v>
      </c>
    </row>
    <row r="2385" spans="1:10" x14ac:dyDescent="0.2">
      <c r="A2385" t="s">
        <v>290</v>
      </c>
      <c r="B2385" t="s">
        <v>132</v>
      </c>
      <c r="C2385">
        <f t="shared" si="79"/>
        <v>5093</v>
      </c>
      <c r="D2385" t="s">
        <v>326</v>
      </c>
      <c r="E2385">
        <v>4</v>
      </c>
      <c r="F2385">
        <v>39</v>
      </c>
      <c r="G2385" s="1">
        <v>0.1</v>
      </c>
      <c r="H2385" s="2">
        <v>0.35899999999999999</v>
      </c>
      <c r="I2385" s="2">
        <v>0.35899999999999999</v>
      </c>
      <c r="J2385" s="2">
        <v>0.28199999999999997</v>
      </c>
    </row>
    <row r="2386" spans="1:10" x14ac:dyDescent="0.2">
      <c r="A2386" t="s">
        <v>290</v>
      </c>
      <c r="B2386" t="s">
        <v>132</v>
      </c>
      <c r="C2386">
        <f t="shared" si="79"/>
        <v>5093</v>
      </c>
      <c r="D2386" t="s">
        <v>326</v>
      </c>
      <c r="E2386">
        <v>5</v>
      </c>
      <c r="F2386">
        <v>55</v>
      </c>
      <c r="G2386" s="1">
        <v>0.14000000000000001</v>
      </c>
      <c r="H2386" s="2">
        <v>0.54500000000000004</v>
      </c>
      <c r="I2386" s="2">
        <v>0.182</v>
      </c>
      <c r="J2386" s="2">
        <v>0.27300000000000002</v>
      </c>
    </row>
    <row r="2387" spans="1:10" x14ac:dyDescent="0.2">
      <c r="A2387" t="s">
        <v>290</v>
      </c>
      <c r="B2387" t="s">
        <v>132</v>
      </c>
      <c r="C2387">
        <f t="shared" si="79"/>
        <v>5093</v>
      </c>
      <c r="D2387" t="s">
        <v>326</v>
      </c>
      <c r="E2387">
        <v>6</v>
      </c>
      <c r="F2387">
        <v>99</v>
      </c>
      <c r="G2387" s="1">
        <v>0.25</v>
      </c>
      <c r="H2387" s="2">
        <v>0.192</v>
      </c>
      <c r="I2387" s="2">
        <v>0.56599999999999995</v>
      </c>
      <c r="J2387" s="2">
        <v>0.24199999999999999</v>
      </c>
    </row>
    <row r="2388" spans="1:10" x14ac:dyDescent="0.2">
      <c r="A2388" t="s">
        <v>290</v>
      </c>
      <c r="B2388" t="s">
        <v>132</v>
      </c>
      <c r="C2388">
        <f t="shared" si="79"/>
        <v>5093</v>
      </c>
      <c r="D2388" t="s">
        <v>326</v>
      </c>
      <c r="E2388">
        <v>7</v>
      </c>
      <c r="F2388">
        <v>158</v>
      </c>
      <c r="G2388" s="1">
        <v>0.4</v>
      </c>
      <c r="H2388" s="2">
        <v>0.24099999999999999</v>
      </c>
      <c r="I2388" s="2">
        <v>0.55700000000000005</v>
      </c>
      <c r="J2388" s="2">
        <v>0.20300000000000001</v>
      </c>
    </row>
    <row r="2389" spans="1:10" x14ac:dyDescent="0.2">
      <c r="A2389" t="s">
        <v>290</v>
      </c>
      <c r="B2389" t="s">
        <v>132</v>
      </c>
      <c r="C2389" t="e">
        <f t="shared" si="79"/>
        <v>#N/A</v>
      </c>
      <c r="D2389" t="s">
        <v>327</v>
      </c>
      <c r="E2389">
        <v>5</v>
      </c>
      <c r="F2389">
        <v>4</v>
      </c>
      <c r="G2389" s="1">
        <v>0.36</v>
      </c>
      <c r="H2389" s="2">
        <v>0.25</v>
      </c>
      <c r="I2389" s="2">
        <v>0.5</v>
      </c>
      <c r="J2389" s="2">
        <v>0.25</v>
      </c>
    </row>
    <row r="2390" spans="1:10" x14ac:dyDescent="0.2">
      <c r="A2390" t="s">
        <v>290</v>
      </c>
      <c r="B2390" t="s">
        <v>132</v>
      </c>
      <c r="C2390" t="e">
        <f t="shared" si="79"/>
        <v>#N/A</v>
      </c>
      <c r="D2390" t="s">
        <v>327</v>
      </c>
      <c r="E2390">
        <v>6</v>
      </c>
      <c r="F2390">
        <v>3</v>
      </c>
      <c r="G2390" s="1">
        <v>0.27</v>
      </c>
      <c r="H2390" s="2">
        <v>0.33300000000000002</v>
      </c>
      <c r="I2390" s="2">
        <v>0.66700000000000004</v>
      </c>
    </row>
    <row r="2391" spans="1:10" x14ac:dyDescent="0.2">
      <c r="A2391" t="s">
        <v>290</v>
      </c>
      <c r="B2391" t="s">
        <v>132</v>
      </c>
      <c r="C2391" t="e">
        <f t="shared" si="79"/>
        <v>#N/A</v>
      </c>
      <c r="D2391" t="s">
        <v>327</v>
      </c>
      <c r="E2391">
        <v>7</v>
      </c>
      <c r="F2391">
        <v>4</v>
      </c>
      <c r="G2391" s="1">
        <v>0.36</v>
      </c>
      <c r="I2391" s="2">
        <v>0.5</v>
      </c>
      <c r="J2391" s="2">
        <v>0.5</v>
      </c>
    </row>
    <row r="2392" spans="1:10" x14ac:dyDescent="0.2">
      <c r="A2392" t="s">
        <v>290</v>
      </c>
      <c r="B2392" t="s">
        <v>132</v>
      </c>
      <c r="C2392">
        <f t="shared" si="79"/>
        <v>318</v>
      </c>
      <c r="D2392" t="s">
        <v>96</v>
      </c>
      <c r="E2392">
        <v>7</v>
      </c>
      <c r="F2392">
        <v>2</v>
      </c>
      <c r="G2392" s="1">
        <v>1</v>
      </c>
      <c r="H2392" s="2">
        <v>0.5</v>
      </c>
      <c r="I2392" s="2">
        <v>0.5</v>
      </c>
    </row>
    <row r="2393" spans="1:10" x14ac:dyDescent="0.2">
      <c r="A2393" t="s">
        <v>290</v>
      </c>
      <c r="B2393" t="s">
        <v>132</v>
      </c>
      <c r="C2393">
        <f t="shared" si="79"/>
        <v>5130</v>
      </c>
      <c r="D2393" t="s">
        <v>107</v>
      </c>
      <c r="E2393">
        <v>4</v>
      </c>
      <c r="F2393">
        <v>1</v>
      </c>
      <c r="G2393" s="1">
        <v>0.2</v>
      </c>
      <c r="J2393" s="2">
        <v>1</v>
      </c>
    </row>
    <row r="2394" spans="1:10" x14ac:dyDescent="0.2">
      <c r="A2394" t="s">
        <v>290</v>
      </c>
      <c r="B2394" t="s">
        <v>132</v>
      </c>
      <c r="C2394">
        <f t="shared" si="79"/>
        <v>5130</v>
      </c>
      <c r="D2394" t="s">
        <v>107</v>
      </c>
      <c r="E2394">
        <v>5</v>
      </c>
      <c r="F2394">
        <v>2</v>
      </c>
      <c r="G2394" s="1">
        <v>0.4</v>
      </c>
      <c r="H2394" s="2">
        <v>0.5</v>
      </c>
      <c r="J2394" s="2">
        <v>0.5</v>
      </c>
    </row>
    <row r="2395" spans="1:10" x14ac:dyDescent="0.2">
      <c r="A2395" t="s">
        <v>290</v>
      </c>
      <c r="B2395" t="s">
        <v>132</v>
      </c>
      <c r="C2395">
        <f t="shared" si="79"/>
        <v>5130</v>
      </c>
      <c r="D2395" t="s">
        <v>107</v>
      </c>
      <c r="E2395">
        <v>6</v>
      </c>
      <c r="F2395">
        <v>1</v>
      </c>
      <c r="G2395" s="1">
        <v>0.2</v>
      </c>
      <c r="H2395" s="2">
        <v>1</v>
      </c>
    </row>
    <row r="2396" spans="1:10" x14ac:dyDescent="0.2">
      <c r="A2396" t="s">
        <v>290</v>
      </c>
      <c r="B2396" t="s">
        <v>132</v>
      </c>
      <c r="C2396">
        <f t="shared" si="79"/>
        <v>5130</v>
      </c>
      <c r="D2396" t="s">
        <v>107</v>
      </c>
      <c r="E2396">
        <v>7</v>
      </c>
      <c r="F2396">
        <v>1</v>
      </c>
      <c r="G2396" s="1">
        <v>0.2</v>
      </c>
      <c r="I2396" s="2">
        <v>1</v>
      </c>
    </row>
    <row r="2397" spans="1:10" x14ac:dyDescent="0.2">
      <c r="A2397" t="s">
        <v>290</v>
      </c>
      <c r="B2397" t="s">
        <v>132</v>
      </c>
      <c r="C2397" t="e">
        <f t="shared" si="79"/>
        <v>#N/A</v>
      </c>
      <c r="D2397" t="s">
        <v>328</v>
      </c>
      <c r="E2397">
        <v>3</v>
      </c>
      <c r="F2397">
        <v>3</v>
      </c>
      <c r="G2397" s="1">
        <v>0.12</v>
      </c>
      <c r="H2397" s="2">
        <v>0.33300000000000002</v>
      </c>
      <c r="J2397" s="2">
        <v>0.66700000000000004</v>
      </c>
    </row>
    <row r="2398" spans="1:10" x14ac:dyDescent="0.2">
      <c r="A2398" t="s">
        <v>290</v>
      </c>
      <c r="B2398" t="s">
        <v>132</v>
      </c>
      <c r="C2398" t="e">
        <f t="shared" si="79"/>
        <v>#N/A</v>
      </c>
      <c r="D2398" t="s">
        <v>328</v>
      </c>
      <c r="E2398">
        <v>4</v>
      </c>
      <c r="F2398">
        <v>4</v>
      </c>
      <c r="G2398" s="1">
        <v>0.15</v>
      </c>
      <c r="H2398" s="2">
        <v>0.5</v>
      </c>
      <c r="I2398" s="2">
        <v>0.5</v>
      </c>
    </row>
    <row r="2399" spans="1:10" x14ac:dyDescent="0.2">
      <c r="A2399" t="s">
        <v>290</v>
      </c>
      <c r="B2399" t="s">
        <v>132</v>
      </c>
      <c r="C2399" t="e">
        <f t="shared" si="79"/>
        <v>#N/A</v>
      </c>
      <c r="D2399" t="s">
        <v>328</v>
      </c>
      <c r="E2399">
        <v>5</v>
      </c>
      <c r="F2399">
        <v>3</v>
      </c>
      <c r="G2399" s="1">
        <v>0.12</v>
      </c>
      <c r="H2399" s="2">
        <v>0.33300000000000002</v>
      </c>
      <c r="I2399" s="2">
        <v>0.66700000000000004</v>
      </c>
    </row>
    <row r="2400" spans="1:10" x14ac:dyDescent="0.2">
      <c r="A2400" t="s">
        <v>290</v>
      </c>
      <c r="B2400" t="s">
        <v>132</v>
      </c>
      <c r="C2400" t="e">
        <f t="shared" si="79"/>
        <v>#N/A</v>
      </c>
      <c r="D2400" t="s">
        <v>328</v>
      </c>
      <c r="E2400">
        <v>6</v>
      </c>
      <c r="F2400">
        <v>7</v>
      </c>
      <c r="G2400" s="1">
        <v>0.27</v>
      </c>
      <c r="H2400" s="2">
        <v>0.14299999999999999</v>
      </c>
      <c r="I2400" s="2">
        <v>0.57099999999999995</v>
      </c>
      <c r="J2400" s="2">
        <v>0.28599999999999998</v>
      </c>
    </row>
    <row r="2401" spans="1:14" x14ac:dyDescent="0.2">
      <c r="A2401" t="s">
        <v>290</v>
      </c>
      <c r="B2401" t="s">
        <v>132</v>
      </c>
      <c r="C2401" t="e">
        <f t="shared" si="79"/>
        <v>#N/A</v>
      </c>
      <c r="D2401" t="s">
        <v>328</v>
      </c>
      <c r="E2401">
        <v>7</v>
      </c>
      <c r="F2401">
        <v>9</v>
      </c>
      <c r="G2401" s="1">
        <v>0.35</v>
      </c>
      <c r="H2401" s="2">
        <v>0.222</v>
      </c>
      <c r="I2401" s="2">
        <v>0.111</v>
      </c>
      <c r="J2401" s="2">
        <v>0.66700000000000004</v>
      </c>
    </row>
    <row r="2402" spans="1:14" x14ac:dyDescent="0.2">
      <c r="A2402" t="s">
        <v>290</v>
      </c>
      <c r="B2402" t="s">
        <v>132</v>
      </c>
      <c r="C2402">
        <f t="shared" si="79"/>
        <v>5046</v>
      </c>
      <c r="D2402" t="s">
        <v>329</v>
      </c>
      <c r="E2402">
        <v>3</v>
      </c>
      <c r="F2402">
        <v>3</v>
      </c>
      <c r="G2402" s="1">
        <v>0.09</v>
      </c>
      <c r="H2402" s="2">
        <v>0.33300000000000002</v>
      </c>
      <c r="I2402" s="2">
        <v>0.33300000000000002</v>
      </c>
      <c r="J2402" s="2">
        <v>0.33300000000000002</v>
      </c>
    </row>
    <row r="2403" spans="1:14" x14ac:dyDescent="0.2">
      <c r="A2403" t="s">
        <v>290</v>
      </c>
      <c r="B2403" t="s">
        <v>132</v>
      </c>
      <c r="C2403">
        <f t="shared" si="79"/>
        <v>5046</v>
      </c>
      <c r="D2403" t="s">
        <v>329</v>
      </c>
      <c r="E2403">
        <v>4</v>
      </c>
      <c r="F2403">
        <v>6</v>
      </c>
      <c r="G2403" s="1">
        <v>0.18</v>
      </c>
      <c r="H2403" s="2">
        <v>0.33300000000000002</v>
      </c>
      <c r="J2403" s="2">
        <v>0.66700000000000004</v>
      </c>
    </row>
    <row r="2404" spans="1:14" x14ac:dyDescent="0.2">
      <c r="A2404" t="s">
        <v>290</v>
      </c>
      <c r="B2404" t="s">
        <v>132</v>
      </c>
      <c r="C2404">
        <f t="shared" si="79"/>
        <v>5046</v>
      </c>
      <c r="D2404" t="s">
        <v>329</v>
      </c>
      <c r="E2404">
        <v>5</v>
      </c>
      <c r="F2404">
        <v>4</v>
      </c>
      <c r="G2404" s="1">
        <v>0.12</v>
      </c>
      <c r="H2404" s="2">
        <v>0.5</v>
      </c>
      <c r="I2404" s="2">
        <v>0.5</v>
      </c>
    </row>
    <row r="2405" spans="1:14" x14ac:dyDescent="0.2">
      <c r="A2405" t="s">
        <v>290</v>
      </c>
      <c r="B2405" t="s">
        <v>132</v>
      </c>
      <c r="C2405">
        <f t="shared" si="79"/>
        <v>5046</v>
      </c>
      <c r="D2405" t="s">
        <v>329</v>
      </c>
      <c r="E2405">
        <v>6</v>
      </c>
      <c r="F2405">
        <v>7</v>
      </c>
      <c r="G2405" s="1">
        <v>0.21</v>
      </c>
      <c r="H2405" s="2">
        <v>0.85699999999999998</v>
      </c>
      <c r="I2405" s="2">
        <v>0.14299999999999999</v>
      </c>
    </row>
    <row r="2406" spans="1:14" x14ac:dyDescent="0.2">
      <c r="A2406" t="s">
        <v>290</v>
      </c>
      <c r="B2406" t="s">
        <v>132</v>
      </c>
      <c r="C2406">
        <f t="shared" si="79"/>
        <v>5046</v>
      </c>
      <c r="D2406" t="s">
        <v>329</v>
      </c>
      <c r="E2406">
        <v>7</v>
      </c>
      <c r="F2406">
        <v>14</v>
      </c>
      <c r="G2406" s="1">
        <v>0.41</v>
      </c>
      <c r="H2406" s="2">
        <v>0.35699999999999998</v>
      </c>
      <c r="I2406" s="2">
        <v>0.42899999999999999</v>
      </c>
      <c r="J2406" s="2">
        <v>0.214</v>
      </c>
    </row>
    <row r="2407" spans="1:14" x14ac:dyDescent="0.2">
      <c r="A2407" t="s">
        <v>290</v>
      </c>
      <c r="B2407" t="s">
        <v>60</v>
      </c>
      <c r="C2407">
        <f t="shared" ref="C2407:C2438" si="80">VLOOKUP(D2407,s9_telugu,2,FALSE)</f>
        <v>2028</v>
      </c>
      <c r="D2407" t="s">
        <v>24</v>
      </c>
      <c r="E2407">
        <v>1</v>
      </c>
      <c r="F2407">
        <v>1</v>
      </c>
      <c r="G2407" s="1">
        <v>0.01</v>
      </c>
      <c r="I2407" s="2">
        <v>1</v>
      </c>
      <c r="M2407" t="s">
        <v>237</v>
      </c>
      <c r="N2407">
        <v>2026</v>
      </c>
    </row>
    <row r="2408" spans="1:14" x14ac:dyDescent="0.2">
      <c r="A2408" t="s">
        <v>290</v>
      </c>
      <c r="B2408" t="s">
        <v>60</v>
      </c>
      <c r="C2408">
        <f t="shared" si="80"/>
        <v>2028</v>
      </c>
      <c r="D2408" t="s">
        <v>24</v>
      </c>
      <c r="E2408">
        <v>2</v>
      </c>
      <c r="F2408">
        <v>1</v>
      </c>
      <c r="G2408" s="1">
        <v>0.01</v>
      </c>
      <c r="I2408" s="2">
        <v>1</v>
      </c>
      <c r="M2408" t="s">
        <v>24</v>
      </c>
      <c r="N2408">
        <v>2028</v>
      </c>
    </row>
    <row r="2409" spans="1:14" x14ac:dyDescent="0.2">
      <c r="A2409" t="s">
        <v>290</v>
      </c>
      <c r="B2409" t="s">
        <v>60</v>
      </c>
      <c r="C2409">
        <f t="shared" si="80"/>
        <v>2028</v>
      </c>
      <c r="D2409" t="s">
        <v>24</v>
      </c>
      <c r="E2409">
        <v>3</v>
      </c>
      <c r="F2409">
        <v>10</v>
      </c>
      <c r="G2409" s="1">
        <v>0.05</v>
      </c>
      <c r="H2409" s="2">
        <v>0.5</v>
      </c>
      <c r="I2409" s="2">
        <v>0.3</v>
      </c>
      <c r="J2409" s="2">
        <v>0.2</v>
      </c>
      <c r="M2409" t="s">
        <v>334</v>
      </c>
      <c r="N2409">
        <v>357</v>
      </c>
    </row>
    <row r="2410" spans="1:14" x14ac:dyDescent="0.2">
      <c r="A2410" t="s">
        <v>290</v>
      </c>
      <c r="B2410" t="s">
        <v>60</v>
      </c>
      <c r="C2410">
        <f t="shared" si="80"/>
        <v>2028</v>
      </c>
      <c r="D2410" t="s">
        <v>24</v>
      </c>
      <c r="E2410">
        <v>4</v>
      </c>
      <c r="F2410">
        <v>16</v>
      </c>
      <c r="G2410" s="1">
        <v>0.09</v>
      </c>
      <c r="H2410" s="2">
        <v>0.56299999999999994</v>
      </c>
      <c r="I2410" s="2">
        <v>0.188</v>
      </c>
      <c r="J2410" s="2">
        <v>0.25</v>
      </c>
      <c r="M2410" t="s">
        <v>73</v>
      </c>
      <c r="N2410">
        <v>3083</v>
      </c>
    </row>
    <row r="2411" spans="1:14" x14ac:dyDescent="0.2">
      <c r="A2411" t="s">
        <v>290</v>
      </c>
      <c r="B2411" t="s">
        <v>60</v>
      </c>
      <c r="C2411">
        <f t="shared" si="80"/>
        <v>2028</v>
      </c>
      <c r="D2411" t="s">
        <v>24</v>
      </c>
      <c r="E2411">
        <v>5</v>
      </c>
      <c r="F2411">
        <v>36</v>
      </c>
      <c r="G2411" s="1">
        <v>0.19</v>
      </c>
      <c r="H2411" s="2">
        <v>0.44400000000000001</v>
      </c>
      <c r="I2411" s="2">
        <v>0.13900000000000001</v>
      </c>
      <c r="J2411" s="2">
        <v>0.41699999999999998</v>
      </c>
      <c r="M2411" t="s">
        <v>188</v>
      </c>
      <c r="N2411">
        <v>5095</v>
      </c>
    </row>
    <row r="2412" spans="1:14" x14ac:dyDescent="0.2">
      <c r="A2412" t="s">
        <v>290</v>
      </c>
      <c r="B2412" t="s">
        <v>60</v>
      </c>
      <c r="C2412">
        <f t="shared" si="80"/>
        <v>2028</v>
      </c>
      <c r="D2412" t="s">
        <v>24</v>
      </c>
      <c r="E2412">
        <v>6</v>
      </c>
      <c r="F2412">
        <v>42</v>
      </c>
      <c r="G2412" s="1">
        <v>0.22</v>
      </c>
      <c r="H2412" s="2">
        <v>0.47599999999999998</v>
      </c>
      <c r="I2412" s="2">
        <v>0.26200000000000001</v>
      </c>
      <c r="J2412" s="2">
        <v>0.26200000000000001</v>
      </c>
      <c r="M2412" t="s">
        <v>148</v>
      </c>
      <c r="N2412">
        <v>3095</v>
      </c>
    </row>
    <row r="2413" spans="1:14" x14ac:dyDescent="0.2">
      <c r="A2413" t="s">
        <v>290</v>
      </c>
      <c r="B2413" t="s">
        <v>60</v>
      </c>
      <c r="C2413">
        <f t="shared" si="80"/>
        <v>2028</v>
      </c>
      <c r="D2413" t="s">
        <v>24</v>
      </c>
      <c r="E2413">
        <v>7</v>
      </c>
      <c r="F2413">
        <v>82</v>
      </c>
      <c r="G2413" s="1">
        <v>0.44</v>
      </c>
      <c r="H2413" s="2">
        <v>0.42699999999999999</v>
      </c>
      <c r="I2413" s="2">
        <v>0.317</v>
      </c>
      <c r="J2413" s="2">
        <v>0.25600000000000001</v>
      </c>
      <c r="M2413" t="s">
        <v>69</v>
      </c>
      <c r="N2413">
        <v>567</v>
      </c>
    </row>
    <row r="2414" spans="1:14" x14ac:dyDescent="0.2">
      <c r="A2414" t="s">
        <v>290</v>
      </c>
      <c r="B2414" t="s">
        <v>60</v>
      </c>
      <c r="C2414">
        <f t="shared" si="80"/>
        <v>3095</v>
      </c>
      <c r="D2414" t="s">
        <v>148</v>
      </c>
      <c r="E2414">
        <v>2</v>
      </c>
      <c r="F2414">
        <v>2</v>
      </c>
      <c r="G2414" s="1">
        <v>0.02</v>
      </c>
      <c r="I2414" s="2">
        <v>1</v>
      </c>
      <c r="M2414" t="s">
        <v>16</v>
      </c>
      <c r="N2414">
        <v>388</v>
      </c>
    </row>
    <row r="2415" spans="1:14" x14ac:dyDescent="0.2">
      <c r="A2415" t="s">
        <v>290</v>
      </c>
      <c r="B2415" t="s">
        <v>60</v>
      </c>
      <c r="C2415">
        <f t="shared" si="80"/>
        <v>3095</v>
      </c>
      <c r="D2415" t="s">
        <v>148</v>
      </c>
      <c r="E2415">
        <v>3</v>
      </c>
      <c r="F2415">
        <v>3</v>
      </c>
      <c r="G2415" s="1">
        <v>0.03</v>
      </c>
      <c r="H2415" s="2">
        <v>0.66700000000000004</v>
      </c>
      <c r="I2415" s="2">
        <v>0.33300000000000002</v>
      </c>
      <c r="M2415" t="s">
        <v>90</v>
      </c>
      <c r="N2415">
        <v>3227</v>
      </c>
    </row>
    <row r="2416" spans="1:14" x14ac:dyDescent="0.2">
      <c r="A2416" t="s">
        <v>290</v>
      </c>
      <c r="B2416" t="s">
        <v>60</v>
      </c>
      <c r="C2416">
        <f t="shared" si="80"/>
        <v>3095</v>
      </c>
      <c r="D2416" t="s">
        <v>148</v>
      </c>
      <c r="E2416">
        <v>4</v>
      </c>
      <c r="F2416">
        <v>14</v>
      </c>
      <c r="G2416" s="1">
        <v>0.14000000000000001</v>
      </c>
      <c r="H2416" s="2">
        <v>0.14299999999999999</v>
      </c>
      <c r="I2416" s="2">
        <v>0.5</v>
      </c>
      <c r="J2416" s="2">
        <v>0.35699999999999998</v>
      </c>
      <c r="M2416" t="s">
        <v>330</v>
      </c>
      <c r="N2416">
        <v>4795</v>
      </c>
    </row>
    <row r="2417" spans="1:14" x14ac:dyDescent="0.2">
      <c r="A2417" t="s">
        <v>290</v>
      </c>
      <c r="B2417" t="s">
        <v>60</v>
      </c>
      <c r="C2417">
        <f t="shared" si="80"/>
        <v>3095</v>
      </c>
      <c r="D2417" t="s">
        <v>148</v>
      </c>
      <c r="E2417">
        <v>5</v>
      </c>
      <c r="F2417">
        <v>14</v>
      </c>
      <c r="G2417" s="1">
        <v>0.14000000000000001</v>
      </c>
      <c r="H2417" s="2">
        <v>0.35699999999999998</v>
      </c>
      <c r="I2417" s="2">
        <v>0.35699999999999998</v>
      </c>
      <c r="J2417" s="2">
        <v>0.28599999999999998</v>
      </c>
      <c r="M2417" t="s">
        <v>144</v>
      </c>
      <c r="N2417">
        <v>322</v>
      </c>
    </row>
    <row r="2418" spans="1:14" x14ac:dyDescent="0.2">
      <c r="A2418" t="s">
        <v>290</v>
      </c>
      <c r="B2418" t="s">
        <v>60</v>
      </c>
      <c r="C2418">
        <f t="shared" si="80"/>
        <v>3095</v>
      </c>
      <c r="D2418" t="s">
        <v>148</v>
      </c>
      <c r="E2418">
        <v>6</v>
      </c>
      <c r="F2418">
        <v>25</v>
      </c>
      <c r="G2418" s="1">
        <v>0.25</v>
      </c>
      <c r="H2418" s="2">
        <v>0.32</v>
      </c>
      <c r="I2418" s="2">
        <v>0.28000000000000003</v>
      </c>
      <c r="J2418" s="2">
        <v>0.4</v>
      </c>
      <c r="M2418" t="s">
        <v>57</v>
      </c>
      <c r="N2418">
        <v>768</v>
      </c>
    </row>
    <row r="2419" spans="1:14" x14ac:dyDescent="0.2">
      <c r="A2419" t="s">
        <v>290</v>
      </c>
      <c r="B2419" t="s">
        <v>60</v>
      </c>
      <c r="C2419">
        <f t="shared" si="80"/>
        <v>3095</v>
      </c>
      <c r="D2419" t="s">
        <v>148</v>
      </c>
      <c r="E2419">
        <v>7</v>
      </c>
      <c r="F2419">
        <v>41</v>
      </c>
      <c r="G2419" s="1">
        <v>0.41</v>
      </c>
      <c r="H2419" s="2">
        <v>0.439</v>
      </c>
      <c r="I2419" s="2">
        <v>0.19500000000000001</v>
      </c>
      <c r="J2419" s="2">
        <v>0.36599999999999999</v>
      </c>
      <c r="M2419" t="s">
        <v>72</v>
      </c>
      <c r="N2419">
        <v>2290</v>
      </c>
    </row>
    <row r="2420" spans="1:14" x14ac:dyDescent="0.2">
      <c r="A2420" t="s">
        <v>290</v>
      </c>
      <c r="B2420" t="s">
        <v>60</v>
      </c>
      <c r="C2420">
        <f t="shared" si="80"/>
        <v>3227</v>
      </c>
      <c r="D2420" t="s">
        <v>90</v>
      </c>
      <c r="E2420">
        <v>6</v>
      </c>
      <c r="F2420">
        <v>1</v>
      </c>
      <c r="G2420" s="1">
        <v>0.33</v>
      </c>
      <c r="I2420" s="2">
        <v>1</v>
      </c>
      <c r="M2420" t="s">
        <v>331</v>
      </c>
      <c r="N2420">
        <v>5109</v>
      </c>
    </row>
    <row r="2421" spans="1:14" x14ac:dyDescent="0.2">
      <c r="A2421" t="s">
        <v>290</v>
      </c>
      <c r="B2421" t="s">
        <v>60</v>
      </c>
      <c r="C2421">
        <f t="shared" si="80"/>
        <v>3227</v>
      </c>
      <c r="D2421" t="s">
        <v>90</v>
      </c>
      <c r="E2421">
        <v>7</v>
      </c>
      <c r="F2421">
        <v>2</v>
      </c>
      <c r="G2421" s="1">
        <v>0.67</v>
      </c>
      <c r="H2421" s="2">
        <v>0.5</v>
      </c>
      <c r="I2421" s="2">
        <v>0.5</v>
      </c>
      <c r="M2421" t="s">
        <v>332</v>
      </c>
      <c r="N2421">
        <v>5111</v>
      </c>
    </row>
    <row r="2422" spans="1:14" x14ac:dyDescent="0.2">
      <c r="A2422" t="s">
        <v>290</v>
      </c>
      <c r="B2422" t="s">
        <v>60</v>
      </c>
      <c r="C2422">
        <f t="shared" si="80"/>
        <v>4795</v>
      </c>
      <c r="D2422" t="s">
        <v>330</v>
      </c>
      <c r="E2422">
        <v>2</v>
      </c>
      <c r="F2422">
        <v>1</v>
      </c>
      <c r="G2422" s="1">
        <v>0.02</v>
      </c>
      <c r="J2422" s="2">
        <v>1</v>
      </c>
      <c r="M2422" t="s">
        <v>242</v>
      </c>
      <c r="N2422">
        <v>5110</v>
      </c>
    </row>
    <row r="2423" spans="1:14" x14ac:dyDescent="0.2">
      <c r="A2423" t="s">
        <v>290</v>
      </c>
      <c r="B2423" t="s">
        <v>60</v>
      </c>
      <c r="C2423">
        <f t="shared" si="80"/>
        <v>4795</v>
      </c>
      <c r="D2423" t="s">
        <v>330</v>
      </c>
      <c r="E2423">
        <v>3</v>
      </c>
      <c r="F2423">
        <v>6</v>
      </c>
      <c r="G2423" s="1">
        <v>0.11</v>
      </c>
      <c r="H2423" s="2">
        <v>0.33300000000000002</v>
      </c>
      <c r="I2423" s="2">
        <v>0.33300000000000002</v>
      </c>
      <c r="J2423" s="2">
        <v>0.33300000000000002</v>
      </c>
      <c r="M2423" t="s">
        <v>234</v>
      </c>
      <c r="N2423">
        <v>3969</v>
      </c>
    </row>
    <row r="2424" spans="1:14" x14ac:dyDescent="0.2">
      <c r="A2424" t="s">
        <v>290</v>
      </c>
      <c r="B2424" t="s">
        <v>60</v>
      </c>
      <c r="C2424">
        <f t="shared" si="80"/>
        <v>4795</v>
      </c>
      <c r="D2424" t="s">
        <v>330</v>
      </c>
      <c r="E2424">
        <v>4</v>
      </c>
      <c r="F2424">
        <v>11</v>
      </c>
      <c r="G2424" s="1">
        <v>0.19</v>
      </c>
      <c r="H2424" s="2">
        <v>0.27300000000000002</v>
      </c>
      <c r="I2424" s="2">
        <v>0.36399999999999999</v>
      </c>
      <c r="J2424" s="2">
        <v>0.36399999999999999</v>
      </c>
      <c r="M2424" t="s">
        <v>369</v>
      </c>
      <c r="N2424">
        <v>4966</v>
      </c>
    </row>
    <row r="2425" spans="1:14" x14ac:dyDescent="0.2">
      <c r="A2425" t="s">
        <v>290</v>
      </c>
      <c r="B2425" t="s">
        <v>60</v>
      </c>
      <c r="C2425">
        <f t="shared" si="80"/>
        <v>4795</v>
      </c>
      <c r="D2425" t="s">
        <v>330</v>
      </c>
      <c r="E2425">
        <v>5</v>
      </c>
      <c r="F2425">
        <v>10</v>
      </c>
      <c r="G2425" s="1">
        <v>0.18</v>
      </c>
      <c r="H2425" s="2">
        <v>0.3</v>
      </c>
      <c r="I2425" s="2">
        <v>0.2</v>
      </c>
      <c r="J2425" s="2">
        <v>0.5</v>
      </c>
      <c r="M2425" t="s">
        <v>333</v>
      </c>
      <c r="N2425">
        <v>4967</v>
      </c>
    </row>
    <row r="2426" spans="1:14" x14ac:dyDescent="0.2">
      <c r="A2426" t="s">
        <v>290</v>
      </c>
      <c r="B2426" t="s">
        <v>60</v>
      </c>
      <c r="C2426">
        <f t="shared" si="80"/>
        <v>4795</v>
      </c>
      <c r="D2426" t="s">
        <v>330</v>
      </c>
      <c r="E2426">
        <v>6</v>
      </c>
      <c r="F2426">
        <v>10</v>
      </c>
      <c r="G2426" s="1">
        <v>0.18</v>
      </c>
      <c r="H2426" s="2">
        <v>0.1</v>
      </c>
      <c r="I2426" s="2">
        <v>0.5</v>
      </c>
      <c r="J2426" s="2">
        <v>0.4</v>
      </c>
      <c r="M2426" t="s">
        <v>191</v>
      </c>
      <c r="N2426">
        <v>157</v>
      </c>
    </row>
    <row r="2427" spans="1:14" x14ac:dyDescent="0.2">
      <c r="A2427" t="s">
        <v>290</v>
      </c>
      <c r="B2427" t="s">
        <v>60</v>
      </c>
      <c r="C2427">
        <f t="shared" si="80"/>
        <v>4795</v>
      </c>
      <c r="D2427" t="s">
        <v>330</v>
      </c>
      <c r="E2427">
        <v>7</v>
      </c>
      <c r="F2427">
        <v>19</v>
      </c>
      <c r="G2427" s="1">
        <v>0.33</v>
      </c>
      <c r="H2427" s="2">
        <v>0.21099999999999999</v>
      </c>
      <c r="I2427" s="2">
        <v>0.42099999999999999</v>
      </c>
      <c r="J2427" s="2">
        <v>0.36799999999999999</v>
      </c>
    </row>
    <row r="2428" spans="1:14" x14ac:dyDescent="0.2">
      <c r="A2428" t="s">
        <v>290</v>
      </c>
      <c r="B2428" t="s">
        <v>60</v>
      </c>
      <c r="C2428">
        <f t="shared" si="80"/>
        <v>5109</v>
      </c>
      <c r="D2428" t="s">
        <v>331</v>
      </c>
      <c r="E2428">
        <v>7</v>
      </c>
      <c r="F2428">
        <v>2</v>
      </c>
      <c r="G2428" s="1">
        <v>1</v>
      </c>
      <c r="J2428" s="2">
        <v>1</v>
      </c>
    </row>
    <row r="2429" spans="1:14" x14ac:dyDescent="0.2">
      <c r="A2429" t="s">
        <v>290</v>
      </c>
      <c r="B2429" t="s">
        <v>60</v>
      </c>
      <c r="C2429">
        <f t="shared" si="80"/>
        <v>567</v>
      </c>
      <c r="D2429" t="s">
        <v>69</v>
      </c>
      <c r="E2429">
        <v>2</v>
      </c>
      <c r="F2429">
        <v>2</v>
      </c>
      <c r="G2429" s="1">
        <v>0.02</v>
      </c>
      <c r="I2429" s="2">
        <v>0.5</v>
      </c>
      <c r="J2429" s="2">
        <v>0.5</v>
      </c>
    </row>
    <row r="2430" spans="1:14" x14ac:dyDescent="0.2">
      <c r="A2430" t="s">
        <v>290</v>
      </c>
      <c r="B2430" t="s">
        <v>60</v>
      </c>
      <c r="C2430">
        <f t="shared" si="80"/>
        <v>567</v>
      </c>
      <c r="D2430" t="s">
        <v>69</v>
      </c>
      <c r="E2430">
        <v>3</v>
      </c>
      <c r="F2430">
        <v>2</v>
      </c>
      <c r="G2430" s="1">
        <v>0.02</v>
      </c>
      <c r="H2430" s="2">
        <v>1</v>
      </c>
    </row>
    <row r="2431" spans="1:14" x14ac:dyDescent="0.2">
      <c r="A2431" t="s">
        <v>290</v>
      </c>
      <c r="B2431" t="s">
        <v>60</v>
      </c>
      <c r="C2431">
        <f t="shared" si="80"/>
        <v>567</v>
      </c>
      <c r="D2431" t="s">
        <v>69</v>
      </c>
      <c r="E2431">
        <v>4</v>
      </c>
      <c r="F2431">
        <v>10</v>
      </c>
      <c r="G2431" s="1">
        <v>0.09</v>
      </c>
      <c r="H2431" s="2">
        <v>0.6</v>
      </c>
      <c r="I2431" s="2">
        <v>0.1</v>
      </c>
      <c r="J2431" s="2">
        <v>0.3</v>
      </c>
    </row>
    <row r="2432" spans="1:14" x14ac:dyDescent="0.2">
      <c r="A2432" t="s">
        <v>290</v>
      </c>
      <c r="B2432" t="s">
        <v>60</v>
      </c>
      <c r="C2432">
        <f t="shared" si="80"/>
        <v>567</v>
      </c>
      <c r="D2432" t="s">
        <v>69</v>
      </c>
      <c r="E2432">
        <v>5</v>
      </c>
      <c r="F2432">
        <v>22</v>
      </c>
      <c r="G2432" s="1">
        <v>0.2</v>
      </c>
      <c r="H2432" s="2">
        <v>0.86399999999999999</v>
      </c>
      <c r="I2432" s="2">
        <v>4.4999999999999998E-2</v>
      </c>
      <c r="J2432" s="2">
        <v>9.0999999999999998E-2</v>
      </c>
    </row>
    <row r="2433" spans="1:10" x14ac:dyDescent="0.2">
      <c r="A2433" t="s">
        <v>290</v>
      </c>
      <c r="B2433" t="s">
        <v>60</v>
      </c>
      <c r="C2433">
        <f t="shared" si="80"/>
        <v>567</v>
      </c>
      <c r="D2433" t="s">
        <v>69</v>
      </c>
      <c r="E2433">
        <v>6</v>
      </c>
      <c r="F2433">
        <v>32</v>
      </c>
      <c r="G2433" s="1">
        <v>0.28999999999999998</v>
      </c>
      <c r="H2433" s="2">
        <v>0.56299999999999994</v>
      </c>
      <c r="I2433" s="2">
        <v>0.219</v>
      </c>
      <c r="J2433" s="2">
        <v>0.219</v>
      </c>
    </row>
    <row r="2434" spans="1:10" x14ac:dyDescent="0.2">
      <c r="A2434" t="s">
        <v>290</v>
      </c>
      <c r="B2434" t="s">
        <v>60</v>
      </c>
      <c r="C2434">
        <f t="shared" si="80"/>
        <v>567</v>
      </c>
      <c r="D2434" t="s">
        <v>69</v>
      </c>
      <c r="E2434">
        <v>7</v>
      </c>
      <c r="F2434">
        <v>43</v>
      </c>
      <c r="G2434" s="1">
        <v>0.39</v>
      </c>
      <c r="H2434" s="2">
        <v>0.58099999999999996</v>
      </c>
      <c r="I2434" s="2">
        <v>0.23300000000000001</v>
      </c>
      <c r="J2434" s="2">
        <v>0.186</v>
      </c>
    </row>
    <row r="2435" spans="1:10" x14ac:dyDescent="0.2">
      <c r="A2435" t="s">
        <v>290</v>
      </c>
      <c r="B2435" t="s">
        <v>60</v>
      </c>
      <c r="C2435">
        <f t="shared" si="80"/>
        <v>388</v>
      </c>
      <c r="D2435" t="s">
        <v>16</v>
      </c>
      <c r="E2435">
        <v>2</v>
      </c>
      <c r="F2435">
        <v>1</v>
      </c>
      <c r="G2435" s="1">
        <v>0.01</v>
      </c>
      <c r="I2435" s="2">
        <v>1</v>
      </c>
    </row>
    <row r="2436" spans="1:10" x14ac:dyDescent="0.2">
      <c r="A2436" t="s">
        <v>290</v>
      </c>
      <c r="B2436" t="s">
        <v>60</v>
      </c>
      <c r="C2436">
        <f t="shared" si="80"/>
        <v>388</v>
      </c>
      <c r="D2436" t="s">
        <v>16</v>
      </c>
      <c r="E2436">
        <v>3</v>
      </c>
      <c r="F2436">
        <v>2</v>
      </c>
      <c r="G2436" s="1">
        <v>0.02</v>
      </c>
      <c r="H2436" s="2">
        <v>0.5</v>
      </c>
      <c r="I2436" s="2">
        <v>0.5</v>
      </c>
    </row>
    <row r="2437" spans="1:10" x14ac:dyDescent="0.2">
      <c r="A2437" t="s">
        <v>290</v>
      </c>
      <c r="B2437" t="s">
        <v>60</v>
      </c>
      <c r="C2437">
        <f t="shared" si="80"/>
        <v>388</v>
      </c>
      <c r="D2437" t="s">
        <v>16</v>
      </c>
      <c r="E2437">
        <v>4</v>
      </c>
      <c r="F2437">
        <v>7</v>
      </c>
      <c r="G2437" s="1">
        <v>0.08</v>
      </c>
      <c r="H2437" s="2">
        <v>0.57099999999999995</v>
      </c>
      <c r="J2437" s="2">
        <v>0.42899999999999999</v>
      </c>
    </row>
    <row r="2438" spans="1:10" x14ac:dyDescent="0.2">
      <c r="A2438" t="s">
        <v>290</v>
      </c>
      <c r="B2438" t="s">
        <v>60</v>
      </c>
      <c r="C2438">
        <f t="shared" si="80"/>
        <v>388</v>
      </c>
      <c r="D2438" t="s">
        <v>16</v>
      </c>
      <c r="E2438">
        <v>5</v>
      </c>
      <c r="F2438">
        <v>21</v>
      </c>
      <c r="G2438" s="1">
        <v>0.25</v>
      </c>
      <c r="H2438" s="2">
        <v>0.52400000000000002</v>
      </c>
      <c r="I2438" s="2">
        <v>4.8000000000000001E-2</v>
      </c>
      <c r="J2438" s="2">
        <v>0.42899999999999999</v>
      </c>
    </row>
    <row r="2439" spans="1:10" x14ac:dyDescent="0.2">
      <c r="A2439" t="s">
        <v>290</v>
      </c>
      <c r="B2439" t="s">
        <v>60</v>
      </c>
      <c r="C2439">
        <f t="shared" ref="C2439:C2470" si="81">VLOOKUP(D2439,s9_telugu,2,FALSE)</f>
        <v>388</v>
      </c>
      <c r="D2439" t="s">
        <v>16</v>
      </c>
      <c r="E2439">
        <v>6</v>
      </c>
      <c r="F2439">
        <v>13</v>
      </c>
      <c r="G2439" s="1">
        <v>0.15</v>
      </c>
      <c r="H2439" s="2">
        <v>0.46200000000000002</v>
      </c>
      <c r="I2439" s="2">
        <v>0.38500000000000001</v>
      </c>
      <c r="J2439" s="2">
        <v>0.154</v>
      </c>
    </row>
    <row r="2440" spans="1:10" x14ac:dyDescent="0.2">
      <c r="A2440" t="s">
        <v>290</v>
      </c>
      <c r="B2440" t="s">
        <v>60</v>
      </c>
      <c r="C2440">
        <f t="shared" si="81"/>
        <v>388</v>
      </c>
      <c r="D2440" t="s">
        <v>16</v>
      </c>
      <c r="E2440">
        <v>7</v>
      </c>
      <c r="F2440">
        <v>40</v>
      </c>
      <c r="G2440" s="1">
        <v>0.48</v>
      </c>
      <c r="H2440" s="2">
        <v>0.35</v>
      </c>
      <c r="I2440" s="2">
        <v>0.35</v>
      </c>
      <c r="J2440" s="2">
        <v>0.3</v>
      </c>
    </row>
    <row r="2441" spans="1:10" x14ac:dyDescent="0.2">
      <c r="A2441" t="s">
        <v>290</v>
      </c>
      <c r="B2441" t="s">
        <v>60</v>
      </c>
      <c r="C2441">
        <f t="shared" si="81"/>
        <v>4966</v>
      </c>
      <c r="D2441" t="s">
        <v>369</v>
      </c>
      <c r="E2441">
        <v>7</v>
      </c>
      <c r="F2441">
        <v>1</v>
      </c>
      <c r="G2441" s="1">
        <v>1</v>
      </c>
      <c r="J2441" s="2">
        <v>1</v>
      </c>
    </row>
    <row r="2442" spans="1:10" x14ac:dyDescent="0.2">
      <c r="A2442" t="s">
        <v>290</v>
      </c>
      <c r="B2442" t="s">
        <v>60</v>
      </c>
      <c r="C2442">
        <f t="shared" si="81"/>
        <v>5111</v>
      </c>
      <c r="D2442" t="s">
        <v>332</v>
      </c>
      <c r="E2442">
        <v>7</v>
      </c>
      <c r="F2442">
        <v>1</v>
      </c>
      <c r="G2442" s="1">
        <v>1</v>
      </c>
      <c r="J2442" s="2">
        <v>1</v>
      </c>
    </row>
    <row r="2443" spans="1:10" x14ac:dyDescent="0.2">
      <c r="A2443" t="s">
        <v>290</v>
      </c>
      <c r="B2443" t="s">
        <v>60</v>
      </c>
      <c r="C2443">
        <f t="shared" si="81"/>
        <v>4967</v>
      </c>
      <c r="D2443" t="s">
        <v>333</v>
      </c>
      <c r="E2443">
        <v>7</v>
      </c>
      <c r="F2443">
        <v>1</v>
      </c>
      <c r="G2443" s="1">
        <v>1</v>
      </c>
      <c r="J2443" s="2">
        <v>1</v>
      </c>
    </row>
    <row r="2444" spans="1:10" x14ac:dyDescent="0.2">
      <c r="A2444" t="s">
        <v>290</v>
      </c>
      <c r="B2444" t="s">
        <v>60</v>
      </c>
      <c r="C2444">
        <f t="shared" si="81"/>
        <v>357</v>
      </c>
      <c r="D2444" t="s">
        <v>334</v>
      </c>
      <c r="E2444">
        <v>4</v>
      </c>
      <c r="F2444">
        <v>2</v>
      </c>
      <c r="G2444" s="1">
        <v>0.28999999999999998</v>
      </c>
      <c r="H2444" s="2">
        <v>1</v>
      </c>
    </row>
    <row r="2445" spans="1:10" x14ac:dyDescent="0.2">
      <c r="A2445" t="s">
        <v>290</v>
      </c>
      <c r="B2445" t="s">
        <v>60</v>
      </c>
      <c r="C2445">
        <f t="shared" si="81"/>
        <v>357</v>
      </c>
      <c r="D2445" t="s">
        <v>334</v>
      </c>
      <c r="E2445">
        <v>7</v>
      </c>
      <c r="F2445">
        <v>5</v>
      </c>
      <c r="G2445" s="1">
        <v>0.71</v>
      </c>
      <c r="H2445" s="2">
        <v>0.2</v>
      </c>
      <c r="J2445" s="2">
        <v>0.8</v>
      </c>
    </row>
    <row r="2446" spans="1:10" x14ac:dyDescent="0.2">
      <c r="A2446" t="s">
        <v>290</v>
      </c>
      <c r="B2446" t="s">
        <v>60</v>
      </c>
      <c r="C2446">
        <f t="shared" si="81"/>
        <v>3969</v>
      </c>
      <c r="D2446" t="s">
        <v>234</v>
      </c>
      <c r="E2446">
        <v>5</v>
      </c>
      <c r="F2446">
        <v>2</v>
      </c>
      <c r="G2446" s="1">
        <v>0.28999999999999998</v>
      </c>
      <c r="H2446" s="2">
        <v>1</v>
      </c>
    </row>
    <row r="2447" spans="1:10" x14ac:dyDescent="0.2">
      <c r="A2447" t="s">
        <v>290</v>
      </c>
      <c r="B2447" t="s">
        <v>60</v>
      </c>
      <c r="C2447">
        <f t="shared" si="81"/>
        <v>3969</v>
      </c>
      <c r="D2447" t="s">
        <v>234</v>
      </c>
      <c r="E2447">
        <v>7</v>
      </c>
      <c r="F2447">
        <v>5</v>
      </c>
      <c r="G2447" s="1">
        <v>0.71</v>
      </c>
      <c r="H2447" s="2">
        <v>1</v>
      </c>
    </row>
    <row r="2448" spans="1:10" x14ac:dyDescent="0.2">
      <c r="A2448" t="s">
        <v>290</v>
      </c>
      <c r="B2448" t="s">
        <v>60</v>
      </c>
      <c r="C2448">
        <f t="shared" si="81"/>
        <v>2290</v>
      </c>
      <c r="D2448" t="s">
        <v>72</v>
      </c>
      <c r="E2448">
        <v>2</v>
      </c>
      <c r="F2448">
        <v>1</v>
      </c>
      <c r="G2448" s="1">
        <v>0.04</v>
      </c>
      <c r="I2448" s="2">
        <v>1</v>
      </c>
    </row>
    <row r="2449" spans="1:10" x14ac:dyDescent="0.2">
      <c r="A2449" t="s">
        <v>290</v>
      </c>
      <c r="B2449" t="s">
        <v>60</v>
      </c>
      <c r="C2449">
        <f t="shared" si="81"/>
        <v>2290</v>
      </c>
      <c r="D2449" t="s">
        <v>72</v>
      </c>
      <c r="E2449">
        <v>3</v>
      </c>
      <c r="F2449">
        <v>1</v>
      </c>
      <c r="G2449" s="1">
        <v>0.04</v>
      </c>
      <c r="I2449" s="2">
        <v>1</v>
      </c>
    </row>
    <row r="2450" spans="1:10" x14ac:dyDescent="0.2">
      <c r="A2450" t="s">
        <v>290</v>
      </c>
      <c r="B2450" t="s">
        <v>60</v>
      </c>
      <c r="C2450">
        <f t="shared" si="81"/>
        <v>2290</v>
      </c>
      <c r="D2450" t="s">
        <v>72</v>
      </c>
      <c r="E2450">
        <v>5</v>
      </c>
      <c r="F2450">
        <v>8</v>
      </c>
      <c r="G2450" s="1">
        <v>0.35</v>
      </c>
      <c r="H2450" s="2">
        <v>0.625</v>
      </c>
      <c r="I2450" s="2">
        <v>0.125</v>
      </c>
      <c r="J2450" s="2">
        <v>0.25</v>
      </c>
    </row>
    <row r="2451" spans="1:10" x14ac:dyDescent="0.2">
      <c r="A2451" t="s">
        <v>290</v>
      </c>
      <c r="B2451" t="s">
        <v>60</v>
      </c>
      <c r="C2451">
        <f t="shared" si="81"/>
        <v>2290</v>
      </c>
      <c r="D2451" t="s">
        <v>72</v>
      </c>
      <c r="E2451">
        <v>6</v>
      </c>
      <c r="F2451">
        <v>2</v>
      </c>
      <c r="G2451" s="1">
        <v>0.09</v>
      </c>
      <c r="I2451" s="2">
        <v>1</v>
      </c>
    </row>
    <row r="2452" spans="1:10" x14ac:dyDescent="0.2">
      <c r="A2452" t="s">
        <v>290</v>
      </c>
      <c r="B2452" t="s">
        <v>60</v>
      </c>
      <c r="C2452">
        <f t="shared" si="81"/>
        <v>2290</v>
      </c>
      <c r="D2452" t="s">
        <v>72</v>
      </c>
      <c r="E2452">
        <v>7</v>
      </c>
      <c r="F2452">
        <v>11</v>
      </c>
      <c r="G2452" s="1">
        <v>0.48</v>
      </c>
      <c r="H2452" s="2">
        <v>0.36399999999999999</v>
      </c>
      <c r="I2452" s="2">
        <v>0.27300000000000002</v>
      </c>
      <c r="J2452" s="2">
        <v>0.36399999999999999</v>
      </c>
    </row>
    <row r="2453" spans="1:10" x14ac:dyDescent="0.2">
      <c r="A2453" t="s">
        <v>290</v>
      </c>
      <c r="B2453" t="s">
        <v>60</v>
      </c>
      <c r="C2453">
        <f t="shared" si="81"/>
        <v>2026</v>
      </c>
      <c r="D2453" t="s">
        <v>237</v>
      </c>
      <c r="E2453">
        <v>2</v>
      </c>
      <c r="F2453">
        <v>6</v>
      </c>
      <c r="G2453" s="1">
        <v>0.03</v>
      </c>
      <c r="I2453" s="2">
        <v>1</v>
      </c>
    </row>
    <row r="2454" spans="1:10" x14ac:dyDescent="0.2">
      <c r="A2454" t="s">
        <v>290</v>
      </c>
      <c r="B2454" t="s">
        <v>60</v>
      </c>
      <c r="C2454">
        <f t="shared" si="81"/>
        <v>2026</v>
      </c>
      <c r="D2454" t="s">
        <v>237</v>
      </c>
      <c r="E2454">
        <v>3</v>
      </c>
      <c r="F2454">
        <v>15</v>
      </c>
      <c r="G2454" s="1">
        <v>7.0000000000000007E-2</v>
      </c>
      <c r="H2454" s="2">
        <v>0.2</v>
      </c>
      <c r="I2454" s="2">
        <v>0.46700000000000003</v>
      </c>
      <c r="J2454" s="2">
        <v>0.33300000000000002</v>
      </c>
    </row>
    <row r="2455" spans="1:10" x14ac:dyDescent="0.2">
      <c r="A2455" t="s">
        <v>290</v>
      </c>
      <c r="B2455" t="s">
        <v>60</v>
      </c>
      <c r="C2455">
        <f t="shared" si="81"/>
        <v>2026</v>
      </c>
      <c r="D2455" t="s">
        <v>237</v>
      </c>
      <c r="E2455">
        <v>4</v>
      </c>
      <c r="F2455">
        <v>21</v>
      </c>
      <c r="G2455" s="1">
        <v>0.09</v>
      </c>
      <c r="H2455" s="2">
        <v>0.38100000000000001</v>
      </c>
      <c r="I2455" s="2">
        <v>0.28599999999999998</v>
      </c>
      <c r="J2455" s="2">
        <v>0.33300000000000002</v>
      </c>
    </row>
    <row r="2456" spans="1:10" x14ac:dyDescent="0.2">
      <c r="A2456" t="s">
        <v>290</v>
      </c>
      <c r="B2456" t="s">
        <v>60</v>
      </c>
      <c r="C2456">
        <f t="shared" si="81"/>
        <v>2026</v>
      </c>
      <c r="D2456" t="s">
        <v>237</v>
      </c>
      <c r="E2456">
        <v>5</v>
      </c>
      <c r="F2456">
        <v>25</v>
      </c>
      <c r="G2456" s="1">
        <v>0.11</v>
      </c>
      <c r="H2456" s="2">
        <v>0.48</v>
      </c>
      <c r="I2456" s="2">
        <v>0.36</v>
      </c>
      <c r="J2456" s="2">
        <v>0.16</v>
      </c>
    </row>
    <row r="2457" spans="1:10" x14ac:dyDescent="0.2">
      <c r="A2457" t="s">
        <v>290</v>
      </c>
      <c r="B2457" t="s">
        <v>60</v>
      </c>
      <c r="C2457">
        <f t="shared" si="81"/>
        <v>2026</v>
      </c>
      <c r="D2457" t="s">
        <v>237</v>
      </c>
      <c r="E2457">
        <v>6</v>
      </c>
      <c r="F2457">
        <v>63</v>
      </c>
      <c r="G2457" s="1">
        <v>0.28000000000000003</v>
      </c>
      <c r="H2457" s="2">
        <v>0.17499999999999999</v>
      </c>
      <c r="I2457" s="2">
        <v>0.63500000000000001</v>
      </c>
      <c r="J2457" s="2">
        <v>0.19</v>
      </c>
    </row>
    <row r="2458" spans="1:10" x14ac:dyDescent="0.2">
      <c r="A2458" t="s">
        <v>290</v>
      </c>
      <c r="B2458" t="s">
        <v>60</v>
      </c>
      <c r="C2458">
        <f t="shared" si="81"/>
        <v>2026</v>
      </c>
      <c r="D2458" t="s">
        <v>237</v>
      </c>
      <c r="E2458">
        <v>7</v>
      </c>
      <c r="F2458">
        <v>94</v>
      </c>
      <c r="G2458" s="1">
        <v>0.42</v>
      </c>
      <c r="H2458" s="2">
        <v>0.18099999999999999</v>
      </c>
      <c r="I2458" s="2">
        <v>0.48899999999999999</v>
      </c>
      <c r="J2458" s="2">
        <v>0.33</v>
      </c>
    </row>
    <row r="2459" spans="1:10" x14ac:dyDescent="0.2">
      <c r="A2459" t="s">
        <v>290</v>
      </c>
      <c r="B2459" t="s">
        <v>60</v>
      </c>
      <c r="C2459">
        <f t="shared" si="81"/>
        <v>322</v>
      </c>
      <c r="D2459" t="s">
        <v>144</v>
      </c>
      <c r="E2459">
        <v>4</v>
      </c>
      <c r="F2459">
        <v>2</v>
      </c>
      <c r="G2459" s="1">
        <v>0.18</v>
      </c>
      <c r="H2459" s="2">
        <v>1</v>
      </c>
    </row>
    <row r="2460" spans="1:10" x14ac:dyDescent="0.2">
      <c r="A2460" t="s">
        <v>290</v>
      </c>
      <c r="B2460" t="s">
        <v>60</v>
      </c>
      <c r="C2460">
        <f t="shared" si="81"/>
        <v>322</v>
      </c>
      <c r="D2460" t="s">
        <v>144</v>
      </c>
      <c r="E2460">
        <v>5</v>
      </c>
      <c r="F2460">
        <v>1</v>
      </c>
      <c r="G2460" s="1">
        <v>0.09</v>
      </c>
      <c r="H2460" s="2">
        <v>1</v>
      </c>
    </row>
    <row r="2461" spans="1:10" x14ac:dyDescent="0.2">
      <c r="A2461" t="s">
        <v>290</v>
      </c>
      <c r="B2461" t="s">
        <v>60</v>
      </c>
      <c r="C2461">
        <f t="shared" si="81"/>
        <v>322</v>
      </c>
      <c r="D2461" t="s">
        <v>144</v>
      </c>
      <c r="E2461">
        <v>6</v>
      </c>
      <c r="F2461">
        <v>1</v>
      </c>
      <c r="G2461" s="1">
        <v>0.09</v>
      </c>
      <c r="H2461" s="2">
        <v>1</v>
      </c>
    </row>
    <row r="2462" spans="1:10" x14ac:dyDescent="0.2">
      <c r="A2462" t="s">
        <v>290</v>
      </c>
      <c r="B2462" t="s">
        <v>60</v>
      </c>
      <c r="C2462">
        <f t="shared" si="81"/>
        <v>322</v>
      </c>
      <c r="D2462" t="s">
        <v>144</v>
      </c>
      <c r="E2462">
        <v>7</v>
      </c>
      <c r="F2462">
        <v>7</v>
      </c>
      <c r="G2462" s="1">
        <v>0.64</v>
      </c>
      <c r="H2462" s="2">
        <v>0.71399999999999997</v>
      </c>
      <c r="I2462" s="2">
        <v>0.14299999999999999</v>
      </c>
      <c r="J2462" s="2">
        <v>0.14299999999999999</v>
      </c>
    </row>
    <row r="2463" spans="1:10" x14ac:dyDescent="0.2">
      <c r="A2463" t="s">
        <v>290</v>
      </c>
      <c r="B2463" t="s">
        <v>60</v>
      </c>
      <c r="C2463">
        <f t="shared" si="81"/>
        <v>768</v>
      </c>
      <c r="D2463" t="s">
        <v>57</v>
      </c>
      <c r="E2463">
        <v>5</v>
      </c>
      <c r="F2463">
        <v>1</v>
      </c>
      <c r="G2463" s="1">
        <v>7.0000000000000007E-2</v>
      </c>
      <c r="H2463" s="2">
        <v>1</v>
      </c>
    </row>
    <row r="2464" spans="1:10" x14ac:dyDescent="0.2">
      <c r="A2464" t="s">
        <v>290</v>
      </c>
      <c r="B2464" t="s">
        <v>60</v>
      </c>
      <c r="C2464">
        <f t="shared" si="81"/>
        <v>768</v>
      </c>
      <c r="D2464" t="s">
        <v>57</v>
      </c>
      <c r="E2464">
        <v>6</v>
      </c>
      <c r="F2464">
        <v>1</v>
      </c>
      <c r="G2464" s="1">
        <v>7.0000000000000007E-2</v>
      </c>
      <c r="H2464" s="2">
        <v>1</v>
      </c>
    </row>
    <row r="2465" spans="1:14" x14ac:dyDescent="0.2">
      <c r="A2465" t="s">
        <v>290</v>
      </c>
      <c r="B2465" t="s">
        <v>60</v>
      </c>
      <c r="C2465">
        <f t="shared" si="81"/>
        <v>768</v>
      </c>
      <c r="D2465" t="s">
        <v>57</v>
      </c>
      <c r="E2465">
        <v>7</v>
      </c>
      <c r="F2465">
        <v>13</v>
      </c>
      <c r="G2465" s="1">
        <v>0.87</v>
      </c>
      <c r="H2465" s="2">
        <v>0.76900000000000002</v>
      </c>
      <c r="I2465" s="2">
        <v>7.6999999999999999E-2</v>
      </c>
      <c r="J2465" s="2">
        <v>0.154</v>
      </c>
    </row>
    <row r="2466" spans="1:14" x14ac:dyDescent="0.2">
      <c r="A2466" t="s">
        <v>290</v>
      </c>
      <c r="B2466" t="s">
        <v>60</v>
      </c>
      <c r="C2466">
        <f t="shared" si="81"/>
        <v>5095</v>
      </c>
      <c r="D2466" t="s">
        <v>188</v>
      </c>
      <c r="E2466">
        <v>3</v>
      </c>
      <c r="F2466">
        <v>2</v>
      </c>
      <c r="G2466" s="1">
        <v>0.02</v>
      </c>
      <c r="H2466" s="2">
        <v>0.5</v>
      </c>
      <c r="J2466" s="2">
        <v>0.5</v>
      </c>
    </row>
    <row r="2467" spans="1:14" x14ac:dyDescent="0.2">
      <c r="A2467" t="s">
        <v>290</v>
      </c>
      <c r="B2467" t="s">
        <v>60</v>
      </c>
      <c r="C2467">
        <f t="shared" si="81"/>
        <v>5095</v>
      </c>
      <c r="D2467" t="s">
        <v>188</v>
      </c>
      <c r="E2467">
        <v>4</v>
      </c>
      <c r="F2467">
        <v>13</v>
      </c>
      <c r="G2467" s="1">
        <v>0.14000000000000001</v>
      </c>
      <c r="H2467" s="2">
        <v>0.46200000000000002</v>
      </c>
      <c r="I2467" s="2">
        <v>7.6999999999999999E-2</v>
      </c>
      <c r="J2467" s="2">
        <v>0.46200000000000002</v>
      </c>
    </row>
    <row r="2468" spans="1:14" x14ac:dyDescent="0.2">
      <c r="A2468" t="s">
        <v>290</v>
      </c>
      <c r="B2468" t="s">
        <v>60</v>
      </c>
      <c r="C2468">
        <f t="shared" si="81"/>
        <v>5095</v>
      </c>
      <c r="D2468" t="s">
        <v>188</v>
      </c>
      <c r="E2468">
        <v>5</v>
      </c>
      <c r="F2468">
        <v>21</v>
      </c>
      <c r="G2468" s="1">
        <v>0.22</v>
      </c>
      <c r="H2468" s="2">
        <v>0.52400000000000002</v>
      </c>
      <c r="I2468" s="2">
        <v>0.19</v>
      </c>
      <c r="J2468" s="2">
        <v>0.28599999999999998</v>
      </c>
    </row>
    <row r="2469" spans="1:14" x14ac:dyDescent="0.2">
      <c r="A2469" t="s">
        <v>290</v>
      </c>
      <c r="B2469" t="s">
        <v>60</v>
      </c>
      <c r="C2469">
        <f t="shared" si="81"/>
        <v>5095</v>
      </c>
      <c r="D2469" t="s">
        <v>188</v>
      </c>
      <c r="E2469">
        <v>6</v>
      </c>
      <c r="F2469">
        <v>23</v>
      </c>
      <c r="G2469" s="1">
        <v>0.24</v>
      </c>
      <c r="H2469" s="2">
        <v>0.39100000000000001</v>
      </c>
      <c r="I2469" s="2">
        <v>0.39100000000000001</v>
      </c>
      <c r="J2469" s="2">
        <v>0.217</v>
      </c>
    </row>
    <row r="2470" spans="1:14" x14ac:dyDescent="0.2">
      <c r="A2470" t="s">
        <v>290</v>
      </c>
      <c r="B2470" t="s">
        <v>60</v>
      </c>
      <c r="C2470">
        <f t="shared" si="81"/>
        <v>5095</v>
      </c>
      <c r="D2470" t="s">
        <v>188</v>
      </c>
      <c r="E2470">
        <v>7</v>
      </c>
      <c r="F2470">
        <v>36</v>
      </c>
      <c r="G2470" s="1">
        <v>0.38</v>
      </c>
      <c r="H2470" s="2">
        <v>0.36099999999999999</v>
      </c>
      <c r="I2470" s="2">
        <v>0.38900000000000001</v>
      </c>
      <c r="J2470" s="2">
        <v>0.25</v>
      </c>
    </row>
    <row r="2471" spans="1:14" x14ac:dyDescent="0.2">
      <c r="A2471" t="s">
        <v>290</v>
      </c>
      <c r="B2471" t="s">
        <v>60</v>
      </c>
      <c r="C2471">
        <f t="shared" ref="C2471:C2472" si="82">VLOOKUP(D2471,s9_telugu,2,FALSE)</f>
        <v>3083</v>
      </c>
      <c r="D2471" t="s">
        <v>73</v>
      </c>
      <c r="E2471">
        <v>3</v>
      </c>
      <c r="F2471">
        <v>1</v>
      </c>
      <c r="G2471" s="1">
        <v>0.1</v>
      </c>
      <c r="H2471" s="2">
        <v>1</v>
      </c>
    </row>
    <row r="2472" spans="1:14" x14ac:dyDescent="0.2">
      <c r="A2472" t="s">
        <v>290</v>
      </c>
      <c r="B2472" t="s">
        <v>60</v>
      </c>
      <c r="C2472">
        <f t="shared" si="82"/>
        <v>3083</v>
      </c>
      <c r="D2472" t="s">
        <v>73</v>
      </c>
      <c r="E2472">
        <v>7</v>
      </c>
      <c r="F2472">
        <v>9</v>
      </c>
      <c r="G2472" s="1">
        <v>0.9</v>
      </c>
      <c r="H2472" s="2">
        <v>0.88900000000000001</v>
      </c>
      <c r="J2472" s="2">
        <v>0.111</v>
      </c>
    </row>
    <row r="2473" spans="1:14" x14ac:dyDescent="0.2">
      <c r="A2473" t="s">
        <v>290</v>
      </c>
      <c r="B2473" t="s">
        <v>23</v>
      </c>
      <c r="C2473" t="e">
        <f t="shared" ref="C2473:C2504" si="83">VLOOKUP(D2473,s9_mumba,2,FALSE)</f>
        <v>#N/A</v>
      </c>
      <c r="D2473" t="s">
        <v>210</v>
      </c>
      <c r="E2473">
        <v>4</v>
      </c>
      <c r="F2473">
        <v>4</v>
      </c>
      <c r="G2473" s="1">
        <v>0.33</v>
      </c>
      <c r="H2473" s="2">
        <v>0.25</v>
      </c>
      <c r="J2473" s="2">
        <v>0.75</v>
      </c>
      <c r="M2473" t="s">
        <v>199</v>
      </c>
      <c r="N2473">
        <v>3032</v>
      </c>
    </row>
    <row r="2474" spans="1:14" x14ac:dyDescent="0.2">
      <c r="A2474" t="s">
        <v>290</v>
      </c>
      <c r="B2474" t="s">
        <v>23</v>
      </c>
      <c r="C2474" t="e">
        <f t="shared" si="83"/>
        <v>#N/A</v>
      </c>
      <c r="D2474" t="s">
        <v>210</v>
      </c>
      <c r="E2474">
        <v>5</v>
      </c>
      <c r="F2474">
        <v>4</v>
      </c>
      <c r="G2474" s="1">
        <v>0.33</v>
      </c>
      <c r="H2474" s="2">
        <v>0.75</v>
      </c>
      <c r="J2474" s="2">
        <v>0.25</v>
      </c>
      <c r="M2474" t="s">
        <v>167</v>
      </c>
      <c r="N2474">
        <v>3028</v>
      </c>
    </row>
    <row r="2475" spans="1:14" x14ac:dyDescent="0.2">
      <c r="A2475" t="s">
        <v>290</v>
      </c>
      <c r="B2475" t="s">
        <v>23</v>
      </c>
      <c r="C2475" t="e">
        <f t="shared" si="83"/>
        <v>#N/A</v>
      </c>
      <c r="D2475" t="s">
        <v>210</v>
      </c>
      <c r="E2475">
        <v>6</v>
      </c>
      <c r="F2475">
        <v>2</v>
      </c>
      <c r="G2475" s="1">
        <v>0.17</v>
      </c>
      <c r="H2475" s="2">
        <v>0.5</v>
      </c>
      <c r="J2475" s="2">
        <v>0.5</v>
      </c>
      <c r="M2475" t="s">
        <v>337</v>
      </c>
      <c r="N2475">
        <v>5002</v>
      </c>
    </row>
    <row r="2476" spans="1:14" x14ac:dyDescent="0.2">
      <c r="A2476" t="s">
        <v>290</v>
      </c>
      <c r="B2476" t="s">
        <v>23</v>
      </c>
      <c r="C2476" t="e">
        <f t="shared" si="83"/>
        <v>#N/A</v>
      </c>
      <c r="D2476" t="s">
        <v>210</v>
      </c>
      <c r="E2476">
        <v>7</v>
      </c>
      <c r="F2476">
        <v>2</v>
      </c>
      <c r="G2476" s="1">
        <v>0.17</v>
      </c>
      <c r="H2476" s="2">
        <v>0.5</v>
      </c>
      <c r="J2476" s="2">
        <v>0.5</v>
      </c>
      <c r="M2476" t="s">
        <v>254</v>
      </c>
      <c r="N2476">
        <v>3964</v>
      </c>
    </row>
    <row r="2477" spans="1:14" x14ac:dyDescent="0.2">
      <c r="A2477" t="s">
        <v>290</v>
      </c>
      <c r="B2477" t="s">
        <v>23</v>
      </c>
      <c r="C2477">
        <f t="shared" si="83"/>
        <v>3028</v>
      </c>
      <c r="D2477" t="s">
        <v>167</v>
      </c>
      <c r="E2477">
        <v>2</v>
      </c>
      <c r="F2477">
        <v>2</v>
      </c>
      <c r="G2477" s="1">
        <v>0.03</v>
      </c>
      <c r="I2477" s="2">
        <v>0.5</v>
      </c>
      <c r="J2477" s="2">
        <v>0.5</v>
      </c>
      <c r="M2477" t="s">
        <v>242</v>
      </c>
      <c r="N2477">
        <v>5032</v>
      </c>
    </row>
    <row r="2478" spans="1:14" x14ac:dyDescent="0.2">
      <c r="A2478" t="s">
        <v>290</v>
      </c>
      <c r="B2478" t="s">
        <v>23</v>
      </c>
      <c r="C2478">
        <f t="shared" si="83"/>
        <v>3028</v>
      </c>
      <c r="D2478" t="s">
        <v>167</v>
      </c>
      <c r="E2478">
        <v>3</v>
      </c>
      <c r="F2478">
        <v>5</v>
      </c>
      <c r="G2478" s="1">
        <v>0.08</v>
      </c>
      <c r="H2478" s="2">
        <v>0.4</v>
      </c>
      <c r="I2478" s="2">
        <v>0.4</v>
      </c>
      <c r="J2478" s="2">
        <v>0.2</v>
      </c>
      <c r="M2478" t="s">
        <v>238</v>
      </c>
      <c r="N2478">
        <v>3086</v>
      </c>
    </row>
    <row r="2479" spans="1:14" x14ac:dyDescent="0.2">
      <c r="A2479" t="s">
        <v>290</v>
      </c>
      <c r="B2479" t="s">
        <v>23</v>
      </c>
      <c r="C2479">
        <f t="shared" si="83"/>
        <v>3028</v>
      </c>
      <c r="D2479" t="s">
        <v>167</v>
      </c>
      <c r="E2479">
        <v>4</v>
      </c>
      <c r="F2479">
        <v>4</v>
      </c>
      <c r="G2479" s="1">
        <v>0.06</v>
      </c>
      <c r="H2479" s="2">
        <v>0.75</v>
      </c>
      <c r="J2479" s="2">
        <v>0.25</v>
      </c>
      <c r="M2479" t="s">
        <v>336</v>
      </c>
      <c r="N2479">
        <v>5018</v>
      </c>
    </row>
    <row r="2480" spans="1:14" x14ac:dyDescent="0.2">
      <c r="A2480" t="s">
        <v>290</v>
      </c>
      <c r="B2480" t="s">
        <v>23</v>
      </c>
      <c r="C2480">
        <f t="shared" si="83"/>
        <v>3028</v>
      </c>
      <c r="D2480" t="s">
        <v>167</v>
      </c>
      <c r="E2480">
        <v>5</v>
      </c>
      <c r="F2480">
        <v>13</v>
      </c>
      <c r="G2480" s="1">
        <v>0.2</v>
      </c>
      <c r="H2480" s="2">
        <v>0.53800000000000003</v>
      </c>
      <c r="J2480" s="2">
        <v>0.46200000000000002</v>
      </c>
      <c r="M2480" t="s">
        <v>249</v>
      </c>
      <c r="N2480">
        <v>3138</v>
      </c>
    </row>
    <row r="2481" spans="1:14" x14ac:dyDescent="0.2">
      <c r="A2481" t="s">
        <v>290</v>
      </c>
      <c r="B2481" t="s">
        <v>23</v>
      </c>
      <c r="C2481">
        <f t="shared" si="83"/>
        <v>3028</v>
      </c>
      <c r="D2481" t="s">
        <v>167</v>
      </c>
      <c r="E2481">
        <v>6</v>
      </c>
      <c r="F2481">
        <v>16</v>
      </c>
      <c r="G2481" s="1">
        <v>0.25</v>
      </c>
      <c r="H2481" s="2">
        <v>0.25</v>
      </c>
      <c r="I2481" s="2">
        <v>0.438</v>
      </c>
      <c r="J2481" s="2">
        <v>0.313</v>
      </c>
      <c r="M2481" t="s">
        <v>444</v>
      </c>
      <c r="N2481">
        <v>5117</v>
      </c>
    </row>
    <row r="2482" spans="1:14" x14ac:dyDescent="0.2">
      <c r="A2482" t="s">
        <v>290</v>
      </c>
      <c r="B2482" t="s">
        <v>23</v>
      </c>
      <c r="C2482">
        <f t="shared" si="83"/>
        <v>3028</v>
      </c>
      <c r="D2482" t="s">
        <v>167</v>
      </c>
      <c r="E2482">
        <v>7</v>
      </c>
      <c r="F2482">
        <v>24</v>
      </c>
      <c r="G2482" s="1">
        <v>0.38</v>
      </c>
      <c r="H2482" s="2">
        <v>0.29199999999999998</v>
      </c>
      <c r="I2482" s="2">
        <v>0.41699999999999998</v>
      </c>
      <c r="J2482" s="2">
        <v>0.29199999999999998</v>
      </c>
      <c r="M2482" t="s">
        <v>445</v>
      </c>
      <c r="N2482">
        <v>5037</v>
      </c>
    </row>
    <row r="2483" spans="1:14" x14ac:dyDescent="0.2">
      <c r="A2483" t="s">
        <v>290</v>
      </c>
      <c r="B2483" t="s">
        <v>23</v>
      </c>
      <c r="C2483" t="e">
        <f t="shared" si="83"/>
        <v>#N/A</v>
      </c>
      <c r="D2483" t="s">
        <v>335</v>
      </c>
      <c r="E2483">
        <v>2</v>
      </c>
      <c r="F2483">
        <v>14</v>
      </c>
      <c r="G2483" s="1">
        <v>7.0000000000000007E-2</v>
      </c>
      <c r="I2483" s="2">
        <v>0.78600000000000003</v>
      </c>
      <c r="J2483" s="2">
        <v>0.214</v>
      </c>
      <c r="M2483" t="s">
        <v>338</v>
      </c>
      <c r="N2483">
        <v>4186</v>
      </c>
    </row>
    <row r="2484" spans="1:14" x14ac:dyDescent="0.2">
      <c r="A2484" t="s">
        <v>290</v>
      </c>
      <c r="B2484" t="s">
        <v>23</v>
      </c>
      <c r="C2484" t="e">
        <f t="shared" si="83"/>
        <v>#N/A</v>
      </c>
      <c r="D2484" t="s">
        <v>335</v>
      </c>
      <c r="E2484">
        <v>3</v>
      </c>
      <c r="F2484">
        <v>15</v>
      </c>
      <c r="G2484" s="1">
        <v>0.08</v>
      </c>
      <c r="H2484" s="2">
        <v>0.6</v>
      </c>
      <c r="I2484" s="2">
        <v>0.2</v>
      </c>
      <c r="J2484" s="2">
        <v>0.2</v>
      </c>
      <c r="M2484" t="s">
        <v>255</v>
      </c>
      <c r="N2484">
        <v>4970</v>
      </c>
    </row>
    <row r="2485" spans="1:14" x14ac:dyDescent="0.2">
      <c r="A2485" t="s">
        <v>290</v>
      </c>
      <c r="B2485" t="s">
        <v>23</v>
      </c>
      <c r="C2485" t="e">
        <f t="shared" si="83"/>
        <v>#N/A</v>
      </c>
      <c r="D2485" t="s">
        <v>335</v>
      </c>
      <c r="E2485">
        <v>4</v>
      </c>
      <c r="F2485">
        <v>28</v>
      </c>
      <c r="G2485" s="1">
        <v>0.14000000000000001</v>
      </c>
      <c r="H2485" s="2">
        <v>0.67900000000000005</v>
      </c>
      <c r="I2485" s="2">
        <v>0.17899999999999999</v>
      </c>
      <c r="J2485" s="2">
        <v>0.14299999999999999</v>
      </c>
      <c r="M2485" t="s">
        <v>341</v>
      </c>
      <c r="N2485">
        <v>4032</v>
      </c>
    </row>
    <row r="2486" spans="1:14" x14ac:dyDescent="0.2">
      <c r="A2486" t="s">
        <v>290</v>
      </c>
      <c r="B2486" t="s">
        <v>23</v>
      </c>
      <c r="C2486" t="e">
        <f t="shared" si="83"/>
        <v>#N/A</v>
      </c>
      <c r="D2486" t="s">
        <v>335</v>
      </c>
      <c r="E2486">
        <v>5</v>
      </c>
      <c r="F2486">
        <v>40</v>
      </c>
      <c r="G2486" s="1">
        <v>0.21</v>
      </c>
      <c r="H2486" s="2">
        <v>0.625</v>
      </c>
      <c r="I2486" s="2">
        <v>0.22500000000000001</v>
      </c>
      <c r="J2486" s="2">
        <v>0.15</v>
      </c>
      <c r="M2486" t="s">
        <v>251</v>
      </c>
      <c r="N2486">
        <v>4968</v>
      </c>
    </row>
    <row r="2487" spans="1:14" x14ac:dyDescent="0.2">
      <c r="A2487" t="s">
        <v>290</v>
      </c>
      <c r="B2487" t="s">
        <v>23</v>
      </c>
      <c r="C2487" t="e">
        <f t="shared" si="83"/>
        <v>#N/A</v>
      </c>
      <c r="D2487" t="s">
        <v>335</v>
      </c>
      <c r="E2487">
        <v>6</v>
      </c>
      <c r="F2487">
        <v>41</v>
      </c>
      <c r="G2487" s="1">
        <v>0.21</v>
      </c>
      <c r="H2487" s="2">
        <v>0.39</v>
      </c>
      <c r="I2487" s="2">
        <v>0.36599999999999999</v>
      </c>
      <c r="J2487" s="2">
        <v>0.24399999999999999</v>
      </c>
      <c r="M2487" t="s">
        <v>193</v>
      </c>
      <c r="N2487">
        <v>123</v>
      </c>
    </row>
    <row r="2488" spans="1:14" x14ac:dyDescent="0.2">
      <c r="A2488" t="s">
        <v>290</v>
      </c>
      <c r="B2488" t="s">
        <v>23</v>
      </c>
      <c r="C2488" t="e">
        <f t="shared" si="83"/>
        <v>#N/A</v>
      </c>
      <c r="D2488" t="s">
        <v>335</v>
      </c>
      <c r="E2488">
        <v>7</v>
      </c>
      <c r="F2488">
        <v>57</v>
      </c>
      <c r="G2488" s="1">
        <v>0.28999999999999998</v>
      </c>
      <c r="H2488" s="2">
        <v>0.40400000000000003</v>
      </c>
      <c r="I2488" s="2">
        <v>0.35099999999999998</v>
      </c>
      <c r="J2488" s="2">
        <v>0.246</v>
      </c>
      <c r="M2488" t="s">
        <v>400</v>
      </c>
      <c r="N2488">
        <v>3169</v>
      </c>
    </row>
    <row r="2489" spans="1:14" x14ac:dyDescent="0.2">
      <c r="A2489" t="s">
        <v>290</v>
      </c>
      <c r="B2489" t="s">
        <v>23</v>
      </c>
      <c r="C2489">
        <f t="shared" si="83"/>
        <v>3032</v>
      </c>
      <c r="D2489" t="s">
        <v>199</v>
      </c>
      <c r="E2489">
        <v>2</v>
      </c>
      <c r="F2489">
        <v>10</v>
      </c>
      <c r="G2489" s="1">
        <v>0.04</v>
      </c>
      <c r="I2489" s="2">
        <v>0.8</v>
      </c>
      <c r="J2489" s="2">
        <v>0.2</v>
      </c>
    </row>
    <row r="2490" spans="1:14" x14ac:dyDescent="0.2">
      <c r="A2490" t="s">
        <v>290</v>
      </c>
      <c r="B2490" t="s">
        <v>23</v>
      </c>
      <c r="C2490">
        <f t="shared" si="83"/>
        <v>3032</v>
      </c>
      <c r="D2490" t="s">
        <v>199</v>
      </c>
      <c r="E2490">
        <v>3</v>
      </c>
      <c r="F2490">
        <v>16</v>
      </c>
      <c r="G2490" s="1">
        <v>0.06</v>
      </c>
      <c r="H2490" s="2">
        <v>0.56299999999999994</v>
      </c>
      <c r="I2490" s="2">
        <v>0.25</v>
      </c>
      <c r="J2490" s="2">
        <v>0.188</v>
      </c>
    </row>
    <row r="2491" spans="1:14" x14ac:dyDescent="0.2">
      <c r="A2491" t="s">
        <v>290</v>
      </c>
      <c r="B2491" t="s">
        <v>23</v>
      </c>
      <c r="C2491">
        <f t="shared" si="83"/>
        <v>3032</v>
      </c>
      <c r="D2491" t="s">
        <v>199</v>
      </c>
      <c r="E2491">
        <v>4</v>
      </c>
      <c r="F2491">
        <v>39</v>
      </c>
      <c r="G2491" s="1">
        <v>0.14000000000000001</v>
      </c>
      <c r="H2491" s="2">
        <v>0.33300000000000002</v>
      </c>
      <c r="I2491" s="2">
        <v>0.35899999999999999</v>
      </c>
      <c r="J2491" s="2">
        <v>0.308</v>
      </c>
    </row>
    <row r="2492" spans="1:14" x14ac:dyDescent="0.2">
      <c r="A2492" t="s">
        <v>290</v>
      </c>
      <c r="B2492" t="s">
        <v>23</v>
      </c>
      <c r="C2492">
        <f t="shared" si="83"/>
        <v>3032</v>
      </c>
      <c r="D2492" t="s">
        <v>199</v>
      </c>
      <c r="E2492">
        <v>5</v>
      </c>
      <c r="F2492">
        <v>59</v>
      </c>
      <c r="G2492" s="1">
        <v>0.21</v>
      </c>
      <c r="H2492" s="2">
        <v>0.627</v>
      </c>
      <c r="I2492" s="2">
        <v>0.10199999999999999</v>
      </c>
      <c r="J2492" s="2">
        <v>0.27100000000000002</v>
      </c>
    </row>
    <row r="2493" spans="1:14" x14ac:dyDescent="0.2">
      <c r="A2493" t="s">
        <v>290</v>
      </c>
      <c r="B2493" t="s">
        <v>23</v>
      </c>
      <c r="C2493">
        <f t="shared" si="83"/>
        <v>3032</v>
      </c>
      <c r="D2493" t="s">
        <v>199</v>
      </c>
      <c r="E2493">
        <v>6</v>
      </c>
      <c r="F2493">
        <v>56</v>
      </c>
      <c r="G2493" s="1">
        <v>0.2</v>
      </c>
      <c r="H2493" s="2">
        <v>0.25</v>
      </c>
      <c r="I2493" s="2">
        <v>0.55400000000000005</v>
      </c>
      <c r="J2493" s="2">
        <v>0.19600000000000001</v>
      </c>
    </row>
    <row r="2494" spans="1:14" x14ac:dyDescent="0.2">
      <c r="A2494" t="s">
        <v>290</v>
      </c>
      <c r="B2494" t="s">
        <v>23</v>
      </c>
      <c r="C2494">
        <f t="shared" si="83"/>
        <v>3032</v>
      </c>
      <c r="D2494" t="s">
        <v>199</v>
      </c>
      <c r="E2494">
        <v>7</v>
      </c>
      <c r="F2494">
        <v>99</v>
      </c>
      <c r="G2494" s="1">
        <v>0.35</v>
      </c>
      <c r="H2494" s="2">
        <v>0.33300000000000002</v>
      </c>
      <c r="I2494" s="2">
        <v>0.44400000000000001</v>
      </c>
      <c r="J2494" s="2">
        <v>0.222</v>
      </c>
    </row>
    <row r="2495" spans="1:14" x14ac:dyDescent="0.2">
      <c r="A2495" t="s">
        <v>290</v>
      </c>
      <c r="B2495" t="s">
        <v>23</v>
      </c>
      <c r="C2495">
        <f t="shared" si="83"/>
        <v>3138</v>
      </c>
      <c r="D2495" t="s">
        <v>249</v>
      </c>
      <c r="E2495">
        <v>6</v>
      </c>
      <c r="F2495">
        <v>3</v>
      </c>
      <c r="G2495" s="1">
        <v>0.5</v>
      </c>
      <c r="H2495" s="2">
        <v>0.66700000000000004</v>
      </c>
      <c r="J2495" s="2">
        <v>0.33300000000000002</v>
      </c>
    </row>
    <row r="2496" spans="1:14" x14ac:dyDescent="0.2">
      <c r="A2496" t="s">
        <v>290</v>
      </c>
      <c r="B2496" t="s">
        <v>23</v>
      </c>
      <c r="C2496">
        <f t="shared" si="83"/>
        <v>3138</v>
      </c>
      <c r="D2496" t="s">
        <v>249</v>
      </c>
      <c r="E2496">
        <v>7</v>
      </c>
      <c r="F2496">
        <v>3</v>
      </c>
      <c r="G2496" s="1">
        <v>0.5</v>
      </c>
      <c r="H2496" s="2">
        <v>1</v>
      </c>
    </row>
    <row r="2497" spans="1:10" x14ac:dyDescent="0.2">
      <c r="A2497" t="s">
        <v>290</v>
      </c>
      <c r="B2497" t="s">
        <v>23</v>
      </c>
      <c r="C2497">
        <f t="shared" si="83"/>
        <v>5018</v>
      </c>
      <c r="D2497" t="s">
        <v>336</v>
      </c>
      <c r="E2497">
        <v>2</v>
      </c>
      <c r="F2497">
        <v>2</v>
      </c>
      <c r="G2497" s="1">
        <v>0.03</v>
      </c>
      <c r="H2497" s="2">
        <v>0.5</v>
      </c>
      <c r="I2497" s="2">
        <v>0.5</v>
      </c>
    </row>
    <row r="2498" spans="1:10" x14ac:dyDescent="0.2">
      <c r="A2498" t="s">
        <v>290</v>
      </c>
      <c r="B2498" t="s">
        <v>23</v>
      </c>
      <c r="C2498">
        <f t="shared" si="83"/>
        <v>5018</v>
      </c>
      <c r="D2498" t="s">
        <v>336</v>
      </c>
      <c r="E2498">
        <v>3</v>
      </c>
      <c r="F2498">
        <v>4</v>
      </c>
      <c r="G2498" s="1">
        <v>0.06</v>
      </c>
      <c r="H2498" s="2">
        <v>0.5</v>
      </c>
      <c r="J2498" s="2">
        <v>0.5</v>
      </c>
    </row>
    <row r="2499" spans="1:10" x14ac:dyDescent="0.2">
      <c r="A2499" t="s">
        <v>290</v>
      </c>
      <c r="B2499" t="s">
        <v>23</v>
      </c>
      <c r="C2499">
        <f t="shared" si="83"/>
        <v>5018</v>
      </c>
      <c r="D2499" t="s">
        <v>336</v>
      </c>
      <c r="E2499">
        <v>4</v>
      </c>
      <c r="F2499">
        <v>11</v>
      </c>
      <c r="G2499" s="1">
        <v>0.17</v>
      </c>
      <c r="H2499" s="2">
        <v>0.36399999999999999</v>
      </c>
      <c r="I2499" s="2">
        <v>0.27300000000000002</v>
      </c>
      <c r="J2499" s="2">
        <v>0.36399999999999999</v>
      </c>
    </row>
    <row r="2500" spans="1:10" x14ac:dyDescent="0.2">
      <c r="A2500" t="s">
        <v>290</v>
      </c>
      <c r="B2500" t="s">
        <v>23</v>
      </c>
      <c r="C2500">
        <f t="shared" si="83"/>
        <v>5018</v>
      </c>
      <c r="D2500" t="s">
        <v>336</v>
      </c>
      <c r="E2500">
        <v>5</v>
      </c>
      <c r="F2500">
        <v>7</v>
      </c>
      <c r="G2500" s="1">
        <v>0.11</v>
      </c>
      <c r="H2500" s="2">
        <v>0.14299999999999999</v>
      </c>
      <c r="I2500" s="2">
        <v>0.57099999999999995</v>
      </c>
      <c r="J2500" s="2">
        <v>0.28599999999999998</v>
      </c>
    </row>
    <row r="2501" spans="1:10" x14ac:dyDescent="0.2">
      <c r="A2501" t="s">
        <v>290</v>
      </c>
      <c r="B2501" t="s">
        <v>23</v>
      </c>
      <c r="C2501">
        <f t="shared" si="83"/>
        <v>5018</v>
      </c>
      <c r="D2501" t="s">
        <v>336</v>
      </c>
      <c r="E2501">
        <v>6</v>
      </c>
      <c r="F2501">
        <v>15</v>
      </c>
      <c r="G2501" s="1">
        <v>0.23</v>
      </c>
      <c r="H2501" s="2">
        <v>0.46700000000000003</v>
      </c>
      <c r="I2501" s="2">
        <v>0.13300000000000001</v>
      </c>
      <c r="J2501" s="2">
        <v>0.4</v>
      </c>
    </row>
    <row r="2502" spans="1:10" x14ac:dyDescent="0.2">
      <c r="A2502" t="s">
        <v>290</v>
      </c>
      <c r="B2502" t="s">
        <v>23</v>
      </c>
      <c r="C2502">
        <f t="shared" si="83"/>
        <v>5018</v>
      </c>
      <c r="D2502" t="s">
        <v>336</v>
      </c>
      <c r="E2502">
        <v>7</v>
      </c>
      <c r="F2502">
        <v>25</v>
      </c>
      <c r="G2502" s="1">
        <v>0.39</v>
      </c>
      <c r="H2502" s="2">
        <v>0.28000000000000003</v>
      </c>
      <c r="I2502" s="2">
        <v>0.44</v>
      </c>
      <c r="J2502" s="2">
        <v>0.28000000000000003</v>
      </c>
    </row>
    <row r="2503" spans="1:10" x14ac:dyDescent="0.2">
      <c r="A2503" t="s">
        <v>290</v>
      </c>
      <c r="B2503" t="s">
        <v>23</v>
      </c>
      <c r="C2503">
        <f t="shared" si="83"/>
        <v>5002</v>
      </c>
      <c r="D2503" t="s">
        <v>337</v>
      </c>
      <c r="E2503">
        <v>2</v>
      </c>
      <c r="F2503">
        <v>2</v>
      </c>
      <c r="G2503" s="1">
        <v>0.01</v>
      </c>
      <c r="I2503" s="2">
        <v>1</v>
      </c>
    </row>
    <row r="2504" spans="1:10" x14ac:dyDescent="0.2">
      <c r="A2504" t="s">
        <v>290</v>
      </c>
      <c r="B2504" t="s">
        <v>23</v>
      </c>
      <c r="C2504">
        <f t="shared" si="83"/>
        <v>5002</v>
      </c>
      <c r="D2504" t="s">
        <v>337</v>
      </c>
      <c r="E2504">
        <v>3</v>
      </c>
      <c r="F2504">
        <v>10</v>
      </c>
      <c r="G2504" s="1">
        <v>0.06</v>
      </c>
      <c r="H2504" s="2">
        <v>0.3</v>
      </c>
      <c r="I2504" s="2">
        <v>0.2</v>
      </c>
      <c r="J2504" s="2">
        <v>0.5</v>
      </c>
    </row>
    <row r="2505" spans="1:10" x14ac:dyDescent="0.2">
      <c r="A2505" t="s">
        <v>290</v>
      </c>
      <c r="B2505" t="s">
        <v>23</v>
      </c>
      <c r="C2505">
        <f t="shared" ref="C2505:C2536" si="84">VLOOKUP(D2505,s9_mumba,2,FALSE)</f>
        <v>5002</v>
      </c>
      <c r="D2505" t="s">
        <v>337</v>
      </c>
      <c r="E2505">
        <v>4</v>
      </c>
      <c r="F2505">
        <v>17</v>
      </c>
      <c r="G2505" s="1">
        <v>0.1</v>
      </c>
      <c r="H2505" s="2">
        <v>0.35299999999999998</v>
      </c>
      <c r="I2505" s="2">
        <v>0.23499999999999999</v>
      </c>
      <c r="J2505" s="2">
        <v>0.41199999999999998</v>
      </c>
    </row>
    <row r="2506" spans="1:10" x14ac:dyDescent="0.2">
      <c r="A2506" t="s">
        <v>290</v>
      </c>
      <c r="B2506" t="s">
        <v>23</v>
      </c>
      <c r="C2506">
        <f t="shared" si="84"/>
        <v>5002</v>
      </c>
      <c r="D2506" t="s">
        <v>337</v>
      </c>
      <c r="E2506">
        <v>5</v>
      </c>
      <c r="F2506">
        <v>40</v>
      </c>
      <c r="G2506" s="1">
        <v>0.25</v>
      </c>
      <c r="H2506" s="2">
        <v>0.6</v>
      </c>
      <c r="I2506" s="2">
        <v>0.17499999999999999</v>
      </c>
      <c r="J2506" s="2">
        <v>0.22500000000000001</v>
      </c>
    </row>
    <row r="2507" spans="1:10" x14ac:dyDescent="0.2">
      <c r="A2507" t="s">
        <v>290</v>
      </c>
      <c r="B2507" t="s">
        <v>23</v>
      </c>
      <c r="C2507">
        <f t="shared" si="84"/>
        <v>5002</v>
      </c>
      <c r="D2507" t="s">
        <v>337</v>
      </c>
      <c r="E2507">
        <v>6</v>
      </c>
      <c r="F2507">
        <v>41</v>
      </c>
      <c r="G2507" s="1">
        <v>0.25</v>
      </c>
      <c r="H2507" s="2">
        <v>0.34100000000000003</v>
      </c>
      <c r="I2507" s="2">
        <v>0.41499999999999998</v>
      </c>
      <c r="J2507" s="2">
        <v>0.24399999999999999</v>
      </c>
    </row>
    <row r="2508" spans="1:10" x14ac:dyDescent="0.2">
      <c r="A2508" t="s">
        <v>290</v>
      </c>
      <c r="B2508" t="s">
        <v>23</v>
      </c>
      <c r="C2508">
        <f t="shared" si="84"/>
        <v>5002</v>
      </c>
      <c r="D2508" t="s">
        <v>337</v>
      </c>
      <c r="E2508">
        <v>7</v>
      </c>
      <c r="F2508">
        <v>53</v>
      </c>
      <c r="G2508" s="1">
        <v>0.33</v>
      </c>
      <c r="H2508" s="2">
        <v>0.34</v>
      </c>
      <c r="I2508" s="2">
        <v>0.377</v>
      </c>
      <c r="J2508" s="2">
        <v>0.28299999999999997</v>
      </c>
    </row>
    <row r="2509" spans="1:10" x14ac:dyDescent="0.2">
      <c r="A2509" t="s">
        <v>290</v>
      </c>
      <c r="B2509" t="s">
        <v>23</v>
      </c>
      <c r="C2509">
        <f t="shared" si="84"/>
        <v>4968</v>
      </c>
      <c r="D2509" t="s">
        <v>251</v>
      </c>
      <c r="E2509">
        <v>4</v>
      </c>
      <c r="F2509">
        <v>1</v>
      </c>
      <c r="G2509" s="1">
        <v>0.17</v>
      </c>
      <c r="J2509" s="2">
        <v>1</v>
      </c>
    </row>
    <row r="2510" spans="1:10" x14ac:dyDescent="0.2">
      <c r="A2510" t="s">
        <v>290</v>
      </c>
      <c r="B2510" t="s">
        <v>23</v>
      </c>
      <c r="C2510">
        <f t="shared" si="84"/>
        <v>4968</v>
      </c>
      <c r="D2510" t="s">
        <v>251</v>
      </c>
      <c r="E2510">
        <v>7</v>
      </c>
      <c r="F2510">
        <v>5</v>
      </c>
      <c r="G2510" s="1">
        <v>0.83</v>
      </c>
      <c r="I2510" s="2">
        <v>0.4</v>
      </c>
      <c r="J2510" s="2">
        <v>0.6</v>
      </c>
    </row>
    <row r="2511" spans="1:10" x14ac:dyDescent="0.2">
      <c r="A2511" t="s">
        <v>290</v>
      </c>
      <c r="B2511" t="s">
        <v>23</v>
      </c>
      <c r="C2511">
        <f t="shared" si="84"/>
        <v>5117</v>
      </c>
      <c r="D2511" t="s">
        <v>444</v>
      </c>
      <c r="E2511">
        <v>2</v>
      </c>
      <c r="F2511">
        <v>1</v>
      </c>
      <c r="G2511" s="1">
        <v>0.02</v>
      </c>
      <c r="I2511" s="2">
        <v>1</v>
      </c>
    </row>
    <row r="2512" spans="1:10" x14ac:dyDescent="0.2">
      <c r="A2512" t="s">
        <v>290</v>
      </c>
      <c r="B2512" t="s">
        <v>23</v>
      </c>
      <c r="C2512">
        <f t="shared" si="84"/>
        <v>5117</v>
      </c>
      <c r="D2512" t="s">
        <v>444</v>
      </c>
      <c r="E2512">
        <v>3</v>
      </c>
      <c r="F2512">
        <v>3</v>
      </c>
      <c r="G2512" s="1">
        <v>0.06</v>
      </c>
      <c r="I2512" s="2">
        <v>0.33300000000000002</v>
      </c>
      <c r="J2512" s="2">
        <v>0.66700000000000004</v>
      </c>
    </row>
    <row r="2513" spans="1:10" x14ac:dyDescent="0.2">
      <c r="A2513" t="s">
        <v>290</v>
      </c>
      <c r="B2513" t="s">
        <v>23</v>
      </c>
      <c r="C2513">
        <f t="shared" si="84"/>
        <v>5117</v>
      </c>
      <c r="D2513" t="s">
        <v>444</v>
      </c>
      <c r="E2513">
        <v>4</v>
      </c>
      <c r="F2513">
        <v>3</v>
      </c>
      <c r="G2513" s="1">
        <v>0.06</v>
      </c>
      <c r="J2513" s="2">
        <v>1</v>
      </c>
    </row>
    <row r="2514" spans="1:10" x14ac:dyDescent="0.2">
      <c r="A2514" t="s">
        <v>290</v>
      </c>
      <c r="B2514" t="s">
        <v>23</v>
      </c>
      <c r="C2514">
        <f t="shared" si="84"/>
        <v>5117</v>
      </c>
      <c r="D2514" t="s">
        <v>444</v>
      </c>
      <c r="E2514">
        <v>5</v>
      </c>
      <c r="F2514">
        <v>12</v>
      </c>
      <c r="G2514" s="1">
        <v>0.26</v>
      </c>
      <c r="H2514" s="2">
        <v>0.16700000000000001</v>
      </c>
      <c r="I2514" s="2">
        <v>0.33300000000000002</v>
      </c>
      <c r="J2514" s="2">
        <v>0.5</v>
      </c>
    </row>
    <row r="2515" spans="1:10" x14ac:dyDescent="0.2">
      <c r="A2515" t="s">
        <v>290</v>
      </c>
      <c r="B2515" t="s">
        <v>23</v>
      </c>
      <c r="C2515">
        <f t="shared" si="84"/>
        <v>5117</v>
      </c>
      <c r="D2515" t="s">
        <v>444</v>
      </c>
      <c r="E2515">
        <v>6</v>
      </c>
      <c r="F2515">
        <v>8</v>
      </c>
      <c r="G2515" s="1">
        <v>0.17</v>
      </c>
      <c r="H2515" s="2">
        <v>0.25</v>
      </c>
      <c r="I2515" s="2">
        <v>0.5</v>
      </c>
      <c r="J2515" s="2">
        <v>0.25</v>
      </c>
    </row>
    <row r="2516" spans="1:10" x14ac:dyDescent="0.2">
      <c r="A2516" t="s">
        <v>290</v>
      </c>
      <c r="B2516" t="s">
        <v>23</v>
      </c>
      <c r="C2516">
        <f t="shared" si="84"/>
        <v>5117</v>
      </c>
      <c r="D2516" t="s">
        <v>444</v>
      </c>
      <c r="E2516">
        <v>7</v>
      </c>
      <c r="F2516">
        <v>20</v>
      </c>
      <c r="G2516" s="1">
        <v>0.43</v>
      </c>
      <c r="H2516" s="2">
        <v>0.2</v>
      </c>
      <c r="I2516" s="2">
        <v>0.5</v>
      </c>
      <c r="J2516" s="2">
        <v>0.3</v>
      </c>
    </row>
    <row r="2517" spans="1:10" x14ac:dyDescent="0.2">
      <c r="A2517" t="s">
        <v>290</v>
      </c>
      <c r="B2517" t="s">
        <v>23</v>
      </c>
      <c r="C2517">
        <f t="shared" si="84"/>
        <v>4186</v>
      </c>
      <c r="D2517" t="s">
        <v>338</v>
      </c>
      <c r="E2517">
        <v>5</v>
      </c>
      <c r="F2517">
        <v>10</v>
      </c>
      <c r="G2517" s="1">
        <v>0.38</v>
      </c>
      <c r="H2517" s="2">
        <v>1</v>
      </c>
    </row>
    <row r="2518" spans="1:10" x14ac:dyDescent="0.2">
      <c r="A2518" t="s">
        <v>290</v>
      </c>
      <c r="B2518" t="s">
        <v>23</v>
      </c>
      <c r="C2518">
        <f t="shared" si="84"/>
        <v>4186</v>
      </c>
      <c r="D2518" t="s">
        <v>338</v>
      </c>
      <c r="E2518">
        <v>6</v>
      </c>
      <c r="F2518">
        <v>2</v>
      </c>
      <c r="G2518" s="1">
        <v>0.08</v>
      </c>
      <c r="H2518" s="2">
        <v>0.5</v>
      </c>
      <c r="J2518" s="2">
        <v>0.5</v>
      </c>
    </row>
    <row r="2519" spans="1:10" x14ac:dyDescent="0.2">
      <c r="A2519" t="s">
        <v>290</v>
      </c>
      <c r="B2519" t="s">
        <v>23</v>
      </c>
      <c r="C2519">
        <f t="shared" si="84"/>
        <v>4186</v>
      </c>
      <c r="D2519" t="s">
        <v>338</v>
      </c>
      <c r="E2519">
        <v>7</v>
      </c>
      <c r="F2519">
        <v>14</v>
      </c>
      <c r="G2519" s="1">
        <v>0.54</v>
      </c>
      <c r="H2519" s="2">
        <v>0.78600000000000003</v>
      </c>
      <c r="I2519" s="2">
        <v>7.0999999999999994E-2</v>
      </c>
      <c r="J2519" s="2">
        <v>0.14299999999999999</v>
      </c>
    </row>
    <row r="2520" spans="1:10" x14ac:dyDescent="0.2">
      <c r="A2520" t="s">
        <v>290</v>
      </c>
      <c r="B2520" t="s">
        <v>23</v>
      </c>
      <c r="C2520" t="e">
        <f t="shared" si="84"/>
        <v>#N/A</v>
      </c>
      <c r="D2520" t="s">
        <v>339</v>
      </c>
      <c r="E2520">
        <v>3</v>
      </c>
      <c r="F2520">
        <v>1</v>
      </c>
      <c r="G2520" s="1">
        <v>0.06</v>
      </c>
      <c r="H2520" s="2">
        <v>1</v>
      </c>
    </row>
    <row r="2521" spans="1:10" x14ac:dyDescent="0.2">
      <c r="A2521" t="s">
        <v>290</v>
      </c>
      <c r="B2521" t="s">
        <v>23</v>
      </c>
      <c r="C2521" t="e">
        <f t="shared" si="84"/>
        <v>#N/A</v>
      </c>
      <c r="D2521" t="s">
        <v>339</v>
      </c>
      <c r="E2521">
        <v>4</v>
      </c>
      <c r="F2521">
        <v>1</v>
      </c>
      <c r="G2521" s="1">
        <v>0.06</v>
      </c>
      <c r="H2521" s="2">
        <v>1</v>
      </c>
    </row>
    <row r="2522" spans="1:10" x14ac:dyDescent="0.2">
      <c r="A2522" t="s">
        <v>290</v>
      </c>
      <c r="B2522" t="s">
        <v>23</v>
      </c>
      <c r="C2522" t="e">
        <f t="shared" si="84"/>
        <v>#N/A</v>
      </c>
      <c r="D2522" t="s">
        <v>339</v>
      </c>
      <c r="E2522">
        <v>5</v>
      </c>
      <c r="F2522">
        <v>5</v>
      </c>
      <c r="G2522" s="1">
        <v>0.31</v>
      </c>
      <c r="H2522" s="2">
        <v>1</v>
      </c>
    </row>
    <row r="2523" spans="1:10" x14ac:dyDescent="0.2">
      <c r="A2523" t="s">
        <v>290</v>
      </c>
      <c r="B2523" t="s">
        <v>23</v>
      </c>
      <c r="C2523" t="e">
        <f t="shared" si="84"/>
        <v>#N/A</v>
      </c>
      <c r="D2523" t="s">
        <v>339</v>
      </c>
      <c r="E2523">
        <v>6</v>
      </c>
      <c r="F2523">
        <v>3</v>
      </c>
      <c r="G2523" s="1">
        <v>0.19</v>
      </c>
      <c r="H2523" s="2">
        <v>1</v>
      </c>
    </row>
    <row r="2524" spans="1:10" x14ac:dyDescent="0.2">
      <c r="A2524" t="s">
        <v>290</v>
      </c>
      <c r="B2524" t="s">
        <v>23</v>
      </c>
      <c r="C2524" t="e">
        <f t="shared" si="84"/>
        <v>#N/A</v>
      </c>
      <c r="D2524" t="s">
        <v>339</v>
      </c>
      <c r="E2524">
        <v>7</v>
      </c>
      <c r="F2524">
        <v>6</v>
      </c>
      <c r="G2524" s="1">
        <v>0.38</v>
      </c>
      <c r="H2524" s="2">
        <v>0.83299999999999996</v>
      </c>
      <c r="J2524" s="2">
        <v>0.16700000000000001</v>
      </c>
    </row>
    <row r="2525" spans="1:10" x14ac:dyDescent="0.2">
      <c r="A2525" t="s">
        <v>290</v>
      </c>
      <c r="B2525" t="s">
        <v>23</v>
      </c>
      <c r="C2525" t="e">
        <f t="shared" si="84"/>
        <v>#N/A</v>
      </c>
      <c r="D2525" t="s">
        <v>340</v>
      </c>
      <c r="E2525">
        <v>5</v>
      </c>
      <c r="F2525">
        <v>1</v>
      </c>
      <c r="G2525" s="1">
        <v>0.5</v>
      </c>
      <c r="J2525" s="2">
        <v>1</v>
      </c>
    </row>
    <row r="2526" spans="1:10" x14ac:dyDescent="0.2">
      <c r="A2526" t="s">
        <v>290</v>
      </c>
      <c r="B2526" t="s">
        <v>23</v>
      </c>
      <c r="C2526" t="e">
        <f t="shared" si="84"/>
        <v>#N/A</v>
      </c>
      <c r="D2526" t="s">
        <v>340</v>
      </c>
      <c r="E2526">
        <v>6</v>
      </c>
      <c r="F2526">
        <v>1</v>
      </c>
      <c r="G2526" s="1">
        <v>0.5</v>
      </c>
      <c r="H2526" s="2">
        <v>1</v>
      </c>
    </row>
    <row r="2527" spans="1:10" x14ac:dyDescent="0.2">
      <c r="A2527" t="s">
        <v>290</v>
      </c>
      <c r="B2527" t="s">
        <v>23</v>
      </c>
      <c r="C2527" t="e">
        <f t="shared" si="84"/>
        <v>#N/A</v>
      </c>
      <c r="D2527" t="s">
        <v>107</v>
      </c>
      <c r="E2527">
        <v>7</v>
      </c>
      <c r="F2527">
        <v>1</v>
      </c>
      <c r="G2527" s="1">
        <v>1</v>
      </c>
      <c r="J2527" s="2">
        <v>1</v>
      </c>
    </row>
    <row r="2528" spans="1:10" x14ac:dyDescent="0.2">
      <c r="A2528" t="s">
        <v>290</v>
      </c>
      <c r="B2528" t="s">
        <v>23</v>
      </c>
      <c r="C2528">
        <f t="shared" si="84"/>
        <v>4970</v>
      </c>
      <c r="D2528" t="s">
        <v>255</v>
      </c>
      <c r="E2528">
        <v>4</v>
      </c>
      <c r="F2528">
        <v>4</v>
      </c>
      <c r="G2528" s="1">
        <v>0.15</v>
      </c>
      <c r="H2528" s="2">
        <v>0.25</v>
      </c>
      <c r="J2528" s="2">
        <v>0.75</v>
      </c>
    </row>
    <row r="2529" spans="1:14" x14ac:dyDescent="0.2">
      <c r="A2529" t="s">
        <v>290</v>
      </c>
      <c r="B2529" t="s">
        <v>23</v>
      </c>
      <c r="C2529">
        <f t="shared" si="84"/>
        <v>4970</v>
      </c>
      <c r="D2529" t="s">
        <v>255</v>
      </c>
      <c r="E2529">
        <v>5</v>
      </c>
      <c r="F2529">
        <v>6</v>
      </c>
      <c r="G2529" s="1">
        <v>0.23</v>
      </c>
      <c r="H2529" s="2">
        <v>0.83299999999999996</v>
      </c>
      <c r="I2529" s="2">
        <v>0.16700000000000001</v>
      </c>
    </row>
    <row r="2530" spans="1:14" x14ac:dyDescent="0.2">
      <c r="A2530" t="s">
        <v>290</v>
      </c>
      <c r="B2530" t="s">
        <v>23</v>
      </c>
      <c r="C2530">
        <f t="shared" si="84"/>
        <v>4970</v>
      </c>
      <c r="D2530" t="s">
        <v>255</v>
      </c>
      <c r="E2530">
        <v>6</v>
      </c>
      <c r="F2530">
        <v>7</v>
      </c>
      <c r="G2530" s="1">
        <v>0.27</v>
      </c>
      <c r="I2530" s="2">
        <v>0.71399999999999997</v>
      </c>
      <c r="J2530" s="2">
        <v>0.28599999999999998</v>
      </c>
    </row>
    <row r="2531" spans="1:14" x14ac:dyDescent="0.2">
      <c r="A2531" t="s">
        <v>290</v>
      </c>
      <c r="B2531" t="s">
        <v>23</v>
      </c>
      <c r="C2531">
        <f t="shared" si="84"/>
        <v>4970</v>
      </c>
      <c r="D2531" t="s">
        <v>255</v>
      </c>
      <c r="E2531">
        <v>7</v>
      </c>
      <c r="F2531">
        <v>9</v>
      </c>
      <c r="G2531" s="1">
        <v>0.35</v>
      </c>
      <c r="H2531" s="2">
        <v>0.55600000000000005</v>
      </c>
      <c r="I2531" s="2">
        <v>0.222</v>
      </c>
      <c r="J2531" s="2">
        <v>0.222</v>
      </c>
    </row>
    <row r="2532" spans="1:14" x14ac:dyDescent="0.2">
      <c r="A2532" t="s">
        <v>290</v>
      </c>
      <c r="B2532" t="s">
        <v>23</v>
      </c>
      <c r="C2532">
        <f t="shared" si="84"/>
        <v>4032</v>
      </c>
      <c r="D2532" t="s">
        <v>341</v>
      </c>
      <c r="E2532">
        <v>5</v>
      </c>
      <c r="F2532">
        <v>1</v>
      </c>
      <c r="G2532" s="1">
        <v>0.17</v>
      </c>
      <c r="H2532" s="2">
        <v>1</v>
      </c>
    </row>
    <row r="2533" spans="1:14" x14ac:dyDescent="0.2">
      <c r="A2533" t="s">
        <v>290</v>
      </c>
      <c r="B2533" t="s">
        <v>23</v>
      </c>
      <c r="C2533">
        <f t="shared" si="84"/>
        <v>4032</v>
      </c>
      <c r="D2533" t="s">
        <v>341</v>
      </c>
      <c r="E2533">
        <v>6</v>
      </c>
      <c r="F2533">
        <v>3</v>
      </c>
      <c r="G2533" s="1">
        <v>0.5</v>
      </c>
      <c r="H2533" s="2">
        <v>1</v>
      </c>
    </row>
    <row r="2534" spans="1:14" x14ac:dyDescent="0.2">
      <c r="A2534" t="s">
        <v>290</v>
      </c>
      <c r="B2534" t="s">
        <v>23</v>
      </c>
      <c r="C2534">
        <f t="shared" si="84"/>
        <v>4032</v>
      </c>
      <c r="D2534" t="s">
        <v>341</v>
      </c>
      <c r="E2534">
        <v>7</v>
      </c>
      <c r="F2534">
        <v>2</v>
      </c>
      <c r="G2534" s="1">
        <v>0.33</v>
      </c>
      <c r="H2534" s="2">
        <v>1</v>
      </c>
    </row>
    <row r="2535" spans="1:14" x14ac:dyDescent="0.2">
      <c r="A2535" t="s">
        <v>290</v>
      </c>
      <c r="B2535" t="s">
        <v>23</v>
      </c>
      <c r="C2535">
        <f t="shared" si="84"/>
        <v>3086</v>
      </c>
      <c r="D2535" t="s">
        <v>238</v>
      </c>
      <c r="E2535">
        <v>6</v>
      </c>
      <c r="F2535">
        <v>3</v>
      </c>
      <c r="G2535" s="1">
        <v>0.38</v>
      </c>
      <c r="H2535" s="2">
        <v>1</v>
      </c>
    </row>
    <row r="2536" spans="1:14" x14ac:dyDescent="0.2">
      <c r="A2536" t="s">
        <v>290</v>
      </c>
      <c r="B2536" t="s">
        <v>23</v>
      </c>
      <c r="C2536">
        <f t="shared" si="84"/>
        <v>3086</v>
      </c>
      <c r="D2536" t="s">
        <v>238</v>
      </c>
      <c r="E2536">
        <v>7</v>
      </c>
      <c r="F2536">
        <v>5</v>
      </c>
      <c r="G2536" s="1">
        <v>0.63</v>
      </c>
      <c r="H2536" s="2">
        <v>0.8</v>
      </c>
      <c r="J2536" s="2">
        <v>0.2</v>
      </c>
    </row>
    <row r="2537" spans="1:14" x14ac:dyDescent="0.2">
      <c r="A2537" t="s">
        <v>290</v>
      </c>
      <c r="B2537" t="s">
        <v>23</v>
      </c>
      <c r="C2537">
        <f t="shared" ref="C2537" si="85">VLOOKUP(D2537,s9_mumba,2,FALSE)</f>
        <v>123</v>
      </c>
      <c r="D2537" t="s">
        <v>193</v>
      </c>
      <c r="E2537">
        <v>7</v>
      </c>
      <c r="F2537">
        <v>1</v>
      </c>
      <c r="G2537" s="1">
        <v>1</v>
      </c>
      <c r="H2537" s="2">
        <v>1</v>
      </c>
    </row>
    <row r="2538" spans="1:14" x14ac:dyDescent="0.2">
      <c r="A2538" t="s">
        <v>290</v>
      </c>
      <c r="B2538" t="s">
        <v>120</v>
      </c>
      <c r="C2538" t="e">
        <f t="shared" ref="C2538:C2569" si="86">VLOOKUP(D2538,s9_up,2,FALSE)</f>
        <v>#N/A</v>
      </c>
      <c r="D2538" t="s">
        <v>281</v>
      </c>
      <c r="E2538">
        <v>2</v>
      </c>
      <c r="F2538">
        <v>1</v>
      </c>
      <c r="G2538" s="1">
        <v>0.1</v>
      </c>
      <c r="I2538" s="2">
        <v>1</v>
      </c>
      <c r="M2538" t="s">
        <v>54</v>
      </c>
      <c r="N2538">
        <v>197</v>
      </c>
    </row>
    <row r="2539" spans="1:14" x14ac:dyDescent="0.2">
      <c r="A2539" t="s">
        <v>290</v>
      </c>
      <c r="B2539" t="s">
        <v>120</v>
      </c>
      <c r="C2539" t="e">
        <f t="shared" si="86"/>
        <v>#N/A</v>
      </c>
      <c r="D2539" t="s">
        <v>281</v>
      </c>
      <c r="E2539">
        <v>4</v>
      </c>
      <c r="F2539">
        <v>2</v>
      </c>
      <c r="G2539" s="1">
        <v>0.2</v>
      </c>
      <c r="H2539" s="2">
        <v>0.5</v>
      </c>
      <c r="J2539" s="2">
        <v>0.5</v>
      </c>
      <c r="M2539" t="s">
        <v>213</v>
      </c>
      <c r="N2539">
        <v>3241</v>
      </c>
    </row>
    <row r="2540" spans="1:14" x14ac:dyDescent="0.2">
      <c r="A2540" t="s">
        <v>290</v>
      </c>
      <c r="B2540" t="s">
        <v>120</v>
      </c>
      <c r="C2540" t="e">
        <f t="shared" si="86"/>
        <v>#N/A</v>
      </c>
      <c r="D2540" t="s">
        <v>281</v>
      </c>
      <c r="E2540">
        <v>5</v>
      </c>
      <c r="F2540">
        <v>3</v>
      </c>
      <c r="G2540" s="1">
        <v>0.3</v>
      </c>
      <c r="H2540" s="2">
        <v>0.33300000000000002</v>
      </c>
      <c r="I2540" s="2">
        <v>0.33300000000000002</v>
      </c>
      <c r="J2540" s="2">
        <v>0.33300000000000002</v>
      </c>
      <c r="M2540" t="s">
        <v>282</v>
      </c>
      <c r="N2540">
        <v>4222</v>
      </c>
    </row>
    <row r="2541" spans="1:14" x14ac:dyDescent="0.2">
      <c r="A2541" t="s">
        <v>290</v>
      </c>
      <c r="B2541" t="s">
        <v>120</v>
      </c>
      <c r="C2541" t="e">
        <f t="shared" si="86"/>
        <v>#N/A</v>
      </c>
      <c r="D2541" t="s">
        <v>281</v>
      </c>
      <c r="E2541">
        <v>6</v>
      </c>
      <c r="F2541">
        <v>1</v>
      </c>
      <c r="G2541" s="1">
        <v>0.1</v>
      </c>
      <c r="I2541" s="2">
        <v>1</v>
      </c>
      <c r="M2541" t="s">
        <v>212</v>
      </c>
      <c r="N2541">
        <v>3240</v>
      </c>
    </row>
    <row r="2542" spans="1:14" x14ac:dyDescent="0.2">
      <c r="A2542" t="s">
        <v>290</v>
      </c>
      <c r="B2542" t="s">
        <v>120</v>
      </c>
      <c r="C2542" t="e">
        <f t="shared" si="86"/>
        <v>#N/A</v>
      </c>
      <c r="D2542" t="s">
        <v>281</v>
      </c>
      <c r="E2542">
        <v>7</v>
      </c>
      <c r="F2542">
        <v>3</v>
      </c>
      <c r="G2542" s="1">
        <v>0.3</v>
      </c>
      <c r="H2542" s="2">
        <v>0.33300000000000002</v>
      </c>
      <c r="I2542" s="2">
        <v>0.33300000000000002</v>
      </c>
      <c r="J2542" s="2">
        <v>0.33300000000000002</v>
      </c>
      <c r="M2542" t="s">
        <v>211</v>
      </c>
      <c r="N2542">
        <v>3239</v>
      </c>
    </row>
    <row r="2543" spans="1:14" x14ac:dyDescent="0.2">
      <c r="A2543" t="s">
        <v>290</v>
      </c>
      <c r="B2543" t="s">
        <v>120</v>
      </c>
      <c r="C2543">
        <f t="shared" si="86"/>
        <v>5121</v>
      </c>
      <c r="D2543" t="s">
        <v>62</v>
      </c>
      <c r="E2543">
        <v>2</v>
      </c>
      <c r="F2543">
        <v>1</v>
      </c>
      <c r="G2543" s="1">
        <v>0.03</v>
      </c>
      <c r="J2543" s="2">
        <v>1</v>
      </c>
      <c r="M2543" t="s">
        <v>345</v>
      </c>
      <c r="N2543">
        <v>2041</v>
      </c>
    </row>
    <row r="2544" spans="1:14" x14ac:dyDescent="0.2">
      <c r="A2544" t="s">
        <v>290</v>
      </c>
      <c r="B2544" t="s">
        <v>120</v>
      </c>
      <c r="C2544">
        <f t="shared" si="86"/>
        <v>5121</v>
      </c>
      <c r="D2544" t="s">
        <v>62</v>
      </c>
      <c r="E2544">
        <v>3</v>
      </c>
      <c r="F2544">
        <v>1</v>
      </c>
      <c r="G2544" s="1">
        <v>0.03</v>
      </c>
      <c r="I2544" s="2">
        <v>1</v>
      </c>
      <c r="M2544" t="s">
        <v>125</v>
      </c>
      <c r="N2544">
        <v>3088</v>
      </c>
    </row>
    <row r="2545" spans="1:14" x14ac:dyDescent="0.2">
      <c r="A2545" t="s">
        <v>290</v>
      </c>
      <c r="B2545" t="s">
        <v>120</v>
      </c>
      <c r="C2545">
        <f t="shared" si="86"/>
        <v>5121</v>
      </c>
      <c r="D2545" t="s">
        <v>62</v>
      </c>
      <c r="E2545">
        <v>4</v>
      </c>
      <c r="F2545">
        <v>2</v>
      </c>
      <c r="G2545" s="1">
        <v>0.05</v>
      </c>
      <c r="H2545" s="2">
        <v>1</v>
      </c>
      <c r="M2545" t="s">
        <v>47</v>
      </c>
      <c r="N2545">
        <v>142</v>
      </c>
    </row>
    <row r="2546" spans="1:14" x14ac:dyDescent="0.2">
      <c r="A2546" t="s">
        <v>290</v>
      </c>
      <c r="B2546" t="s">
        <v>120</v>
      </c>
      <c r="C2546">
        <f t="shared" si="86"/>
        <v>5121</v>
      </c>
      <c r="D2546" t="s">
        <v>62</v>
      </c>
      <c r="E2546">
        <v>5</v>
      </c>
      <c r="F2546">
        <v>8</v>
      </c>
      <c r="G2546" s="1">
        <v>0.21</v>
      </c>
      <c r="H2546" s="2">
        <v>0.375</v>
      </c>
      <c r="I2546" s="2">
        <v>0.25</v>
      </c>
      <c r="J2546" s="2">
        <v>0.375</v>
      </c>
      <c r="M2546" t="s">
        <v>343</v>
      </c>
      <c r="N2546">
        <v>3973</v>
      </c>
    </row>
    <row r="2547" spans="1:14" x14ac:dyDescent="0.2">
      <c r="A2547" t="s">
        <v>290</v>
      </c>
      <c r="B2547" t="s">
        <v>120</v>
      </c>
      <c r="C2547">
        <f t="shared" si="86"/>
        <v>5121</v>
      </c>
      <c r="D2547" t="s">
        <v>62</v>
      </c>
      <c r="E2547">
        <v>6</v>
      </c>
      <c r="F2547">
        <v>5</v>
      </c>
      <c r="G2547" s="1">
        <v>0.13</v>
      </c>
      <c r="H2547" s="2">
        <v>0.2</v>
      </c>
      <c r="I2547" s="2">
        <v>0.4</v>
      </c>
      <c r="J2547" s="2">
        <v>0.4</v>
      </c>
      <c r="M2547" t="s">
        <v>62</v>
      </c>
      <c r="N2547">
        <v>5121</v>
      </c>
    </row>
    <row r="2548" spans="1:14" x14ac:dyDescent="0.2">
      <c r="A2548" t="s">
        <v>290</v>
      </c>
      <c r="B2548" t="s">
        <v>120</v>
      </c>
      <c r="C2548">
        <f t="shared" si="86"/>
        <v>5121</v>
      </c>
      <c r="D2548" t="s">
        <v>62</v>
      </c>
      <c r="E2548">
        <v>7</v>
      </c>
      <c r="F2548">
        <v>22</v>
      </c>
      <c r="G2548" s="1">
        <v>0.56000000000000005</v>
      </c>
      <c r="H2548" s="2">
        <v>0.40899999999999997</v>
      </c>
      <c r="I2548" s="2">
        <v>0.318</v>
      </c>
      <c r="J2548" s="2">
        <v>0.27300000000000002</v>
      </c>
      <c r="M2548" t="s">
        <v>347</v>
      </c>
      <c r="N2548">
        <v>5118</v>
      </c>
    </row>
    <row r="2549" spans="1:14" x14ac:dyDescent="0.2">
      <c r="A2549" t="s">
        <v>290</v>
      </c>
      <c r="B2549" t="s">
        <v>120</v>
      </c>
      <c r="C2549">
        <f t="shared" si="86"/>
        <v>3239</v>
      </c>
      <c r="D2549" t="s">
        <v>211</v>
      </c>
      <c r="E2549">
        <v>3</v>
      </c>
      <c r="F2549">
        <v>2</v>
      </c>
      <c r="G2549" s="1">
        <v>0.12</v>
      </c>
      <c r="H2549" s="2">
        <v>1</v>
      </c>
      <c r="M2549" t="s">
        <v>346</v>
      </c>
      <c r="N2549">
        <v>4933</v>
      </c>
    </row>
    <row r="2550" spans="1:14" x14ac:dyDescent="0.2">
      <c r="A2550" t="s">
        <v>290</v>
      </c>
      <c r="B2550" t="s">
        <v>120</v>
      </c>
      <c r="C2550">
        <f t="shared" si="86"/>
        <v>3239</v>
      </c>
      <c r="D2550" t="s">
        <v>211</v>
      </c>
      <c r="E2550">
        <v>6</v>
      </c>
      <c r="F2550">
        <v>1</v>
      </c>
      <c r="G2550" s="1">
        <v>0.06</v>
      </c>
      <c r="H2550" s="2">
        <v>1</v>
      </c>
      <c r="M2550" t="s">
        <v>284</v>
      </c>
      <c r="N2550">
        <v>4228</v>
      </c>
    </row>
    <row r="2551" spans="1:14" x14ac:dyDescent="0.2">
      <c r="A2551" t="s">
        <v>290</v>
      </c>
      <c r="B2551" t="s">
        <v>120</v>
      </c>
      <c r="C2551">
        <f t="shared" si="86"/>
        <v>3239</v>
      </c>
      <c r="D2551" t="s">
        <v>211</v>
      </c>
      <c r="E2551">
        <v>7</v>
      </c>
      <c r="F2551">
        <v>14</v>
      </c>
      <c r="G2551" s="1">
        <v>0.82</v>
      </c>
      <c r="H2551" s="2">
        <v>1</v>
      </c>
      <c r="M2551" t="s">
        <v>259</v>
      </c>
      <c r="N2551">
        <v>3472</v>
      </c>
    </row>
    <row r="2552" spans="1:14" x14ac:dyDescent="0.2">
      <c r="A2552" t="s">
        <v>290</v>
      </c>
      <c r="B2552" t="s">
        <v>120</v>
      </c>
      <c r="C2552">
        <f t="shared" si="86"/>
        <v>726</v>
      </c>
      <c r="D2552" t="s">
        <v>342</v>
      </c>
      <c r="E2552">
        <v>7</v>
      </c>
      <c r="F2552">
        <v>1</v>
      </c>
      <c r="G2552" s="1">
        <v>1</v>
      </c>
      <c r="H2552" s="2">
        <v>1</v>
      </c>
      <c r="M2552" t="s">
        <v>263</v>
      </c>
      <c r="N2552">
        <v>3039</v>
      </c>
    </row>
    <row r="2553" spans="1:14" x14ac:dyDescent="0.2">
      <c r="A2553" t="s">
        <v>290</v>
      </c>
      <c r="B2553" t="s">
        <v>120</v>
      </c>
      <c r="C2553">
        <f t="shared" si="86"/>
        <v>3973</v>
      </c>
      <c r="D2553" t="s">
        <v>343</v>
      </c>
      <c r="E2553">
        <v>2</v>
      </c>
      <c r="F2553">
        <v>2</v>
      </c>
      <c r="G2553" s="1">
        <v>7.0000000000000007E-2</v>
      </c>
      <c r="I2553" s="2">
        <v>0.5</v>
      </c>
      <c r="J2553" s="2">
        <v>0.5</v>
      </c>
      <c r="M2553" t="s">
        <v>274</v>
      </c>
      <c r="N2553">
        <v>4971</v>
      </c>
    </row>
    <row r="2554" spans="1:14" x14ac:dyDescent="0.2">
      <c r="A2554" t="s">
        <v>290</v>
      </c>
      <c r="B2554" t="s">
        <v>120</v>
      </c>
      <c r="C2554">
        <f t="shared" si="86"/>
        <v>3973</v>
      </c>
      <c r="D2554" t="s">
        <v>343</v>
      </c>
      <c r="E2554">
        <v>3</v>
      </c>
      <c r="F2554">
        <v>3</v>
      </c>
      <c r="G2554" s="1">
        <v>0.1</v>
      </c>
      <c r="I2554" s="2">
        <v>0.66700000000000004</v>
      </c>
      <c r="J2554" s="2">
        <v>0.33300000000000002</v>
      </c>
      <c r="M2554" t="s">
        <v>342</v>
      </c>
      <c r="N2554">
        <v>726</v>
      </c>
    </row>
    <row r="2555" spans="1:14" x14ac:dyDescent="0.2">
      <c r="A2555" t="s">
        <v>290</v>
      </c>
      <c r="B2555" t="s">
        <v>120</v>
      </c>
      <c r="C2555">
        <f t="shared" si="86"/>
        <v>3973</v>
      </c>
      <c r="D2555" t="s">
        <v>343</v>
      </c>
      <c r="E2555">
        <v>4</v>
      </c>
      <c r="F2555">
        <v>1</v>
      </c>
      <c r="G2555" s="1">
        <v>0.03</v>
      </c>
      <c r="H2555" s="2">
        <v>1</v>
      </c>
      <c r="M2555" t="s">
        <v>344</v>
      </c>
      <c r="N2555">
        <v>647</v>
      </c>
    </row>
    <row r="2556" spans="1:14" x14ac:dyDescent="0.2">
      <c r="A2556" t="s">
        <v>290</v>
      </c>
      <c r="B2556" t="s">
        <v>120</v>
      </c>
      <c r="C2556">
        <f t="shared" si="86"/>
        <v>3973</v>
      </c>
      <c r="D2556" t="s">
        <v>343</v>
      </c>
      <c r="E2556">
        <v>5</v>
      </c>
      <c r="F2556">
        <v>2</v>
      </c>
      <c r="G2556" s="1">
        <v>7.0000000000000007E-2</v>
      </c>
      <c r="J2556" s="2">
        <v>1</v>
      </c>
      <c r="M2556" t="s">
        <v>42</v>
      </c>
      <c r="N2556">
        <v>320</v>
      </c>
    </row>
    <row r="2557" spans="1:14" x14ac:dyDescent="0.2">
      <c r="A2557" t="s">
        <v>290</v>
      </c>
      <c r="B2557" t="s">
        <v>120</v>
      </c>
      <c r="C2557">
        <f t="shared" si="86"/>
        <v>3973</v>
      </c>
      <c r="D2557" t="s">
        <v>343</v>
      </c>
      <c r="E2557">
        <v>6</v>
      </c>
      <c r="F2557">
        <v>8</v>
      </c>
      <c r="G2557" s="1">
        <v>0.28000000000000003</v>
      </c>
      <c r="H2557" s="2">
        <v>0.375</v>
      </c>
      <c r="I2557" s="2">
        <v>0.25</v>
      </c>
      <c r="J2557" s="2">
        <v>0.375</v>
      </c>
    </row>
    <row r="2558" spans="1:14" x14ac:dyDescent="0.2">
      <c r="A2558" t="s">
        <v>290</v>
      </c>
      <c r="B2558" t="s">
        <v>120</v>
      </c>
      <c r="C2558">
        <f t="shared" si="86"/>
        <v>3973</v>
      </c>
      <c r="D2558" t="s">
        <v>343</v>
      </c>
      <c r="E2558">
        <v>7</v>
      </c>
      <c r="F2558">
        <v>13</v>
      </c>
      <c r="G2558" s="1">
        <v>0.45</v>
      </c>
      <c r="H2558" s="2">
        <v>0.38500000000000001</v>
      </c>
      <c r="I2558" s="2">
        <v>0.154</v>
      </c>
      <c r="J2558" s="2">
        <v>0.46200000000000002</v>
      </c>
    </row>
    <row r="2559" spans="1:14" x14ac:dyDescent="0.2">
      <c r="A2559" t="s">
        <v>290</v>
      </c>
      <c r="B2559" t="s">
        <v>120</v>
      </c>
      <c r="C2559">
        <f t="shared" si="86"/>
        <v>647</v>
      </c>
      <c r="D2559" t="s">
        <v>344</v>
      </c>
      <c r="E2559">
        <v>5</v>
      </c>
      <c r="F2559">
        <v>3</v>
      </c>
      <c r="G2559" s="1">
        <v>0.43</v>
      </c>
      <c r="H2559" s="2">
        <v>0.33300000000000002</v>
      </c>
      <c r="J2559" s="2">
        <v>0.66700000000000004</v>
      </c>
    </row>
    <row r="2560" spans="1:14" x14ac:dyDescent="0.2">
      <c r="A2560" t="s">
        <v>290</v>
      </c>
      <c r="B2560" t="s">
        <v>120</v>
      </c>
      <c r="C2560">
        <f t="shared" si="86"/>
        <v>647</v>
      </c>
      <c r="D2560" t="s">
        <v>344</v>
      </c>
      <c r="E2560">
        <v>6</v>
      </c>
      <c r="F2560">
        <v>2</v>
      </c>
      <c r="G2560" s="1">
        <v>0.28999999999999998</v>
      </c>
      <c r="J2560" s="2">
        <v>1</v>
      </c>
    </row>
    <row r="2561" spans="1:10" x14ac:dyDescent="0.2">
      <c r="A2561" t="s">
        <v>290</v>
      </c>
      <c r="B2561" t="s">
        <v>120</v>
      </c>
      <c r="C2561">
        <f t="shared" si="86"/>
        <v>647</v>
      </c>
      <c r="D2561" t="s">
        <v>344</v>
      </c>
      <c r="E2561">
        <v>7</v>
      </c>
      <c r="F2561">
        <v>2</v>
      </c>
      <c r="G2561" s="1">
        <v>0.28999999999999998</v>
      </c>
      <c r="H2561" s="2">
        <v>1</v>
      </c>
    </row>
    <row r="2562" spans="1:10" x14ac:dyDescent="0.2">
      <c r="A2562" t="s">
        <v>290</v>
      </c>
      <c r="B2562" t="s">
        <v>120</v>
      </c>
      <c r="C2562">
        <f t="shared" si="86"/>
        <v>2041</v>
      </c>
      <c r="D2562" t="s">
        <v>345</v>
      </c>
      <c r="E2562">
        <v>7</v>
      </c>
      <c r="F2562">
        <v>1</v>
      </c>
      <c r="G2562" s="1">
        <v>1</v>
      </c>
      <c r="J2562" s="2">
        <v>1</v>
      </c>
    </row>
    <row r="2563" spans="1:10" x14ac:dyDescent="0.2">
      <c r="A2563" t="s">
        <v>290</v>
      </c>
      <c r="B2563" t="s">
        <v>120</v>
      </c>
      <c r="C2563" t="e">
        <f t="shared" si="86"/>
        <v>#N/A</v>
      </c>
      <c r="D2563" t="s">
        <v>51</v>
      </c>
      <c r="E2563">
        <v>5</v>
      </c>
      <c r="F2563">
        <v>1</v>
      </c>
      <c r="G2563" s="1">
        <v>0.5</v>
      </c>
      <c r="H2563" s="2">
        <v>1</v>
      </c>
    </row>
    <row r="2564" spans="1:10" x14ac:dyDescent="0.2">
      <c r="A2564" t="s">
        <v>290</v>
      </c>
      <c r="B2564" t="s">
        <v>120</v>
      </c>
      <c r="C2564" t="e">
        <f t="shared" si="86"/>
        <v>#N/A</v>
      </c>
      <c r="D2564" t="s">
        <v>51</v>
      </c>
      <c r="E2564">
        <v>7</v>
      </c>
      <c r="F2564">
        <v>1</v>
      </c>
      <c r="G2564" s="1">
        <v>0.5</v>
      </c>
      <c r="H2564" s="2">
        <v>1</v>
      </c>
    </row>
    <row r="2565" spans="1:10" x14ac:dyDescent="0.2">
      <c r="A2565" t="s">
        <v>290</v>
      </c>
      <c r="B2565" t="s">
        <v>120</v>
      </c>
      <c r="C2565">
        <f t="shared" si="86"/>
        <v>4933</v>
      </c>
      <c r="D2565" t="s">
        <v>346</v>
      </c>
      <c r="E2565">
        <v>5</v>
      </c>
      <c r="F2565">
        <v>2</v>
      </c>
      <c r="G2565" s="1">
        <v>0.2</v>
      </c>
      <c r="J2565" s="2">
        <v>1</v>
      </c>
    </row>
    <row r="2566" spans="1:10" x14ac:dyDescent="0.2">
      <c r="A2566" t="s">
        <v>290</v>
      </c>
      <c r="B2566" t="s">
        <v>120</v>
      </c>
      <c r="C2566">
        <f t="shared" si="86"/>
        <v>4933</v>
      </c>
      <c r="D2566" t="s">
        <v>346</v>
      </c>
      <c r="E2566">
        <v>6</v>
      </c>
      <c r="F2566">
        <v>3</v>
      </c>
      <c r="G2566" s="1">
        <v>0.3</v>
      </c>
      <c r="I2566" s="2">
        <v>0.66700000000000004</v>
      </c>
      <c r="J2566" s="2">
        <v>0.33300000000000002</v>
      </c>
    </row>
    <row r="2567" spans="1:10" x14ac:dyDescent="0.2">
      <c r="A2567" t="s">
        <v>290</v>
      </c>
      <c r="B2567" t="s">
        <v>120</v>
      </c>
      <c r="C2567">
        <f t="shared" si="86"/>
        <v>4933</v>
      </c>
      <c r="D2567" t="s">
        <v>346</v>
      </c>
      <c r="E2567">
        <v>7</v>
      </c>
      <c r="F2567">
        <v>5</v>
      </c>
      <c r="G2567" s="1">
        <v>0.5</v>
      </c>
      <c r="H2567" s="2">
        <v>0.4</v>
      </c>
      <c r="I2567" s="2">
        <v>0.2</v>
      </c>
      <c r="J2567" s="2">
        <v>0.4</v>
      </c>
    </row>
    <row r="2568" spans="1:10" x14ac:dyDescent="0.2">
      <c r="A2568" t="s">
        <v>290</v>
      </c>
      <c r="B2568" t="s">
        <v>120</v>
      </c>
      <c r="C2568">
        <f t="shared" si="86"/>
        <v>5118</v>
      </c>
      <c r="D2568" t="s">
        <v>347</v>
      </c>
      <c r="E2568">
        <v>3</v>
      </c>
      <c r="F2568">
        <v>1</v>
      </c>
      <c r="G2568" s="1">
        <v>0.04</v>
      </c>
      <c r="H2568" s="2">
        <v>1</v>
      </c>
    </row>
    <row r="2569" spans="1:10" x14ac:dyDescent="0.2">
      <c r="A2569" t="s">
        <v>290</v>
      </c>
      <c r="B2569" t="s">
        <v>120</v>
      </c>
      <c r="C2569">
        <f t="shared" si="86"/>
        <v>5118</v>
      </c>
      <c r="D2569" t="s">
        <v>347</v>
      </c>
      <c r="E2569">
        <v>4</v>
      </c>
      <c r="F2569">
        <v>2</v>
      </c>
      <c r="G2569" s="1">
        <v>0.08</v>
      </c>
      <c r="H2569" s="2">
        <v>0.5</v>
      </c>
      <c r="J2569" s="2">
        <v>0.5</v>
      </c>
    </row>
    <row r="2570" spans="1:10" x14ac:dyDescent="0.2">
      <c r="A2570" t="s">
        <v>290</v>
      </c>
      <c r="B2570" t="s">
        <v>120</v>
      </c>
      <c r="C2570">
        <f t="shared" ref="C2570:C2601" si="87">VLOOKUP(D2570,s9_up,2,FALSE)</f>
        <v>5118</v>
      </c>
      <c r="D2570" t="s">
        <v>347</v>
      </c>
      <c r="E2570">
        <v>5</v>
      </c>
      <c r="F2570">
        <v>3</v>
      </c>
      <c r="G2570" s="1">
        <v>0.12</v>
      </c>
      <c r="H2570" s="2">
        <v>0.33300000000000002</v>
      </c>
      <c r="J2570" s="2">
        <v>0.66700000000000004</v>
      </c>
    </row>
    <row r="2571" spans="1:10" x14ac:dyDescent="0.2">
      <c r="A2571" t="s">
        <v>290</v>
      </c>
      <c r="B2571" t="s">
        <v>120</v>
      </c>
      <c r="C2571">
        <f t="shared" si="87"/>
        <v>5118</v>
      </c>
      <c r="D2571" t="s">
        <v>347</v>
      </c>
      <c r="E2571">
        <v>6</v>
      </c>
      <c r="F2571">
        <v>5</v>
      </c>
      <c r="G2571" s="1">
        <v>0.19</v>
      </c>
      <c r="H2571" s="2">
        <v>0.6</v>
      </c>
      <c r="I2571" s="2">
        <v>0.2</v>
      </c>
      <c r="J2571" s="2">
        <v>0.2</v>
      </c>
    </row>
    <row r="2572" spans="1:10" x14ac:dyDescent="0.2">
      <c r="A2572" t="s">
        <v>290</v>
      </c>
      <c r="B2572" t="s">
        <v>120</v>
      </c>
      <c r="C2572">
        <f t="shared" si="87"/>
        <v>5118</v>
      </c>
      <c r="D2572" t="s">
        <v>347</v>
      </c>
      <c r="E2572">
        <v>7</v>
      </c>
      <c r="F2572">
        <v>15</v>
      </c>
      <c r="G2572" s="1">
        <v>0.57999999999999996</v>
      </c>
      <c r="H2572" s="2">
        <v>0.13300000000000001</v>
      </c>
      <c r="I2572" s="2">
        <v>0.46700000000000003</v>
      </c>
      <c r="J2572" s="2">
        <v>0.4</v>
      </c>
    </row>
    <row r="2573" spans="1:10" x14ac:dyDescent="0.2">
      <c r="A2573" t="s">
        <v>290</v>
      </c>
      <c r="B2573" t="s">
        <v>120</v>
      </c>
      <c r="C2573" t="e">
        <f t="shared" si="87"/>
        <v>#N/A</v>
      </c>
      <c r="D2573" t="s">
        <v>348</v>
      </c>
      <c r="E2573">
        <v>6</v>
      </c>
      <c r="F2573">
        <v>1</v>
      </c>
      <c r="G2573" s="1">
        <v>1</v>
      </c>
      <c r="J2573" s="2">
        <v>1</v>
      </c>
    </row>
    <row r="2574" spans="1:10" x14ac:dyDescent="0.2">
      <c r="A2574" t="s">
        <v>290</v>
      </c>
      <c r="B2574" t="s">
        <v>120</v>
      </c>
      <c r="C2574">
        <f t="shared" si="87"/>
        <v>3039</v>
      </c>
      <c r="D2574" t="s">
        <v>263</v>
      </c>
      <c r="E2574">
        <v>7</v>
      </c>
      <c r="F2574">
        <v>3</v>
      </c>
      <c r="G2574" s="1">
        <v>1</v>
      </c>
      <c r="H2574" s="2">
        <v>0.33300000000000002</v>
      </c>
      <c r="I2574" s="2">
        <v>0.33300000000000002</v>
      </c>
      <c r="J2574" s="2">
        <v>0.33300000000000002</v>
      </c>
    </row>
    <row r="2575" spans="1:10" x14ac:dyDescent="0.2">
      <c r="A2575" t="s">
        <v>290</v>
      </c>
      <c r="B2575" t="s">
        <v>120</v>
      </c>
      <c r="C2575">
        <f t="shared" si="87"/>
        <v>320</v>
      </c>
      <c r="D2575" t="s">
        <v>42</v>
      </c>
      <c r="E2575">
        <v>5</v>
      </c>
      <c r="F2575">
        <v>3</v>
      </c>
      <c r="G2575" s="1">
        <v>0.27</v>
      </c>
      <c r="H2575" s="2">
        <v>0.66700000000000004</v>
      </c>
      <c r="J2575" s="2">
        <v>0.33300000000000002</v>
      </c>
    </row>
    <row r="2576" spans="1:10" x14ac:dyDescent="0.2">
      <c r="A2576" t="s">
        <v>290</v>
      </c>
      <c r="B2576" t="s">
        <v>120</v>
      </c>
      <c r="C2576">
        <f t="shared" si="87"/>
        <v>320</v>
      </c>
      <c r="D2576" t="s">
        <v>42</v>
      </c>
      <c r="E2576">
        <v>6</v>
      </c>
      <c r="F2576">
        <v>3</v>
      </c>
      <c r="G2576" s="1">
        <v>0.27</v>
      </c>
      <c r="H2576" s="2">
        <v>0.33300000000000002</v>
      </c>
      <c r="I2576" s="2">
        <v>0.33300000000000002</v>
      </c>
      <c r="J2576" s="2">
        <v>0.33300000000000002</v>
      </c>
    </row>
    <row r="2577" spans="1:10" x14ac:dyDescent="0.2">
      <c r="A2577" t="s">
        <v>290</v>
      </c>
      <c r="B2577" t="s">
        <v>120</v>
      </c>
      <c r="C2577">
        <f t="shared" si="87"/>
        <v>320</v>
      </c>
      <c r="D2577" t="s">
        <v>42</v>
      </c>
      <c r="E2577">
        <v>7</v>
      </c>
      <c r="F2577">
        <v>5</v>
      </c>
      <c r="G2577" s="1">
        <v>0.45</v>
      </c>
      <c r="H2577" s="2">
        <v>0.6</v>
      </c>
      <c r="I2577" s="2">
        <v>0.2</v>
      </c>
      <c r="J2577" s="2">
        <v>0.2</v>
      </c>
    </row>
    <row r="2578" spans="1:10" x14ac:dyDescent="0.2">
      <c r="A2578" t="s">
        <v>290</v>
      </c>
      <c r="B2578" t="s">
        <v>120</v>
      </c>
      <c r="C2578">
        <f t="shared" si="87"/>
        <v>197</v>
      </c>
      <c r="D2578" t="s">
        <v>54</v>
      </c>
      <c r="E2578">
        <v>1</v>
      </c>
      <c r="F2578">
        <v>5</v>
      </c>
      <c r="G2578" s="1">
        <v>0.01</v>
      </c>
      <c r="I2578" s="2">
        <v>1</v>
      </c>
    </row>
    <row r="2579" spans="1:10" x14ac:dyDescent="0.2">
      <c r="A2579" t="s">
        <v>290</v>
      </c>
      <c r="B2579" t="s">
        <v>120</v>
      </c>
      <c r="C2579">
        <f t="shared" si="87"/>
        <v>197</v>
      </c>
      <c r="D2579" t="s">
        <v>54</v>
      </c>
      <c r="E2579">
        <v>2</v>
      </c>
      <c r="F2579">
        <v>20</v>
      </c>
      <c r="G2579" s="1">
        <v>0.05</v>
      </c>
      <c r="H2579" s="2">
        <v>0.05</v>
      </c>
      <c r="I2579" s="2">
        <v>0.95</v>
      </c>
    </row>
    <row r="2580" spans="1:10" x14ac:dyDescent="0.2">
      <c r="A2580" t="s">
        <v>290</v>
      </c>
      <c r="B2580" t="s">
        <v>120</v>
      </c>
      <c r="C2580">
        <f t="shared" si="87"/>
        <v>197</v>
      </c>
      <c r="D2580" t="s">
        <v>54</v>
      </c>
      <c r="E2580">
        <v>3</v>
      </c>
      <c r="F2580">
        <v>21</v>
      </c>
      <c r="G2580" s="1">
        <v>0.06</v>
      </c>
      <c r="H2580" s="2">
        <v>0.28599999999999998</v>
      </c>
      <c r="I2580" s="2">
        <v>0.42899999999999999</v>
      </c>
      <c r="J2580" s="2">
        <v>0.28599999999999998</v>
      </c>
    </row>
    <row r="2581" spans="1:10" x14ac:dyDescent="0.2">
      <c r="A2581" t="s">
        <v>290</v>
      </c>
      <c r="B2581" t="s">
        <v>120</v>
      </c>
      <c r="C2581">
        <f t="shared" si="87"/>
        <v>197</v>
      </c>
      <c r="D2581" t="s">
        <v>54</v>
      </c>
      <c r="E2581">
        <v>4</v>
      </c>
      <c r="F2581">
        <v>46</v>
      </c>
      <c r="G2581" s="1">
        <v>0.12</v>
      </c>
      <c r="H2581" s="2">
        <v>0.37</v>
      </c>
      <c r="I2581" s="2">
        <v>0.52200000000000002</v>
      </c>
      <c r="J2581" s="2">
        <v>0.109</v>
      </c>
    </row>
    <row r="2582" spans="1:10" x14ac:dyDescent="0.2">
      <c r="A2582" t="s">
        <v>290</v>
      </c>
      <c r="B2582" t="s">
        <v>120</v>
      </c>
      <c r="C2582">
        <f t="shared" si="87"/>
        <v>197</v>
      </c>
      <c r="D2582" t="s">
        <v>54</v>
      </c>
      <c r="E2582">
        <v>5</v>
      </c>
      <c r="F2582">
        <v>49</v>
      </c>
      <c r="G2582" s="1">
        <v>0.13</v>
      </c>
      <c r="H2582" s="2">
        <v>0.42899999999999999</v>
      </c>
      <c r="I2582" s="2">
        <v>0.26500000000000001</v>
      </c>
      <c r="J2582" s="2">
        <v>0.30599999999999999</v>
      </c>
    </row>
    <row r="2583" spans="1:10" x14ac:dyDescent="0.2">
      <c r="A2583" t="s">
        <v>290</v>
      </c>
      <c r="B2583" t="s">
        <v>120</v>
      </c>
      <c r="C2583">
        <f t="shared" si="87"/>
        <v>197</v>
      </c>
      <c r="D2583" t="s">
        <v>54</v>
      </c>
      <c r="E2583">
        <v>6</v>
      </c>
      <c r="F2583">
        <v>88</v>
      </c>
      <c r="G2583" s="1">
        <v>0.24</v>
      </c>
      <c r="H2583" s="2">
        <v>0.25</v>
      </c>
      <c r="I2583" s="2">
        <v>0.47699999999999998</v>
      </c>
      <c r="J2583" s="2">
        <v>0.27300000000000002</v>
      </c>
    </row>
    <row r="2584" spans="1:10" x14ac:dyDescent="0.2">
      <c r="A2584" t="s">
        <v>290</v>
      </c>
      <c r="B2584" t="s">
        <v>120</v>
      </c>
      <c r="C2584">
        <f t="shared" si="87"/>
        <v>197</v>
      </c>
      <c r="D2584" t="s">
        <v>54</v>
      </c>
      <c r="E2584">
        <v>7</v>
      </c>
      <c r="F2584">
        <v>143</v>
      </c>
      <c r="G2584" s="1">
        <v>0.38</v>
      </c>
      <c r="H2584" s="2">
        <v>0.308</v>
      </c>
      <c r="I2584" s="2">
        <v>0.40600000000000003</v>
      </c>
      <c r="J2584" s="2">
        <v>0.28699999999999998</v>
      </c>
    </row>
    <row r="2585" spans="1:10" x14ac:dyDescent="0.2">
      <c r="A2585" t="s">
        <v>290</v>
      </c>
      <c r="B2585" t="s">
        <v>120</v>
      </c>
      <c r="C2585">
        <f t="shared" si="87"/>
        <v>3472</v>
      </c>
      <c r="D2585" t="s">
        <v>259</v>
      </c>
      <c r="E2585">
        <v>5</v>
      </c>
      <c r="F2585">
        <v>2</v>
      </c>
      <c r="G2585" s="1">
        <v>0.33</v>
      </c>
      <c r="H2585" s="2">
        <v>0.5</v>
      </c>
      <c r="I2585" s="2">
        <v>0.5</v>
      </c>
    </row>
    <row r="2586" spans="1:10" x14ac:dyDescent="0.2">
      <c r="A2586" t="s">
        <v>290</v>
      </c>
      <c r="B2586" t="s">
        <v>120</v>
      </c>
      <c r="C2586">
        <f t="shared" si="87"/>
        <v>3472</v>
      </c>
      <c r="D2586" t="s">
        <v>259</v>
      </c>
      <c r="E2586">
        <v>7</v>
      </c>
      <c r="F2586">
        <v>4</v>
      </c>
      <c r="G2586" s="1">
        <v>0.67</v>
      </c>
      <c r="H2586" s="2">
        <v>0.25</v>
      </c>
      <c r="I2586" s="2">
        <v>0.25</v>
      </c>
      <c r="J2586" s="2">
        <v>0.5</v>
      </c>
    </row>
    <row r="2587" spans="1:10" x14ac:dyDescent="0.2">
      <c r="A2587" t="s">
        <v>290</v>
      </c>
      <c r="B2587" t="s">
        <v>120</v>
      </c>
      <c r="C2587">
        <f t="shared" si="87"/>
        <v>4222</v>
      </c>
      <c r="D2587" t="s">
        <v>282</v>
      </c>
      <c r="E2587">
        <v>3</v>
      </c>
      <c r="F2587">
        <v>10</v>
      </c>
      <c r="G2587" s="1">
        <v>0.06</v>
      </c>
      <c r="H2587" s="2">
        <v>0.6</v>
      </c>
      <c r="I2587" s="2">
        <v>0.2</v>
      </c>
      <c r="J2587" s="2">
        <v>0.2</v>
      </c>
    </row>
    <row r="2588" spans="1:10" x14ac:dyDescent="0.2">
      <c r="A2588" t="s">
        <v>290</v>
      </c>
      <c r="B2588" t="s">
        <v>120</v>
      </c>
      <c r="C2588">
        <f t="shared" si="87"/>
        <v>4222</v>
      </c>
      <c r="D2588" t="s">
        <v>282</v>
      </c>
      <c r="E2588">
        <v>4</v>
      </c>
      <c r="F2588">
        <v>14</v>
      </c>
      <c r="G2588" s="1">
        <v>0.08</v>
      </c>
      <c r="H2588" s="2">
        <v>0.64300000000000002</v>
      </c>
      <c r="I2588" s="2">
        <v>0.14299999999999999</v>
      </c>
      <c r="J2588" s="2">
        <v>0.214</v>
      </c>
    </row>
    <row r="2589" spans="1:10" x14ac:dyDescent="0.2">
      <c r="A2589" t="s">
        <v>290</v>
      </c>
      <c r="B2589" t="s">
        <v>120</v>
      </c>
      <c r="C2589">
        <f t="shared" si="87"/>
        <v>4222</v>
      </c>
      <c r="D2589" t="s">
        <v>282</v>
      </c>
      <c r="E2589">
        <v>5</v>
      </c>
      <c r="F2589">
        <v>36</v>
      </c>
      <c r="G2589" s="1">
        <v>0.21</v>
      </c>
      <c r="H2589" s="2">
        <v>0.58299999999999996</v>
      </c>
      <c r="I2589" s="2">
        <v>0.13900000000000001</v>
      </c>
      <c r="J2589" s="2">
        <v>0.27800000000000002</v>
      </c>
    </row>
    <row r="2590" spans="1:10" x14ac:dyDescent="0.2">
      <c r="A2590" t="s">
        <v>290</v>
      </c>
      <c r="B2590" t="s">
        <v>120</v>
      </c>
      <c r="C2590">
        <f t="shared" si="87"/>
        <v>4222</v>
      </c>
      <c r="D2590" t="s">
        <v>282</v>
      </c>
      <c r="E2590">
        <v>6</v>
      </c>
      <c r="F2590">
        <v>39</v>
      </c>
      <c r="G2590" s="1">
        <v>0.23</v>
      </c>
      <c r="H2590" s="2">
        <v>0.436</v>
      </c>
      <c r="I2590" s="2">
        <v>0.48699999999999999</v>
      </c>
      <c r="J2590" s="2">
        <v>7.6999999999999999E-2</v>
      </c>
    </row>
    <row r="2591" spans="1:10" x14ac:dyDescent="0.2">
      <c r="A2591" t="s">
        <v>290</v>
      </c>
      <c r="B2591" t="s">
        <v>120</v>
      </c>
      <c r="C2591">
        <f t="shared" si="87"/>
        <v>4222</v>
      </c>
      <c r="D2591" t="s">
        <v>282</v>
      </c>
      <c r="E2591">
        <v>7</v>
      </c>
      <c r="F2591">
        <v>71</v>
      </c>
      <c r="G2591" s="1">
        <v>0.42</v>
      </c>
      <c r="H2591" s="2">
        <v>0.38</v>
      </c>
      <c r="I2591" s="2">
        <v>0.42299999999999999</v>
      </c>
      <c r="J2591" s="2">
        <v>0.19700000000000001</v>
      </c>
    </row>
    <row r="2592" spans="1:10" x14ac:dyDescent="0.2">
      <c r="A2592" t="s">
        <v>290</v>
      </c>
      <c r="B2592" t="s">
        <v>120</v>
      </c>
      <c r="C2592">
        <f t="shared" si="87"/>
        <v>142</v>
      </c>
      <c r="D2592" t="s">
        <v>47</v>
      </c>
      <c r="E2592">
        <v>2</v>
      </c>
      <c r="F2592">
        <v>1</v>
      </c>
      <c r="G2592" s="1">
        <v>0.03</v>
      </c>
      <c r="H2592" s="2">
        <v>1</v>
      </c>
    </row>
    <row r="2593" spans="1:14" x14ac:dyDescent="0.2">
      <c r="A2593" t="s">
        <v>290</v>
      </c>
      <c r="B2593" t="s">
        <v>120</v>
      </c>
      <c r="C2593">
        <f t="shared" si="87"/>
        <v>142</v>
      </c>
      <c r="D2593" t="s">
        <v>47</v>
      </c>
      <c r="E2593">
        <v>3</v>
      </c>
      <c r="F2593">
        <v>5</v>
      </c>
      <c r="G2593" s="1">
        <v>0.13</v>
      </c>
      <c r="H2593" s="2">
        <v>0.8</v>
      </c>
      <c r="I2593" s="2">
        <v>0.2</v>
      </c>
    </row>
    <row r="2594" spans="1:14" x14ac:dyDescent="0.2">
      <c r="A2594" t="s">
        <v>290</v>
      </c>
      <c r="B2594" t="s">
        <v>120</v>
      </c>
      <c r="C2594">
        <f t="shared" si="87"/>
        <v>142</v>
      </c>
      <c r="D2594" t="s">
        <v>47</v>
      </c>
      <c r="E2594">
        <v>4</v>
      </c>
      <c r="F2594">
        <v>1</v>
      </c>
      <c r="G2594" s="1">
        <v>0.03</v>
      </c>
      <c r="H2594" s="2">
        <v>1</v>
      </c>
    </row>
    <row r="2595" spans="1:14" x14ac:dyDescent="0.2">
      <c r="A2595" t="s">
        <v>290</v>
      </c>
      <c r="B2595" t="s">
        <v>120</v>
      </c>
      <c r="C2595">
        <f t="shared" si="87"/>
        <v>142</v>
      </c>
      <c r="D2595" t="s">
        <v>47</v>
      </c>
      <c r="E2595">
        <v>5</v>
      </c>
      <c r="F2595">
        <v>8</v>
      </c>
      <c r="G2595" s="1">
        <v>0.21</v>
      </c>
      <c r="H2595" s="2">
        <v>0.5</v>
      </c>
      <c r="I2595" s="2">
        <v>0.375</v>
      </c>
      <c r="J2595" s="2">
        <v>0.125</v>
      </c>
    </row>
    <row r="2596" spans="1:14" x14ac:dyDescent="0.2">
      <c r="A2596" t="s">
        <v>290</v>
      </c>
      <c r="B2596" t="s">
        <v>120</v>
      </c>
      <c r="C2596">
        <f t="shared" si="87"/>
        <v>142</v>
      </c>
      <c r="D2596" t="s">
        <v>47</v>
      </c>
      <c r="E2596">
        <v>6</v>
      </c>
      <c r="F2596">
        <v>6</v>
      </c>
      <c r="G2596" s="1">
        <v>0.16</v>
      </c>
      <c r="H2596" s="2">
        <v>0.66700000000000004</v>
      </c>
      <c r="J2596" s="2">
        <v>0.33300000000000002</v>
      </c>
    </row>
    <row r="2597" spans="1:14" x14ac:dyDescent="0.2">
      <c r="A2597" t="s">
        <v>290</v>
      </c>
      <c r="B2597" t="s">
        <v>120</v>
      </c>
      <c r="C2597">
        <f t="shared" si="87"/>
        <v>142</v>
      </c>
      <c r="D2597" t="s">
        <v>47</v>
      </c>
      <c r="E2597">
        <v>7</v>
      </c>
      <c r="F2597">
        <v>17</v>
      </c>
      <c r="G2597" s="1">
        <v>0.45</v>
      </c>
      <c r="H2597" s="2">
        <v>0.58799999999999997</v>
      </c>
      <c r="I2597" s="2">
        <v>0.23499999999999999</v>
      </c>
      <c r="J2597" s="2">
        <v>0.17599999999999999</v>
      </c>
    </row>
    <row r="2598" spans="1:14" x14ac:dyDescent="0.2">
      <c r="A2598" t="s">
        <v>290</v>
      </c>
      <c r="B2598" t="s">
        <v>120</v>
      </c>
      <c r="C2598">
        <f t="shared" si="87"/>
        <v>3240</v>
      </c>
      <c r="D2598" t="s">
        <v>212</v>
      </c>
      <c r="E2598">
        <v>6</v>
      </c>
      <c r="F2598">
        <v>1</v>
      </c>
      <c r="G2598" s="1">
        <v>0.14000000000000001</v>
      </c>
      <c r="H2598" s="2">
        <v>1</v>
      </c>
    </row>
    <row r="2599" spans="1:14" x14ac:dyDescent="0.2">
      <c r="A2599" t="s">
        <v>290</v>
      </c>
      <c r="B2599" t="s">
        <v>120</v>
      </c>
      <c r="C2599">
        <f t="shared" si="87"/>
        <v>3240</v>
      </c>
      <c r="D2599" t="s">
        <v>212</v>
      </c>
      <c r="E2599">
        <v>7</v>
      </c>
      <c r="F2599">
        <v>6</v>
      </c>
      <c r="G2599" s="1">
        <v>0.86</v>
      </c>
      <c r="H2599" s="2">
        <v>0.66700000000000004</v>
      </c>
      <c r="I2599" s="2">
        <v>0.16700000000000001</v>
      </c>
      <c r="J2599" s="2">
        <v>0.16700000000000001</v>
      </c>
    </row>
    <row r="2600" spans="1:14" x14ac:dyDescent="0.2">
      <c r="A2600" t="s">
        <v>290</v>
      </c>
      <c r="B2600" t="s">
        <v>120</v>
      </c>
      <c r="C2600">
        <f t="shared" si="87"/>
        <v>3241</v>
      </c>
      <c r="D2600" t="s">
        <v>213</v>
      </c>
      <c r="E2600">
        <v>2</v>
      </c>
      <c r="F2600">
        <v>12</v>
      </c>
      <c r="G2600" s="1">
        <v>0.05</v>
      </c>
      <c r="H2600" s="2">
        <v>8.3000000000000004E-2</v>
      </c>
      <c r="I2600" s="2">
        <v>0.91700000000000004</v>
      </c>
    </row>
    <row r="2601" spans="1:14" x14ac:dyDescent="0.2">
      <c r="A2601" t="s">
        <v>290</v>
      </c>
      <c r="B2601" t="s">
        <v>120</v>
      </c>
      <c r="C2601">
        <f t="shared" si="87"/>
        <v>3241</v>
      </c>
      <c r="D2601" t="s">
        <v>213</v>
      </c>
      <c r="E2601">
        <v>3</v>
      </c>
      <c r="F2601">
        <v>9</v>
      </c>
      <c r="G2601" s="1">
        <v>0.04</v>
      </c>
      <c r="H2601" s="2">
        <v>0.33300000000000002</v>
      </c>
      <c r="I2601" s="2">
        <v>0.55600000000000005</v>
      </c>
      <c r="J2601" s="2">
        <v>0.111</v>
      </c>
    </row>
    <row r="2602" spans="1:14" x14ac:dyDescent="0.2">
      <c r="A2602" t="s">
        <v>290</v>
      </c>
      <c r="B2602" t="s">
        <v>120</v>
      </c>
      <c r="C2602">
        <f t="shared" ref="C2602:C2605" si="88">VLOOKUP(D2602,s9_up,2,FALSE)</f>
        <v>3241</v>
      </c>
      <c r="D2602" t="s">
        <v>213</v>
      </c>
      <c r="E2602">
        <v>4</v>
      </c>
      <c r="F2602">
        <v>25</v>
      </c>
      <c r="G2602" s="1">
        <v>0.11</v>
      </c>
      <c r="H2602" s="2">
        <v>0.6</v>
      </c>
      <c r="I2602" s="2">
        <v>0.2</v>
      </c>
      <c r="J2602" s="2">
        <v>0.2</v>
      </c>
    </row>
    <row r="2603" spans="1:14" x14ac:dyDescent="0.2">
      <c r="A2603" t="s">
        <v>290</v>
      </c>
      <c r="B2603" t="s">
        <v>120</v>
      </c>
      <c r="C2603">
        <f t="shared" si="88"/>
        <v>3241</v>
      </c>
      <c r="D2603" t="s">
        <v>213</v>
      </c>
      <c r="E2603">
        <v>5</v>
      </c>
      <c r="F2603">
        <v>24</v>
      </c>
      <c r="G2603" s="1">
        <v>0.11</v>
      </c>
      <c r="H2603" s="2">
        <v>0.41699999999999998</v>
      </c>
      <c r="I2603" s="2">
        <v>0.33300000000000002</v>
      </c>
      <c r="J2603" s="2">
        <v>0.25</v>
      </c>
    </row>
    <row r="2604" spans="1:14" x14ac:dyDescent="0.2">
      <c r="A2604" t="s">
        <v>290</v>
      </c>
      <c r="B2604" t="s">
        <v>120</v>
      </c>
      <c r="C2604">
        <f t="shared" si="88"/>
        <v>3241</v>
      </c>
      <c r="D2604" t="s">
        <v>213</v>
      </c>
      <c r="E2604">
        <v>6</v>
      </c>
      <c r="F2604">
        <v>66</v>
      </c>
      <c r="G2604" s="1">
        <v>0.28999999999999998</v>
      </c>
      <c r="H2604" s="2">
        <v>0.33300000000000002</v>
      </c>
      <c r="I2604" s="2">
        <v>0.56100000000000005</v>
      </c>
      <c r="J2604" s="2">
        <v>0.106</v>
      </c>
    </row>
    <row r="2605" spans="1:14" x14ac:dyDescent="0.2">
      <c r="A2605" t="s">
        <v>290</v>
      </c>
      <c r="B2605" t="s">
        <v>120</v>
      </c>
      <c r="C2605">
        <f t="shared" si="88"/>
        <v>3241</v>
      </c>
      <c r="D2605" t="s">
        <v>213</v>
      </c>
      <c r="E2605">
        <v>7</v>
      </c>
      <c r="F2605">
        <v>88</v>
      </c>
      <c r="G2605" s="1">
        <v>0.39</v>
      </c>
      <c r="H2605" s="2">
        <v>0.29499999999999998</v>
      </c>
      <c r="I2605" s="2">
        <v>0.47699999999999998</v>
      </c>
      <c r="J2605" s="2">
        <v>0.22700000000000001</v>
      </c>
    </row>
    <row r="2606" spans="1:14" x14ac:dyDescent="0.2">
      <c r="A2606" t="s">
        <v>290</v>
      </c>
      <c r="B2606" t="s">
        <v>11</v>
      </c>
      <c r="C2606">
        <f t="shared" ref="C2606:C2637" si="89">VLOOKUP(D2606,s9_harayana,2,FALSE)</f>
        <v>4928</v>
      </c>
      <c r="D2606" t="s">
        <v>423</v>
      </c>
      <c r="E2606">
        <v>7</v>
      </c>
      <c r="F2606">
        <v>1</v>
      </c>
      <c r="G2606" s="1">
        <v>1</v>
      </c>
      <c r="J2606" s="2">
        <v>1</v>
      </c>
      <c r="M2606" t="s">
        <v>53</v>
      </c>
      <c r="N2606">
        <v>763</v>
      </c>
    </row>
    <row r="2607" spans="1:14" x14ac:dyDescent="0.2">
      <c r="A2607" t="s">
        <v>290</v>
      </c>
      <c r="B2607" t="s">
        <v>11</v>
      </c>
      <c r="C2607">
        <f t="shared" si="89"/>
        <v>5103</v>
      </c>
      <c r="D2607" t="s">
        <v>349</v>
      </c>
      <c r="E2607">
        <v>7</v>
      </c>
      <c r="F2607">
        <v>1</v>
      </c>
      <c r="G2607" s="1">
        <v>1</v>
      </c>
      <c r="J2607" s="2">
        <v>1</v>
      </c>
      <c r="M2607" t="s">
        <v>422</v>
      </c>
      <c r="N2607">
        <v>4183</v>
      </c>
    </row>
    <row r="2608" spans="1:14" x14ac:dyDescent="0.2">
      <c r="A2608" t="s">
        <v>290</v>
      </c>
      <c r="B2608" t="s">
        <v>11</v>
      </c>
      <c r="C2608">
        <f t="shared" si="89"/>
        <v>4184</v>
      </c>
      <c r="D2608" t="s">
        <v>350</v>
      </c>
      <c r="E2608">
        <v>7</v>
      </c>
      <c r="F2608">
        <v>4</v>
      </c>
      <c r="G2608" s="1">
        <v>1</v>
      </c>
      <c r="H2608" s="2">
        <v>0.5</v>
      </c>
      <c r="I2608" s="2">
        <v>0.25</v>
      </c>
      <c r="J2608" s="2">
        <v>0.25</v>
      </c>
      <c r="M2608" t="s">
        <v>350</v>
      </c>
      <c r="N2608">
        <v>4184</v>
      </c>
    </row>
    <row r="2609" spans="1:14" x14ac:dyDescent="0.2">
      <c r="A2609" t="s">
        <v>290</v>
      </c>
      <c r="B2609" t="s">
        <v>11</v>
      </c>
      <c r="C2609">
        <f t="shared" si="89"/>
        <v>194</v>
      </c>
      <c r="D2609" t="s">
        <v>262</v>
      </c>
      <c r="E2609">
        <v>7</v>
      </c>
      <c r="F2609">
        <v>1</v>
      </c>
      <c r="G2609" s="1">
        <v>1</v>
      </c>
      <c r="H2609" s="2">
        <v>1</v>
      </c>
      <c r="M2609" t="s">
        <v>158</v>
      </c>
      <c r="N2609">
        <v>204</v>
      </c>
    </row>
    <row r="2610" spans="1:14" x14ac:dyDescent="0.2">
      <c r="A2610" t="s">
        <v>290</v>
      </c>
      <c r="B2610" t="s">
        <v>11</v>
      </c>
      <c r="C2610">
        <f t="shared" si="89"/>
        <v>219</v>
      </c>
      <c r="D2610" t="s">
        <v>103</v>
      </c>
      <c r="E2610">
        <v>3</v>
      </c>
      <c r="F2610">
        <v>3</v>
      </c>
      <c r="G2610" s="1">
        <v>0.05</v>
      </c>
      <c r="H2610" s="2">
        <v>0.33300000000000002</v>
      </c>
      <c r="J2610" s="2">
        <v>0.66700000000000004</v>
      </c>
      <c r="M2610" t="s">
        <v>355</v>
      </c>
      <c r="N2610">
        <v>4954</v>
      </c>
    </row>
    <row r="2611" spans="1:14" x14ac:dyDescent="0.2">
      <c r="A2611" t="s">
        <v>290</v>
      </c>
      <c r="B2611" t="s">
        <v>11</v>
      </c>
      <c r="C2611">
        <f t="shared" si="89"/>
        <v>219</v>
      </c>
      <c r="D2611" t="s">
        <v>103</v>
      </c>
      <c r="E2611">
        <v>4</v>
      </c>
      <c r="F2611">
        <v>6</v>
      </c>
      <c r="G2611" s="1">
        <v>0.09</v>
      </c>
      <c r="H2611" s="2">
        <v>0.33300000000000002</v>
      </c>
      <c r="I2611" s="2">
        <v>0.5</v>
      </c>
      <c r="J2611" s="2">
        <v>0.16700000000000001</v>
      </c>
      <c r="M2611" t="s">
        <v>84</v>
      </c>
      <c r="N2611">
        <v>3065</v>
      </c>
    </row>
    <row r="2612" spans="1:14" x14ac:dyDescent="0.2">
      <c r="A2612" t="s">
        <v>290</v>
      </c>
      <c r="B2612" t="s">
        <v>11</v>
      </c>
      <c r="C2612">
        <f t="shared" si="89"/>
        <v>219</v>
      </c>
      <c r="D2612" t="s">
        <v>103</v>
      </c>
      <c r="E2612">
        <v>5</v>
      </c>
      <c r="F2612">
        <v>14</v>
      </c>
      <c r="G2612" s="1">
        <v>0.21</v>
      </c>
      <c r="H2612" s="2">
        <v>0.42899999999999999</v>
      </c>
      <c r="I2612" s="2">
        <v>0.35699999999999998</v>
      </c>
      <c r="J2612" s="2">
        <v>0.214</v>
      </c>
      <c r="M2612" t="s">
        <v>103</v>
      </c>
      <c r="N2612">
        <v>219</v>
      </c>
    </row>
    <row r="2613" spans="1:14" x14ac:dyDescent="0.2">
      <c r="A2613" t="s">
        <v>290</v>
      </c>
      <c r="B2613" t="s">
        <v>11</v>
      </c>
      <c r="C2613">
        <f t="shared" si="89"/>
        <v>219</v>
      </c>
      <c r="D2613" t="s">
        <v>103</v>
      </c>
      <c r="E2613">
        <v>6</v>
      </c>
      <c r="F2613">
        <v>11</v>
      </c>
      <c r="G2613" s="1">
        <v>0.17</v>
      </c>
      <c r="H2613" s="2">
        <v>0.36399999999999999</v>
      </c>
      <c r="I2613" s="2">
        <v>0.36399999999999999</v>
      </c>
      <c r="J2613" s="2">
        <v>0.27300000000000002</v>
      </c>
      <c r="M2613" t="s">
        <v>188</v>
      </c>
      <c r="N2613">
        <v>3054</v>
      </c>
    </row>
    <row r="2614" spans="1:14" x14ac:dyDescent="0.2">
      <c r="A2614" t="s">
        <v>290</v>
      </c>
      <c r="B2614" t="s">
        <v>11</v>
      </c>
      <c r="C2614">
        <f t="shared" si="89"/>
        <v>219</v>
      </c>
      <c r="D2614" t="s">
        <v>103</v>
      </c>
      <c r="E2614">
        <v>7</v>
      </c>
      <c r="F2614">
        <v>32</v>
      </c>
      <c r="G2614" s="1">
        <v>0.48</v>
      </c>
      <c r="H2614" s="2">
        <v>0.125</v>
      </c>
      <c r="I2614" s="2">
        <v>0.56299999999999994</v>
      </c>
      <c r="J2614" s="2">
        <v>0.313</v>
      </c>
      <c r="M2614" t="s">
        <v>423</v>
      </c>
      <c r="N2614">
        <v>4928</v>
      </c>
    </row>
    <row r="2615" spans="1:14" x14ac:dyDescent="0.2">
      <c r="A2615" t="s">
        <v>290</v>
      </c>
      <c r="B2615" t="s">
        <v>11</v>
      </c>
      <c r="C2615">
        <f t="shared" si="89"/>
        <v>4157</v>
      </c>
      <c r="D2615" t="s">
        <v>351</v>
      </c>
      <c r="E2615">
        <v>3</v>
      </c>
      <c r="F2615">
        <v>4</v>
      </c>
      <c r="G2615" s="1">
        <v>0.27</v>
      </c>
      <c r="I2615" s="2">
        <v>0.5</v>
      </c>
      <c r="J2615" s="2">
        <v>0.5</v>
      </c>
      <c r="M2615" t="s">
        <v>424</v>
      </c>
      <c r="N2615">
        <v>5101</v>
      </c>
    </row>
    <row r="2616" spans="1:14" x14ac:dyDescent="0.2">
      <c r="A2616" t="s">
        <v>290</v>
      </c>
      <c r="B2616" t="s">
        <v>11</v>
      </c>
      <c r="C2616">
        <f t="shared" si="89"/>
        <v>4157</v>
      </c>
      <c r="D2616" t="s">
        <v>351</v>
      </c>
      <c r="E2616">
        <v>4</v>
      </c>
      <c r="F2616">
        <v>1</v>
      </c>
      <c r="G2616" s="1">
        <v>7.0000000000000007E-2</v>
      </c>
      <c r="I2616" s="2">
        <v>1</v>
      </c>
      <c r="M2616" t="s">
        <v>356</v>
      </c>
      <c r="N2616">
        <v>4179</v>
      </c>
    </row>
    <row r="2617" spans="1:14" x14ac:dyDescent="0.2">
      <c r="A2617" t="s">
        <v>290</v>
      </c>
      <c r="B2617" t="s">
        <v>11</v>
      </c>
      <c r="C2617">
        <f t="shared" si="89"/>
        <v>4157</v>
      </c>
      <c r="D2617" t="s">
        <v>351</v>
      </c>
      <c r="E2617">
        <v>5</v>
      </c>
      <c r="F2617">
        <v>5</v>
      </c>
      <c r="G2617" s="1">
        <v>0.33</v>
      </c>
      <c r="I2617" s="2">
        <v>0.2</v>
      </c>
      <c r="J2617" s="2">
        <v>0.8</v>
      </c>
      <c r="M2617" t="s">
        <v>352</v>
      </c>
      <c r="N2617">
        <v>5055</v>
      </c>
    </row>
    <row r="2618" spans="1:14" x14ac:dyDescent="0.2">
      <c r="A2618" t="s">
        <v>290</v>
      </c>
      <c r="B2618" t="s">
        <v>11</v>
      </c>
      <c r="C2618">
        <f t="shared" si="89"/>
        <v>4157</v>
      </c>
      <c r="D2618" t="s">
        <v>351</v>
      </c>
      <c r="E2618">
        <v>6</v>
      </c>
      <c r="F2618">
        <v>5</v>
      </c>
      <c r="G2618" s="1">
        <v>0.33</v>
      </c>
      <c r="H2618" s="2">
        <v>0.2</v>
      </c>
      <c r="I2618" s="2">
        <v>0.4</v>
      </c>
      <c r="J2618" s="2">
        <v>0.4</v>
      </c>
      <c r="M2618" t="s">
        <v>351</v>
      </c>
      <c r="N2618">
        <v>4157</v>
      </c>
    </row>
    <row r="2619" spans="1:14" x14ac:dyDescent="0.2">
      <c r="A2619" t="s">
        <v>290</v>
      </c>
      <c r="B2619" t="s">
        <v>11</v>
      </c>
      <c r="C2619">
        <f t="shared" si="89"/>
        <v>5055</v>
      </c>
      <c r="D2619" t="s">
        <v>352</v>
      </c>
      <c r="E2619">
        <v>3</v>
      </c>
      <c r="F2619">
        <v>2</v>
      </c>
      <c r="G2619" s="1">
        <v>0.1</v>
      </c>
      <c r="H2619" s="2">
        <v>0.5</v>
      </c>
      <c r="J2619" s="2">
        <v>0.5</v>
      </c>
      <c r="M2619" t="s">
        <v>425</v>
      </c>
      <c r="N2619">
        <v>5102</v>
      </c>
    </row>
    <row r="2620" spans="1:14" x14ac:dyDescent="0.2">
      <c r="A2620" t="s">
        <v>290</v>
      </c>
      <c r="B2620" t="s">
        <v>11</v>
      </c>
      <c r="C2620">
        <f t="shared" si="89"/>
        <v>5055</v>
      </c>
      <c r="D2620" t="s">
        <v>352</v>
      </c>
      <c r="E2620">
        <v>4</v>
      </c>
      <c r="F2620">
        <v>2</v>
      </c>
      <c r="G2620" s="1">
        <v>0.1</v>
      </c>
      <c r="I2620" s="2">
        <v>0.5</v>
      </c>
      <c r="J2620" s="2">
        <v>0.5</v>
      </c>
      <c r="M2620" t="s">
        <v>426</v>
      </c>
      <c r="N2620">
        <v>5104</v>
      </c>
    </row>
    <row r="2621" spans="1:14" x14ac:dyDescent="0.2">
      <c r="A2621" t="s">
        <v>290</v>
      </c>
      <c r="B2621" t="s">
        <v>11</v>
      </c>
      <c r="C2621">
        <f t="shared" si="89"/>
        <v>5055</v>
      </c>
      <c r="D2621" t="s">
        <v>352</v>
      </c>
      <c r="E2621">
        <v>5</v>
      </c>
      <c r="F2621">
        <v>4</v>
      </c>
      <c r="G2621" s="1">
        <v>0.2</v>
      </c>
      <c r="I2621" s="2">
        <v>0.75</v>
      </c>
      <c r="J2621" s="2">
        <v>0.25</v>
      </c>
      <c r="M2621" t="s">
        <v>262</v>
      </c>
      <c r="N2621">
        <v>194</v>
      </c>
    </row>
    <row r="2622" spans="1:14" x14ac:dyDescent="0.2">
      <c r="A2622" t="s">
        <v>290</v>
      </c>
      <c r="B2622" t="s">
        <v>11</v>
      </c>
      <c r="C2622">
        <f t="shared" si="89"/>
        <v>5055</v>
      </c>
      <c r="D2622" t="s">
        <v>352</v>
      </c>
      <c r="E2622">
        <v>6</v>
      </c>
      <c r="F2622">
        <v>2</v>
      </c>
      <c r="G2622" s="1">
        <v>0.1</v>
      </c>
      <c r="I2622" s="2">
        <v>1</v>
      </c>
      <c r="M2622" t="s">
        <v>349</v>
      </c>
      <c r="N2622">
        <v>5103</v>
      </c>
    </row>
    <row r="2623" spans="1:14" x14ac:dyDescent="0.2">
      <c r="A2623" t="s">
        <v>290</v>
      </c>
      <c r="B2623" t="s">
        <v>11</v>
      </c>
      <c r="C2623">
        <f t="shared" si="89"/>
        <v>5055</v>
      </c>
      <c r="D2623" t="s">
        <v>352</v>
      </c>
      <c r="E2623">
        <v>7</v>
      </c>
      <c r="F2623">
        <v>10</v>
      </c>
      <c r="G2623" s="1">
        <v>0.5</v>
      </c>
      <c r="H2623" s="2">
        <v>0.2</v>
      </c>
      <c r="I2623" s="2">
        <v>0.3</v>
      </c>
      <c r="J2623" s="2">
        <v>0.5</v>
      </c>
      <c r="M2623" t="s">
        <v>156</v>
      </c>
      <c r="N2623">
        <v>743</v>
      </c>
    </row>
    <row r="2624" spans="1:14" x14ac:dyDescent="0.2">
      <c r="A2624" t="s">
        <v>290</v>
      </c>
      <c r="B2624" t="s">
        <v>11</v>
      </c>
      <c r="C2624">
        <f t="shared" si="89"/>
        <v>763</v>
      </c>
      <c r="D2624" t="s">
        <v>53</v>
      </c>
      <c r="E2624">
        <v>1</v>
      </c>
      <c r="F2624">
        <v>1</v>
      </c>
      <c r="G2624" s="1">
        <v>0.01</v>
      </c>
      <c r="I2624" s="2">
        <v>1</v>
      </c>
      <c r="M2624" t="s">
        <v>361</v>
      </c>
      <c r="N2624">
        <v>3175</v>
      </c>
    </row>
    <row r="2625" spans="1:10" x14ac:dyDescent="0.2">
      <c r="A2625" t="s">
        <v>290</v>
      </c>
      <c r="B2625" t="s">
        <v>11</v>
      </c>
      <c r="C2625">
        <f t="shared" si="89"/>
        <v>763</v>
      </c>
      <c r="D2625" t="s">
        <v>53</v>
      </c>
      <c r="E2625">
        <v>2</v>
      </c>
      <c r="F2625">
        <v>2</v>
      </c>
      <c r="G2625" s="1">
        <v>0.02</v>
      </c>
      <c r="I2625" s="2">
        <v>1</v>
      </c>
    </row>
    <row r="2626" spans="1:10" x14ac:dyDescent="0.2">
      <c r="A2626" t="s">
        <v>290</v>
      </c>
      <c r="B2626" t="s">
        <v>11</v>
      </c>
      <c r="C2626">
        <f t="shared" si="89"/>
        <v>763</v>
      </c>
      <c r="D2626" t="s">
        <v>53</v>
      </c>
      <c r="E2626">
        <v>3</v>
      </c>
      <c r="F2626">
        <v>8</v>
      </c>
      <c r="G2626" s="1">
        <v>0.09</v>
      </c>
      <c r="H2626" s="2">
        <v>0.75</v>
      </c>
      <c r="I2626" s="2">
        <v>0.125</v>
      </c>
      <c r="J2626" s="2">
        <v>0.125</v>
      </c>
    </row>
    <row r="2627" spans="1:10" x14ac:dyDescent="0.2">
      <c r="A2627" t="s">
        <v>290</v>
      </c>
      <c r="B2627" t="s">
        <v>11</v>
      </c>
      <c r="C2627">
        <f t="shared" si="89"/>
        <v>763</v>
      </c>
      <c r="D2627" t="s">
        <v>53</v>
      </c>
      <c r="E2627">
        <v>4</v>
      </c>
      <c r="F2627">
        <v>9</v>
      </c>
      <c r="G2627" s="1">
        <v>0.1</v>
      </c>
      <c r="H2627" s="2">
        <v>0.66700000000000004</v>
      </c>
      <c r="I2627" s="2">
        <v>0.222</v>
      </c>
      <c r="J2627" s="2">
        <v>0.111</v>
      </c>
    </row>
    <row r="2628" spans="1:10" x14ac:dyDescent="0.2">
      <c r="A2628" t="s">
        <v>290</v>
      </c>
      <c r="B2628" t="s">
        <v>11</v>
      </c>
      <c r="C2628">
        <f t="shared" si="89"/>
        <v>763</v>
      </c>
      <c r="D2628" t="s">
        <v>53</v>
      </c>
      <c r="E2628">
        <v>5</v>
      </c>
      <c r="F2628">
        <v>18</v>
      </c>
      <c r="G2628" s="1">
        <v>0.2</v>
      </c>
      <c r="H2628" s="2">
        <v>0.55600000000000005</v>
      </c>
      <c r="I2628" s="2">
        <v>0.222</v>
      </c>
      <c r="J2628" s="2">
        <v>0.222</v>
      </c>
    </row>
    <row r="2629" spans="1:10" x14ac:dyDescent="0.2">
      <c r="A2629" t="s">
        <v>290</v>
      </c>
      <c r="B2629" t="s">
        <v>11</v>
      </c>
      <c r="C2629">
        <f t="shared" si="89"/>
        <v>763</v>
      </c>
      <c r="D2629" t="s">
        <v>53</v>
      </c>
      <c r="E2629">
        <v>6</v>
      </c>
      <c r="F2629">
        <v>24</v>
      </c>
      <c r="G2629" s="1">
        <v>0.27</v>
      </c>
      <c r="H2629" s="2">
        <v>0.16700000000000001</v>
      </c>
      <c r="I2629" s="2">
        <v>0.625</v>
      </c>
      <c r="J2629" s="2">
        <v>0.20799999999999999</v>
      </c>
    </row>
    <row r="2630" spans="1:10" x14ac:dyDescent="0.2">
      <c r="A2630" t="s">
        <v>290</v>
      </c>
      <c r="B2630" t="s">
        <v>11</v>
      </c>
      <c r="C2630">
        <f t="shared" si="89"/>
        <v>763</v>
      </c>
      <c r="D2630" t="s">
        <v>53</v>
      </c>
      <c r="E2630">
        <v>7</v>
      </c>
      <c r="F2630">
        <v>27</v>
      </c>
      <c r="G2630" s="1">
        <v>0.3</v>
      </c>
      <c r="H2630" s="2">
        <v>0.185</v>
      </c>
      <c r="I2630" s="2">
        <v>0.51900000000000002</v>
      </c>
      <c r="J2630" s="2">
        <v>0.29599999999999999</v>
      </c>
    </row>
    <row r="2631" spans="1:10" x14ac:dyDescent="0.2">
      <c r="A2631" t="s">
        <v>290</v>
      </c>
      <c r="B2631" t="s">
        <v>11</v>
      </c>
      <c r="C2631" t="e">
        <f t="shared" si="89"/>
        <v>#N/A</v>
      </c>
      <c r="D2631" t="s">
        <v>353</v>
      </c>
      <c r="E2631">
        <v>1</v>
      </c>
      <c r="F2631">
        <v>2</v>
      </c>
      <c r="G2631" s="1">
        <v>0.01</v>
      </c>
      <c r="I2631" s="2">
        <v>1</v>
      </c>
    </row>
    <row r="2632" spans="1:10" x14ac:dyDescent="0.2">
      <c r="A2632" t="s">
        <v>290</v>
      </c>
      <c r="B2632" t="s">
        <v>11</v>
      </c>
      <c r="C2632" t="e">
        <f t="shared" si="89"/>
        <v>#N/A</v>
      </c>
      <c r="D2632" t="s">
        <v>353</v>
      </c>
      <c r="E2632">
        <v>2</v>
      </c>
      <c r="F2632">
        <v>5</v>
      </c>
      <c r="G2632" s="1">
        <v>0.03</v>
      </c>
      <c r="I2632" s="2">
        <v>0.8</v>
      </c>
      <c r="J2632" s="2">
        <v>0.2</v>
      </c>
    </row>
    <row r="2633" spans="1:10" x14ac:dyDescent="0.2">
      <c r="A2633" t="s">
        <v>290</v>
      </c>
      <c r="B2633" t="s">
        <v>11</v>
      </c>
      <c r="C2633" t="e">
        <f t="shared" si="89"/>
        <v>#N/A</v>
      </c>
      <c r="D2633" t="s">
        <v>353</v>
      </c>
      <c r="E2633">
        <v>3</v>
      </c>
      <c r="F2633">
        <v>14</v>
      </c>
      <c r="G2633" s="1">
        <v>0.08</v>
      </c>
      <c r="H2633" s="2">
        <v>0.42899999999999999</v>
      </c>
      <c r="I2633" s="2">
        <v>0.214</v>
      </c>
      <c r="J2633" s="2">
        <v>0.35699999999999998</v>
      </c>
    </row>
    <row r="2634" spans="1:10" x14ac:dyDescent="0.2">
      <c r="A2634" t="s">
        <v>290</v>
      </c>
      <c r="B2634" t="s">
        <v>11</v>
      </c>
      <c r="C2634" t="e">
        <f t="shared" si="89"/>
        <v>#N/A</v>
      </c>
      <c r="D2634" t="s">
        <v>353</v>
      </c>
      <c r="E2634">
        <v>4</v>
      </c>
      <c r="F2634">
        <v>25</v>
      </c>
      <c r="G2634" s="1">
        <v>0.14000000000000001</v>
      </c>
      <c r="H2634" s="2">
        <v>0.48</v>
      </c>
      <c r="I2634" s="2">
        <v>0.24</v>
      </c>
      <c r="J2634" s="2">
        <v>0.28000000000000003</v>
      </c>
    </row>
    <row r="2635" spans="1:10" x14ac:dyDescent="0.2">
      <c r="A2635" t="s">
        <v>290</v>
      </c>
      <c r="B2635" t="s">
        <v>11</v>
      </c>
      <c r="C2635" t="e">
        <f t="shared" si="89"/>
        <v>#N/A</v>
      </c>
      <c r="D2635" t="s">
        <v>353</v>
      </c>
      <c r="E2635">
        <v>5</v>
      </c>
      <c r="F2635">
        <v>33</v>
      </c>
      <c r="G2635" s="1">
        <v>0.18</v>
      </c>
      <c r="H2635" s="2">
        <v>0.45500000000000002</v>
      </c>
      <c r="I2635" s="2">
        <v>0.33300000000000002</v>
      </c>
      <c r="J2635" s="2">
        <v>0.21199999999999999</v>
      </c>
    </row>
    <row r="2636" spans="1:10" x14ac:dyDescent="0.2">
      <c r="A2636" t="s">
        <v>290</v>
      </c>
      <c r="B2636" t="s">
        <v>11</v>
      </c>
      <c r="C2636" t="e">
        <f t="shared" si="89"/>
        <v>#N/A</v>
      </c>
      <c r="D2636" t="s">
        <v>353</v>
      </c>
      <c r="E2636">
        <v>6</v>
      </c>
      <c r="F2636">
        <v>35</v>
      </c>
      <c r="G2636" s="1">
        <v>0.19</v>
      </c>
      <c r="H2636" s="2">
        <v>0.34300000000000003</v>
      </c>
      <c r="I2636" s="2">
        <v>0.51400000000000001</v>
      </c>
      <c r="J2636" s="2">
        <v>0.14299999999999999</v>
      </c>
    </row>
    <row r="2637" spans="1:10" x14ac:dyDescent="0.2">
      <c r="A2637" t="s">
        <v>290</v>
      </c>
      <c r="B2637" t="s">
        <v>11</v>
      </c>
      <c r="C2637" t="e">
        <f t="shared" si="89"/>
        <v>#N/A</v>
      </c>
      <c r="D2637" t="s">
        <v>353</v>
      </c>
      <c r="E2637">
        <v>7</v>
      </c>
      <c r="F2637">
        <v>71</v>
      </c>
      <c r="G2637" s="1">
        <v>0.38</v>
      </c>
      <c r="H2637" s="2">
        <v>0.22500000000000001</v>
      </c>
      <c r="I2637" s="2">
        <v>0.52100000000000002</v>
      </c>
      <c r="J2637" s="2">
        <v>0.254</v>
      </c>
    </row>
    <row r="2638" spans="1:10" x14ac:dyDescent="0.2">
      <c r="A2638" t="s">
        <v>290</v>
      </c>
      <c r="B2638" t="s">
        <v>11</v>
      </c>
      <c r="C2638" t="e">
        <f t="shared" ref="C2638:C2669" si="90">VLOOKUP(D2638,s9_harayana,2,FALSE)</f>
        <v>#N/A</v>
      </c>
      <c r="D2638" t="s">
        <v>354</v>
      </c>
      <c r="E2638">
        <v>1</v>
      </c>
      <c r="F2638">
        <v>1</v>
      </c>
      <c r="G2638" s="1">
        <v>0</v>
      </c>
      <c r="I2638" s="2">
        <v>1</v>
      </c>
    </row>
    <row r="2639" spans="1:10" x14ac:dyDescent="0.2">
      <c r="A2639" t="s">
        <v>290</v>
      </c>
      <c r="B2639" t="s">
        <v>11</v>
      </c>
      <c r="C2639" t="e">
        <f t="shared" si="90"/>
        <v>#N/A</v>
      </c>
      <c r="D2639" t="s">
        <v>354</v>
      </c>
      <c r="E2639">
        <v>2</v>
      </c>
      <c r="F2639">
        <v>11</v>
      </c>
      <c r="G2639" s="1">
        <v>0.03</v>
      </c>
      <c r="H2639" s="2">
        <v>9.0999999999999998E-2</v>
      </c>
      <c r="I2639" s="2">
        <v>0.72699999999999998</v>
      </c>
      <c r="J2639" s="2">
        <v>0.182</v>
      </c>
    </row>
    <row r="2640" spans="1:10" x14ac:dyDescent="0.2">
      <c r="A2640" t="s">
        <v>290</v>
      </c>
      <c r="B2640" t="s">
        <v>11</v>
      </c>
      <c r="C2640" t="e">
        <f t="shared" si="90"/>
        <v>#N/A</v>
      </c>
      <c r="D2640" t="s">
        <v>354</v>
      </c>
      <c r="E2640">
        <v>3</v>
      </c>
      <c r="F2640">
        <v>32</v>
      </c>
      <c r="G2640" s="1">
        <v>0.1</v>
      </c>
      <c r="H2640" s="2">
        <v>0.375</v>
      </c>
      <c r="I2640" s="2">
        <v>0.313</v>
      </c>
      <c r="J2640" s="2">
        <v>0.313</v>
      </c>
    </row>
    <row r="2641" spans="1:10" x14ac:dyDescent="0.2">
      <c r="A2641" t="s">
        <v>290</v>
      </c>
      <c r="B2641" t="s">
        <v>11</v>
      </c>
      <c r="C2641" t="e">
        <f t="shared" si="90"/>
        <v>#N/A</v>
      </c>
      <c r="D2641" t="s">
        <v>354</v>
      </c>
      <c r="E2641">
        <v>4</v>
      </c>
      <c r="F2641">
        <v>53</v>
      </c>
      <c r="G2641" s="1">
        <v>0.17</v>
      </c>
      <c r="H2641" s="2">
        <v>0.45300000000000001</v>
      </c>
      <c r="I2641" s="2">
        <v>0.26400000000000001</v>
      </c>
      <c r="J2641" s="2">
        <v>0.28299999999999997</v>
      </c>
    </row>
    <row r="2642" spans="1:10" x14ac:dyDescent="0.2">
      <c r="A2642" t="s">
        <v>290</v>
      </c>
      <c r="B2642" t="s">
        <v>11</v>
      </c>
      <c r="C2642" t="e">
        <f t="shared" si="90"/>
        <v>#N/A</v>
      </c>
      <c r="D2642" t="s">
        <v>354</v>
      </c>
      <c r="E2642">
        <v>5</v>
      </c>
      <c r="F2642">
        <v>69</v>
      </c>
      <c r="G2642" s="1">
        <v>0.22</v>
      </c>
      <c r="H2642" s="2">
        <v>0.435</v>
      </c>
      <c r="I2642" s="2">
        <v>0.26100000000000001</v>
      </c>
      <c r="J2642" s="2">
        <v>0.30399999999999999</v>
      </c>
    </row>
    <row r="2643" spans="1:10" x14ac:dyDescent="0.2">
      <c r="A2643" t="s">
        <v>290</v>
      </c>
      <c r="B2643" t="s">
        <v>11</v>
      </c>
      <c r="C2643" t="e">
        <f t="shared" si="90"/>
        <v>#N/A</v>
      </c>
      <c r="D2643" t="s">
        <v>354</v>
      </c>
      <c r="E2643">
        <v>6</v>
      </c>
      <c r="F2643">
        <v>57</v>
      </c>
      <c r="G2643" s="1">
        <v>0.18</v>
      </c>
      <c r="H2643" s="2">
        <v>0.36799999999999999</v>
      </c>
      <c r="I2643" s="2">
        <v>0.36799999999999999</v>
      </c>
      <c r="J2643" s="2">
        <v>0.26300000000000001</v>
      </c>
    </row>
    <row r="2644" spans="1:10" x14ac:dyDescent="0.2">
      <c r="A2644" t="s">
        <v>290</v>
      </c>
      <c r="B2644" t="s">
        <v>11</v>
      </c>
      <c r="C2644" t="e">
        <f t="shared" si="90"/>
        <v>#N/A</v>
      </c>
      <c r="D2644" t="s">
        <v>354</v>
      </c>
      <c r="E2644">
        <v>7</v>
      </c>
      <c r="F2644">
        <v>95</v>
      </c>
      <c r="G2644" s="1">
        <v>0.3</v>
      </c>
      <c r="H2644" s="2">
        <v>0.34699999999999998</v>
      </c>
      <c r="I2644" s="2">
        <v>0.46300000000000002</v>
      </c>
      <c r="J2644" s="2">
        <v>0.189</v>
      </c>
    </row>
    <row r="2645" spans="1:10" x14ac:dyDescent="0.2">
      <c r="A2645" t="s">
        <v>290</v>
      </c>
      <c r="B2645" t="s">
        <v>11</v>
      </c>
      <c r="C2645" t="e">
        <f t="shared" si="90"/>
        <v>#N/A</v>
      </c>
      <c r="D2645" t="s">
        <v>242</v>
      </c>
      <c r="E2645">
        <v>7</v>
      </c>
      <c r="F2645">
        <v>1</v>
      </c>
      <c r="G2645" s="1">
        <v>1</v>
      </c>
      <c r="J2645" s="2">
        <v>1</v>
      </c>
    </row>
    <row r="2646" spans="1:10" x14ac:dyDescent="0.2">
      <c r="A2646" t="s">
        <v>290</v>
      </c>
      <c r="B2646" t="s">
        <v>11</v>
      </c>
      <c r="C2646">
        <f t="shared" si="90"/>
        <v>4954</v>
      </c>
      <c r="D2646" t="s">
        <v>355</v>
      </c>
      <c r="E2646">
        <v>7</v>
      </c>
      <c r="F2646">
        <v>1</v>
      </c>
      <c r="G2646" s="1">
        <v>1</v>
      </c>
      <c r="J2646" s="2">
        <v>1</v>
      </c>
    </row>
    <row r="2647" spans="1:10" x14ac:dyDescent="0.2">
      <c r="A2647" t="s">
        <v>290</v>
      </c>
      <c r="B2647" t="s">
        <v>11</v>
      </c>
      <c r="C2647">
        <f t="shared" si="90"/>
        <v>3065</v>
      </c>
      <c r="D2647" t="s">
        <v>84</v>
      </c>
      <c r="E2647">
        <v>3</v>
      </c>
      <c r="F2647">
        <v>3</v>
      </c>
      <c r="G2647" s="1">
        <v>0.1</v>
      </c>
      <c r="H2647" s="2">
        <v>1</v>
      </c>
    </row>
    <row r="2648" spans="1:10" x14ac:dyDescent="0.2">
      <c r="A2648" t="s">
        <v>290</v>
      </c>
      <c r="B2648" t="s">
        <v>11</v>
      </c>
      <c r="C2648">
        <f t="shared" si="90"/>
        <v>3065</v>
      </c>
      <c r="D2648" t="s">
        <v>84</v>
      </c>
      <c r="E2648">
        <v>5</v>
      </c>
      <c r="F2648">
        <v>5</v>
      </c>
      <c r="G2648" s="1">
        <v>0.17</v>
      </c>
      <c r="H2648" s="2">
        <v>1</v>
      </c>
    </row>
    <row r="2649" spans="1:10" x14ac:dyDescent="0.2">
      <c r="A2649" t="s">
        <v>290</v>
      </c>
      <c r="B2649" t="s">
        <v>11</v>
      </c>
      <c r="C2649">
        <f t="shared" si="90"/>
        <v>3065</v>
      </c>
      <c r="D2649" t="s">
        <v>84</v>
      </c>
      <c r="E2649">
        <v>6</v>
      </c>
      <c r="F2649">
        <v>4</v>
      </c>
      <c r="G2649" s="1">
        <v>0.14000000000000001</v>
      </c>
      <c r="H2649" s="2">
        <v>0.75</v>
      </c>
      <c r="J2649" s="2">
        <v>0.25</v>
      </c>
    </row>
    <row r="2650" spans="1:10" x14ac:dyDescent="0.2">
      <c r="A2650" t="s">
        <v>290</v>
      </c>
      <c r="B2650" t="s">
        <v>11</v>
      </c>
      <c r="C2650">
        <f t="shared" si="90"/>
        <v>3065</v>
      </c>
      <c r="D2650" t="s">
        <v>84</v>
      </c>
      <c r="E2650">
        <v>7</v>
      </c>
      <c r="F2650">
        <v>17</v>
      </c>
      <c r="G2650" s="1">
        <v>0.59</v>
      </c>
      <c r="H2650" s="2">
        <v>0.41199999999999998</v>
      </c>
      <c r="I2650" s="2">
        <v>0.23499999999999999</v>
      </c>
      <c r="J2650" s="2">
        <v>0.35299999999999998</v>
      </c>
    </row>
    <row r="2651" spans="1:10" x14ac:dyDescent="0.2">
      <c r="A2651" t="s">
        <v>290</v>
      </c>
      <c r="B2651" t="s">
        <v>11</v>
      </c>
      <c r="C2651">
        <f t="shared" si="90"/>
        <v>204</v>
      </c>
      <c r="D2651" t="s">
        <v>158</v>
      </c>
      <c r="E2651">
        <v>1</v>
      </c>
      <c r="F2651">
        <v>1</v>
      </c>
      <c r="G2651" s="1">
        <v>0.01</v>
      </c>
      <c r="I2651" s="2">
        <v>1</v>
      </c>
    </row>
    <row r="2652" spans="1:10" x14ac:dyDescent="0.2">
      <c r="A2652" t="s">
        <v>290</v>
      </c>
      <c r="B2652" t="s">
        <v>11</v>
      </c>
      <c r="C2652">
        <f t="shared" si="90"/>
        <v>204</v>
      </c>
      <c r="D2652" t="s">
        <v>158</v>
      </c>
      <c r="E2652">
        <v>2</v>
      </c>
      <c r="F2652">
        <v>3</v>
      </c>
      <c r="G2652" s="1">
        <v>0.03</v>
      </c>
      <c r="I2652" s="2">
        <v>1</v>
      </c>
    </row>
    <row r="2653" spans="1:10" x14ac:dyDescent="0.2">
      <c r="A2653" t="s">
        <v>290</v>
      </c>
      <c r="B2653" t="s">
        <v>11</v>
      </c>
      <c r="C2653">
        <f t="shared" si="90"/>
        <v>204</v>
      </c>
      <c r="D2653" t="s">
        <v>158</v>
      </c>
      <c r="E2653">
        <v>3</v>
      </c>
      <c r="F2653">
        <v>4</v>
      </c>
      <c r="G2653" s="1">
        <v>0.04</v>
      </c>
      <c r="H2653" s="2">
        <v>0.5</v>
      </c>
      <c r="I2653" s="2">
        <v>0.5</v>
      </c>
    </row>
    <row r="2654" spans="1:10" x14ac:dyDescent="0.2">
      <c r="A2654" t="s">
        <v>290</v>
      </c>
      <c r="B2654" t="s">
        <v>11</v>
      </c>
      <c r="C2654">
        <f t="shared" si="90"/>
        <v>204</v>
      </c>
      <c r="D2654" t="s">
        <v>158</v>
      </c>
      <c r="E2654">
        <v>4</v>
      </c>
      <c r="F2654">
        <v>15</v>
      </c>
      <c r="G2654" s="1">
        <v>0.14000000000000001</v>
      </c>
      <c r="H2654" s="2">
        <v>0.73299999999999998</v>
      </c>
      <c r="I2654" s="2">
        <v>6.7000000000000004E-2</v>
      </c>
      <c r="J2654" s="2">
        <v>0.2</v>
      </c>
    </row>
    <row r="2655" spans="1:10" x14ac:dyDescent="0.2">
      <c r="A2655" t="s">
        <v>290</v>
      </c>
      <c r="B2655" t="s">
        <v>11</v>
      </c>
      <c r="C2655">
        <f t="shared" si="90"/>
        <v>204</v>
      </c>
      <c r="D2655" t="s">
        <v>158</v>
      </c>
      <c r="E2655">
        <v>5</v>
      </c>
      <c r="F2655">
        <v>28</v>
      </c>
      <c r="G2655" s="1">
        <v>0.25</v>
      </c>
      <c r="H2655" s="2">
        <v>0.82099999999999995</v>
      </c>
      <c r="I2655" s="2">
        <v>3.5999999999999997E-2</v>
      </c>
      <c r="J2655" s="2">
        <v>0.14299999999999999</v>
      </c>
    </row>
    <row r="2656" spans="1:10" x14ac:dyDescent="0.2">
      <c r="A2656" t="s">
        <v>290</v>
      </c>
      <c r="B2656" t="s">
        <v>11</v>
      </c>
      <c r="C2656">
        <f t="shared" si="90"/>
        <v>204</v>
      </c>
      <c r="D2656" t="s">
        <v>158</v>
      </c>
      <c r="E2656">
        <v>6</v>
      </c>
      <c r="F2656">
        <v>24</v>
      </c>
      <c r="G2656" s="1">
        <v>0.22</v>
      </c>
      <c r="H2656" s="2">
        <v>0.25</v>
      </c>
      <c r="I2656" s="2">
        <v>0.41699999999999998</v>
      </c>
      <c r="J2656" s="2">
        <v>0.33300000000000002</v>
      </c>
    </row>
    <row r="2657" spans="1:10" x14ac:dyDescent="0.2">
      <c r="A2657" t="s">
        <v>290</v>
      </c>
      <c r="B2657" t="s">
        <v>11</v>
      </c>
      <c r="C2657">
        <f t="shared" si="90"/>
        <v>204</v>
      </c>
      <c r="D2657" t="s">
        <v>158</v>
      </c>
      <c r="E2657">
        <v>7</v>
      </c>
      <c r="F2657">
        <v>35</v>
      </c>
      <c r="G2657" s="1">
        <v>0.32</v>
      </c>
      <c r="H2657" s="2">
        <v>0.314</v>
      </c>
      <c r="I2657" s="2">
        <v>0.42899999999999999</v>
      </c>
      <c r="J2657" s="2">
        <v>0.25700000000000001</v>
      </c>
    </row>
    <row r="2658" spans="1:10" x14ac:dyDescent="0.2">
      <c r="A2658" t="s">
        <v>290</v>
      </c>
      <c r="B2658" t="s">
        <v>11</v>
      </c>
      <c r="C2658">
        <f t="shared" si="90"/>
        <v>4179</v>
      </c>
      <c r="D2658" t="s">
        <v>356</v>
      </c>
      <c r="E2658">
        <v>2</v>
      </c>
      <c r="F2658">
        <v>3</v>
      </c>
      <c r="G2658" s="1">
        <v>0.11</v>
      </c>
      <c r="I2658" s="2">
        <v>1</v>
      </c>
    </row>
    <row r="2659" spans="1:10" x14ac:dyDescent="0.2">
      <c r="A2659" t="s">
        <v>290</v>
      </c>
      <c r="B2659" t="s">
        <v>11</v>
      </c>
      <c r="C2659">
        <f t="shared" si="90"/>
        <v>4179</v>
      </c>
      <c r="D2659" t="s">
        <v>356</v>
      </c>
      <c r="E2659">
        <v>3</v>
      </c>
      <c r="F2659">
        <v>2</v>
      </c>
      <c r="G2659" s="1">
        <v>7.0000000000000007E-2</v>
      </c>
      <c r="H2659" s="2">
        <v>0.5</v>
      </c>
      <c r="I2659" s="2">
        <v>0.5</v>
      </c>
    </row>
    <row r="2660" spans="1:10" x14ac:dyDescent="0.2">
      <c r="A2660" t="s">
        <v>290</v>
      </c>
      <c r="B2660" t="s">
        <v>11</v>
      </c>
      <c r="C2660">
        <f t="shared" si="90"/>
        <v>4179</v>
      </c>
      <c r="D2660" t="s">
        <v>356</v>
      </c>
      <c r="E2660">
        <v>4</v>
      </c>
      <c r="F2660">
        <v>3</v>
      </c>
      <c r="G2660" s="1">
        <v>0.11</v>
      </c>
      <c r="I2660" s="2">
        <v>0.66700000000000004</v>
      </c>
      <c r="J2660" s="2">
        <v>0.33300000000000002</v>
      </c>
    </row>
    <row r="2661" spans="1:10" x14ac:dyDescent="0.2">
      <c r="A2661" t="s">
        <v>290</v>
      </c>
      <c r="B2661" t="s">
        <v>11</v>
      </c>
      <c r="C2661">
        <f t="shared" si="90"/>
        <v>4179</v>
      </c>
      <c r="D2661" t="s">
        <v>356</v>
      </c>
      <c r="E2661">
        <v>5</v>
      </c>
      <c r="F2661">
        <v>2</v>
      </c>
      <c r="G2661" s="1">
        <v>7.0000000000000007E-2</v>
      </c>
      <c r="I2661" s="2">
        <v>0.5</v>
      </c>
      <c r="J2661" s="2">
        <v>0.5</v>
      </c>
    </row>
    <row r="2662" spans="1:10" x14ac:dyDescent="0.2">
      <c r="A2662" t="s">
        <v>290</v>
      </c>
      <c r="B2662" t="s">
        <v>11</v>
      </c>
      <c r="C2662">
        <f t="shared" si="90"/>
        <v>4179</v>
      </c>
      <c r="D2662" t="s">
        <v>356</v>
      </c>
      <c r="E2662">
        <v>6</v>
      </c>
      <c r="F2662">
        <v>7</v>
      </c>
      <c r="G2662" s="1">
        <v>0.26</v>
      </c>
      <c r="I2662" s="2">
        <v>0.71399999999999997</v>
      </c>
      <c r="J2662" s="2">
        <v>0.28599999999999998</v>
      </c>
    </row>
    <row r="2663" spans="1:10" x14ac:dyDescent="0.2">
      <c r="A2663" t="s">
        <v>290</v>
      </c>
      <c r="B2663" t="s">
        <v>11</v>
      </c>
      <c r="C2663">
        <f t="shared" si="90"/>
        <v>4179</v>
      </c>
      <c r="D2663" t="s">
        <v>356</v>
      </c>
      <c r="E2663">
        <v>7</v>
      </c>
      <c r="F2663">
        <v>10</v>
      </c>
      <c r="G2663" s="1">
        <v>0.37</v>
      </c>
      <c r="H2663" s="2">
        <v>0.3</v>
      </c>
      <c r="I2663" s="2">
        <v>0.5</v>
      </c>
      <c r="J2663" s="2">
        <v>0.2</v>
      </c>
    </row>
    <row r="2664" spans="1:10" x14ac:dyDescent="0.2">
      <c r="A2664" t="s">
        <v>290</v>
      </c>
      <c r="B2664" t="s">
        <v>11</v>
      </c>
      <c r="C2664">
        <f t="shared" si="90"/>
        <v>3054</v>
      </c>
      <c r="D2664" t="s">
        <v>188</v>
      </c>
      <c r="E2664">
        <v>4</v>
      </c>
      <c r="F2664">
        <v>5</v>
      </c>
      <c r="G2664" s="1">
        <v>0.28000000000000003</v>
      </c>
      <c r="H2664" s="2">
        <v>0.2</v>
      </c>
      <c r="J2664" s="2">
        <v>0.8</v>
      </c>
    </row>
    <row r="2665" spans="1:10" x14ac:dyDescent="0.2">
      <c r="A2665" t="s">
        <v>290</v>
      </c>
      <c r="B2665" t="s">
        <v>11</v>
      </c>
      <c r="C2665">
        <f t="shared" si="90"/>
        <v>3054</v>
      </c>
      <c r="D2665" t="s">
        <v>188</v>
      </c>
      <c r="E2665">
        <v>5</v>
      </c>
      <c r="F2665">
        <v>3</v>
      </c>
      <c r="G2665" s="1">
        <v>0.17</v>
      </c>
      <c r="J2665" s="2">
        <v>1</v>
      </c>
    </row>
    <row r="2666" spans="1:10" x14ac:dyDescent="0.2">
      <c r="A2666" t="s">
        <v>290</v>
      </c>
      <c r="B2666" t="s">
        <v>11</v>
      </c>
      <c r="C2666">
        <f t="shared" si="90"/>
        <v>3054</v>
      </c>
      <c r="D2666" t="s">
        <v>188</v>
      </c>
      <c r="E2666">
        <v>6</v>
      </c>
      <c r="F2666">
        <v>3</v>
      </c>
      <c r="G2666" s="1">
        <v>0.17</v>
      </c>
      <c r="H2666" s="2">
        <v>0.33300000000000002</v>
      </c>
      <c r="I2666" s="2">
        <v>0.66700000000000004</v>
      </c>
    </row>
    <row r="2667" spans="1:10" x14ac:dyDescent="0.2">
      <c r="A2667" t="s">
        <v>290</v>
      </c>
      <c r="B2667" t="s">
        <v>11</v>
      </c>
      <c r="C2667">
        <f t="shared" si="90"/>
        <v>3054</v>
      </c>
      <c r="D2667" t="s">
        <v>188</v>
      </c>
      <c r="E2667">
        <v>7</v>
      </c>
      <c r="F2667">
        <v>7</v>
      </c>
      <c r="G2667" s="1">
        <v>0.39</v>
      </c>
      <c r="H2667" s="2">
        <v>0.14299999999999999</v>
      </c>
      <c r="I2667" s="2">
        <v>0.57099999999999995</v>
      </c>
      <c r="J2667" s="2">
        <v>0.28599999999999998</v>
      </c>
    </row>
    <row r="2668" spans="1:10" x14ac:dyDescent="0.2">
      <c r="A2668" t="s">
        <v>290</v>
      </c>
      <c r="B2668" t="s">
        <v>11</v>
      </c>
      <c r="C2668" t="e">
        <f t="shared" si="90"/>
        <v>#N/A</v>
      </c>
      <c r="D2668" t="s">
        <v>357</v>
      </c>
      <c r="E2668">
        <v>3</v>
      </c>
      <c r="F2668">
        <v>2</v>
      </c>
      <c r="G2668" s="1">
        <v>0.06</v>
      </c>
      <c r="I2668" s="2">
        <v>0.5</v>
      </c>
      <c r="J2668" s="2">
        <v>0.5</v>
      </c>
    </row>
    <row r="2669" spans="1:10" x14ac:dyDescent="0.2">
      <c r="A2669" t="s">
        <v>290</v>
      </c>
      <c r="B2669" t="s">
        <v>11</v>
      </c>
      <c r="C2669" t="e">
        <f t="shared" si="90"/>
        <v>#N/A</v>
      </c>
      <c r="D2669" t="s">
        <v>357</v>
      </c>
      <c r="E2669">
        <v>4</v>
      </c>
      <c r="F2669">
        <v>7</v>
      </c>
      <c r="G2669" s="1">
        <v>0.2</v>
      </c>
      <c r="H2669" s="2">
        <v>0.14299999999999999</v>
      </c>
      <c r="I2669" s="2">
        <v>0.42899999999999999</v>
      </c>
      <c r="J2669" s="2">
        <v>0.42899999999999999</v>
      </c>
    </row>
    <row r="2670" spans="1:10" x14ac:dyDescent="0.2">
      <c r="A2670" t="s">
        <v>290</v>
      </c>
      <c r="B2670" t="s">
        <v>11</v>
      </c>
      <c r="C2670" t="e">
        <f t="shared" ref="C2670:C2672" si="91">VLOOKUP(D2670,s9_harayana,2,FALSE)</f>
        <v>#N/A</v>
      </c>
      <c r="D2670" t="s">
        <v>357</v>
      </c>
      <c r="E2670">
        <v>5</v>
      </c>
      <c r="F2670">
        <v>10</v>
      </c>
      <c r="G2670" s="1">
        <v>0.28999999999999998</v>
      </c>
      <c r="H2670" s="2">
        <v>0.2</v>
      </c>
      <c r="I2670" s="2">
        <v>0.5</v>
      </c>
      <c r="J2670" s="2">
        <v>0.3</v>
      </c>
    </row>
    <row r="2671" spans="1:10" x14ac:dyDescent="0.2">
      <c r="A2671" t="s">
        <v>290</v>
      </c>
      <c r="B2671" t="s">
        <v>11</v>
      </c>
      <c r="C2671" t="e">
        <f t="shared" si="91"/>
        <v>#N/A</v>
      </c>
      <c r="D2671" t="s">
        <v>357</v>
      </c>
      <c r="E2671">
        <v>6</v>
      </c>
      <c r="F2671">
        <v>3</v>
      </c>
      <c r="G2671" s="1">
        <v>0.09</v>
      </c>
      <c r="I2671" s="2">
        <v>0.66700000000000004</v>
      </c>
      <c r="J2671" s="2">
        <v>0.33300000000000002</v>
      </c>
    </row>
    <row r="2672" spans="1:10" x14ac:dyDescent="0.2">
      <c r="A2672" t="s">
        <v>290</v>
      </c>
      <c r="B2672" t="s">
        <v>11</v>
      </c>
      <c r="C2672" t="e">
        <f t="shared" si="91"/>
        <v>#N/A</v>
      </c>
      <c r="D2672" t="s">
        <v>357</v>
      </c>
      <c r="E2672">
        <v>7</v>
      </c>
      <c r="F2672">
        <v>13</v>
      </c>
      <c r="G2672" s="1">
        <v>0.37</v>
      </c>
      <c r="H2672" s="2">
        <v>0.308</v>
      </c>
      <c r="I2672" s="2">
        <v>0.308</v>
      </c>
      <c r="J2672" s="2">
        <v>0.38500000000000001</v>
      </c>
    </row>
    <row r="2673" spans="1:13" x14ac:dyDescent="0.2">
      <c r="A2673" s="3" t="s">
        <v>507</v>
      </c>
      <c r="B2673" s="3" t="s">
        <v>147</v>
      </c>
      <c r="C2673">
        <f>VLOOKUP(D2673,s5_beng,2,FALSE)</f>
        <v>765</v>
      </c>
      <c r="D2673" s="3" t="s">
        <v>62</v>
      </c>
      <c r="E2673" s="3">
        <v>7</v>
      </c>
      <c r="F2673" s="3">
        <v>1</v>
      </c>
      <c r="G2673" s="4">
        <v>1</v>
      </c>
      <c r="H2673" s="3"/>
      <c r="I2673" s="3"/>
      <c r="J2673" s="5">
        <v>1</v>
      </c>
      <c r="L2673" t="s">
        <v>156</v>
      </c>
      <c r="M2673">
        <v>143</v>
      </c>
    </row>
    <row r="2674" spans="1:13" x14ac:dyDescent="0.2">
      <c r="A2674" s="3" t="s">
        <v>507</v>
      </c>
      <c r="B2674" s="3" t="s">
        <v>147</v>
      </c>
      <c r="C2674">
        <f>VLOOKUP(D2674,s5_beng,2,FALSE)</f>
        <v>34</v>
      </c>
      <c r="D2674" s="3" t="s">
        <v>153</v>
      </c>
      <c r="E2674" s="3">
        <v>3</v>
      </c>
      <c r="F2674" s="3">
        <v>4</v>
      </c>
      <c r="G2674" s="4">
        <v>0.05</v>
      </c>
      <c r="H2674" s="5">
        <v>0.75</v>
      </c>
      <c r="I2674" s="5">
        <v>0.25</v>
      </c>
      <c r="J2674" s="3"/>
      <c r="L2674" t="s">
        <v>154</v>
      </c>
      <c r="M2674">
        <v>12</v>
      </c>
    </row>
    <row r="2675" spans="1:13" x14ac:dyDescent="0.2">
      <c r="A2675" s="3" t="s">
        <v>507</v>
      </c>
      <c r="B2675" s="3" t="s">
        <v>147</v>
      </c>
      <c r="C2675">
        <f>VLOOKUP(D2675,s5_beng,2,FALSE)</f>
        <v>34</v>
      </c>
      <c r="D2675" s="3" t="s">
        <v>153</v>
      </c>
      <c r="E2675" s="3">
        <v>4</v>
      </c>
      <c r="F2675" s="3">
        <v>8</v>
      </c>
      <c r="G2675" s="4">
        <v>0.1</v>
      </c>
      <c r="H2675" s="5">
        <v>0.875</v>
      </c>
      <c r="I2675" s="3"/>
      <c r="J2675" s="5">
        <v>0.125</v>
      </c>
      <c r="L2675" t="s">
        <v>50</v>
      </c>
      <c r="M2675">
        <v>211</v>
      </c>
    </row>
    <row r="2676" spans="1:13" x14ac:dyDescent="0.2">
      <c r="A2676" s="3" t="s">
        <v>507</v>
      </c>
      <c r="B2676" s="3" t="s">
        <v>147</v>
      </c>
      <c r="C2676">
        <f>VLOOKUP(D2676,s5_beng,2,FALSE)</f>
        <v>34</v>
      </c>
      <c r="D2676" s="3" t="s">
        <v>153</v>
      </c>
      <c r="E2676" s="3">
        <v>5</v>
      </c>
      <c r="F2676" s="3">
        <v>22</v>
      </c>
      <c r="G2676" s="4">
        <v>0.27</v>
      </c>
      <c r="H2676" s="5">
        <v>0.63600000000000001</v>
      </c>
      <c r="I2676" s="5">
        <v>0.13600000000000001</v>
      </c>
      <c r="J2676" s="5">
        <v>0.22700000000000001</v>
      </c>
      <c r="L2676" t="s">
        <v>144</v>
      </c>
      <c r="M2676">
        <v>322</v>
      </c>
    </row>
    <row r="2677" spans="1:13" x14ac:dyDescent="0.2">
      <c r="A2677" s="3" t="s">
        <v>507</v>
      </c>
      <c r="B2677" s="3" t="s">
        <v>147</v>
      </c>
      <c r="C2677">
        <f>VLOOKUP(D2677,s5_beng,2,FALSE)</f>
        <v>34</v>
      </c>
      <c r="D2677" s="3" t="s">
        <v>153</v>
      </c>
      <c r="E2677" s="3">
        <v>6</v>
      </c>
      <c r="F2677" s="3">
        <v>12</v>
      </c>
      <c r="G2677" s="4">
        <v>0.14000000000000001</v>
      </c>
      <c r="H2677" s="5">
        <v>0.5</v>
      </c>
      <c r="I2677" s="5">
        <v>0.41699999999999998</v>
      </c>
      <c r="J2677" s="5">
        <v>8.3000000000000004E-2</v>
      </c>
      <c r="L2677" t="s">
        <v>159</v>
      </c>
      <c r="M2677">
        <v>160</v>
      </c>
    </row>
    <row r="2678" spans="1:13" x14ac:dyDescent="0.2">
      <c r="A2678" s="3" t="s">
        <v>507</v>
      </c>
      <c r="B2678" s="3" t="s">
        <v>147</v>
      </c>
      <c r="C2678">
        <f>VLOOKUP(D2678,s5_beng,2,FALSE)</f>
        <v>34</v>
      </c>
      <c r="D2678" s="3" t="s">
        <v>153</v>
      </c>
      <c r="E2678" s="3">
        <v>7</v>
      </c>
      <c r="F2678" s="3">
        <v>37</v>
      </c>
      <c r="G2678" s="4">
        <v>0.45</v>
      </c>
      <c r="H2678" s="5">
        <v>0.48599999999999999</v>
      </c>
      <c r="I2678" s="5">
        <v>0.189</v>
      </c>
      <c r="J2678" s="5">
        <v>0.32400000000000001</v>
      </c>
      <c r="L2678" t="s">
        <v>35</v>
      </c>
      <c r="M2678">
        <v>387</v>
      </c>
    </row>
    <row r="2679" spans="1:13" x14ac:dyDescent="0.2">
      <c r="A2679" s="3" t="s">
        <v>507</v>
      </c>
      <c r="B2679" s="3" t="s">
        <v>147</v>
      </c>
      <c r="C2679">
        <f>VLOOKUP(D2679,s5_beng,2,FALSE)</f>
        <v>211</v>
      </c>
      <c r="D2679" s="3" t="s">
        <v>50</v>
      </c>
      <c r="E2679" s="3">
        <v>1</v>
      </c>
      <c r="F2679" s="3">
        <v>1</v>
      </c>
      <c r="G2679" s="4">
        <v>0.01</v>
      </c>
      <c r="H2679" s="3"/>
      <c r="I2679" s="5">
        <v>1</v>
      </c>
      <c r="J2679" s="3"/>
      <c r="L2679" t="s">
        <v>160</v>
      </c>
      <c r="M2679">
        <v>107</v>
      </c>
    </row>
    <row r="2680" spans="1:13" x14ac:dyDescent="0.2">
      <c r="A2680" s="3" t="s">
        <v>507</v>
      </c>
      <c r="B2680" s="3" t="s">
        <v>147</v>
      </c>
      <c r="C2680">
        <f>VLOOKUP(D2680,s5_beng,2,FALSE)</f>
        <v>211</v>
      </c>
      <c r="D2680" s="3" t="s">
        <v>50</v>
      </c>
      <c r="E2680" s="3">
        <v>2</v>
      </c>
      <c r="F2680" s="3">
        <v>4</v>
      </c>
      <c r="G2680" s="4">
        <v>0.02</v>
      </c>
      <c r="H2680" s="3"/>
      <c r="I2680" s="5">
        <v>0.75</v>
      </c>
      <c r="J2680" s="5">
        <v>0.25</v>
      </c>
      <c r="L2680" t="s">
        <v>153</v>
      </c>
      <c r="M2680">
        <v>34</v>
      </c>
    </row>
    <row r="2681" spans="1:13" x14ac:dyDescent="0.2">
      <c r="A2681" s="3" t="s">
        <v>507</v>
      </c>
      <c r="B2681" s="3" t="s">
        <v>147</v>
      </c>
      <c r="C2681">
        <f>VLOOKUP(D2681,s5_beng,2,FALSE)</f>
        <v>211</v>
      </c>
      <c r="D2681" s="3" t="s">
        <v>50</v>
      </c>
      <c r="E2681" s="3">
        <v>3</v>
      </c>
      <c r="F2681" s="3">
        <v>11</v>
      </c>
      <c r="G2681" s="4">
        <v>0.06</v>
      </c>
      <c r="H2681" s="5">
        <v>0.36399999999999999</v>
      </c>
      <c r="I2681" s="5">
        <v>0.45500000000000002</v>
      </c>
      <c r="J2681" s="5">
        <v>0.182</v>
      </c>
      <c r="L2681" t="s">
        <v>558</v>
      </c>
      <c r="M2681">
        <v>313</v>
      </c>
    </row>
    <row r="2682" spans="1:13" x14ac:dyDescent="0.2">
      <c r="A2682" s="3" t="s">
        <v>507</v>
      </c>
      <c r="B2682" s="3" t="s">
        <v>147</v>
      </c>
      <c r="C2682">
        <f>VLOOKUP(D2682,s5_beng,2,FALSE)</f>
        <v>211</v>
      </c>
      <c r="D2682" s="3" t="s">
        <v>50</v>
      </c>
      <c r="E2682" s="3">
        <v>4</v>
      </c>
      <c r="F2682" s="3">
        <v>19</v>
      </c>
      <c r="G2682" s="4">
        <v>0.1</v>
      </c>
      <c r="H2682" s="5">
        <v>0.316</v>
      </c>
      <c r="I2682" s="5">
        <v>0.36799999999999999</v>
      </c>
      <c r="J2682" s="5">
        <v>0.316</v>
      </c>
      <c r="L2682" t="s">
        <v>509</v>
      </c>
      <c r="M2682">
        <v>288</v>
      </c>
    </row>
    <row r="2683" spans="1:13" x14ac:dyDescent="0.2">
      <c r="A2683" s="3" t="s">
        <v>507</v>
      </c>
      <c r="B2683" s="3" t="s">
        <v>147</v>
      </c>
      <c r="C2683">
        <f>VLOOKUP(D2683,s5_beng,2,FALSE)</f>
        <v>211</v>
      </c>
      <c r="D2683" s="3" t="s">
        <v>50</v>
      </c>
      <c r="E2683" s="3">
        <v>5</v>
      </c>
      <c r="F2683" s="3">
        <v>42</v>
      </c>
      <c r="G2683" s="4">
        <v>0.22</v>
      </c>
      <c r="H2683" s="5">
        <v>0.57099999999999995</v>
      </c>
      <c r="I2683" s="5">
        <v>0.14299999999999999</v>
      </c>
      <c r="J2683" s="5">
        <v>0.28599999999999998</v>
      </c>
      <c r="L2683" t="s">
        <v>559</v>
      </c>
      <c r="M2683">
        <v>741</v>
      </c>
    </row>
    <row r="2684" spans="1:13" x14ac:dyDescent="0.2">
      <c r="A2684" s="3" t="s">
        <v>507</v>
      </c>
      <c r="B2684" s="3" t="s">
        <v>147</v>
      </c>
      <c r="C2684">
        <f>VLOOKUP(D2684,s5_beng,2,FALSE)</f>
        <v>211</v>
      </c>
      <c r="D2684" s="3" t="s">
        <v>50</v>
      </c>
      <c r="E2684" s="3">
        <v>6</v>
      </c>
      <c r="F2684" s="3">
        <v>39</v>
      </c>
      <c r="G2684" s="4">
        <v>0.21</v>
      </c>
      <c r="H2684" s="5">
        <v>0.308</v>
      </c>
      <c r="I2684" s="5">
        <v>0.41</v>
      </c>
      <c r="J2684" s="5">
        <v>0.28199999999999997</v>
      </c>
      <c r="L2684" t="s">
        <v>560</v>
      </c>
      <c r="M2684">
        <v>279</v>
      </c>
    </row>
    <row r="2685" spans="1:13" x14ac:dyDescent="0.2">
      <c r="A2685" s="3" t="s">
        <v>507</v>
      </c>
      <c r="B2685" s="3" t="s">
        <v>147</v>
      </c>
      <c r="C2685">
        <f>VLOOKUP(D2685,s5_beng,2,FALSE)</f>
        <v>211</v>
      </c>
      <c r="D2685" s="3" t="s">
        <v>50</v>
      </c>
      <c r="E2685" s="3">
        <v>7</v>
      </c>
      <c r="F2685" s="3">
        <v>71</v>
      </c>
      <c r="G2685" s="4">
        <v>0.38</v>
      </c>
      <c r="H2685" s="5">
        <v>0.36599999999999999</v>
      </c>
      <c r="I2685" s="5">
        <v>0.49299999999999999</v>
      </c>
      <c r="J2685" s="5">
        <v>0.14099999999999999</v>
      </c>
      <c r="L2685" t="s">
        <v>386</v>
      </c>
      <c r="M2685">
        <v>519</v>
      </c>
    </row>
    <row r="2686" spans="1:13" x14ac:dyDescent="0.2">
      <c r="A2686" s="3" t="s">
        <v>507</v>
      </c>
      <c r="B2686" s="3" t="s">
        <v>147</v>
      </c>
      <c r="C2686">
        <f>VLOOKUP(D2686,s5_beng,2,FALSE)</f>
        <v>12</v>
      </c>
      <c r="D2686" s="3" t="s">
        <v>154</v>
      </c>
      <c r="E2686" s="3">
        <v>1</v>
      </c>
      <c r="F2686" s="3">
        <v>1</v>
      </c>
      <c r="G2686" s="4">
        <v>0</v>
      </c>
      <c r="H2686" s="3"/>
      <c r="I2686" s="5">
        <v>1</v>
      </c>
      <c r="J2686" s="3"/>
      <c r="L2686" t="s">
        <v>375</v>
      </c>
      <c r="M2686">
        <v>3094</v>
      </c>
    </row>
    <row r="2687" spans="1:13" x14ac:dyDescent="0.2">
      <c r="A2687" s="3" t="s">
        <v>507</v>
      </c>
      <c r="B2687" s="3" t="s">
        <v>147</v>
      </c>
      <c r="C2687">
        <f>VLOOKUP(D2687,s5_beng,2,FALSE)</f>
        <v>12</v>
      </c>
      <c r="D2687" s="3" t="s">
        <v>154</v>
      </c>
      <c r="E2687" s="3">
        <v>2</v>
      </c>
      <c r="F2687" s="3">
        <v>9</v>
      </c>
      <c r="G2687" s="4">
        <v>0.04</v>
      </c>
      <c r="H2687" s="5">
        <v>0.222</v>
      </c>
      <c r="I2687" s="5">
        <v>0.66700000000000004</v>
      </c>
      <c r="J2687" s="5">
        <v>0.111</v>
      </c>
      <c r="L2687" t="s">
        <v>561</v>
      </c>
      <c r="M2687">
        <v>392</v>
      </c>
    </row>
    <row r="2688" spans="1:13" x14ac:dyDescent="0.2">
      <c r="A2688" s="3" t="s">
        <v>507</v>
      </c>
      <c r="B2688" s="3" t="s">
        <v>147</v>
      </c>
      <c r="C2688">
        <f>VLOOKUP(D2688,s5_beng,2,FALSE)</f>
        <v>12</v>
      </c>
      <c r="D2688" s="3" t="s">
        <v>154</v>
      </c>
      <c r="E2688" s="3">
        <v>3</v>
      </c>
      <c r="F2688" s="3">
        <v>7</v>
      </c>
      <c r="G2688" s="4">
        <v>0.03</v>
      </c>
      <c r="H2688" s="5">
        <v>0.28599999999999998</v>
      </c>
      <c r="I2688" s="5">
        <v>0.28599999999999998</v>
      </c>
      <c r="J2688" s="5">
        <v>0.42899999999999999</v>
      </c>
      <c r="L2688" t="s">
        <v>62</v>
      </c>
      <c r="M2688">
        <v>765</v>
      </c>
    </row>
    <row r="2689" spans="1:10" x14ac:dyDescent="0.2">
      <c r="A2689" s="3" t="s">
        <v>507</v>
      </c>
      <c r="B2689" s="3" t="s">
        <v>147</v>
      </c>
      <c r="C2689">
        <f>VLOOKUP(D2689,s5_beng,2,FALSE)</f>
        <v>12</v>
      </c>
      <c r="D2689" s="3" t="s">
        <v>154</v>
      </c>
      <c r="E2689" s="3">
        <v>4</v>
      </c>
      <c r="F2689" s="3">
        <v>14</v>
      </c>
      <c r="G2689" s="4">
        <v>7.0000000000000007E-2</v>
      </c>
      <c r="H2689" s="5">
        <v>0.5</v>
      </c>
      <c r="I2689" s="5">
        <v>0.35699999999999998</v>
      </c>
      <c r="J2689" s="5">
        <v>0.14299999999999999</v>
      </c>
    </row>
    <row r="2690" spans="1:10" x14ac:dyDescent="0.2">
      <c r="A2690" s="3" t="s">
        <v>507</v>
      </c>
      <c r="B2690" s="3" t="s">
        <v>147</v>
      </c>
      <c r="C2690">
        <f>VLOOKUP(D2690,s5_beng,2,FALSE)</f>
        <v>12</v>
      </c>
      <c r="D2690" s="3" t="s">
        <v>154</v>
      </c>
      <c r="E2690" s="3">
        <v>5</v>
      </c>
      <c r="F2690" s="3">
        <v>32</v>
      </c>
      <c r="G2690" s="4">
        <v>0.15</v>
      </c>
      <c r="H2690" s="5">
        <v>0.5</v>
      </c>
      <c r="I2690" s="5">
        <v>0.188</v>
      </c>
      <c r="J2690" s="5">
        <v>0.313</v>
      </c>
    </row>
    <row r="2691" spans="1:10" x14ac:dyDescent="0.2">
      <c r="A2691" s="3" t="s">
        <v>507</v>
      </c>
      <c r="B2691" s="3" t="s">
        <v>147</v>
      </c>
      <c r="C2691">
        <f>VLOOKUP(D2691,s5_beng,2,FALSE)</f>
        <v>12</v>
      </c>
      <c r="D2691" s="3" t="s">
        <v>154</v>
      </c>
      <c r="E2691" s="3">
        <v>6</v>
      </c>
      <c r="F2691" s="3">
        <v>44</v>
      </c>
      <c r="G2691" s="4">
        <v>0.21</v>
      </c>
      <c r="H2691" s="5">
        <v>0.432</v>
      </c>
      <c r="I2691" s="5">
        <v>0.45500000000000002</v>
      </c>
      <c r="J2691" s="5">
        <v>0.114</v>
      </c>
    </row>
    <row r="2692" spans="1:10" x14ac:dyDescent="0.2">
      <c r="A2692" s="3" t="s">
        <v>507</v>
      </c>
      <c r="B2692" s="3" t="s">
        <v>147</v>
      </c>
      <c r="C2692">
        <f>VLOOKUP(D2692,s5_beng,2,FALSE)</f>
        <v>12</v>
      </c>
      <c r="D2692" s="3" t="s">
        <v>154</v>
      </c>
      <c r="E2692" s="3">
        <v>7</v>
      </c>
      <c r="F2692" s="3">
        <v>105</v>
      </c>
      <c r="G2692" s="4">
        <v>0.5</v>
      </c>
      <c r="H2692" s="5">
        <v>0.371</v>
      </c>
      <c r="I2692" s="5">
        <v>0.4</v>
      </c>
      <c r="J2692" s="5">
        <v>0.22900000000000001</v>
      </c>
    </row>
    <row r="2693" spans="1:10" x14ac:dyDescent="0.2">
      <c r="A2693" s="3" t="s">
        <v>507</v>
      </c>
      <c r="B2693" s="3" t="s">
        <v>147</v>
      </c>
      <c r="C2693" t="e">
        <f>VLOOKUP(D2693,s5_beng,2,FALSE)</f>
        <v>#N/A</v>
      </c>
      <c r="D2693" s="3" t="s">
        <v>508</v>
      </c>
      <c r="E2693" s="3">
        <v>4</v>
      </c>
      <c r="F2693" s="3">
        <v>1</v>
      </c>
      <c r="G2693" s="4">
        <v>0.33</v>
      </c>
      <c r="H2693" s="5">
        <v>1</v>
      </c>
      <c r="I2693" s="3"/>
      <c r="J2693" s="3"/>
    </row>
    <row r="2694" spans="1:10" x14ac:dyDescent="0.2">
      <c r="A2694" s="3" t="s">
        <v>507</v>
      </c>
      <c r="B2694" s="3" t="s">
        <v>147</v>
      </c>
      <c r="C2694" t="e">
        <f>VLOOKUP(D2694,s5_beng,2,FALSE)</f>
        <v>#N/A</v>
      </c>
      <c r="D2694" s="3" t="s">
        <v>508</v>
      </c>
      <c r="E2694" s="3">
        <v>5</v>
      </c>
      <c r="F2694" s="3">
        <v>2</v>
      </c>
      <c r="G2694" s="4">
        <v>0.67</v>
      </c>
      <c r="H2694" s="3"/>
      <c r="I2694" s="3"/>
      <c r="J2694" s="5">
        <v>1</v>
      </c>
    </row>
    <row r="2695" spans="1:10" x14ac:dyDescent="0.2">
      <c r="A2695" s="3" t="s">
        <v>507</v>
      </c>
      <c r="B2695" s="3" t="s">
        <v>147</v>
      </c>
      <c r="C2695">
        <f>VLOOKUP(D2695,s5_beng,2,FALSE)</f>
        <v>143</v>
      </c>
      <c r="D2695" s="3" t="s">
        <v>156</v>
      </c>
      <c r="E2695" s="3">
        <v>1</v>
      </c>
      <c r="F2695" s="3">
        <v>4</v>
      </c>
      <c r="G2695" s="4">
        <v>0.01</v>
      </c>
      <c r="H2695" s="3"/>
      <c r="I2695" s="5">
        <v>1</v>
      </c>
      <c r="J2695" s="3"/>
    </row>
    <row r="2696" spans="1:10" x14ac:dyDescent="0.2">
      <c r="A2696" s="3" t="s">
        <v>507</v>
      </c>
      <c r="B2696" s="3" t="s">
        <v>147</v>
      </c>
      <c r="C2696">
        <f>VLOOKUP(D2696,s5_beng,2,FALSE)</f>
        <v>143</v>
      </c>
      <c r="D2696" s="3" t="s">
        <v>156</v>
      </c>
      <c r="E2696" s="3">
        <v>2</v>
      </c>
      <c r="F2696" s="3">
        <v>26</v>
      </c>
      <c r="G2696" s="4">
        <v>7.0000000000000007E-2</v>
      </c>
      <c r="H2696" s="5">
        <v>7.6999999999999999E-2</v>
      </c>
      <c r="I2696" s="5">
        <v>0.80800000000000005</v>
      </c>
      <c r="J2696" s="5">
        <v>0.115</v>
      </c>
    </row>
    <row r="2697" spans="1:10" x14ac:dyDescent="0.2">
      <c r="A2697" s="3" t="s">
        <v>507</v>
      </c>
      <c r="B2697" s="3" t="s">
        <v>147</v>
      </c>
      <c r="C2697">
        <f>VLOOKUP(D2697,s5_beng,2,FALSE)</f>
        <v>143</v>
      </c>
      <c r="D2697" s="3" t="s">
        <v>156</v>
      </c>
      <c r="E2697" s="3">
        <v>3</v>
      </c>
      <c r="F2697" s="3">
        <v>20</v>
      </c>
      <c r="G2697" s="4">
        <v>0.05</v>
      </c>
      <c r="H2697" s="5">
        <v>0.4</v>
      </c>
      <c r="I2697" s="5">
        <v>0.45</v>
      </c>
      <c r="J2697" s="5">
        <v>0.15</v>
      </c>
    </row>
    <row r="2698" spans="1:10" x14ac:dyDescent="0.2">
      <c r="A2698" s="3" t="s">
        <v>507</v>
      </c>
      <c r="B2698" s="3" t="s">
        <v>147</v>
      </c>
      <c r="C2698">
        <f>VLOOKUP(D2698,s5_beng,2,FALSE)</f>
        <v>143</v>
      </c>
      <c r="D2698" s="3" t="s">
        <v>156</v>
      </c>
      <c r="E2698" s="3">
        <v>4</v>
      </c>
      <c r="F2698" s="3">
        <v>29</v>
      </c>
      <c r="G2698" s="4">
        <v>0.08</v>
      </c>
      <c r="H2698" s="5">
        <v>0.55200000000000005</v>
      </c>
      <c r="I2698" s="5">
        <v>0.34499999999999997</v>
      </c>
      <c r="J2698" s="5">
        <v>0.10299999999999999</v>
      </c>
    </row>
    <row r="2699" spans="1:10" x14ac:dyDescent="0.2">
      <c r="A2699" s="3" t="s">
        <v>507</v>
      </c>
      <c r="B2699" s="3" t="s">
        <v>147</v>
      </c>
      <c r="C2699">
        <f>VLOOKUP(D2699,s5_beng,2,FALSE)</f>
        <v>143</v>
      </c>
      <c r="D2699" s="3" t="s">
        <v>156</v>
      </c>
      <c r="E2699" s="3">
        <v>5</v>
      </c>
      <c r="F2699" s="3">
        <v>51</v>
      </c>
      <c r="G2699" s="4">
        <v>0.14000000000000001</v>
      </c>
      <c r="H2699" s="5">
        <v>0.60799999999999998</v>
      </c>
      <c r="I2699" s="5">
        <v>0.157</v>
      </c>
      <c r="J2699" s="5">
        <v>0.23499999999999999</v>
      </c>
    </row>
    <row r="2700" spans="1:10" x14ac:dyDescent="0.2">
      <c r="A2700" s="3" t="s">
        <v>507</v>
      </c>
      <c r="B2700" s="3" t="s">
        <v>147</v>
      </c>
      <c r="C2700">
        <f>VLOOKUP(D2700,s5_beng,2,FALSE)</f>
        <v>143</v>
      </c>
      <c r="D2700" s="3" t="s">
        <v>156</v>
      </c>
      <c r="E2700" s="3">
        <v>6</v>
      </c>
      <c r="F2700" s="3">
        <v>89</v>
      </c>
      <c r="G2700" s="4">
        <v>0.24</v>
      </c>
      <c r="H2700" s="5">
        <v>0.315</v>
      </c>
      <c r="I2700" s="5">
        <v>0.438</v>
      </c>
      <c r="J2700" s="5">
        <v>0.247</v>
      </c>
    </row>
    <row r="2701" spans="1:10" x14ac:dyDescent="0.2">
      <c r="A2701" s="3" t="s">
        <v>507</v>
      </c>
      <c r="B2701" s="3" t="s">
        <v>147</v>
      </c>
      <c r="C2701">
        <f>VLOOKUP(D2701,s5_beng,2,FALSE)</f>
        <v>143</v>
      </c>
      <c r="D2701" s="3" t="s">
        <v>156</v>
      </c>
      <c r="E2701" s="3">
        <v>7</v>
      </c>
      <c r="F2701" s="3">
        <v>148</v>
      </c>
      <c r="G2701" s="4">
        <v>0.4</v>
      </c>
      <c r="H2701" s="5">
        <v>0.378</v>
      </c>
      <c r="I2701" s="5">
        <v>0.46600000000000003</v>
      </c>
      <c r="J2701" s="5">
        <v>0.155</v>
      </c>
    </row>
    <row r="2702" spans="1:10" x14ac:dyDescent="0.2">
      <c r="A2702" s="3" t="s">
        <v>507</v>
      </c>
      <c r="B2702" s="3" t="s">
        <v>147</v>
      </c>
      <c r="C2702">
        <f>VLOOKUP(D2702,s5_beng,2,FALSE)</f>
        <v>288</v>
      </c>
      <c r="D2702" s="3" t="s">
        <v>509</v>
      </c>
      <c r="E2702" s="3">
        <v>3</v>
      </c>
      <c r="F2702" s="3">
        <v>1</v>
      </c>
      <c r="G2702" s="4">
        <v>1</v>
      </c>
      <c r="H2702" s="5">
        <v>1</v>
      </c>
      <c r="I2702" s="3"/>
      <c r="J2702" s="3"/>
    </row>
    <row r="2703" spans="1:10" x14ac:dyDescent="0.2">
      <c r="A2703" s="3" t="s">
        <v>507</v>
      </c>
      <c r="B2703" s="3" t="s">
        <v>147</v>
      </c>
      <c r="C2703">
        <f>VLOOKUP(D2703,s5_beng,2,FALSE)</f>
        <v>160</v>
      </c>
      <c r="D2703" s="3" t="s">
        <v>159</v>
      </c>
      <c r="E2703" s="3">
        <v>1</v>
      </c>
      <c r="F2703" s="3">
        <v>1</v>
      </c>
      <c r="G2703" s="4">
        <v>0.04</v>
      </c>
      <c r="H2703" s="3"/>
      <c r="I2703" s="5">
        <v>1</v>
      </c>
      <c r="J2703" s="3"/>
    </row>
    <row r="2704" spans="1:10" x14ac:dyDescent="0.2">
      <c r="A2704" s="3" t="s">
        <v>507</v>
      </c>
      <c r="B2704" s="3" t="s">
        <v>147</v>
      </c>
      <c r="C2704">
        <f>VLOOKUP(D2704,s5_beng,2,FALSE)</f>
        <v>160</v>
      </c>
      <c r="D2704" s="3" t="s">
        <v>159</v>
      </c>
      <c r="E2704" s="3">
        <v>2</v>
      </c>
      <c r="F2704" s="3">
        <v>1</v>
      </c>
      <c r="G2704" s="4">
        <v>0.04</v>
      </c>
      <c r="H2704" s="3"/>
      <c r="I2704" s="5">
        <v>1</v>
      </c>
      <c r="J2704" s="3"/>
    </row>
    <row r="2705" spans="1:10" x14ac:dyDescent="0.2">
      <c r="A2705" s="3" t="s">
        <v>507</v>
      </c>
      <c r="B2705" s="3" t="s">
        <v>147</v>
      </c>
      <c r="C2705">
        <f>VLOOKUP(D2705,s5_beng,2,FALSE)</f>
        <v>160</v>
      </c>
      <c r="D2705" s="3" t="s">
        <v>159</v>
      </c>
      <c r="E2705" s="3">
        <v>4</v>
      </c>
      <c r="F2705" s="3">
        <v>2</v>
      </c>
      <c r="G2705" s="4">
        <v>7.0000000000000007E-2</v>
      </c>
      <c r="H2705" s="5">
        <v>1</v>
      </c>
      <c r="I2705" s="3"/>
      <c r="J2705" s="3"/>
    </row>
    <row r="2706" spans="1:10" x14ac:dyDescent="0.2">
      <c r="A2706" s="3" t="s">
        <v>507</v>
      </c>
      <c r="B2706" s="3" t="s">
        <v>147</v>
      </c>
      <c r="C2706">
        <f>VLOOKUP(D2706,s5_beng,2,FALSE)</f>
        <v>160</v>
      </c>
      <c r="D2706" s="3" t="s">
        <v>159</v>
      </c>
      <c r="E2706" s="3">
        <v>5</v>
      </c>
      <c r="F2706" s="3">
        <v>1</v>
      </c>
      <c r="G2706" s="4">
        <v>0.04</v>
      </c>
      <c r="H2706" s="5">
        <v>1</v>
      </c>
      <c r="I2706" s="3"/>
      <c r="J2706" s="3"/>
    </row>
    <row r="2707" spans="1:10" x14ac:dyDescent="0.2">
      <c r="A2707" s="3" t="s">
        <v>507</v>
      </c>
      <c r="B2707" s="3" t="s">
        <v>147</v>
      </c>
      <c r="C2707">
        <f>VLOOKUP(D2707,s5_beng,2,FALSE)</f>
        <v>160</v>
      </c>
      <c r="D2707" s="3" t="s">
        <v>159</v>
      </c>
      <c r="E2707" s="3">
        <v>6</v>
      </c>
      <c r="F2707" s="3">
        <v>5</v>
      </c>
      <c r="G2707" s="4">
        <v>0.19</v>
      </c>
      <c r="H2707" s="5">
        <v>0.4</v>
      </c>
      <c r="I2707" s="5">
        <v>0.4</v>
      </c>
      <c r="J2707" s="5">
        <v>0.2</v>
      </c>
    </row>
    <row r="2708" spans="1:10" x14ac:dyDescent="0.2">
      <c r="A2708" s="3" t="s">
        <v>507</v>
      </c>
      <c r="B2708" s="3" t="s">
        <v>147</v>
      </c>
      <c r="C2708">
        <f>VLOOKUP(D2708,s5_beng,2,FALSE)</f>
        <v>160</v>
      </c>
      <c r="D2708" s="3" t="s">
        <v>159</v>
      </c>
      <c r="E2708" s="3">
        <v>7</v>
      </c>
      <c r="F2708" s="3">
        <v>17</v>
      </c>
      <c r="G2708" s="4">
        <v>0.63</v>
      </c>
      <c r="H2708" s="5">
        <v>0.41199999999999998</v>
      </c>
      <c r="I2708" s="5">
        <v>0.35299999999999998</v>
      </c>
      <c r="J2708" s="5">
        <v>0.23499999999999999</v>
      </c>
    </row>
    <row r="2709" spans="1:10" x14ac:dyDescent="0.2">
      <c r="A2709" s="3" t="s">
        <v>507</v>
      </c>
      <c r="B2709" s="3" t="s">
        <v>147</v>
      </c>
      <c r="C2709" t="e">
        <f>VLOOKUP(D2709,s5_beng,2,FALSE)</f>
        <v>#N/A</v>
      </c>
      <c r="D2709" s="3" t="s">
        <v>217</v>
      </c>
      <c r="E2709" s="3">
        <v>3</v>
      </c>
      <c r="F2709" s="3">
        <v>1</v>
      </c>
      <c r="G2709" s="4">
        <v>0.14000000000000001</v>
      </c>
      <c r="H2709" s="3"/>
      <c r="I2709" s="3"/>
      <c r="J2709" s="5">
        <v>1</v>
      </c>
    </row>
    <row r="2710" spans="1:10" x14ac:dyDescent="0.2">
      <c r="A2710" s="3" t="s">
        <v>507</v>
      </c>
      <c r="B2710" s="3" t="s">
        <v>147</v>
      </c>
      <c r="C2710" t="e">
        <f>VLOOKUP(D2710,s5_beng,2,FALSE)</f>
        <v>#N/A</v>
      </c>
      <c r="D2710" s="3" t="s">
        <v>217</v>
      </c>
      <c r="E2710" s="3">
        <v>4</v>
      </c>
      <c r="F2710" s="3">
        <v>1</v>
      </c>
      <c r="G2710" s="4">
        <v>0.14000000000000001</v>
      </c>
      <c r="H2710" s="3"/>
      <c r="I2710" s="3"/>
      <c r="J2710" s="5">
        <v>1</v>
      </c>
    </row>
    <row r="2711" spans="1:10" x14ac:dyDescent="0.2">
      <c r="A2711" s="3" t="s">
        <v>507</v>
      </c>
      <c r="B2711" s="3" t="s">
        <v>147</v>
      </c>
      <c r="C2711" t="e">
        <f>VLOOKUP(D2711,s5_beng,2,FALSE)</f>
        <v>#N/A</v>
      </c>
      <c r="D2711" s="3" t="s">
        <v>217</v>
      </c>
      <c r="E2711" s="3">
        <v>5</v>
      </c>
      <c r="F2711" s="3">
        <v>3</v>
      </c>
      <c r="G2711" s="4">
        <v>0.43</v>
      </c>
      <c r="H2711" s="5">
        <v>0.66700000000000004</v>
      </c>
      <c r="I2711" s="5">
        <v>0.33300000000000002</v>
      </c>
      <c r="J2711" s="3"/>
    </row>
    <row r="2712" spans="1:10" x14ac:dyDescent="0.2">
      <c r="A2712" s="3" t="s">
        <v>507</v>
      </c>
      <c r="B2712" s="3" t="s">
        <v>147</v>
      </c>
      <c r="C2712" t="e">
        <f>VLOOKUP(D2712,s5_beng,2,FALSE)</f>
        <v>#N/A</v>
      </c>
      <c r="D2712" s="3" t="s">
        <v>217</v>
      </c>
      <c r="E2712" s="3">
        <v>7</v>
      </c>
      <c r="F2712" s="3">
        <v>2</v>
      </c>
      <c r="G2712" s="4">
        <v>0.28999999999999998</v>
      </c>
      <c r="H2712" s="3"/>
      <c r="I2712" s="5">
        <v>0.5</v>
      </c>
      <c r="J2712" s="5">
        <v>0.5</v>
      </c>
    </row>
    <row r="2713" spans="1:10" x14ac:dyDescent="0.2">
      <c r="A2713" s="3" t="s">
        <v>507</v>
      </c>
      <c r="B2713" s="3" t="s">
        <v>147</v>
      </c>
      <c r="C2713">
        <f>VLOOKUP(D2713,s5_beng,2,FALSE)</f>
        <v>107</v>
      </c>
      <c r="D2713" s="3" t="s">
        <v>160</v>
      </c>
      <c r="E2713" s="3">
        <v>6</v>
      </c>
      <c r="F2713" s="3">
        <v>2</v>
      </c>
      <c r="G2713" s="4">
        <v>0.4</v>
      </c>
      <c r="H2713" s="5">
        <v>0.5</v>
      </c>
      <c r="I2713" s="3"/>
      <c r="J2713" s="5">
        <v>0.5</v>
      </c>
    </row>
    <row r="2714" spans="1:10" x14ac:dyDescent="0.2">
      <c r="A2714" s="3" t="s">
        <v>507</v>
      </c>
      <c r="B2714" s="3" t="s">
        <v>147</v>
      </c>
      <c r="C2714">
        <f>VLOOKUP(D2714,s5_beng,2,FALSE)</f>
        <v>107</v>
      </c>
      <c r="D2714" s="3" t="s">
        <v>160</v>
      </c>
      <c r="E2714" s="3">
        <v>7</v>
      </c>
      <c r="F2714" s="3">
        <v>3</v>
      </c>
      <c r="G2714" s="4">
        <v>0.6</v>
      </c>
      <c r="H2714" s="3"/>
      <c r="I2714" s="5">
        <v>0.66700000000000004</v>
      </c>
      <c r="J2714" s="5">
        <v>0.33300000000000002</v>
      </c>
    </row>
    <row r="2715" spans="1:10" x14ac:dyDescent="0.2">
      <c r="A2715" s="3" t="s">
        <v>507</v>
      </c>
      <c r="B2715" s="3" t="s">
        <v>147</v>
      </c>
      <c r="C2715">
        <f>VLOOKUP(D2715,s5_beng,2,FALSE)</f>
        <v>322</v>
      </c>
      <c r="D2715" s="3" t="s">
        <v>144</v>
      </c>
      <c r="E2715" s="3">
        <v>3</v>
      </c>
      <c r="F2715" s="3">
        <v>1</v>
      </c>
      <c r="G2715" s="4">
        <v>0.02</v>
      </c>
      <c r="H2715" s="5">
        <v>1</v>
      </c>
      <c r="I2715" s="3"/>
      <c r="J2715" s="3"/>
    </row>
    <row r="2716" spans="1:10" x14ac:dyDescent="0.2">
      <c r="A2716" s="3" t="s">
        <v>507</v>
      </c>
      <c r="B2716" s="3" t="s">
        <v>147</v>
      </c>
      <c r="C2716">
        <f>VLOOKUP(D2716,s5_beng,2,FALSE)</f>
        <v>322</v>
      </c>
      <c r="D2716" s="3" t="s">
        <v>144</v>
      </c>
      <c r="E2716" s="3">
        <v>4</v>
      </c>
      <c r="F2716" s="3">
        <v>3</v>
      </c>
      <c r="G2716" s="4">
        <v>0.06</v>
      </c>
      <c r="H2716" s="5">
        <v>1</v>
      </c>
      <c r="I2716" s="3"/>
      <c r="J2716" s="3"/>
    </row>
    <row r="2717" spans="1:10" x14ac:dyDescent="0.2">
      <c r="A2717" s="3" t="s">
        <v>507</v>
      </c>
      <c r="B2717" s="3" t="s">
        <v>147</v>
      </c>
      <c r="C2717">
        <f>VLOOKUP(D2717,s5_beng,2,FALSE)</f>
        <v>322</v>
      </c>
      <c r="D2717" s="3" t="s">
        <v>144</v>
      </c>
      <c r="E2717" s="3">
        <v>5</v>
      </c>
      <c r="F2717" s="3">
        <v>10</v>
      </c>
      <c r="G2717" s="4">
        <v>0.19</v>
      </c>
      <c r="H2717" s="5">
        <v>1</v>
      </c>
      <c r="I2717" s="3"/>
      <c r="J2717" s="3"/>
    </row>
    <row r="2718" spans="1:10" x14ac:dyDescent="0.2">
      <c r="A2718" s="3" t="s">
        <v>507</v>
      </c>
      <c r="B2718" s="3" t="s">
        <v>147</v>
      </c>
      <c r="C2718">
        <f>VLOOKUP(D2718,s5_beng,2,FALSE)</f>
        <v>322</v>
      </c>
      <c r="D2718" s="3" t="s">
        <v>144</v>
      </c>
      <c r="E2718" s="3">
        <v>6</v>
      </c>
      <c r="F2718" s="3">
        <v>13</v>
      </c>
      <c r="G2718" s="4">
        <v>0.25</v>
      </c>
      <c r="H2718" s="5">
        <v>0.92300000000000004</v>
      </c>
      <c r="I2718" s="5">
        <v>7.6999999999999999E-2</v>
      </c>
      <c r="J2718" s="3"/>
    </row>
    <row r="2719" spans="1:10" x14ac:dyDescent="0.2">
      <c r="A2719" s="3" t="s">
        <v>507</v>
      </c>
      <c r="B2719" s="3" t="s">
        <v>147</v>
      </c>
      <c r="C2719">
        <f>VLOOKUP(D2719,s5_beng,2,FALSE)</f>
        <v>322</v>
      </c>
      <c r="D2719" s="3" t="s">
        <v>144</v>
      </c>
      <c r="E2719" s="3">
        <v>7</v>
      </c>
      <c r="F2719" s="3">
        <v>25</v>
      </c>
      <c r="G2719" s="4">
        <v>0.48</v>
      </c>
      <c r="H2719" s="5">
        <v>0.88</v>
      </c>
      <c r="I2719" s="5">
        <v>0.08</v>
      </c>
      <c r="J2719" s="5">
        <v>0.04</v>
      </c>
    </row>
    <row r="2720" spans="1:10" x14ac:dyDescent="0.2">
      <c r="A2720" s="3" t="s">
        <v>507</v>
      </c>
      <c r="B2720" s="3" t="s">
        <v>147</v>
      </c>
      <c r="C2720">
        <f>VLOOKUP(D2720,s5_beng,2,FALSE)</f>
        <v>387</v>
      </c>
      <c r="D2720" s="3" t="s">
        <v>35</v>
      </c>
      <c r="E2720" s="3">
        <v>3</v>
      </c>
      <c r="F2720" s="3">
        <v>6</v>
      </c>
      <c r="G2720" s="4">
        <v>0.05</v>
      </c>
      <c r="H2720" s="5">
        <v>1</v>
      </c>
      <c r="I2720" s="3"/>
      <c r="J2720" s="3"/>
    </row>
    <row r="2721" spans="1:13" x14ac:dyDescent="0.2">
      <c r="A2721" s="3" t="s">
        <v>507</v>
      </c>
      <c r="B2721" s="3" t="s">
        <v>147</v>
      </c>
      <c r="C2721">
        <f>VLOOKUP(D2721,s5_beng,2,FALSE)</f>
        <v>387</v>
      </c>
      <c r="D2721" s="3" t="s">
        <v>35</v>
      </c>
      <c r="E2721" s="3">
        <v>4</v>
      </c>
      <c r="F2721" s="3">
        <v>16</v>
      </c>
      <c r="G2721" s="4">
        <v>0.13</v>
      </c>
      <c r="H2721" s="5">
        <v>0.25</v>
      </c>
      <c r="I2721" s="5">
        <v>0.375</v>
      </c>
      <c r="J2721" s="5">
        <v>0.375</v>
      </c>
    </row>
    <row r="2722" spans="1:13" x14ac:dyDescent="0.2">
      <c r="A2722" s="3" t="s">
        <v>507</v>
      </c>
      <c r="B2722" s="3" t="s">
        <v>147</v>
      </c>
      <c r="C2722">
        <f>VLOOKUP(D2722,s5_beng,2,FALSE)</f>
        <v>387</v>
      </c>
      <c r="D2722" s="3" t="s">
        <v>35</v>
      </c>
      <c r="E2722" s="3">
        <v>5</v>
      </c>
      <c r="F2722" s="3">
        <v>48</v>
      </c>
      <c r="G2722" s="4">
        <v>0.39</v>
      </c>
      <c r="H2722" s="5">
        <v>0.56299999999999994</v>
      </c>
      <c r="I2722" s="5">
        <v>0.25</v>
      </c>
      <c r="J2722" s="5">
        <v>0.188</v>
      </c>
    </row>
    <row r="2723" spans="1:13" x14ac:dyDescent="0.2">
      <c r="A2723" s="3" t="s">
        <v>507</v>
      </c>
      <c r="B2723" s="3" t="s">
        <v>147</v>
      </c>
      <c r="C2723">
        <f>VLOOKUP(D2723,s5_beng,2,FALSE)</f>
        <v>387</v>
      </c>
      <c r="D2723" s="3" t="s">
        <v>35</v>
      </c>
      <c r="E2723" s="3">
        <v>6</v>
      </c>
      <c r="F2723" s="3">
        <v>24</v>
      </c>
      <c r="G2723" s="4">
        <v>0.2</v>
      </c>
      <c r="H2723" s="5">
        <v>0.58299999999999996</v>
      </c>
      <c r="I2723" s="5">
        <v>0.125</v>
      </c>
      <c r="J2723" s="5">
        <v>0.29199999999999998</v>
      </c>
    </row>
    <row r="2724" spans="1:13" x14ac:dyDescent="0.2">
      <c r="A2724" s="3" t="s">
        <v>507</v>
      </c>
      <c r="B2724" s="3" t="s">
        <v>147</v>
      </c>
      <c r="C2724">
        <f>VLOOKUP(D2724,s5_beng,2,FALSE)</f>
        <v>387</v>
      </c>
      <c r="D2724" s="3" t="s">
        <v>35</v>
      </c>
      <c r="E2724" s="3">
        <v>7</v>
      </c>
      <c r="F2724" s="3">
        <v>29</v>
      </c>
      <c r="G2724" s="4">
        <v>0.24</v>
      </c>
      <c r="H2724" s="5">
        <v>0.44800000000000001</v>
      </c>
      <c r="I2724" s="5">
        <v>0.24099999999999999</v>
      </c>
      <c r="J2724" s="5">
        <v>0.31</v>
      </c>
    </row>
    <row r="2725" spans="1:13" x14ac:dyDescent="0.2">
      <c r="A2725" s="3" t="s">
        <v>507</v>
      </c>
      <c r="B2725" s="3" t="s">
        <v>147</v>
      </c>
      <c r="C2725" t="e">
        <f>VLOOKUP(D2725,s5_beng,2,FALSE)</f>
        <v>#N/A</v>
      </c>
      <c r="D2725" s="3" t="s">
        <v>510</v>
      </c>
      <c r="E2725" s="3">
        <v>4</v>
      </c>
      <c r="F2725" s="3">
        <v>1</v>
      </c>
      <c r="G2725" s="4">
        <v>0.09</v>
      </c>
      <c r="H2725" s="3"/>
      <c r="I2725" s="3"/>
      <c r="J2725" s="5">
        <v>1</v>
      </c>
    </row>
    <row r="2726" spans="1:13" x14ac:dyDescent="0.2">
      <c r="A2726" s="3" t="s">
        <v>507</v>
      </c>
      <c r="B2726" s="3" t="s">
        <v>147</v>
      </c>
      <c r="C2726" t="e">
        <f>VLOOKUP(D2726,s5_beng,2,FALSE)</f>
        <v>#N/A</v>
      </c>
      <c r="D2726" s="3" t="s">
        <v>510</v>
      </c>
      <c r="E2726" s="3">
        <v>5</v>
      </c>
      <c r="F2726" s="3">
        <v>4</v>
      </c>
      <c r="G2726" s="4">
        <v>0.36</v>
      </c>
      <c r="H2726" s="5">
        <v>0.25</v>
      </c>
      <c r="I2726" s="5">
        <v>0.25</v>
      </c>
      <c r="J2726" s="5">
        <v>0.5</v>
      </c>
    </row>
    <row r="2727" spans="1:13" x14ac:dyDescent="0.2">
      <c r="A2727" s="3" t="s">
        <v>507</v>
      </c>
      <c r="B2727" s="3" t="s">
        <v>147</v>
      </c>
      <c r="C2727" t="e">
        <f>VLOOKUP(D2727,s5_beng,2,FALSE)</f>
        <v>#N/A</v>
      </c>
      <c r="D2727" s="3" t="s">
        <v>510</v>
      </c>
      <c r="E2727" s="3">
        <v>6</v>
      </c>
      <c r="F2727" s="3">
        <v>2</v>
      </c>
      <c r="G2727" s="4">
        <v>0.18</v>
      </c>
      <c r="H2727" s="5">
        <v>0.5</v>
      </c>
      <c r="I2727" s="5">
        <v>0.5</v>
      </c>
      <c r="J2727" s="3"/>
    </row>
    <row r="2728" spans="1:13" x14ac:dyDescent="0.2">
      <c r="A2728" s="3" t="s">
        <v>507</v>
      </c>
      <c r="B2728" s="3" t="s">
        <v>147</v>
      </c>
      <c r="C2728" t="e">
        <f>VLOOKUP(D2728,s5_beng,2,FALSE)</f>
        <v>#N/A</v>
      </c>
      <c r="D2728" s="3" t="s">
        <v>510</v>
      </c>
      <c r="E2728" s="3">
        <v>7</v>
      </c>
      <c r="F2728" s="3">
        <v>4</v>
      </c>
      <c r="G2728" s="4">
        <v>0.36</v>
      </c>
      <c r="H2728" s="3"/>
      <c r="I2728" s="5">
        <v>0.25</v>
      </c>
      <c r="J2728" s="5">
        <v>0.75</v>
      </c>
    </row>
    <row r="2729" spans="1:13" x14ac:dyDescent="0.2">
      <c r="A2729" s="3" t="s">
        <v>507</v>
      </c>
      <c r="B2729" s="3" t="s">
        <v>109</v>
      </c>
      <c r="C2729">
        <f>VLOOKUP(D2729,s5_del,2,FALSE)</f>
        <v>300</v>
      </c>
      <c r="D2729" s="3" t="s">
        <v>389</v>
      </c>
      <c r="E2729" s="3">
        <v>2</v>
      </c>
      <c r="F2729" s="3">
        <v>6</v>
      </c>
      <c r="G2729" s="4">
        <v>0.03</v>
      </c>
      <c r="H2729" s="5">
        <v>0.33300000000000002</v>
      </c>
      <c r="I2729" s="5">
        <v>0.5</v>
      </c>
      <c r="J2729" s="5">
        <v>0.16700000000000001</v>
      </c>
      <c r="L2729" s="3" t="s">
        <v>112</v>
      </c>
      <c r="M2729" s="3">
        <v>251</v>
      </c>
    </row>
    <row r="2730" spans="1:13" x14ac:dyDescent="0.2">
      <c r="A2730" s="3" t="s">
        <v>507</v>
      </c>
      <c r="B2730" s="3" t="s">
        <v>109</v>
      </c>
      <c r="C2730" t="e">
        <f>VLOOKUP(D2730,s5_del,2,FALSE)</f>
        <v>#N/A</v>
      </c>
      <c r="D2730" s="3" t="s">
        <v>511</v>
      </c>
      <c r="E2730" s="3">
        <v>3</v>
      </c>
      <c r="F2730" s="3">
        <v>11</v>
      </c>
      <c r="G2730" s="4">
        <v>0.05</v>
      </c>
      <c r="H2730" s="5">
        <v>0.54500000000000004</v>
      </c>
      <c r="I2730" s="5">
        <v>0.36399999999999999</v>
      </c>
      <c r="J2730" s="5">
        <v>9.0999999999999998E-2</v>
      </c>
      <c r="L2730" s="3" t="s">
        <v>389</v>
      </c>
      <c r="M2730" s="3">
        <v>300</v>
      </c>
    </row>
    <row r="2731" spans="1:13" x14ac:dyDescent="0.2">
      <c r="A2731" s="3" t="s">
        <v>507</v>
      </c>
      <c r="B2731" s="3" t="s">
        <v>109</v>
      </c>
      <c r="C2731" t="e">
        <f>VLOOKUP(D2731,s5_del,2,FALSE)</f>
        <v>#N/A</v>
      </c>
      <c r="D2731" s="3" t="s">
        <v>511</v>
      </c>
      <c r="E2731" s="3">
        <v>4</v>
      </c>
      <c r="F2731" s="3">
        <v>21</v>
      </c>
      <c r="G2731" s="4">
        <v>0.09</v>
      </c>
      <c r="H2731" s="5">
        <v>0.52400000000000002</v>
      </c>
      <c r="I2731" s="5">
        <v>0.19</v>
      </c>
      <c r="J2731" s="5">
        <v>0.28599999999999998</v>
      </c>
      <c r="L2731" s="3" t="s">
        <v>32</v>
      </c>
      <c r="M2731" s="3">
        <v>261</v>
      </c>
    </row>
    <row r="2732" spans="1:13" x14ac:dyDescent="0.2">
      <c r="A2732" s="3" t="s">
        <v>507</v>
      </c>
      <c r="B2732" s="3" t="s">
        <v>109</v>
      </c>
      <c r="C2732" t="e">
        <f>VLOOKUP(D2732,s5_del,2,FALSE)</f>
        <v>#N/A</v>
      </c>
      <c r="D2732" s="3" t="s">
        <v>511</v>
      </c>
      <c r="E2732" s="3">
        <v>5</v>
      </c>
      <c r="F2732" s="3">
        <v>46</v>
      </c>
      <c r="G2732" s="4">
        <v>0.2</v>
      </c>
      <c r="H2732" s="5">
        <v>0.56499999999999995</v>
      </c>
      <c r="I2732" s="5">
        <v>0.26100000000000001</v>
      </c>
      <c r="J2732" s="5">
        <v>0.17399999999999999</v>
      </c>
      <c r="L2732" s="3" t="s">
        <v>31</v>
      </c>
      <c r="M2732" s="3">
        <v>718</v>
      </c>
    </row>
    <row r="2733" spans="1:13" x14ac:dyDescent="0.2">
      <c r="A2733" s="3" t="s">
        <v>507</v>
      </c>
      <c r="B2733" s="3" t="s">
        <v>109</v>
      </c>
      <c r="C2733" t="e">
        <f>VLOOKUP(D2733,s5_del,2,FALSE)</f>
        <v>#N/A</v>
      </c>
      <c r="D2733" s="3" t="s">
        <v>511</v>
      </c>
      <c r="E2733" s="3">
        <v>6</v>
      </c>
      <c r="F2733" s="3">
        <v>56</v>
      </c>
      <c r="G2733" s="4">
        <v>0.24</v>
      </c>
      <c r="H2733" s="5">
        <v>0.41099999999999998</v>
      </c>
      <c r="I2733" s="5">
        <v>0.375</v>
      </c>
      <c r="J2733" s="5">
        <v>0.214</v>
      </c>
      <c r="L2733" s="3" t="s">
        <v>78</v>
      </c>
      <c r="M2733" s="3">
        <v>576</v>
      </c>
    </row>
    <row r="2734" spans="1:13" x14ac:dyDescent="0.2">
      <c r="A2734" s="3" t="s">
        <v>507</v>
      </c>
      <c r="B2734" s="3" t="s">
        <v>109</v>
      </c>
      <c r="C2734" t="e">
        <f>VLOOKUP(D2734,s5_del,2,FALSE)</f>
        <v>#N/A</v>
      </c>
      <c r="D2734" s="3" t="s">
        <v>511</v>
      </c>
      <c r="E2734" s="3">
        <v>7</v>
      </c>
      <c r="F2734" s="3">
        <v>90</v>
      </c>
      <c r="G2734" s="4">
        <v>0.39</v>
      </c>
      <c r="H2734" s="5">
        <v>0.38900000000000001</v>
      </c>
      <c r="I2734" s="5">
        <v>0.4</v>
      </c>
      <c r="J2734" s="5">
        <v>0.21099999999999999</v>
      </c>
      <c r="L2734" s="3" t="s">
        <v>515</v>
      </c>
      <c r="M2734" s="3">
        <v>773</v>
      </c>
    </row>
    <row r="2735" spans="1:13" x14ac:dyDescent="0.2">
      <c r="A2735" s="3" t="s">
        <v>507</v>
      </c>
      <c r="B2735" s="3" t="s">
        <v>109</v>
      </c>
      <c r="C2735">
        <f>VLOOKUP(D2735,s5_del,2,FALSE)</f>
        <v>576</v>
      </c>
      <c r="D2735" s="3" t="s">
        <v>78</v>
      </c>
      <c r="E2735" s="3">
        <v>3</v>
      </c>
      <c r="F2735" s="3">
        <v>4</v>
      </c>
      <c r="G2735" s="4">
        <v>0.04</v>
      </c>
      <c r="H2735" s="5">
        <v>0.25</v>
      </c>
      <c r="I2735" s="3"/>
      <c r="J2735" s="5">
        <v>0.75</v>
      </c>
      <c r="L2735" s="3" t="s">
        <v>20</v>
      </c>
      <c r="M2735" s="3">
        <v>207</v>
      </c>
    </row>
    <row r="2736" spans="1:13" x14ac:dyDescent="0.2">
      <c r="A2736" s="3" t="s">
        <v>507</v>
      </c>
      <c r="B2736" s="3" t="s">
        <v>109</v>
      </c>
      <c r="C2736">
        <f>VLOOKUP(D2736,s5_del,2,FALSE)</f>
        <v>576</v>
      </c>
      <c r="D2736" s="3" t="s">
        <v>78</v>
      </c>
      <c r="E2736" s="3">
        <v>4</v>
      </c>
      <c r="F2736" s="3">
        <v>13</v>
      </c>
      <c r="G2736" s="4">
        <v>0.13</v>
      </c>
      <c r="H2736" s="5">
        <v>0.53800000000000003</v>
      </c>
      <c r="I2736" s="3"/>
      <c r="J2736" s="5">
        <v>0.46200000000000002</v>
      </c>
      <c r="L2736" s="3" t="s">
        <v>512</v>
      </c>
      <c r="M2736" s="3">
        <v>73</v>
      </c>
    </row>
    <row r="2737" spans="1:13" x14ac:dyDescent="0.2">
      <c r="A2737" s="3" t="s">
        <v>507</v>
      </c>
      <c r="B2737" s="3" t="s">
        <v>109</v>
      </c>
      <c r="C2737">
        <f>VLOOKUP(D2737,s5_del,2,FALSE)</f>
        <v>576</v>
      </c>
      <c r="D2737" s="3" t="s">
        <v>78</v>
      </c>
      <c r="E2737" s="3">
        <v>5</v>
      </c>
      <c r="F2737" s="3">
        <v>22</v>
      </c>
      <c r="G2737" s="4">
        <v>0.22</v>
      </c>
      <c r="H2737" s="5">
        <v>0.54500000000000004</v>
      </c>
      <c r="I2737" s="5">
        <v>0.182</v>
      </c>
      <c r="J2737" s="5">
        <v>0.27300000000000002</v>
      </c>
      <c r="L2737" s="3" t="s">
        <v>562</v>
      </c>
      <c r="M2737" s="3">
        <v>784</v>
      </c>
    </row>
    <row r="2738" spans="1:13" x14ac:dyDescent="0.2">
      <c r="A2738" s="3" t="s">
        <v>507</v>
      </c>
      <c r="B2738" s="3" t="s">
        <v>109</v>
      </c>
      <c r="C2738">
        <f>VLOOKUP(D2738,s5_del,2,FALSE)</f>
        <v>576</v>
      </c>
      <c r="D2738" s="3" t="s">
        <v>78</v>
      </c>
      <c r="E2738" s="3">
        <v>6</v>
      </c>
      <c r="F2738" s="3">
        <v>20</v>
      </c>
      <c r="G2738" s="4">
        <v>0.2</v>
      </c>
      <c r="H2738" s="5">
        <v>0.45</v>
      </c>
      <c r="I2738" s="5">
        <v>0.3</v>
      </c>
      <c r="J2738" s="5">
        <v>0.25</v>
      </c>
      <c r="L2738" s="3" t="s">
        <v>563</v>
      </c>
      <c r="M2738" s="3">
        <v>170</v>
      </c>
    </row>
    <row r="2739" spans="1:13" x14ac:dyDescent="0.2">
      <c r="A2739" s="3" t="s">
        <v>507</v>
      </c>
      <c r="B2739" s="3" t="s">
        <v>109</v>
      </c>
      <c r="C2739">
        <f>VLOOKUP(D2739,s5_del,2,FALSE)</f>
        <v>576</v>
      </c>
      <c r="D2739" s="3" t="s">
        <v>78</v>
      </c>
      <c r="E2739" s="3">
        <v>7</v>
      </c>
      <c r="F2739" s="3">
        <v>43</v>
      </c>
      <c r="G2739" s="4">
        <v>0.42</v>
      </c>
      <c r="H2739" s="5">
        <v>0.39500000000000002</v>
      </c>
      <c r="I2739" s="5">
        <v>0.34899999999999998</v>
      </c>
      <c r="J2739" s="5">
        <v>0.25600000000000001</v>
      </c>
      <c r="L2739" s="3" t="s">
        <v>564</v>
      </c>
      <c r="M2739" s="3">
        <v>736</v>
      </c>
    </row>
    <row r="2740" spans="1:13" x14ac:dyDescent="0.2">
      <c r="A2740" s="3" t="s">
        <v>507</v>
      </c>
      <c r="B2740" s="3" t="s">
        <v>109</v>
      </c>
      <c r="C2740">
        <f>VLOOKUP(D2740,s5_del,2,FALSE)</f>
        <v>251</v>
      </c>
      <c r="D2740" s="3" t="s">
        <v>112</v>
      </c>
      <c r="E2740" s="3">
        <v>1</v>
      </c>
      <c r="F2740" s="3">
        <v>2</v>
      </c>
      <c r="G2740" s="4">
        <v>0.01</v>
      </c>
      <c r="H2740" s="3"/>
      <c r="I2740" s="5">
        <v>1</v>
      </c>
      <c r="J2740" s="3"/>
      <c r="L2740" s="3" t="s">
        <v>483</v>
      </c>
      <c r="M2740" s="3">
        <v>164</v>
      </c>
    </row>
    <row r="2741" spans="1:13" x14ac:dyDescent="0.2">
      <c r="A2741" s="3" t="s">
        <v>507</v>
      </c>
      <c r="B2741" s="3" t="s">
        <v>109</v>
      </c>
      <c r="C2741">
        <f>VLOOKUP(D2741,s5_del,2,FALSE)</f>
        <v>251</v>
      </c>
      <c r="D2741" s="3" t="s">
        <v>112</v>
      </c>
      <c r="E2741" s="3">
        <v>2</v>
      </c>
      <c r="F2741" s="3">
        <v>17</v>
      </c>
      <c r="G2741" s="4">
        <v>0.06</v>
      </c>
      <c r="H2741" s="5">
        <v>0.11799999999999999</v>
      </c>
      <c r="I2741" s="5">
        <v>0.52900000000000003</v>
      </c>
      <c r="J2741" s="5">
        <v>0.35299999999999998</v>
      </c>
      <c r="L2741" s="3" t="s">
        <v>118</v>
      </c>
      <c r="M2741" s="3">
        <v>3159</v>
      </c>
    </row>
    <row r="2742" spans="1:13" x14ac:dyDescent="0.2">
      <c r="A2742" s="3" t="s">
        <v>507</v>
      </c>
      <c r="B2742" s="3" t="s">
        <v>109</v>
      </c>
      <c r="C2742">
        <f>VLOOKUP(D2742,s5_del,2,FALSE)</f>
        <v>251</v>
      </c>
      <c r="D2742" s="3" t="s">
        <v>112</v>
      </c>
      <c r="E2742" s="3">
        <v>3</v>
      </c>
      <c r="F2742" s="3">
        <v>23</v>
      </c>
      <c r="G2742" s="4">
        <v>0.08</v>
      </c>
      <c r="H2742" s="5">
        <v>0.39100000000000001</v>
      </c>
      <c r="I2742" s="5">
        <v>0.435</v>
      </c>
      <c r="J2742" s="5">
        <v>0.17399999999999999</v>
      </c>
      <c r="L2742" s="3" t="s">
        <v>454</v>
      </c>
      <c r="M2742" s="3">
        <v>661</v>
      </c>
    </row>
    <row r="2743" spans="1:13" x14ac:dyDescent="0.2">
      <c r="A2743" s="3" t="s">
        <v>507</v>
      </c>
      <c r="B2743" s="3" t="s">
        <v>109</v>
      </c>
      <c r="C2743">
        <f>VLOOKUP(D2743,s5_del,2,FALSE)</f>
        <v>251</v>
      </c>
      <c r="D2743" s="3" t="s">
        <v>112</v>
      </c>
      <c r="E2743" s="3">
        <v>4</v>
      </c>
      <c r="F2743" s="3">
        <v>32</v>
      </c>
      <c r="G2743" s="4">
        <v>0.11</v>
      </c>
      <c r="H2743" s="5">
        <v>0.438</v>
      </c>
      <c r="I2743" s="5">
        <v>0.34399999999999997</v>
      </c>
      <c r="J2743" s="5">
        <v>0.219</v>
      </c>
      <c r="L2743" s="3" t="s">
        <v>513</v>
      </c>
      <c r="M2743" s="3">
        <v>92</v>
      </c>
    </row>
    <row r="2744" spans="1:13" x14ac:dyDescent="0.2">
      <c r="A2744" s="3" t="s">
        <v>507</v>
      </c>
      <c r="B2744" s="3" t="s">
        <v>109</v>
      </c>
      <c r="C2744">
        <f>VLOOKUP(D2744,s5_del,2,FALSE)</f>
        <v>251</v>
      </c>
      <c r="D2744" s="3" t="s">
        <v>112</v>
      </c>
      <c r="E2744" s="3">
        <v>5</v>
      </c>
      <c r="F2744" s="3">
        <v>46</v>
      </c>
      <c r="G2744" s="4">
        <v>0.16</v>
      </c>
      <c r="H2744" s="5">
        <v>0.60899999999999999</v>
      </c>
      <c r="I2744" s="5">
        <v>0.23899999999999999</v>
      </c>
      <c r="J2744" s="5">
        <v>0.152</v>
      </c>
      <c r="L2744" s="3" t="s">
        <v>565</v>
      </c>
      <c r="M2744" s="3">
        <v>605</v>
      </c>
    </row>
    <row r="2745" spans="1:13" x14ac:dyDescent="0.2">
      <c r="A2745" s="3" t="s">
        <v>507</v>
      </c>
      <c r="B2745" s="3" t="s">
        <v>109</v>
      </c>
      <c r="C2745">
        <f>VLOOKUP(D2745,s5_del,2,FALSE)</f>
        <v>251</v>
      </c>
      <c r="D2745" s="3" t="s">
        <v>112</v>
      </c>
      <c r="E2745" s="3">
        <v>6</v>
      </c>
      <c r="F2745" s="3">
        <v>59</v>
      </c>
      <c r="G2745" s="4">
        <v>0.2</v>
      </c>
      <c r="H2745" s="5">
        <v>0.55900000000000005</v>
      </c>
      <c r="I2745" s="5">
        <v>0.27100000000000002</v>
      </c>
      <c r="J2745" s="5">
        <v>0.16900000000000001</v>
      </c>
      <c r="L2745" s="3" t="s">
        <v>566</v>
      </c>
      <c r="M2745" s="3">
        <v>792</v>
      </c>
    </row>
    <row r="2746" spans="1:13" x14ac:dyDescent="0.2">
      <c r="A2746" s="3" t="s">
        <v>507</v>
      </c>
      <c r="B2746" s="3" t="s">
        <v>109</v>
      </c>
      <c r="C2746">
        <f>VLOOKUP(D2746,s5_del,2,FALSE)</f>
        <v>251</v>
      </c>
      <c r="D2746" s="3" t="s">
        <v>112</v>
      </c>
      <c r="E2746" s="3">
        <v>7</v>
      </c>
      <c r="F2746" s="3">
        <v>113</v>
      </c>
      <c r="G2746" s="4">
        <v>0.39</v>
      </c>
      <c r="H2746" s="5">
        <v>0.67300000000000004</v>
      </c>
      <c r="I2746" s="5">
        <v>0.17699999999999999</v>
      </c>
      <c r="J2746" s="5">
        <v>0.15</v>
      </c>
      <c r="L2746" s="3" t="s">
        <v>516</v>
      </c>
      <c r="M2746" s="3">
        <v>173</v>
      </c>
    </row>
    <row r="2747" spans="1:13" x14ac:dyDescent="0.2">
      <c r="A2747" s="3" t="s">
        <v>507</v>
      </c>
      <c r="B2747" s="3" t="s">
        <v>109</v>
      </c>
      <c r="C2747">
        <f>VLOOKUP(D2747,s5_del,2,FALSE)</f>
        <v>73</v>
      </c>
      <c r="D2747" s="3" t="s">
        <v>512</v>
      </c>
      <c r="E2747" s="3">
        <v>5</v>
      </c>
      <c r="F2747" s="3">
        <v>3</v>
      </c>
      <c r="G2747" s="4">
        <v>0.21</v>
      </c>
      <c r="H2747" s="5">
        <v>1</v>
      </c>
      <c r="I2747" s="3"/>
      <c r="J2747" s="3"/>
      <c r="L2747" s="3" t="s">
        <v>514</v>
      </c>
      <c r="M2747" s="3">
        <v>97</v>
      </c>
    </row>
    <row r="2748" spans="1:13" x14ac:dyDescent="0.2">
      <c r="A2748" s="3" t="s">
        <v>507</v>
      </c>
      <c r="B2748" s="3" t="s">
        <v>109</v>
      </c>
      <c r="C2748">
        <f>VLOOKUP(D2748,s5_del,2,FALSE)</f>
        <v>73</v>
      </c>
      <c r="D2748" s="3" t="s">
        <v>512</v>
      </c>
      <c r="E2748" s="3">
        <v>6</v>
      </c>
      <c r="F2748" s="3">
        <v>3</v>
      </c>
      <c r="G2748" s="4">
        <v>0.21</v>
      </c>
      <c r="H2748" s="5">
        <v>0.33300000000000002</v>
      </c>
      <c r="I2748" s="5">
        <v>0.33300000000000002</v>
      </c>
      <c r="J2748" s="5">
        <v>0.33300000000000002</v>
      </c>
    </row>
    <row r="2749" spans="1:13" x14ac:dyDescent="0.2">
      <c r="A2749" s="3" t="s">
        <v>507</v>
      </c>
      <c r="B2749" s="3" t="s">
        <v>109</v>
      </c>
      <c r="C2749">
        <f>VLOOKUP(D2749,s5_del,2,FALSE)</f>
        <v>73</v>
      </c>
      <c r="D2749" s="3" t="s">
        <v>512</v>
      </c>
      <c r="E2749" s="3">
        <v>7</v>
      </c>
      <c r="F2749" s="3">
        <v>8</v>
      </c>
      <c r="G2749" s="4">
        <v>0.56999999999999995</v>
      </c>
      <c r="H2749" s="5">
        <v>0.75</v>
      </c>
      <c r="I2749" s="5">
        <v>0.125</v>
      </c>
      <c r="J2749" s="5">
        <v>0.125</v>
      </c>
    </row>
    <row r="2750" spans="1:13" x14ac:dyDescent="0.2">
      <c r="A2750" s="3" t="s">
        <v>507</v>
      </c>
      <c r="B2750" s="3" t="s">
        <v>109</v>
      </c>
      <c r="C2750">
        <f>VLOOKUP(D2750,s5_del,2,FALSE)</f>
        <v>718</v>
      </c>
      <c r="D2750" s="3" t="s">
        <v>31</v>
      </c>
      <c r="E2750" s="3">
        <v>2</v>
      </c>
      <c r="F2750" s="3">
        <v>1</v>
      </c>
      <c r="G2750" s="4">
        <v>0.01</v>
      </c>
      <c r="H2750" s="3"/>
      <c r="I2750" s="5">
        <v>1</v>
      </c>
      <c r="J2750" s="3"/>
    </row>
    <row r="2751" spans="1:13" x14ac:dyDescent="0.2">
      <c r="A2751" s="3" t="s">
        <v>507</v>
      </c>
      <c r="B2751" s="3" t="s">
        <v>109</v>
      </c>
      <c r="C2751">
        <f>VLOOKUP(D2751,s5_del,2,FALSE)</f>
        <v>718</v>
      </c>
      <c r="D2751" s="3" t="s">
        <v>31</v>
      </c>
      <c r="E2751" s="3">
        <v>3</v>
      </c>
      <c r="F2751" s="3">
        <v>7</v>
      </c>
      <c r="G2751" s="4">
        <v>0.09</v>
      </c>
      <c r="H2751" s="5">
        <v>0.42899999999999999</v>
      </c>
      <c r="I2751" s="5">
        <v>0.28599999999999998</v>
      </c>
      <c r="J2751" s="5">
        <v>0.28599999999999998</v>
      </c>
    </row>
    <row r="2752" spans="1:13" x14ac:dyDescent="0.2">
      <c r="A2752" s="3" t="s">
        <v>507</v>
      </c>
      <c r="B2752" s="3" t="s">
        <v>109</v>
      </c>
      <c r="C2752">
        <f>VLOOKUP(D2752,s5_del,2,FALSE)</f>
        <v>718</v>
      </c>
      <c r="D2752" s="3" t="s">
        <v>31</v>
      </c>
      <c r="E2752" s="3">
        <v>4</v>
      </c>
      <c r="F2752" s="3">
        <v>8</v>
      </c>
      <c r="G2752" s="4">
        <v>0.1</v>
      </c>
      <c r="H2752" s="5">
        <v>0.5</v>
      </c>
      <c r="I2752" s="5">
        <v>0.25</v>
      </c>
      <c r="J2752" s="5">
        <v>0.25</v>
      </c>
    </row>
    <row r="2753" spans="1:10" x14ac:dyDescent="0.2">
      <c r="A2753" s="3" t="s">
        <v>507</v>
      </c>
      <c r="B2753" s="3" t="s">
        <v>109</v>
      </c>
      <c r="C2753">
        <f>VLOOKUP(D2753,s5_del,2,FALSE)</f>
        <v>718</v>
      </c>
      <c r="D2753" s="3" t="s">
        <v>31</v>
      </c>
      <c r="E2753" s="3">
        <v>5</v>
      </c>
      <c r="F2753" s="3">
        <v>10</v>
      </c>
      <c r="G2753" s="4">
        <v>0.13</v>
      </c>
      <c r="H2753" s="5">
        <v>0.1</v>
      </c>
      <c r="I2753" s="5">
        <v>0.2</v>
      </c>
      <c r="J2753" s="5">
        <v>0.7</v>
      </c>
    </row>
    <row r="2754" spans="1:10" x14ac:dyDescent="0.2">
      <c r="A2754" s="3" t="s">
        <v>507</v>
      </c>
      <c r="B2754" s="3" t="s">
        <v>109</v>
      </c>
      <c r="C2754">
        <f>VLOOKUP(D2754,s5_del,2,FALSE)</f>
        <v>718</v>
      </c>
      <c r="D2754" s="3" t="s">
        <v>31</v>
      </c>
      <c r="E2754" s="3">
        <v>6</v>
      </c>
      <c r="F2754" s="3">
        <v>15</v>
      </c>
      <c r="G2754" s="4">
        <v>0.19</v>
      </c>
      <c r="H2754" s="5">
        <v>0.4</v>
      </c>
      <c r="I2754" s="5">
        <v>0.26700000000000002</v>
      </c>
      <c r="J2754" s="5">
        <v>0.33300000000000002</v>
      </c>
    </row>
    <row r="2755" spans="1:10" x14ac:dyDescent="0.2">
      <c r="A2755" s="3" t="s">
        <v>507</v>
      </c>
      <c r="B2755" s="3" t="s">
        <v>109</v>
      </c>
      <c r="C2755">
        <f>VLOOKUP(D2755,s5_del,2,FALSE)</f>
        <v>718</v>
      </c>
      <c r="D2755" s="3" t="s">
        <v>31</v>
      </c>
      <c r="E2755" s="3">
        <v>7</v>
      </c>
      <c r="F2755" s="3">
        <v>38</v>
      </c>
      <c r="G2755" s="4">
        <v>0.48</v>
      </c>
      <c r="H2755" s="5">
        <v>0.34200000000000003</v>
      </c>
      <c r="I2755" s="5">
        <v>0.47399999999999998</v>
      </c>
      <c r="J2755" s="5">
        <v>0.184</v>
      </c>
    </row>
    <row r="2756" spans="1:10" x14ac:dyDescent="0.2">
      <c r="A2756" s="3" t="s">
        <v>507</v>
      </c>
      <c r="B2756" s="3" t="s">
        <v>109</v>
      </c>
      <c r="C2756">
        <f>VLOOKUP(D2756,s5_del,2,FALSE)</f>
        <v>92</v>
      </c>
      <c r="D2756" s="3" t="s">
        <v>513</v>
      </c>
      <c r="E2756" s="3">
        <v>4</v>
      </c>
      <c r="F2756" s="3">
        <v>1</v>
      </c>
      <c r="G2756" s="4">
        <v>0.04</v>
      </c>
      <c r="H2756" s="5">
        <v>1</v>
      </c>
      <c r="I2756" s="3"/>
      <c r="J2756" s="3"/>
    </row>
    <row r="2757" spans="1:10" x14ac:dyDescent="0.2">
      <c r="A2757" s="3" t="s">
        <v>507</v>
      </c>
      <c r="B2757" s="3" t="s">
        <v>109</v>
      </c>
      <c r="C2757">
        <f>VLOOKUP(D2757,s5_del,2,FALSE)</f>
        <v>92</v>
      </c>
      <c r="D2757" s="3" t="s">
        <v>513</v>
      </c>
      <c r="E2757" s="3">
        <v>5</v>
      </c>
      <c r="F2757" s="3">
        <v>7</v>
      </c>
      <c r="G2757" s="4">
        <v>0.25</v>
      </c>
      <c r="H2757" s="5">
        <v>0.85699999999999998</v>
      </c>
      <c r="I2757" s="5">
        <v>0.14299999999999999</v>
      </c>
      <c r="J2757" s="3"/>
    </row>
    <row r="2758" spans="1:10" x14ac:dyDescent="0.2">
      <c r="A2758" s="3" t="s">
        <v>507</v>
      </c>
      <c r="B2758" s="3" t="s">
        <v>109</v>
      </c>
      <c r="C2758">
        <f>VLOOKUP(D2758,s5_del,2,FALSE)</f>
        <v>92</v>
      </c>
      <c r="D2758" s="3" t="s">
        <v>513</v>
      </c>
      <c r="E2758" s="3">
        <v>6</v>
      </c>
      <c r="F2758" s="3">
        <v>6</v>
      </c>
      <c r="G2758" s="4">
        <v>0.21</v>
      </c>
      <c r="H2758" s="5">
        <v>0.66700000000000004</v>
      </c>
      <c r="I2758" s="3"/>
      <c r="J2758" s="5">
        <v>0.33300000000000002</v>
      </c>
    </row>
    <row r="2759" spans="1:10" x14ac:dyDescent="0.2">
      <c r="A2759" s="3" t="s">
        <v>507</v>
      </c>
      <c r="B2759" s="3" t="s">
        <v>109</v>
      </c>
      <c r="C2759">
        <f>VLOOKUP(D2759,s5_del,2,FALSE)</f>
        <v>92</v>
      </c>
      <c r="D2759" s="3" t="s">
        <v>513</v>
      </c>
      <c r="E2759" s="3">
        <v>7</v>
      </c>
      <c r="F2759" s="3">
        <v>14</v>
      </c>
      <c r="G2759" s="4">
        <v>0.5</v>
      </c>
      <c r="H2759" s="5">
        <v>0.64300000000000002</v>
      </c>
      <c r="I2759" s="5">
        <v>0.214</v>
      </c>
      <c r="J2759" s="5">
        <v>0.14299999999999999</v>
      </c>
    </row>
    <row r="2760" spans="1:10" x14ac:dyDescent="0.2">
      <c r="A2760" s="3" t="s">
        <v>507</v>
      </c>
      <c r="B2760" s="3" t="s">
        <v>109</v>
      </c>
      <c r="C2760">
        <f>VLOOKUP(D2760,s5_del,2,FALSE)</f>
        <v>261</v>
      </c>
      <c r="D2760" s="3" t="s">
        <v>32</v>
      </c>
      <c r="E2760" s="3">
        <v>3</v>
      </c>
      <c r="F2760" s="3">
        <v>7</v>
      </c>
      <c r="G2760" s="4">
        <v>0.04</v>
      </c>
      <c r="H2760" s="5">
        <v>0.85699999999999998</v>
      </c>
      <c r="I2760" s="3"/>
      <c r="J2760" s="5">
        <v>0.14299999999999999</v>
      </c>
    </row>
    <row r="2761" spans="1:10" x14ac:dyDescent="0.2">
      <c r="A2761" s="3" t="s">
        <v>507</v>
      </c>
      <c r="B2761" s="3" t="s">
        <v>109</v>
      </c>
      <c r="C2761">
        <f>VLOOKUP(D2761,s5_del,2,FALSE)</f>
        <v>261</v>
      </c>
      <c r="D2761" s="3" t="s">
        <v>32</v>
      </c>
      <c r="E2761" s="3">
        <v>4</v>
      </c>
      <c r="F2761" s="3">
        <v>9</v>
      </c>
      <c r="G2761" s="4">
        <v>0.05</v>
      </c>
      <c r="H2761" s="5">
        <v>0.55600000000000005</v>
      </c>
      <c r="I2761" s="5">
        <v>0.33300000000000002</v>
      </c>
      <c r="J2761" s="5">
        <v>0.111</v>
      </c>
    </row>
    <row r="2762" spans="1:10" x14ac:dyDescent="0.2">
      <c r="A2762" s="3" t="s">
        <v>507</v>
      </c>
      <c r="B2762" s="3" t="s">
        <v>109</v>
      </c>
      <c r="C2762">
        <f>VLOOKUP(D2762,s5_del,2,FALSE)</f>
        <v>261</v>
      </c>
      <c r="D2762" s="3" t="s">
        <v>32</v>
      </c>
      <c r="E2762" s="3">
        <v>5</v>
      </c>
      <c r="F2762" s="3">
        <v>24</v>
      </c>
      <c r="G2762" s="4">
        <v>0.15</v>
      </c>
      <c r="H2762" s="5">
        <v>0.70799999999999996</v>
      </c>
      <c r="I2762" s="5">
        <v>8.3000000000000004E-2</v>
      </c>
      <c r="J2762" s="5">
        <v>0.20799999999999999</v>
      </c>
    </row>
    <row r="2763" spans="1:10" x14ac:dyDescent="0.2">
      <c r="A2763" s="3" t="s">
        <v>507</v>
      </c>
      <c r="B2763" s="3" t="s">
        <v>109</v>
      </c>
      <c r="C2763">
        <f>VLOOKUP(D2763,s5_del,2,FALSE)</f>
        <v>261</v>
      </c>
      <c r="D2763" s="3" t="s">
        <v>32</v>
      </c>
      <c r="E2763" s="3">
        <v>6</v>
      </c>
      <c r="F2763" s="3">
        <v>55</v>
      </c>
      <c r="G2763" s="4">
        <v>0.33</v>
      </c>
      <c r="H2763" s="5">
        <v>0.255</v>
      </c>
      <c r="I2763" s="5">
        <v>0.49099999999999999</v>
      </c>
      <c r="J2763" s="5">
        <v>0.255</v>
      </c>
    </row>
    <row r="2764" spans="1:10" x14ac:dyDescent="0.2">
      <c r="A2764" s="3" t="s">
        <v>507</v>
      </c>
      <c r="B2764" s="3" t="s">
        <v>109</v>
      </c>
      <c r="C2764">
        <f>VLOOKUP(D2764,s5_del,2,FALSE)</f>
        <v>261</v>
      </c>
      <c r="D2764" s="3" t="s">
        <v>32</v>
      </c>
      <c r="E2764" s="3">
        <v>7</v>
      </c>
      <c r="F2764" s="3">
        <v>70</v>
      </c>
      <c r="G2764" s="4">
        <v>0.42</v>
      </c>
      <c r="H2764" s="5">
        <v>0.48599999999999999</v>
      </c>
      <c r="I2764" s="5">
        <v>0.32900000000000001</v>
      </c>
      <c r="J2764" s="5">
        <v>0.186</v>
      </c>
    </row>
    <row r="2765" spans="1:10" x14ac:dyDescent="0.2">
      <c r="A2765" s="3" t="s">
        <v>507</v>
      </c>
      <c r="B2765" s="3" t="s">
        <v>109</v>
      </c>
      <c r="C2765">
        <f>VLOOKUP(D2765,s5_del,2,FALSE)</f>
        <v>97</v>
      </c>
      <c r="D2765" s="3" t="s">
        <v>514</v>
      </c>
      <c r="E2765" s="3">
        <v>5</v>
      </c>
      <c r="F2765" s="3">
        <v>1</v>
      </c>
      <c r="G2765" s="4">
        <v>0.14000000000000001</v>
      </c>
      <c r="H2765" s="5">
        <v>1</v>
      </c>
      <c r="I2765" s="3"/>
      <c r="J2765" s="3"/>
    </row>
    <row r="2766" spans="1:10" x14ac:dyDescent="0.2">
      <c r="A2766" s="3" t="s">
        <v>507</v>
      </c>
      <c r="B2766" s="3" t="s">
        <v>109</v>
      </c>
      <c r="C2766">
        <f>VLOOKUP(D2766,s5_del,2,FALSE)</f>
        <v>97</v>
      </c>
      <c r="D2766" s="3" t="s">
        <v>514</v>
      </c>
      <c r="E2766" s="3">
        <v>7</v>
      </c>
      <c r="F2766" s="3">
        <v>6</v>
      </c>
      <c r="G2766" s="4">
        <v>0.86</v>
      </c>
      <c r="H2766" s="5">
        <v>1</v>
      </c>
      <c r="I2766" s="3"/>
      <c r="J2766" s="3"/>
    </row>
    <row r="2767" spans="1:10" x14ac:dyDescent="0.2">
      <c r="A2767" s="3" t="s">
        <v>507</v>
      </c>
      <c r="B2767" s="3" t="s">
        <v>109</v>
      </c>
      <c r="C2767">
        <f>VLOOKUP(D2767,s5_del,2,FALSE)</f>
        <v>773</v>
      </c>
      <c r="D2767" s="3" t="s">
        <v>515</v>
      </c>
      <c r="E2767" s="3">
        <v>5</v>
      </c>
      <c r="F2767" s="3">
        <v>1</v>
      </c>
      <c r="G2767" s="4">
        <v>0.14000000000000001</v>
      </c>
      <c r="H2767" s="5">
        <v>1</v>
      </c>
      <c r="I2767" s="3"/>
      <c r="J2767" s="3"/>
    </row>
    <row r="2768" spans="1:10" x14ac:dyDescent="0.2">
      <c r="A2768" s="3" t="s">
        <v>507</v>
      </c>
      <c r="B2768" s="3" t="s">
        <v>109</v>
      </c>
      <c r="C2768">
        <f>VLOOKUP(D2768,s5_del,2,FALSE)</f>
        <v>773</v>
      </c>
      <c r="D2768" s="3" t="s">
        <v>515</v>
      </c>
      <c r="E2768" s="3">
        <v>7</v>
      </c>
      <c r="F2768" s="3">
        <v>6</v>
      </c>
      <c r="G2768" s="4">
        <v>0.86</v>
      </c>
      <c r="H2768" s="5">
        <v>0.33300000000000002</v>
      </c>
      <c r="I2768" s="3"/>
      <c r="J2768" s="5">
        <v>0.66700000000000004</v>
      </c>
    </row>
    <row r="2769" spans="1:10" x14ac:dyDescent="0.2">
      <c r="A2769" s="3" t="s">
        <v>507</v>
      </c>
      <c r="B2769" s="3" t="s">
        <v>109</v>
      </c>
      <c r="C2769" t="e">
        <f>VLOOKUP(D2769,s5_del,2,FALSE)</f>
        <v>#N/A</v>
      </c>
      <c r="D2769" s="3" t="s">
        <v>493</v>
      </c>
      <c r="E2769" s="3">
        <v>4</v>
      </c>
      <c r="F2769" s="3">
        <v>1</v>
      </c>
      <c r="G2769" s="4">
        <v>0.04</v>
      </c>
      <c r="H2769" s="3"/>
      <c r="I2769" s="3"/>
      <c r="J2769" s="5">
        <v>1</v>
      </c>
    </row>
    <row r="2770" spans="1:10" x14ac:dyDescent="0.2">
      <c r="A2770" s="3" t="s">
        <v>507</v>
      </c>
      <c r="B2770" s="3" t="s">
        <v>109</v>
      </c>
      <c r="C2770" t="e">
        <f>VLOOKUP(D2770,s5_del,2,FALSE)</f>
        <v>#N/A</v>
      </c>
      <c r="D2770" s="3" t="s">
        <v>493</v>
      </c>
      <c r="E2770" s="3">
        <v>5</v>
      </c>
      <c r="F2770" s="3">
        <v>5</v>
      </c>
      <c r="G2770" s="4">
        <v>0.21</v>
      </c>
      <c r="H2770" s="5">
        <v>0.8</v>
      </c>
      <c r="I2770" s="3"/>
      <c r="J2770" s="5">
        <v>0.2</v>
      </c>
    </row>
    <row r="2771" spans="1:10" x14ac:dyDescent="0.2">
      <c r="A2771" s="3" t="s">
        <v>507</v>
      </c>
      <c r="B2771" s="3" t="s">
        <v>109</v>
      </c>
      <c r="C2771" t="e">
        <f>VLOOKUP(D2771,s5_del,2,FALSE)</f>
        <v>#N/A</v>
      </c>
      <c r="D2771" s="3" t="s">
        <v>493</v>
      </c>
      <c r="E2771" s="3">
        <v>6</v>
      </c>
      <c r="F2771" s="3">
        <v>5</v>
      </c>
      <c r="G2771" s="4">
        <v>0.21</v>
      </c>
      <c r="H2771" s="5">
        <v>0.2</v>
      </c>
      <c r="I2771" s="5">
        <v>0.6</v>
      </c>
      <c r="J2771" s="5">
        <v>0.2</v>
      </c>
    </row>
    <row r="2772" spans="1:10" x14ac:dyDescent="0.2">
      <c r="A2772" s="3" t="s">
        <v>507</v>
      </c>
      <c r="B2772" s="3" t="s">
        <v>109</v>
      </c>
      <c r="C2772" t="e">
        <f>VLOOKUP(D2772,s5_del,2,FALSE)</f>
        <v>#N/A</v>
      </c>
      <c r="D2772" s="3" t="s">
        <v>493</v>
      </c>
      <c r="E2772" s="3">
        <v>7</v>
      </c>
      <c r="F2772" s="3">
        <v>13</v>
      </c>
      <c r="G2772" s="4">
        <v>0.54</v>
      </c>
      <c r="H2772" s="5">
        <v>0.38500000000000001</v>
      </c>
      <c r="I2772" s="5">
        <v>0.23100000000000001</v>
      </c>
      <c r="J2772" s="5">
        <v>0.38500000000000001</v>
      </c>
    </row>
    <row r="2773" spans="1:10" x14ac:dyDescent="0.2">
      <c r="A2773" s="3" t="s">
        <v>507</v>
      </c>
      <c r="B2773" s="3" t="s">
        <v>109</v>
      </c>
      <c r="C2773">
        <f>VLOOKUP(D2773,s5_del,2,FALSE)</f>
        <v>207</v>
      </c>
      <c r="D2773" s="3" t="s">
        <v>20</v>
      </c>
      <c r="E2773" s="3">
        <v>3</v>
      </c>
      <c r="F2773" s="3">
        <v>1</v>
      </c>
      <c r="G2773" s="4">
        <v>0.5</v>
      </c>
      <c r="H2773" s="5">
        <v>1</v>
      </c>
      <c r="I2773" s="3"/>
      <c r="J2773" s="3"/>
    </row>
    <row r="2774" spans="1:10" x14ac:dyDescent="0.2">
      <c r="A2774" s="3" t="s">
        <v>507</v>
      </c>
      <c r="B2774" s="3" t="s">
        <v>109</v>
      </c>
      <c r="C2774">
        <f>VLOOKUP(D2774,s5_del,2,FALSE)</f>
        <v>207</v>
      </c>
      <c r="D2774" s="3" t="s">
        <v>20</v>
      </c>
      <c r="E2774" s="3">
        <v>7</v>
      </c>
      <c r="F2774" s="3">
        <v>1</v>
      </c>
      <c r="G2774" s="4">
        <v>0.5</v>
      </c>
      <c r="H2774" s="3"/>
      <c r="I2774" s="3"/>
      <c r="J2774" s="5">
        <v>1</v>
      </c>
    </row>
    <row r="2775" spans="1:10" x14ac:dyDescent="0.2">
      <c r="A2775" s="3" t="s">
        <v>507</v>
      </c>
      <c r="B2775" s="3" t="s">
        <v>109</v>
      </c>
      <c r="C2775">
        <f>VLOOKUP(D2775,s5_del,2,FALSE)</f>
        <v>173</v>
      </c>
      <c r="D2775" s="3" t="s">
        <v>516</v>
      </c>
      <c r="E2775" s="3">
        <v>1</v>
      </c>
      <c r="F2775" s="3">
        <v>1</v>
      </c>
      <c r="G2775" s="4">
        <v>0.08</v>
      </c>
      <c r="H2775" s="5">
        <v>1</v>
      </c>
      <c r="I2775" s="3"/>
      <c r="J2775" s="3"/>
    </row>
    <row r="2776" spans="1:10" x14ac:dyDescent="0.2">
      <c r="A2776" s="3" t="s">
        <v>507</v>
      </c>
      <c r="B2776" s="3" t="s">
        <v>109</v>
      </c>
      <c r="C2776">
        <f>VLOOKUP(D2776,s5_del,2,FALSE)</f>
        <v>173</v>
      </c>
      <c r="D2776" s="3" t="s">
        <v>516</v>
      </c>
      <c r="E2776" s="3">
        <v>5</v>
      </c>
      <c r="F2776" s="3">
        <v>4</v>
      </c>
      <c r="G2776" s="4">
        <v>0.33</v>
      </c>
      <c r="H2776" s="5">
        <v>0.75</v>
      </c>
      <c r="I2776" s="3"/>
      <c r="J2776" s="5">
        <v>0.25</v>
      </c>
    </row>
    <row r="2777" spans="1:10" x14ac:dyDescent="0.2">
      <c r="A2777" s="3" t="s">
        <v>507</v>
      </c>
      <c r="B2777" s="3" t="s">
        <v>109</v>
      </c>
      <c r="C2777">
        <f>VLOOKUP(D2777,s5_del,2,FALSE)</f>
        <v>173</v>
      </c>
      <c r="D2777" s="3" t="s">
        <v>516</v>
      </c>
      <c r="E2777" s="3">
        <v>6</v>
      </c>
      <c r="F2777" s="3">
        <v>2</v>
      </c>
      <c r="G2777" s="4">
        <v>0.17</v>
      </c>
      <c r="H2777" s="5">
        <v>0.5</v>
      </c>
      <c r="I2777" s="5">
        <v>0.5</v>
      </c>
      <c r="J2777" s="3"/>
    </row>
    <row r="2778" spans="1:10" x14ac:dyDescent="0.2">
      <c r="A2778" s="3" t="s">
        <v>507</v>
      </c>
      <c r="B2778" s="3" t="s">
        <v>109</v>
      </c>
      <c r="C2778">
        <f>VLOOKUP(D2778,s5_del,2,FALSE)</f>
        <v>173</v>
      </c>
      <c r="D2778" s="3" t="s">
        <v>516</v>
      </c>
      <c r="E2778" s="3">
        <v>7</v>
      </c>
      <c r="F2778" s="3">
        <v>5</v>
      </c>
      <c r="G2778" s="4">
        <v>0.42</v>
      </c>
      <c r="H2778" s="5">
        <v>0.4</v>
      </c>
      <c r="I2778" s="5">
        <v>0.2</v>
      </c>
      <c r="J2778" s="5">
        <v>0.4</v>
      </c>
    </row>
    <row r="2779" spans="1:10" x14ac:dyDescent="0.2">
      <c r="A2779" s="3" t="s">
        <v>507</v>
      </c>
      <c r="B2779" s="3" t="s">
        <v>109</v>
      </c>
      <c r="C2779" t="e">
        <f>VLOOKUP(D2779,s5_del,2,FALSE)</f>
        <v>#N/A</v>
      </c>
      <c r="D2779" s="3" t="s">
        <v>517</v>
      </c>
      <c r="E2779" s="3">
        <v>6</v>
      </c>
      <c r="F2779" s="3">
        <v>2</v>
      </c>
      <c r="G2779" s="4">
        <v>0.67</v>
      </c>
      <c r="H2779" s="3"/>
      <c r="I2779" s="3"/>
      <c r="J2779" s="5">
        <v>1</v>
      </c>
    </row>
    <row r="2780" spans="1:10" x14ac:dyDescent="0.2">
      <c r="A2780" s="3" t="s">
        <v>507</v>
      </c>
      <c r="B2780" s="3" t="s">
        <v>109</v>
      </c>
      <c r="C2780" t="e">
        <f>VLOOKUP(D2780,s5_del,2,FALSE)</f>
        <v>#N/A</v>
      </c>
      <c r="D2780" s="3" t="s">
        <v>517</v>
      </c>
      <c r="E2780" s="3">
        <v>7</v>
      </c>
      <c r="F2780" s="3">
        <v>1</v>
      </c>
      <c r="G2780" s="4">
        <v>0.33</v>
      </c>
      <c r="H2780" s="3"/>
      <c r="I2780" s="3"/>
      <c r="J2780" s="5">
        <v>1</v>
      </c>
    </row>
    <row r="2781" spans="1:10" x14ac:dyDescent="0.2">
      <c r="A2781" s="3" t="s">
        <v>507</v>
      </c>
      <c r="B2781" s="3" t="s">
        <v>109</v>
      </c>
      <c r="C2781">
        <f>VLOOKUP(D2781,s5_del,2,FALSE)</f>
        <v>3159</v>
      </c>
      <c r="D2781" s="3" t="s">
        <v>118</v>
      </c>
      <c r="E2781" s="3">
        <v>4</v>
      </c>
      <c r="F2781" s="3">
        <v>1</v>
      </c>
      <c r="G2781" s="4">
        <v>0.14000000000000001</v>
      </c>
      <c r="H2781" s="5">
        <v>1</v>
      </c>
      <c r="I2781" s="3"/>
      <c r="J2781" s="3"/>
    </row>
    <row r="2782" spans="1:10" x14ac:dyDescent="0.2">
      <c r="A2782" s="3" t="s">
        <v>507</v>
      </c>
      <c r="B2782" s="3" t="s">
        <v>109</v>
      </c>
      <c r="C2782">
        <f>VLOOKUP(D2782,s5_del,2,FALSE)</f>
        <v>3159</v>
      </c>
      <c r="D2782" s="3" t="s">
        <v>118</v>
      </c>
      <c r="E2782" s="3">
        <v>5</v>
      </c>
      <c r="F2782" s="3">
        <v>2</v>
      </c>
      <c r="G2782" s="4">
        <v>0.28999999999999998</v>
      </c>
      <c r="H2782" s="5">
        <v>0.5</v>
      </c>
      <c r="I2782" s="5">
        <v>0.5</v>
      </c>
      <c r="J2782" s="3"/>
    </row>
    <row r="2783" spans="1:10" x14ac:dyDescent="0.2">
      <c r="A2783" s="3" t="s">
        <v>507</v>
      </c>
      <c r="B2783" s="3" t="s">
        <v>109</v>
      </c>
      <c r="C2783">
        <f>VLOOKUP(D2783,s5_del,2,FALSE)</f>
        <v>3159</v>
      </c>
      <c r="D2783" s="3" t="s">
        <v>118</v>
      </c>
      <c r="E2783" s="3">
        <v>7</v>
      </c>
      <c r="F2783" s="3">
        <v>4</v>
      </c>
      <c r="G2783" s="4">
        <v>0.56999999999999995</v>
      </c>
      <c r="H2783" s="5">
        <v>0.25</v>
      </c>
      <c r="I2783" s="3"/>
      <c r="J2783" s="5">
        <v>0.75</v>
      </c>
    </row>
    <row r="2784" spans="1:10" x14ac:dyDescent="0.2">
      <c r="A2784" s="3" t="s">
        <v>507</v>
      </c>
      <c r="B2784" s="3" t="s">
        <v>109</v>
      </c>
      <c r="C2784" t="e">
        <f>VLOOKUP(D2784,s5_del,2,FALSE)</f>
        <v>#N/A</v>
      </c>
      <c r="D2784" s="3" t="s">
        <v>518</v>
      </c>
      <c r="E2784" s="3">
        <v>7</v>
      </c>
      <c r="F2784" s="3">
        <v>1</v>
      </c>
      <c r="G2784" s="4">
        <v>1</v>
      </c>
      <c r="H2784" s="5">
        <v>1</v>
      </c>
      <c r="I2784" s="3"/>
      <c r="J2784" s="3"/>
    </row>
    <row r="2785" spans="1:13" x14ac:dyDescent="0.2">
      <c r="A2785" s="3" t="s">
        <v>507</v>
      </c>
      <c r="B2785" s="3" t="s">
        <v>99</v>
      </c>
      <c r="C2785">
        <f>VLOOKUP(D2785,s5_guj,2,FALSE)</f>
        <v>489</v>
      </c>
      <c r="D2785" s="3" t="s">
        <v>61</v>
      </c>
      <c r="E2785" s="3">
        <v>5</v>
      </c>
      <c r="F2785" s="3">
        <v>2</v>
      </c>
      <c r="G2785" s="4">
        <v>0.33</v>
      </c>
      <c r="H2785" s="5">
        <v>1</v>
      </c>
      <c r="I2785" s="3"/>
      <c r="J2785" s="3"/>
      <c r="L2785" s="3" t="s">
        <v>107</v>
      </c>
      <c r="M2785" s="3">
        <v>757</v>
      </c>
    </row>
    <row r="2786" spans="1:13" x14ac:dyDescent="0.2">
      <c r="A2786" s="3" t="s">
        <v>507</v>
      </c>
      <c r="B2786" s="3" t="s">
        <v>99</v>
      </c>
      <c r="C2786">
        <f>VLOOKUP(D2786,s5_guj,2,FALSE)</f>
        <v>489</v>
      </c>
      <c r="D2786" s="3" t="s">
        <v>61</v>
      </c>
      <c r="E2786" s="3">
        <v>7</v>
      </c>
      <c r="F2786" s="3">
        <v>4</v>
      </c>
      <c r="G2786" s="4">
        <v>0.67</v>
      </c>
      <c r="H2786" s="5">
        <v>0.75</v>
      </c>
      <c r="I2786" s="3"/>
      <c r="J2786" s="5">
        <v>0.25</v>
      </c>
      <c r="L2786" s="3" t="s">
        <v>143</v>
      </c>
      <c r="M2786" s="3">
        <v>111</v>
      </c>
    </row>
    <row r="2787" spans="1:13" x14ac:dyDescent="0.2">
      <c r="A2787" s="3" t="s">
        <v>507</v>
      </c>
      <c r="B2787" s="3" t="s">
        <v>99</v>
      </c>
      <c r="C2787" t="e">
        <f>VLOOKUP(D2787,s5_guj,2,FALSE)</f>
        <v>#N/A</v>
      </c>
      <c r="D2787" s="3" t="s">
        <v>519</v>
      </c>
      <c r="E2787" s="3">
        <v>5</v>
      </c>
      <c r="F2787" s="3">
        <v>1</v>
      </c>
      <c r="G2787" s="4">
        <v>0.33</v>
      </c>
      <c r="H2787" s="3"/>
      <c r="I2787" s="3"/>
      <c r="J2787" s="5">
        <v>1</v>
      </c>
      <c r="L2787" s="3" t="s">
        <v>61</v>
      </c>
      <c r="M2787" s="3">
        <v>489</v>
      </c>
    </row>
    <row r="2788" spans="1:13" x14ac:dyDescent="0.2">
      <c r="A2788" s="3" t="s">
        <v>507</v>
      </c>
      <c r="B2788" s="3" t="s">
        <v>99</v>
      </c>
      <c r="C2788" t="e">
        <f>VLOOKUP(D2788,s5_guj,2,FALSE)</f>
        <v>#N/A</v>
      </c>
      <c r="D2788" s="3" t="s">
        <v>519</v>
      </c>
      <c r="E2788" s="3">
        <v>6</v>
      </c>
      <c r="F2788" s="3">
        <v>2</v>
      </c>
      <c r="G2788" s="4">
        <v>0.67</v>
      </c>
      <c r="H2788" s="5">
        <v>1</v>
      </c>
      <c r="I2788" s="3"/>
      <c r="J2788" s="3"/>
      <c r="L2788" s="3" t="s">
        <v>105</v>
      </c>
      <c r="M2788" s="3">
        <v>163</v>
      </c>
    </row>
    <row r="2789" spans="1:13" x14ac:dyDescent="0.2">
      <c r="A2789" s="3" t="s">
        <v>507</v>
      </c>
      <c r="B2789" s="3" t="s">
        <v>99</v>
      </c>
      <c r="C2789">
        <f>VLOOKUP(D2789,s5_guj,2,FALSE)</f>
        <v>36</v>
      </c>
      <c r="D2789" s="3" t="s">
        <v>111</v>
      </c>
      <c r="E2789" s="3">
        <v>2</v>
      </c>
      <c r="F2789" s="3">
        <v>10</v>
      </c>
      <c r="G2789" s="4">
        <v>0.08</v>
      </c>
      <c r="H2789" s="5">
        <v>0.3</v>
      </c>
      <c r="I2789" s="5">
        <v>0.7</v>
      </c>
      <c r="J2789" s="3"/>
      <c r="L2789" s="3" t="s">
        <v>108</v>
      </c>
      <c r="M2789" s="3">
        <v>368</v>
      </c>
    </row>
    <row r="2790" spans="1:13" x14ac:dyDescent="0.2">
      <c r="A2790" s="3" t="s">
        <v>507</v>
      </c>
      <c r="B2790" s="3" t="s">
        <v>99</v>
      </c>
      <c r="C2790">
        <f>VLOOKUP(D2790,s5_guj,2,FALSE)</f>
        <v>36</v>
      </c>
      <c r="D2790" s="3" t="s">
        <v>111</v>
      </c>
      <c r="E2790" s="3">
        <v>3</v>
      </c>
      <c r="F2790" s="3">
        <v>20</v>
      </c>
      <c r="G2790" s="4">
        <v>0.16</v>
      </c>
      <c r="H2790" s="5">
        <v>0.45</v>
      </c>
      <c r="I2790" s="5">
        <v>0.25</v>
      </c>
      <c r="J2790" s="5">
        <v>0.3</v>
      </c>
      <c r="L2790" s="3" t="s">
        <v>29</v>
      </c>
      <c r="M2790" s="3">
        <v>259</v>
      </c>
    </row>
    <row r="2791" spans="1:13" x14ac:dyDescent="0.2">
      <c r="A2791" s="3" t="s">
        <v>507</v>
      </c>
      <c r="B2791" s="3" t="s">
        <v>99</v>
      </c>
      <c r="C2791">
        <f>VLOOKUP(D2791,s5_guj,2,FALSE)</f>
        <v>36</v>
      </c>
      <c r="D2791" s="3" t="s">
        <v>111</v>
      </c>
      <c r="E2791" s="3">
        <v>4</v>
      </c>
      <c r="F2791" s="3">
        <v>13</v>
      </c>
      <c r="G2791" s="4">
        <v>0.11</v>
      </c>
      <c r="H2791" s="5">
        <v>0.38500000000000001</v>
      </c>
      <c r="I2791" s="5">
        <v>0.46200000000000002</v>
      </c>
      <c r="J2791" s="5">
        <v>0.154</v>
      </c>
      <c r="L2791" s="3" t="s">
        <v>111</v>
      </c>
      <c r="M2791" s="3">
        <v>36</v>
      </c>
    </row>
    <row r="2792" spans="1:13" x14ac:dyDescent="0.2">
      <c r="A2792" s="3" t="s">
        <v>507</v>
      </c>
      <c r="B2792" s="3" t="s">
        <v>99</v>
      </c>
      <c r="C2792">
        <f>VLOOKUP(D2792,s5_guj,2,FALSE)</f>
        <v>36</v>
      </c>
      <c r="D2792" s="3" t="s">
        <v>111</v>
      </c>
      <c r="E2792" s="3">
        <v>5</v>
      </c>
      <c r="F2792" s="3">
        <v>36</v>
      </c>
      <c r="G2792" s="4">
        <v>0.3</v>
      </c>
      <c r="H2792" s="5">
        <v>0.47199999999999998</v>
      </c>
      <c r="I2792" s="5">
        <v>0.19400000000000001</v>
      </c>
      <c r="J2792" s="5">
        <v>0.33300000000000002</v>
      </c>
      <c r="L2792" s="3" t="s">
        <v>334</v>
      </c>
      <c r="M2792" s="3">
        <v>357</v>
      </c>
    </row>
    <row r="2793" spans="1:13" x14ac:dyDescent="0.2">
      <c r="A2793" s="3" t="s">
        <v>507</v>
      </c>
      <c r="B2793" s="3" t="s">
        <v>99</v>
      </c>
      <c r="C2793">
        <f>VLOOKUP(D2793,s5_guj,2,FALSE)</f>
        <v>36</v>
      </c>
      <c r="D2793" s="3" t="s">
        <v>111</v>
      </c>
      <c r="E2793" s="3">
        <v>6</v>
      </c>
      <c r="F2793" s="3">
        <v>19</v>
      </c>
      <c r="G2793" s="4">
        <v>0.16</v>
      </c>
      <c r="H2793" s="5">
        <v>0.36799999999999999</v>
      </c>
      <c r="I2793" s="5">
        <v>0.47399999999999998</v>
      </c>
      <c r="J2793" s="5">
        <v>0.158</v>
      </c>
      <c r="L2793" s="3" t="s">
        <v>106</v>
      </c>
      <c r="M2793" s="3">
        <v>3023</v>
      </c>
    </row>
    <row r="2794" spans="1:13" x14ac:dyDescent="0.2">
      <c r="A2794" s="3" t="s">
        <v>507</v>
      </c>
      <c r="B2794" s="3" t="s">
        <v>99</v>
      </c>
      <c r="C2794">
        <f>VLOOKUP(D2794,s5_guj,2,FALSE)</f>
        <v>36</v>
      </c>
      <c r="D2794" s="3" t="s">
        <v>111</v>
      </c>
      <c r="E2794" s="3">
        <v>7</v>
      </c>
      <c r="F2794" s="3">
        <v>24</v>
      </c>
      <c r="G2794" s="4">
        <v>0.2</v>
      </c>
      <c r="H2794" s="5">
        <v>0.41699999999999998</v>
      </c>
      <c r="I2794" s="5">
        <v>0.41699999999999998</v>
      </c>
      <c r="J2794" s="5">
        <v>0.16700000000000001</v>
      </c>
      <c r="L2794" s="3" t="s">
        <v>158</v>
      </c>
      <c r="M2794" s="3">
        <v>204</v>
      </c>
    </row>
    <row r="2795" spans="1:13" x14ac:dyDescent="0.2">
      <c r="A2795" s="3" t="s">
        <v>507</v>
      </c>
      <c r="B2795" s="3" t="s">
        <v>99</v>
      </c>
      <c r="C2795">
        <f>VLOOKUP(D2795,s5_guj,2,FALSE)</f>
        <v>259</v>
      </c>
      <c r="D2795" s="3" t="s">
        <v>29</v>
      </c>
      <c r="E2795" s="3">
        <v>3</v>
      </c>
      <c r="F2795" s="3">
        <v>1</v>
      </c>
      <c r="G2795" s="4">
        <v>0.09</v>
      </c>
      <c r="H2795" s="5">
        <v>1</v>
      </c>
      <c r="I2795" s="3"/>
      <c r="J2795" s="3"/>
      <c r="L2795" s="3" t="s">
        <v>96</v>
      </c>
      <c r="M2795" s="3">
        <v>318</v>
      </c>
    </row>
    <row r="2796" spans="1:13" x14ac:dyDescent="0.2">
      <c r="A2796" s="3" t="s">
        <v>507</v>
      </c>
      <c r="B2796" s="3" t="s">
        <v>99</v>
      </c>
      <c r="C2796">
        <f>VLOOKUP(D2796,s5_guj,2,FALSE)</f>
        <v>259</v>
      </c>
      <c r="D2796" s="3" t="s">
        <v>29</v>
      </c>
      <c r="E2796" s="3">
        <v>4</v>
      </c>
      <c r="F2796" s="3">
        <v>4</v>
      </c>
      <c r="G2796" s="4">
        <v>0.36</v>
      </c>
      <c r="H2796" s="5">
        <v>0.5</v>
      </c>
      <c r="I2796" s="3"/>
      <c r="J2796" s="5">
        <v>0.5</v>
      </c>
      <c r="L2796" s="3" t="s">
        <v>521</v>
      </c>
      <c r="M2796" s="3">
        <v>70</v>
      </c>
    </row>
    <row r="2797" spans="1:13" x14ac:dyDescent="0.2">
      <c r="A2797" s="3" t="s">
        <v>507</v>
      </c>
      <c r="B2797" s="3" t="s">
        <v>99</v>
      </c>
      <c r="C2797">
        <f>VLOOKUP(D2797,s5_guj,2,FALSE)</f>
        <v>259</v>
      </c>
      <c r="D2797" s="3" t="s">
        <v>29</v>
      </c>
      <c r="E2797" s="3">
        <v>5</v>
      </c>
      <c r="F2797" s="3">
        <v>3</v>
      </c>
      <c r="G2797" s="4">
        <v>0.27</v>
      </c>
      <c r="H2797" s="5">
        <v>1</v>
      </c>
      <c r="I2797" s="3"/>
      <c r="J2797" s="3"/>
      <c r="K2797" t="str">
        <f t="shared" ref="K2786:K2849" si="92">TRIM(L2797)</f>
        <v/>
      </c>
    </row>
    <row r="2798" spans="1:13" x14ac:dyDescent="0.2">
      <c r="A2798" s="3" t="s">
        <v>507</v>
      </c>
      <c r="B2798" s="3" t="s">
        <v>99</v>
      </c>
      <c r="C2798">
        <f>VLOOKUP(D2798,s5_guj,2,FALSE)</f>
        <v>259</v>
      </c>
      <c r="D2798" s="3" t="s">
        <v>29</v>
      </c>
      <c r="E2798" s="3">
        <v>7</v>
      </c>
      <c r="F2798" s="3">
        <v>3</v>
      </c>
      <c r="G2798" s="4">
        <v>0.27</v>
      </c>
      <c r="H2798" s="5">
        <v>1</v>
      </c>
      <c r="I2798" s="3"/>
      <c r="J2798" s="3"/>
      <c r="K2798" t="str">
        <f t="shared" si="92"/>
        <v/>
      </c>
    </row>
    <row r="2799" spans="1:13" x14ac:dyDescent="0.2">
      <c r="A2799" s="3" t="s">
        <v>507</v>
      </c>
      <c r="B2799" s="3" t="s">
        <v>99</v>
      </c>
      <c r="C2799">
        <f>VLOOKUP(D2799,s5_guj,2,FALSE)</f>
        <v>163</v>
      </c>
      <c r="D2799" s="3" t="s">
        <v>105</v>
      </c>
      <c r="E2799" s="3">
        <v>1</v>
      </c>
      <c r="F2799" s="3">
        <v>2</v>
      </c>
      <c r="G2799" s="4">
        <v>0.02</v>
      </c>
      <c r="H2799" s="3"/>
      <c r="I2799" s="5">
        <v>1</v>
      </c>
      <c r="J2799" s="3"/>
      <c r="K2799" t="str">
        <f t="shared" si="92"/>
        <v/>
      </c>
    </row>
    <row r="2800" spans="1:13" x14ac:dyDescent="0.2">
      <c r="A2800" s="3" t="s">
        <v>507</v>
      </c>
      <c r="B2800" s="3" t="s">
        <v>99</v>
      </c>
      <c r="C2800">
        <f>VLOOKUP(D2800,s5_guj,2,FALSE)</f>
        <v>163</v>
      </c>
      <c r="D2800" s="3" t="s">
        <v>105</v>
      </c>
      <c r="E2800" s="3">
        <v>2</v>
      </c>
      <c r="F2800" s="3">
        <v>3</v>
      </c>
      <c r="G2800" s="4">
        <v>0.03</v>
      </c>
      <c r="H2800" s="5">
        <v>0.33300000000000002</v>
      </c>
      <c r="I2800" s="5">
        <v>0.33300000000000002</v>
      </c>
      <c r="J2800" s="5">
        <v>0.33300000000000002</v>
      </c>
      <c r="K2800" t="str">
        <f t="shared" si="92"/>
        <v/>
      </c>
    </row>
    <row r="2801" spans="1:11" x14ac:dyDescent="0.2">
      <c r="A2801" s="3" t="s">
        <v>507</v>
      </c>
      <c r="B2801" s="3" t="s">
        <v>99</v>
      </c>
      <c r="C2801">
        <f>VLOOKUP(D2801,s5_guj,2,FALSE)</f>
        <v>163</v>
      </c>
      <c r="D2801" s="3" t="s">
        <v>105</v>
      </c>
      <c r="E2801" s="3">
        <v>3</v>
      </c>
      <c r="F2801" s="3">
        <v>10</v>
      </c>
      <c r="G2801" s="4">
        <v>0.09</v>
      </c>
      <c r="H2801" s="5">
        <v>0.5</v>
      </c>
      <c r="I2801" s="5">
        <v>0.4</v>
      </c>
      <c r="J2801" s="5">
        <v>0.1</v>
      </c>
      <c r="K2801" t="str">
        <f t="shared" si="92"/>
        <v/>
      </c>
    </row>
    <row r="2802" spans="1:11" x14ac:dyDescent="0.2">
      <c r="A2802" s="3" t="s">
        <v>507</v>
      </c>
      <c r="B2802" s="3" t="s">
        <v>99</v>
      </c>
      <c r="C2802">
        <f>VLOOKUP(D2802,s5_guj,2,FALSE)</f>
        <v>163</v>
      </c>
      <c r="D2802" s="3" t="s">
        <v>105</v>
      </c>
      <c r="E2802" s="3">
        <v>4</v>
      </c>
      <c r="F2802" s="3">
        <v>13</v>
      </c>
      <c r="G2802" s="4">
        <v>0.12</v>
      </c>
      <c r="H2802" s="5">
        <v>0.76900000000000002</v>
      </c>
      <c r="I2802" s="5">
        <v>0.154</v>
      </c>
      <c r="J2802" s="5">
        <v>7.6999999999999999E-2</v>
      </c>
      <c r="K2802" t="str">
        <f t="shared" si="92"/>
        <v/>
      </c>
    </row>
    <row r="2803" spans="1:11" x14ac:dyDescent="0.2">
      <c r="A2803" s="3" t="s">
        <v>507</v>
      </c>
      <c r="B2803" s="3" t="s">
        <v>99</v>
      </c>
      <c r="C2803">
        <f>VLOOKUP(D2803,s5_guj,2,FALSE)</f>
        <v>163</v>
      </c>
      <c r="D2803" s="3" t="s">
        <v>105</v>
      </c>
      <c r="E2803" s="3">
        <v>5</v>
      </c>
      <c r="F2803" s="3">
        <v>23</v>
      </c>
      <c r="G2803" s="4">
        <v>0.21</v>
      </c>
      <c r="H2803" s="5">
        <v>0.435</v>
      </c>
      <c r="I2803" s="5">
        <v>0.26100000000000001</v>
      </c>
      <c r="J2803" s="5">
        <v>0.30399999999999999</v>
      </c>
      <c r="K2803" t="str">
        <f t="shared" si="92"/>
        <v/>
      </c>
    </row>
    <row r="2804" spans="1:11" x14ac:dyDescent="0.2">
      <c r="A2804" s="3" t="s">
        <v>507</v>
      </c>
      <c r="B2804" s="3" t="s">
        <v>99</v>
      </c>
      <c r="C2804">
        <f>VLOOKUP(D2804,s5_guj,2,FALSE)</f>
        <v>163</v>
      </c>
      <c r="D2804" s="3" t="s">
        <v>105</v>
      </c>
      <c r="E2804" s="3">
        <v>6</v>
      </c>
      <c r="F2804" s="3">
        <v>21</v>
      </c>
      <c r="G2804" s="4">
        <v>0.19</v>
      </c>
      <c r="H2804" s="5">
        <v>0.38100000000000001</v>
      </c>
      <c r="I2804" s="5">
        <v>0.47599999999999998</v>
      </c>
      <c r="J2804" s="5">
        <v>0.14299999999999999</v>
      </c>
      <c r="K2804" t="str">
        <f t="shared" si="92"/>
        <v/>
      </c>
    </row>
    <row r="2805" spans="1:11" x14ac:dyDescent="0.2">
      <c r="A2805" s="3" t="s">
        <v>507</v>
      </c>
      <c r="B2805" s="3" t="s">
        <v>99</v>
      </c>
      <c r="C2805">
        <f>VLOOKUP(D2805,s5_guj,2,FALSE)</f>
        <v>163</v>
      </c>
      <c r="D2805" s="3" t="s">
        <v>105</v>
      </c>
      <c r="E2805" s="3">
        <v>7</v>
      </c>
      <c r="F2805" s="3">
        <v>37</v>
      </c>
      <c r="G2805" s="4">
        <v>0.34</v>
      </c>
      <c r="H2805" s="5">
        <v>0.216</v>
      </c>
      <c r="I2805" s="5">
        <v>0.51400000000000001</v>
      </c>
      <c r="J2805" s="5">
        <v>0.27</v>
      </c>
      <c r="K2805" t="str">
        <f t="shared" si="92"/>
        <v/>
      </c>
    </row>
    <row r="2806" spans="1:11" x14ac:dyDescent="0.2">
      <c r="A2806" s="3" t="s">
        <v>507</v>
      </c>
      <c r="B2806" s="3" t="s">
        <v>99</v>
      </c>
      <c r="C2806" t="e">
        <f>VLOOKUP(D2806,s5_guj,2,FALSE)</f>
        <v>#N/A</v>
      </c>
      <c r="D2806" s="3" t="s">
        <v>520</v>
      </c>
      <c r="E2806" s="3">
        <v>6</v>
      </c>
      <c r="F2806" s="3">
        <v>1</v>
      </c>
      <c r="G2806" s="4">
        <v>1</v>
      </c>
      <c r="H2806" s="5">
        <v>1</v>
      </c>
      <c r="I2806" s="3"/>
      <c r="J2806" s="3"/>
      <c r="K2806" t="str">
        <f t="shared" si="92"/>
        <v/>
      </c>
    </row>
    <row r="2807" spans="1:11" x14ac:dyDescent="0.2">
      <c r="A2807" s="3" t="s">
        <v>507</v>
      </c>
      <c r="B2807" s="3" t="s">
        <v>99</v>
      </c>
      <c r="C2807">
        <f>VLOOKUP(D2807,s5_guj,2,FALSE)</f>
        <v>70</v>
      </c>
      <c r="D2807" s="3" t="s">
        <v>521</v>
      </c>
      <c r="E2807" s="3">
        <v>4</v>
      </c>
      <c r="F2807" s="3">
        <v>1</v>
      </c>
      <c r="G2807" s="4">
        <v>0.5</v>
      </c>
      <c r="H2807" s="5">
        <v>1</v>
      </c>
      <c r="I2807" s="3"/>
      <c r="J2807" s="3"/>
      <c r="K2807" t="str">
        <f t="shared" si="92"/>
        <v/>
      </c>
    </row>
    <row r="2808" spans="1:11" x14ac:dyDescent="0.2">
      <c r="A2808" s="3" t="s">
        <v>507</v>
      </c>
      <c r="B2808" s="3" t="s">
        <v>99</v>
      </c>
      <c r="C2808">
        <f>VLOOKUP(D2808,s5_guj,2,FALSE)</f>
        <v>70</v>
      </c>
      <c r="D2808" s="3" t="s">
        <v>521</v>
      </c>
      <c r="E2808" s="3">
        <v>7</v>
      </c>
      <c r="F2808" s="3">
        <v>1</v>
      </c>
      <c r="G2808" s="4">
        <v>0.5</v>
      </c>
      <c r="H2808" s="5">
        <v>1</v>
      </c>
      <c r="I2808" s="3"/>
      <c r="J2808" s="3"/>
      <c r="K2808" t="str">
        <f t="shared" si="92"/>
        <v/>
      </c>
    </row>
    <row r="2809" spans="1:11" x14ac:dyDescent="0.2">
      <c r="A2809" s="3" t="s">
        <v>507</v>
      </c>
      <c r="B2809" s="3" t="s">
        <v>99</v>
      </c>
      <c r="C2809">
        <f>VLOOKUP(D2809,s5_guj,2,FALSE)</f>
        <v>318</v>
      </c>
      <c r="D2809" s="3" t="s">
        <v>96</v>
      </c>
      <c r="E2809" s="3">
        <v>2</v>
      </c>
      <c r="F2809" s="3">
        <v>3</v>
      </c>
      <c r="G2809" s="4">
        <v>0.13</v>
      </c>
      <c r="H2809" s="5">
        <v>0.33300000000000002</v>
      </c>
      <c r="I2809" s="5">
        <v>0.33300000000000002</v>
      </c>
      <c r="J2809" s="5">
        <v>0.33300000000000002</v>
      </c>
      <c r="K2809" t="str">
        <f t="shared" si="92"/>
        <v/>
      </c>
    </row>
    <row r="2810" spans="1:11" x14ac:dyDescent="0.2">
      <c r="A2810" s="3" t="s">
        <v>507</v>
      </c>
      <c r="B2810" s="3" t="s">
        <v>99</v>
      </c>
      <c r="C2810">
        <f>VLOOKUP(D2810,s5_guj,2,FALSE)</f>
        <v>318</v>
      </c>
      <c r="D2810" s="3" t="s">
        <v>96</v>
      </c>
      <c r="E2810" s="3">
        <v>3</v>
      </c>
      <c r="F2810" s="3">
        <v>4</v>
      </c>
      <c r="G2810" s="4">
        <v>0.17</v>
      </c>
      <c r="H2810" s="5">
        <v>0.5</v>
      </c>
      <c r="I2810" s="5">
        <v>0.25</v>
      </c>
      <c r="J2810" s="5">
        <v>0.25</v>
      </c>
      <c r="K2810" t="str">
        <f t="shared" si="92"/>
        <v/>
      </c>
    </row>
    <row r="2811" spans="1:11" x14ac:dyDescent="0.2">
      <c r="A2811" s="3" t="s">
        <v>507</v>
      </c>
      <c r="B2811" s="3" t="s">
        <v>99</v>
      </c>
      <c r="C2811">
        <f>VLOOKUP(D2811,s5_guj,2,FALSE)</f>
        <v>318</v>
      </c>
      <c r="D2811" s="3" t="s">
        <v>96</v>
      </c>
      <c r="E2811" s="3">
        <v>4</v>
      </c>
      <c r="F2811" s="3">
        <v>4</v>
      </c>
      <c r="G2811" s="4">
        <v>0.17</v>
      </c>
      <c r="H2811" s="5">
        <v>0.25</v>
      </c>
      <c r="I2811" s="5">
        <v>0.25</v>
      </c>
      <c r="J2811" s="5">
        <v>0.5</v>
      </c>
      <c r="K2811" t="str">
        <f t="shared" si="92"/>
        <v/>
      </c>
    </row>
    <row r="2812" spans="1:11" x14ac:dyDescent="0.2">
      <c r="A2812" s="3" t="s">
        <v>507</v>
      </c>
      <c r="B2812" s="3" t="s">
        <v>99</v>
      </c>
      <c r="C2812">
        <f>VLOOKUP(D2812,s5_guj,2,FALSE)</f>
        <v>318</v>
      </c>
      <c r="D2812" s="3" t="s">
        <v>96</v>
      </c>
      <c r="E2812" s="3">
        <v>5</v>
      </c>
      <c r="F2812" s="3">
        <v>4</v>
      </c>
      <c r="G2812" s="4">
        <v>0.17</v>
      </c>
      <c r="H2812" s="5">
        <v>0.25</v>
      </c>
      <c r="I2812" s="5">
        <v>0.25</v>
      </c>
      <c r="J2812" s="5">
        <v>0.5</v>
      </c>
      <c r="K2812" t="str">
        <f t="shared" si="92"/>
        <v/>
      </c>
    </row>
    <row r="2813" spans="1:11" x14ac:dyDescent="0.2">
      <c r="A2813" s="3" t="s">
        <v>507</v>
      </c>
      <c r="B2813" s="3" t="s">
        <v>99</v>
      </c>
      <c r="C2813">
        <f>VLOOKUP(D2813,s5_guj,2,FALSE)</f>
        <v>318</v>
      </c>
      <c r="D2813" s="3" t="s">
        <v>96</v>
      </c>
      <c r="E2813" s="3">
        <v>6</v>
      </c>
      <c r="F2813" s="3">
        <v>3</v>
      </c>
      <c r="G2813" s="4">
        <v>0.13</v>
      </c>
      <c r="H2813" s="3"/>
      <c r="I2813" s="3"/>
      <c r="J2813" s="5">
        <v>1</v>
      </c>
      <c r="K2813" t="str">
        <f t="shared" si="92"/>
        <v/>
      </c>
    </row>
    <row r="2814" spans="1:11" x14ac:dyDescent="0.2">
      <c r="A2814" s="3" t="s">
        <v>507</v>
      </c>
      <c r="B2814" s="3" t="s">
        <v>99</v>
      </c>
      <c r="C2814">
        <f>VLOOKUP(D2814,s5_guj,2,FALSE)</f>
        <v>318</v>
      </c>
      <c r="D2814" s="3" t="s">
        <v>96</v>
      </c>
      <c r="E2814" s="3">
        <v>7</v>
      </c>
      <c r="F2814" s="3">
        <v>6</v>
      </c>
      <c r="G2814" s="4">
        <v>0.25</v>
      </c>
      <c r="H2814" s="5">
        <v>0.16700000000000001</v>
      </c>
      <c r="I2814" s="5">
        <v>0.16700000000000001</v>
      </c>
      <c r="J2814" s="5">
        <v>0.66700000000000004</v>
      </c>
      <c r="K2814" t="str">
        <f t="shared" si="92"/>
        <v/>
      </c>
    </row>
    <row r="2815" spans="1:11" x14ac:dyDescent="0.2">
      <c r="A2815" s="3" t="s">
        <v>507</v>
      </c>
      <c r="B2815" s="3" t="s">
        <v>99</v>
      </c>
      <c r="C2815">
        <f>VLOOKUP(D2815,s5_guj,2,FALSE)</f>
        <v>204</v>
      </c>
      <c r="D2815" s="3" t="s">
        <v>158</v>
      </c>
      <c r="E2815" s="3">
        <v>1</v>
      </c>
      <c r="F2815" s="3">
        <v>1</v>
      </c>
      <c r="G2815" s="4">
        <v>0.02</v>
      </c>
      <c r="H2815" s="3"/>
      <c r="I2815" s="5">
        <v>1</v>
      </c>
      <c r="J2815" s="3"/>
      <c r="K2815" t="str">
        <f t="shared" si="92"/>
        <v/>
      </c>
    </row>
    <row r="2816" spans="1:11" x14ac:dyDescent="0.2">
      <c r="A2816" s="3" t="s">
        <v>507</v>
      </c>
      <c r="B2816" s="3" t="s">
        <v>99</v>
      </c>
      <c r="C2816">
        <f>VLOOKUP(D2816,s5_guj,2,FALSE)</f>
        <v>204</v>
      </c>
      <c r="D2816" s="3" t="s">
        <v>158</v>
      </c>
      <c r="E2816" s="3">
        <v>2</v>
      </c>
      <c r="F2816" s="3">
        <v>4</v>
      </c>
      <c r="G2816" s="4">
        <v>7.0000000000000007E-2</v>
      </c>
      <c r="H2816" s="5">
        <v>0.5</v>
      </c>
      <c r="I2816" s="5">
        <v>0.5</v>
      </c>
      <c r="J2816" s="3"/>
      <c r="K2816" t="str">
        <f t="shared" si="92"/>
        <v/>
      </c>
    </row>
    <row r="2817" spans="1:11" x14ac:dyDescent="0.2">
      <c r="A2817" s="3" t="s">
        <v>507</v>
      </c>
      <c r="B2817" s="3" t="s">
        <v>99</v>
      </c>
      <c r="C2817">
        <f>VLOOKUP(D2817,s5_guj,2,FALSE)</f>
        <v>204</v>
      </c>
      <c r="D2817" s="3" t="s">
        <v>158</v>
      </c>
      <c r="E2817" s="3">
        <v>3</v>
      </c>
      <c r="F2817" s="3">
        <v>4</v>
      </c>
      <c r="G2817" s="4">
        <v>7.0000000000000007E-2</v>
      </c>
      <c r="H2817" s="5">
        <v>0.5</v>
      </c>
      <c r="I2817" s="5">
        <v>0.25</v>
      </c>
      <c r="J2817" s="5">
        <v>0.25</v>
      </c>
      <c r="K2817" t="str">
        <f t="shared" si="92"/>
        <v/>
      </c>
    </row>
    <row r="2818" spans="1:11" x14ac:dyDescent="0.2">
      <c r="A2818" s="3" t="s">
        <v>507</v>
      </c>
      <c r="B2818" s="3" t="s">
        <v>99</v>
      </c>
      <c r="C2818">
        <f>VLOOKUP(D2818,s5_guj,2,FALSE)</f>
        <v>204</v>
      </c>
      <c r="D2818" s="3" t="s">
        <v>158</v>
      </c>
      <c r="E2818" s="3">
        <v>4</v>
      </c>
      <c r="F2818" s="3">
        <v>14</v>
      </c>
      <c r="G2818" s="4">
        <v>0.25</v>
      </c>
      <c r="H2818" s="5">
        <v>0.78600000000000003</v>
      </c>
      <c r="I2818" s="5">
        <v>0.14299999999999999</v>
      </c>
      <c r="J2818" s="5">
        <v>7.0999999999999994E-2</v>
      </c>
      <c r="K2818" t="str">
        <f t="shared" si="92"/>
        <v/>
      </c>
    </row>
    <row r="2819" spans="1:11" x14ac:dyDescent="0.2">
      <c r="A2819" s="3" t="s">
        <v>507</v>
      </c>
      <c r="B2819" s="3" t="s">
        <v>99</v>
      </c>
      <c r="C2819">
        <f>VLOOKUP(D2819,s5_guj,2,FALSE)</f>
        <v>204</v>
      </c>
      <c r="D2819" s="3" t="s">
        <v>158</v>
      </c>
      <c r="E2819" s="3">
        <v>5</v>
      </c>
      <c r="F2819" s="3">
        <v>8</v>
      </c>
      <c r="G2819" s="4">
        <v>0.14000000000000001</v>
      </c>
      <c r="H2819" s="5">
        <v>0.75</v>
      </c>
      <c r="I2819" s="5">
        <v>0.125</v>
      </c>
      <c r="J2819" s="5">
        <v>0.125</v>
      </c>
      <c r="K2819" t="str">
        <f t="shared" si="92"/>
        <v/>
      </c>
    </row>
    <row r="2820" spans="1:11" x14ac:dyDescent="0.2">
      <c r="A2820" s="3" t="s">
        <v>507</v>
      </c>
      <c r="B2820" s="3" t="s">
        <v>99</v>
      </c>
      <c r="C2820">
        <f>VLOOKUP(D2820,s5_guj,2,FALSE)</f>
        <v>204</v>
      </c>
      <c r="D2820" s="3" t="s">
        <v>158</v>
      </c>
      <c r="E2820" s="3">
        <v>6</v>
      </c>
      <c r="F2820" s="3">
        <v>12</v>
      </c>
      <c r="G2820" s="4">
        <v>0.21</v>
      </c>
      <c r="H2820" s="5">
        <v>0.58299999999999996</v>
      </c>
      <c r="I2820" s="5">
        <v>0.25</v>
      </c>
      <c r="J2820" s="5">
        <v>0.16700000000000001</v>
      </c>
      <c r="K2820" t="str">
        <f t="shared" si="92"/>
        <v/>
      </c>
    </row>
    <row r="2821" spans="1:11" x14ac:dyDescent="0.2">
      <c r="A2821" s="3" t="s">
        <v>507</v>
      </c>
      <c r="B2821" s="3" t="s">
        <v>99</v>
      </c>
      <c r="C2821">
        <f>VLOOKUP(D2821,s5_guj,2,FALSE)</f>
        <v>204</v>
      </c>
      <c r="D2821" s="3" t="s">
        <v>158</v>
      </c>
      <c r="E2821" s="3">
        <v>7</v>
      </c>
      <c r="F2821" s="3">
        <v>13</v>
      </c>
      <c r="G2821" s="4">
        <v>0.23</v>
      </c>
      <c r="H2821" s="5">
        <v>0.38500000000000001</v>
      </c>
      <c r="I2821" s="5">
        <v>0.38500000000000001</v>
      </c>
      <c r="J2821" s="5">
        <v>0.23100000000000001</v>
      </c>
      <c r="K2821" t="str">
        <f t="shared" si="92"/>
        <v/>
      </c>
    </row>
    <row r="2822" spans="1:11" x14ac:dyDescent="0.2">
      <c r="A2822" s="3" t="s">
        <v>507</v>
      </c>
      <c r="B2822" s="3" t="s">
        <v>99</v>
      </c>
      <c r="C2822">
        <f>VLOOKUP(D2822,s5_guj,2,FALSE)</f>
        <v>3023</v>
      </c>
      <c r="D2822" s="3" t="s">
        <v>106</v>
      </c>
      <c r="E2822" s="3">
        <v>2</v>
      </c>
      <c r="F2822" s="3">
        <v>9</v>
      </c>
      <c r="G2822" s="4">
        <v>0.06</v>
      </c>
      <c r="H2822" s="5">
        <v>0.111</v>
      </c>
      <c r="I2822" s="5">
        <v>0.44400000000000001</v>
      </c>
      <c r="J2822" s="5">
        <v>0.44400000000000001</v>
      </c>
      <c r="K2822" t="str">
        <f t="shared" si="92"/>
        <v/>
      </c>
    </row>
    <row r="2823" spans="1:11" x14ac:dyDescent="0.2">
      <c r="A2823" s="3" t="s">
        <v>507</v>
      </c>
      <c r="B2823" s="3" t="s">
        <v>99</v>
      </c>
      <c r="C2823">
        <f>VLOOKUP(D2823,s5_guj,2,FALSE)</f>
        <v>3023</v>
      </c>
      <c r="D2823" s="3" t="s">
        <v>106</v>
      </c>
      <c r="E2823" s="3">
        <v>3</v>
      </c>
      <c r="F2823" s="3">
        <v>19</v>
      </c>
      <c r="G2823" s="4">
        <v>0.12</v>
      </c>
      <c r="H2823" s="5">
        <v>0.47399999999999998</v>
      </c>
      <c r="I2823" s="5">
        <v>0.36799999999999999</v>
      </c>
      <c r="J2823" s="5">
        <v>0.158</v>
      </c>
      <c r="K2823" t="str">
        <f t="shared" si="92"/>
        <v/>
      </c>
    </row>
    <row r="2824" spans="1:11" x14ac:dyDescent="0.2">
      <c r="A2824" s="3" t="s">
        <v>507</v>
      </c>
      <c r="B2824" s="3" t="s">
        <v>99</v>
      </c>
      <c r="C2824">
        <f>VLOOKUP(D2824,s5_guj,2,FALSE)</f>
        <v>3023</v>
      </c>
      <c r="D2824" s="3" t="s">
        <v>106</v>
      </c>
      <c r="E2824" s="3">
        <v>4</v>
      </c>
      <c r="F2824" s="3">
        <v>23</v>
      </c>
      <c r="G2824" s="4">
        <v>0.14000000000000001</v>
      </c>
      <c r="H2824" s="5">
        <v>0.52200000000000002</v>
      </c>
      <c r="I2824" s="5">
        <v>4.2999999999999997E-2</v>
      </c>
      <c r="J2824" s="5">
        <v>0.435</v>
      </c>
      <c r="K2824" t="str">
        <f t="shared" si="92"/>
        <v/>
      </c>
    </row>
    <row r="2825" spans="1:11" x14ac:dyDescent="0.2">
      <c r="A2825" s="3" t="s">
        <v>507</v>
      </c>
      <c r="B2825" s="3" t="s">
        <v>99</v>
      </c>
      <c r="C2825">
        <f>VLOOKUP(D2825,s5_guj,2,FALSE)</f>
        <v>3023</v>
      </c>
      <c r="D2825" s="3" t="s">
        <v>106</v>
      </c>
      <c r="E2825" s="3">
        <v>5</v>
      </c>
      <c r="F2825" s="3">
        <v>44</v>
      </c>
      <c r="G2825" s="4">
        <v>0.28000000000000003</v>
      </c>
      <c r="H2825" s="5">
        <v>0.63600000000000001</v>
      </c>
      <c r="I2825" s="5">
        <v>0.114</v>
      </c>
      <c r="J2825" s="5">
        <v>0.25</v>
      </c>
      <c r="K2825" t="str">
        <f t="shared" si="92"/>
        <v/>
      </c>
    </row>
    <row r="2826" spans="1:11" x14ac:dyDescent="0.2">
      <c r="A2826" s="3" t="s">
        <v>507</v>
      </c>
      <c r="B2826" s="3" t="s">
        <v>99</v>
      </c>
      <c r="C2826">
        <f>VLOOKUP(D2826,s5_guj,2,FALSE)</f>
        <v>3023</v>
      </c>
      <c r="D2826" s="3" t="s">
        <v>106</v>
      </c>
      <c r="E2826" s="3">
        <v>6</v>
      </c>
      <c r="F2826" s="3">
        <v>29</v>
      </c>
      <c r="G2826" s="4">
        <v>0.18</v>
      </c>
      <c r="H2826" s="5">
        <v>0.69</v>
      </c>
      <c r="I2826" s="5">
        <v>0.17199999999999999</v>
      </c>
      <c r="J2826" s="5">
        <v>0.13800000000000001</v>
      </c>
      <c r="K2826" t="str">
        <f t="shared" si="92"/>
        <v/>
      </c>
    </row>
    <row r="2827" spans="1:11" x14ac:dyDescent="0.2">
      <c r="A2827" s="3" t="s">
        <v>507</v>
      </c>
      <c r="B2827" s="3" t="s">
        <v>99</v>
      </c>
      <c r="C2827">
        <f>VLOOKUP(D2827,s5_guj,2,FALSE)</f>
        <v>3023</v>
      </c>
      <c r="D2827" s="3" t="s">
        <v>106</v>
      </c>
      <c r="E2827" s="3">
        <v>7</v>
      </c>
      <c r="F2827" s="3">
        <v>36</v>
      </c>
      <c r="G2827" s="4">
        <v>0.23</v>
      </c>
      <c r="H2827" s="5">
        <v>0.61099999999999999</v>
      </c>
      <c r="I2827" s="5">
        <v>0.30599999999999999</v>
      </c>
      <c r="J2827" s="5">
        <v>8.3000000000000004E-2</v>
      </c>
      <c r="K2827" t="str">
        <f t="shared" si="92"/>
        <v/>
      </c>
    </row>
    <row r="2828" spans="1:11" x14ac:dyDescent="0.2">
      <c r="A2828" s="3" t="s">
        <v>507</v>
      </c>
      <c r="B2828" s="3" t="s">
        <v>99</v>
      </c>
      <c r="C2828">
        <f>VLOOKUP(D2828,s5_guj,2,FALSE)</f>
        <v>757</v>
      </c>
      <c r="D2828" s="3" t="s">
        <v>107</v>
      </c>
      <c r="E2828" s="3">
        <v>2</v>
      </c>
      <c r="F2828" s="3">
        <v>9</v>
      </c>
      <c r="G2828" s="4">
        <v>0.03</v>
      </c>
      <c r="H2828" s="5">
        <v>0.111</v>
      </c>
      <c r="I2828" s="5">
        <v>0.55600000000000005</v>
      </c>
      <c r="J2828" s="5">
        <v>0.33300000000000002</v>
      </c>
      <c r="K2828" t="str">
        <f t="shared" si="92"/>
        <v/>
      </c>
    </row>
    <row r="2829" spans="1:11" x14ac:dyDescent="0.2">
      <c r="A2829" s="3" t="s">
        <v>507</v>
      </c>
      <c r="B2829" s="3" t="s">
        <v>99</v>
      </c>
      <c r="C2829">
        <f>VLOOKUP(D2829,s5_guj,2,FALSE)</f>
        <v>757</v>
      </c>
      <c r="D2829" s="3" t="s">
        <v>107</v>
      </c>
      <c r="E2829" s="3">
        <v>3</v>
      </c>
      <c r="F2829" s="3">
        <v>30</v>
      </c>
      <c r="G2829" s="4">
        <v>0.1</v>
      </c>
      <c r="H2829" s="5">
        <v>0.4</v>
      </c>
      <c r="I2829" s="5">
        <v>0.4</v>
      </c>
      <c r="J2829" s="5">
        <v>0.2</v>
      </c>
      <c r="K2829" t="str">
        <f t="shared" si="92"/>
        <v/>
      </c>
    </row>
    <row r="2830" spans="1:11" x14ac:dyDescent="0.2">
      <c r="A2830" s="3" t="s">
        <v>507</v>
      </c>
      <c r="B2830" s="3" t="s">
        <v>99</v>
      </c>
      <c r="C2830">
        <f>VLOOKUP(D2830,s5_guj,2,FALSE)</f>
        <v>757</v>
      </c>
      <c r="D2830" s="3" t="s">
        <v>107</v>
      </c>
      <c r="E2830" s="3">
        <v>4</v>
      </c>
      <c r="F2830" s="3">
        <v>40</v>
      </c>
      <c r="G2830" s="4">
        <v>0.14000000000000001</v>
      </c>
      <c r="H2830" s="5">
        <v>0.22500000000000001</v>
      </c>
      <c r="I2830" s="5">
        <v>0.32500000000000001</v>
      </c>
      <c r="J2830" s="5">
        <v>0.45</v>
      </c>
      <c r="K2830" t="str">
        <f t="shared" si="92"/>
        <v/>
      </c>
    </row>
    <row r="2831" spans="1:11" x14ac:dyDescent="0.2">
      <c r="A2831" s="3" t="s">
        <v>507</v>
      </c>
      <c r="B2831" s="3" t="s">
        <v>99</v>
      </c>
      <c r="C2831">
        <f>VLOOKUP(D2831,s5_guj,2,FALSE)</f>
        <v>757</v>
      </c>
      <c r="D2831" s="3" t="s">
        <v>107</v>
      </c>
      <c r="E2831" s="3">
        <v>5</v>
      </c>
      <c r="F2831" s="3">
        <v>68</v>
      </c>
      <c r="G2831" s="4">
        <v>0.23</v>
      </c>
      <c r="H2831" s="5">
        <v>0.41199999999999998</v>
      </c>
      <c r="I2831" s="5">
        <v>0.38200000000000001</v>
      </c>
      <c r="J2831" s="5">
        <v>0.20599999999999999</v>
      </c>
      <c r="K2831" t="str">
        <f t="shared" si="92"/>
        <v/>
      </c>
    </row>
    <row r="2832" spans="1:11" x14ac:dyDescent="0.2">
      <c r="A2832" s="3" t="s">
        <v>507</v>
      </c>
      <c r="B2832" s="3" t="s">
        <v>99</v>
      </c>
      <c r="C2832">
        <f>VLOOKUP(D2832,s5_guj,2,FALSE)</f>
        <v>757</v>
      </c>
      <c r="D2832" s="3" t="s">
        <v>107</v>
      </c>
      <c r="E2832" s="3">
        <v>6</v>
      </c>
      <c r="F2832" s="3">
        <v>67</v>
      </c>
      <c r="G2832" s="4">
        <v>0.23</v>
      </c>
      <c r="H2832" s="5">
        <v>0.26900000000000002</v>
      </c>
      <c r="I2832" s="5">
        <v>0.52200000000000002</v>
      </c>
      <c r="J2832" s="5">
        <v>0.20899999999999999</v>
      </c>
      <c r="K2832" t="str">
        <f t="shared" si="92"/>
        <v/>
      </c>
    </row>
    <row r="2833" spans="1:13" x14ac:dyDescent="0.2">
      <c r="A2833" s="3" t="s">
        <v>507</v>
      </c>
      <c r="B2833" s="3" t="s">
        <v>99</v>
      </c>
      <c r="C2833">
        <f>VLOOKUP(D2833,s5_guj,2,FALSE)</f>
        <v>757</v>
      </c>
      <c r="D2833" s="3" t="s">
        <v>107</v>
      </c>
      <c r="E2833" s="3">
        <v>7</v>
      </c>
      <c r="F2833" s="3">
        <v>81</v>
      </c>
      <c r="G2833" s="4">
        <v>0.27</v>
      </c>
      <c r="H2833" s="5">
        <v>0.27200000000000002</v>
      </c>
      <c r="I2833" s="5">
        <v>0.53100000000000003</v>
      </c>
      <c r="J2833" s="5">
        <v>0.19800000000000001</v>
      </c>
      <c r="K2833" t="str">
        <f t="shared" si="92"/>
        <v/>
      </c>
    </row>
    <row r="2834" spans="1:13" x14ac:dyDescent="0.2">
      <c r="A2834" s="3" t="s">
        <v>507</v>
      </c>
      <c r="B2834" s="3" t="s">
        <v>99</v>
      </c>
      <c r="C2834">
        <f>VLOOKUP(D2834,s5_guj,2,FALSE)</f>
        <v>111</v>
      </c>
      <c r="D2834" s="3" t="s">
        <v>143</v>
      </c>
      <c r="E2834" s="3">
        <v>1</v>
      </c>
      <c r="F2834" s="3">
        <v>7</v>
      </c>
      <c r="G2834" s="4">
        <v>0.03</v>
      </c>
      <c r="H2834" s="3"/>
      <c r="I2834" s="5">
        <v>1</v>
      </c>
      <c r="J2834" s="3"/>
      <c r="K2834" t="str">
        <f t="shared" si="92"/>
        <v/>
      </c>
    </row>
    <row r="2835" spans="1:13" x14ac:dyDescent="0.2">
      <c r="A2835" s="3" t="s">
        <v>507</v>
      </c>
      <c r="B2835" s="3" t="s">
        <v>99</v>
      </c>
      <c r="C2835">
        <f>VLOOKUP(D2835,s5_guj,2,FALSE)</f>
        <v>111</v>
      </c>
      <c r="D2835" s="3" t="s">
        <v>143</v>
      </c>
      <c r="E2835" s="3">
        <v>2</v>
      </c>
      <c r="F2835" s="3">
        <v>6</v>
      </c>
      <c r="G2835" s="4">
        <v>0.03</v>
      </c>
      <c r="H2835" s="5">
        <v>0.33300000000000002</v>
      </c>
      <c r="I2835" s="5">
        <v>0.5</v>
      </c>
      <c r="J2835" s="5">
        <v>0.16700000000000001</v>
      </c>
      <c r="K2835" t="str">
        <f t="shared" si="92"/>
        <v/>
      </c>
    </row>
    <row r="2836" spans="1:13" x14ac:dyDescent="0.2">
      <c r="A2836" s="3" t="s">
        <v>507</v>
      </c>
      <c r="B2836" s="3" t="s">
        <v>99</v>
      </c>
      <c r="C2836">
        <f>VLOOKUP(D2836,s5_guj,2,FALSE)</f>
        <v>111</v>
      </c>
      <c r="D2836" s="3" t="s">
        <v>143</v>
      </c>
      <c r="E2836" s="3">
        <v>3</v>
      </c>
      <c r="F2836" s="3">
        <v>23</v>
      </c>
      <c r="G2836" s="4">
        <v>0.1</v>
      </c>
      <c r="H2836" s="5">
        <v>0.73899999999999999</v>
      </c>
      <c r="I2836" s="5">
        <v>0.17399999999999999</v>
      </c>
      <c r="J2836" s="5">
        <v>8.6999999999999994E-2</v>
      </c>
      <c r="K2836" t="str">
        <f t="shared" si="92"/>
        <v/>
      </c>
    </row>
    <row r="2837" spans="1:13" x14ac:dyDescent="0.2">
      <c r="A2837" s="3" t="s">
        <v>507</v>
      </c>
      <c r="B2837" s="3" t="s">
        <v>99</v>
      </c>
      <c r="C2837">
        <f>VLOOKUP(D2837,s5_guj,2,FALSE)</f>
        <v>111</v>
      </c>
      <c r="D2837" s="3" t="s">
        <v>143</v>
      </c>
      <c r="E2837" s="3">
        <v>4</v>
      </c>
      <c r="F2837" s="3">
        <v>31</v>
      </c>
      <c r="G2837" s="4">
        <v>0.13</v>
      </c>
      <c r="H2837" s="5">
        <v>0.80600000000000005</v>
      </c>
      <c r="I2837" s="5">
        <v>6.5000000000000002E-2</v>
      </c>
      <c r="J2837" s="5">
        <v>0.129</v>
      </c>
      <c r="K2837" t="str">
        <f t="shared" si="92"/>
        <v/>
      </c>
    </row>
    <row r="2838" spans="1:13" x14ac:dyDescent="0.2">
      <c r="A2838" s="3" t="s">
        <v>507</v>
      </c>
      <c r="B2838" s="3" t="s">
        <v>99</v>
      </c>
      <c r="C2838">
        <f>VLOOKUP(D2838,s5_guj,2,FALSE)</f>
        <v>111</v>
      </c>
      <c r="D2838" s="3" t="s">
        <v>143</v>
      </c>
      <c r="E2838" s="3">
        <v>5</v>
      </c>
      <c r="F2838" s="3">
        <v>50</v>
      </c>
      <c r="G2838" s="4">
        <v>0.21</v>
      </c>
      <c r="H2838" s="5">
        <v>0.78</v>
      </c>
      <c r="I2838" s="5">
        <v>0.08</v>
      </c>
      <c r="J2838" s="5">
        <v>0.14000000000000001</v>
      </c>
      <c r="K2838" t="str">
        <f t="shared" si="92"/>
        <v/>
      </c>
    </row>
    <row r="2839" spans="1:13" x14ac:dyDescent="0.2">
      <c r="A2839" s="3" t="s">
        <v>507</v>
      </c>
      <c r="B2839" s="3" t="s">
        <v>99</v>
      </c>
      <c r="C2839">
        <f>VLOOKUP(D2839,s5_guj,2,FALSE)</f>
        <v>111</v>
      </c>
      <c r="D2839" s="3" t="s">
        <v>143</v>
      </c>
      <c r="E2839" s="3">
        <v>6</v>
      </c>
      <c r="F2839" s="3">
        <v>50</v>
      </c>
      <c r="G2839" s="4">
        <v>0.21</v>
      </c>
      <c r="H2839" s="5">
        <v>0.54</v>
      </c>
      <c r="I2839" s="5">
        <v>0.38</v>
      </c>
      <c r="J2839" s="5">
        <v>0.08</v>
      </c>
      <c r="K2839" t="str">
        <f t="shared" si="92"/>
        <v/>
      </c>
    </row>
    <row r="2840" spans="1:13" x14ac:dyDescent="0.2">
      <c r="A2840" s="3" t="s">
        <v>507</v>
      </c>
      <c r="B2840" s="3" t="s">
        <v>99</v>
      </c>
      <c r="C2840">
        <f>VLOOKUP(D2840,s5_guj,2,FALSE)</f>
        <v>111</v>
      </c>
      <c r="D2840" s="3" t="s">
        <v>143</v>
      </c>
      <c r="E2840" s="3">
        <v>7</v>
      </c>
      <c r="F2840" s="3">
        <v>68</v>
      </c>
      <c r="G2840" s="4">
        <v>0.28999999999999998</v>
      </c>
      <c r="H2840" s="5">
        <v>0.54400000000000004</v>
      </c>
      <c r="I2840" s="5">
        <v>0.29399999999999998</v>
      </c>
      <c r="J2840" s="5">
        <v>0.16200000000000001</v>
      </c>
      <c r="K2840" t="str">
        <f t="shared" si="92"/>
        <v/>
      </c>
    </row>
    <row r="2841" spans="1:13" x14ac:dyDescent="0.2">
      <c r="A2841" s="3" t="s">
        <v>507</v>
      </c>
      <c r="B2841" s="3" t="s">
        <v>99</v>
      </c>
      <c r="C2841">
        <f>VLOOKUP(D2841,s5_guj,2,FALSE)</f>
        <v>368</v>
      </c>
      <c r="D2841" s="3" t="s">
        <v>108</v>
      </c>
      <c r="E2841" s="3">
        <v>1</v>
      </c>
      <c r="F2841" s="3">
        <v>1</v>
      </c>
      <c r="G2841" s="4">
        <v>0.03</v>
      </c>
      <c r="H2841" s="3"/>
      <c r="I2841" s="5">
        <v>1</v>
      </c>
      <c r="J2841" s="3"/>
      <c r="K2841" t="str">
        <f t="shared" si="92"/>
        <v/>
      </c>
    </row>
    <row r="2842" spans="1:13" x14ac:dyDescent="0.2">
      <c r="A2842" s="3" t="s">
        <v>507</v>
      </c>
      <c r="B2842" s="3" t="s">
        <v>99</v>
      </c>
      <c r="C2842">
        <f>VLOOKUP(D2842,s5_guj,2,FALSE)</f>
        <v>368</v>
      </c>
      <c r="D2842" s="3" t="s">
        <v>108</v>
      </c>
      <c r="E2842" s="3">
        <v>3</v>
      </c>
      <c r="F2842" s="3">
        <v>1</v>
      </c>
      <c r="G2842" s="4">
        <v>0.03</v>
      </c>
      <c r="H2842" s="5">
        <v>1</v>
      </c>
      <c r="I2842" s="3"/>
      <c r="J2842" s="3"/>
      <c r="K2842" t="str">
        <f t="shared" si="92"/>
        <v/>
      </c>
    </row>
    <row r="2843" spans="1:13" x14ac:dyDescent="0.2">
      <c r="A2843" s="3" t="s">
        <v>507</v>
      </c>
      <c r="B2843" s="3" t="s">
        <v>99</v>
      </c>
      <c r="C2843">
        <f>VLOOKUP(D2843,s5_guj,2,FALSE)</f>
        <v>368</v>
      </c>
      <c r="D2843" s="3" t="s">
        <v>108</v>
      </c>
      <c r="E2843" s="3">
        <v>4</v>
      </c>
      <c r="F2843" s="3">
        <v>1</v>
      </c>
      <c r="G2843" s="4">
        <v>0.03</v>
      </c>
      <c r="H2843" s="5">
        <v>1</v>
      </c>
      <c r="I2843" s="3"/>
      <c r="J2843" s="3"/>
      <c r="K2843" t="str">
        <f t="shared" si="92"/>
        <v/>
      </c>
    </row>
    <row r="2844" spans="1:13" x14ac:dyDescent="0.2">
      <c r="A2844" s="3" t="s">
        <v>507</v>
      </c>
      <c r="B2844" s="3" t="s">
        <v>99</v>
      </c>
      <c r="C2844">
        <f>VLOOKUP(D2844,s5_guj,2,FALSE)</f>
        <v>368</v>
      </c>
      <c r="D2844" s="3" t="s">
        <v>108</v>
      </c>
      <c r="E2844" s="3">
        <v>5</v>
      </c>
      <c r="F2844" s="3">
        <v>6</v>
      </c>
      <c r="G2844" s="4">
        <v>0.19</v>
      </c>
      <c r="H2844" s="5">
        <v>1</v>
      </c>
      <c r="I2844" s="3"/>
      <c r="J2844" s="3"/>
      <c r="K2844" t="str">
        <f t="shared" si="92"/>
        <v/>
      </c>
    </row>
    <row r="2845" spans="1:13" x14ac:dyDescent="0.2">
      <c r="A2845" s="3" t="s">
        <v>507</v>
      </c>
      <c r="B2845" s="3" t="s">
        <v>99</v>
      </c>
      <c r="C2845">
        <f>VLOOKUP(D2845,s5_guj,2,FALSE)</f>
        <v>368</v>
      </c>
      <c r="D2845" s="3" t="s">
        <v>108</v>
      </c>
      <c r="E2845" s="3">
        <v>6</v>
      </c>
      <c r="F2845" s="3">
        <v>7</v>
      </c>
      <c r="G2845" s="4">
        <v>0.23</v>
      </c>
      <c r="H2845" s="5">
        <v>1</v>
      </c>
      <c r="I2845" s="3"/>
      <c r="J2845" s="3"/>
      <c r="K2845" t="str">
        <f t="shared" si="92"/>
        <v/>
      </c>
    </row>
    <row r="2846" spans="1:13" x14ac:dyDescent="0.2">
      <c r="A2846" s="3" t="s">
        <v>507</v>
      </c>
      <c r="B2846" s="3" t="s">
        <v>99</v>
      </c>
      <c r="C2846">
        <f>VLOOKUP(D2846,s5_guj,2,FALSE)</f>
        <v>368</v>
      </c>
      <c r="D2846" s="3" t="s">
        <v>108</v>
      </c>
      <c r="E2846" s="3">
        <v>7</v>
      </c>
      <c r="F2846" s="3">
        <v>15</v>
      </c>
      <c r="G2846" s="4">
        <v>0.48</v>
      </c>
      <c r="H2846" s="5">
        <v>0.93300000000000005</v>
      </c>
      <c r="I2846" s="3"/>
      <c r="J2846" s="5">
        <v>6.7000000000000004E-2</v>
      </c>
      <c r="K2846" t="str">
        <f t="shared" si="92"/>
        <v/>
      </c>
    </row>
    <row r="2847" spans="1:13" x14ac:dyDescent="0.2">
      <c r="A2847" s="3" t="s">
        <v>507</v>
      </c>
      <c r="B2847" s="3" t="s">
        <v>11</v>
      </c>
      <c r="C2847">
        <f>VLOOKUP(D2847,s5_hara,2,FALSE)</f>
        <v>195</v>
      </c>
      <c r="D2847" s="3" t="s">
        <v>151</v>
      </c>
      <c r="E2847" s="3">
        <v>3</v>
      </c>
      <c r="F2847" s="3">
        <v>4</v>
      </c>
      <c r="G2847" s="4">
        <v>0.13</v>
      </c>
      <c r="H2847" s="5">
        <v>0.25</v>
      </c>
      <c r="I2847" s="5">
        <v>0.25</v>
      </c>
      <c r="J2847" s="5">
        <v>0.5</v>
      </c>
      <c r="L2847" s="3" t="s">
        <v>22</v>
      </c>
      <c r="M2847" s="3">
        <v>124</v>
      </c>
    </row>
    <row r="2848" spans="1:13" x14ac:dyDescent="0.2">
      <c r="A2848" s="3" t="s">
        <v>507</v>
      </c>
      <c r="B2848" s="3" t="s">
        <v>11</v>
      </c>
      <c r="C2848">
        <f>VLOOKUP(D2848,s5_hara,2,FALSE)</f>
        <v>195</v>
      </c>
      <c r="D2848" s="3" t="s">
        <v>151</v>
      </c>
      <c r="E2848" s="3">
        <v>4</v>
      </c>
      <c r="F2848" s="3">
        <v>7</v>
      </c>
      <c r="G2848" s="4">
        <v>0.22</v>
      </c>
      <c r="H2848" s="5">
        <v>0.14299999999999999</v>
      </c>
      <c r="I2848" s="5">
        <v>0.42899999999999999</v>
      </c>
      <c r="J2848" s="5">
        <v>0.42899999999999999</v>
      </c>
      <c r="L2848" s="3" t="s">
        <v>268</v>
      </c>
      <c r="M2848" s="3">
        <v>146</v>
      </c>
    </row>
    <row r="2849" spans="1:13" x14ac:dyDescent="0.2">
      <c r="A2849" s="3" t="s">
        <v>507</v>
      </c>
      <c r="B2849" s="3" t="s">
        <v>11</v>
      </c>
      <c r="C2849">
        <f>VLOOKUP(D2849,s5_hara,2,FALSE)</f>
        <v>195</v>
      </c>
      <c r="D2849" s="3" t="s">
        <v>151</v>
      </c>
      <c r="E2849" s="3">
        <v>5</v>
      </c>
      <c r="F2849" s="3">
        <v>10</v>
      </c>
      <c r="G2849" s="4">
        <v>0.31</v>
      </c>
      <c r="H2849" s="5">
        <v>0.7</v>
      </c>
      <c r="I2849" s="5">
        <v>0.1</v>
      </c>
      <c r="J2849" s="5">
        <v>0.2</v>
      </c>
      <c r="L2849" s="3" t="s">
        <v>126</v>
      </c>
      <c r="M2849" s="3">
        <v>155</v>
      </c>
    </row>
    <row r="2850" spans="1:13" x14ac:dyDescent="0.2">
      <c r="A2850" s="3" t="s">
        <v>507</v>
      </c>
      <c r="B2850" s="3" t="s">
        <v>11</v>
      </c>
      <c r="C2850">
        <f>VLOOKUP(D2850,s5_hara,2,FALSE)</f>
        <v>195</v>
      </c>
      <c r="D2850" s="3" t="s">
        <v>151</v>
      </c>
      <c r="E2850" s="3">
        <v>6</v>
      </c>
      <c r="F2850" s="3">
        <v>5</v>
      </c>
      <c r="G2850" s="4">
        <v>0.16</v>
      </c>
      <c r="H2850" s="5">
        <v>0.8</v>
      </c>
      <c r="I2850" s="5">
        <v>0.2</v>
      </c>
      <c r="J2850" s="3"/>
      <c r="L2850" s="3" t="s">
        <v>523</v>
      </c>
      <c r="M2850" s="3">
        <v>174</v>
      </c>
    </row>
    <row r="2851" spans="1:13" x14ac:dyDescent="0.2">
      <c r="A2851" s="3" t="s">
        <v>507</v>
      </c>
      <c r="B2851" s="3" t="s">
        <v>11</v>
      </c>
      <c r="C2851">
        <f>VLOOKUP(D2851,s5_hara,2,FALSE)</f>
        <v>195</v>
      </c>
      <c r="D2851" s="3" t="s">
        <v>151</v>
      </c>
      <c r="E2851" s="3">
        <v>7</v>
      </c>
      <c r="F2851" s="3">
        <v>6</v>
      </c>
      <c r="G2851" s="4">
        <v>0.19</v>
      </c>
      <c r="H2851" s="5">
        <v>0.83299999999999996</v>
      </c>
      <c r="I2851" s="3"/>
      <c r="J2851" s="5">
        <v>0.16700000000000001</v>
      </c>
      <c r="L2851" s="3" t="s">
        <v>144</v>
      </c>
      <c r="M2851" s="3">
        <v>119</v>
      </c>
    </row>
    <row r="2852" spans="1:13" x14ac:dyDescent="0.2">
      <c r="A2852" s="3" t="s">
        <v>507</v>
      </c>
      <c r="B2852" s="3" t="s">
        <v>11</v>
      </c>
      <c r="C2852">
        <f>VLOOKUP(D2852,s5_hara,2,FALSE)</f>
        <v>266</v>
      </c>
      <c r="D2852" s="3" t="s">
        <v>80</v>
      </c>
      <c r="E2852" s="3">
        <v>2</v>
      </c>
      <c r="F2852" s="3">
        <v>2</v>
      </c>
      <c r="G2852" s="4">
        <v>0.33</v>
      </c>
      <c r="H2852" s="5">
        <v>0.5</v>
      </c>
      <c r="I2852" s="3"/>
      <c r="J2852" s="5">
        <v>0.5</v>
      </c>
      <c r="L2852" s="3" t="s">
        <v>269</v>
      </c>
      <c r="M2852" s="3">
        <v>366</v>
      </c>
    </row>
    <row r="2853" spans="1:13" x14ac:dyDescent="0.2">
      <c r="A2853" s="3" t="s">
        <v>507</v>
      </c>
      <c r="B2853" s="3" t="s">
        <v>11</v>
      </c>
      <c r="C2853">
        <f>VLOOKUP(D2853,s5_hara,2,FALSE)</f>
        <v>266</v>
      </c>
      <c r="D2853" s="3" t="s">
        <v>80</v>
      </c>
      <c r="E2853" s="3">
        <v>4</v>
      </c>
      <c r="F2853" s="3">
        <v>2</v>
      </c>
      <c r="G2853" s="4">
        <v>0.33</v>
      </c>
      <c r="H2853" s="5">
        <v>0.5</v>
      </c>
      <c r="I2853" s="5">
        <v>0.5</v>
      </c>
      <c r="J2853" s="3"/>
      <c r="L2853" s="3" t="s">
        <v>83</v>
      </c>
      <c r="M2853" s="3">
        <v>71</v>
      </c>
    </row>
    <row r="2854" spans="1:13" x14ac:dyDescent="0.2">
      <c r="A2854" s="3" t="s">
        <v>507</v>
      </c>
      <c r="B2854" s="3" t="s">
        <v>11</v>
      </c>
      <c r="C2854">
        <f>VLOOKUP(D2854,s5_hara,2,FALSE)</f>
        <v>266</v>
      </c>
      <c r="D2854" s="3" t="s">
        <v>80</v>
      </c>
      <c r="E2854" s="3">
        <v>5</v>
      </c>
      <c r="F2854" s="3">
        <v>1</v>
      </c>
      <c r="G2854" s="4">
        <v>0.17</v>
      </c>
      <c r="H2854" s="5">
        <v>1</v>
      </c>
      <c r="I2854" s="3"/>
      <c r="J2854" s="3"/>
      <c r="L2854" s="3" t="s">
        <v>527</v>
      </c>
      <c r="M2854" s="3">
        <v>734</v>
      </c>
    </row>
    <row r="2855" spans="1:13" x14ac:dyDescent="0.2">
      <c r="A2855" s="3" t="s">
        <v>507</v>
      </c>
      <c r="B2855" s="3" t="s">
        <v>11</v>
      </c>
      <c r="C2855">
        <f>VLOOKUP(D2855,s5_hara,2,FALSE)</f>
        <v>266</v>
      </c>
      <c r="D2855" s="3" t="s">
        <v>80</v>
      </c>
      <c r="E2855" s="3">
        <v>6</v>
      </c>
      <c r="F2855" s="3">
        <v>1</v>
      </c>
      <c r="G2855" s="4">
        <v>0.17</v>
      </c>
      <c r="H2855" s="3"/>
      <c r="I2855" s="5">
        <v>1</v>
      </c>
      <c r="J2855" s="3"/>
      <c r="L2855" s="3" t="s">
        <v>526</v>
      </c>
      <c r="M2855" s="3">
        <v>158</v>
      </c>
    </row>
    <row r="2856" spans="1:13" x14ac:dyDescent="0.2">
      <c r="A2856" s="3" t="s">
        <v>507</v>
      </c>
      <c r="B2856" s="3" t="s">
        <v>11</v>
      </c>
      <c r="C2856">
        <f>VLOOKUP(D2856,s5_hara,2,FALSE)</f>
        <v>275</v>
      </c>
      <c r="D2856" s="3" t="s">
        <v>522</v>
      </c>
      <c r="E2856" s="3">
        <v>3</v>
      </c>
      <c r="F2856" s="3">
        <v>1</v>
      </c>
      <c r="G2856" s="4">
        <v>0.06</v>
      </c>
      <c r="H2856" s="5">
        <v>1</v>
      </c>
      <c r="I2856" s="3"/>
      <c r="J2856" s="3"/>
      <c r="L2856" s="3" t="s">
        <v>169</v>
      </c>
      <c r="M2856" s="3">
        <v>637</v>
      </c>
    </row>
    <row r="2857" spans="1:13" x14ac:dyDescent="0.2">
      <c r="A2857" s="3" t="s">
        <v>507</v>
      </c>
      <c r="B2857" s="3" t="s">
        <v>11</v>
      </c>
      <c r="C2857">
        <f>VLOOKUP(D2857,s5_hara,2,FALSE)</f>
        <v>275</v>
      </c>
      <c r="D2857" s="3" t="s">
        <v>522</v>
      </c>
      <c r="E2857" s="3">
        <v>4</v>
      </c>
      <c r="F2857" s="3">
        <v>3</v>
      </c>
      <c r="G2857" s="4">
        <v>0.18</v>
      </c>
      <c r="H2857" s="5">
        <v>0.33300000000000002</v>
      </c>
      <c r="I2857" s="3"/>
      <c r="J2857" s="5">
        <v>0.66700000000000004</v>
      </c>
      <c r="L2857" s="3" t="s">
        <v>151</v>
      </c>
      <c r="M2857" s="3">
        <v>195</v>
      </c>
    </row>
    <row r="2858" spans="1:13" x14ac:dyDescent="0.2">
      <c r="A2858" s="3" t="s">
        <v>507</v>
      </c>
      <c r="B2858" s="3" t="s">
        <v>11</v>
      </c>
      <c r="C2858">
        <f>VLOOKUP(D2858,s5_hara,2,FALSE)</f>
        <v>275</v>
      </c>
      <c r="D2858" s="3" t="s">
        <v>522</v>
      </c>
      <c r="E2858" s="3">
        <v>5</v>
      </c>
      <c r="F2858" s="3">
        <v>4</v>
      </c>
      <c r="G2858" s="4">
        <v>0.24</v>
      </c>
      <c r="H2858" s="5">
        <v>0.25</v>
      </c>
      <c r="I2858" s="5">
        <v>0.25</v>
      </c>
      <c r="J2858" s="5">
        <v>0.5</v>
      </c>
      <c r="L2858" s="3" t="s">
        <v>14</v>
      </c>
      <c r="M2858" s="3">
        <v>732</v>
      </c>
    </row>
    <row r="2859" spans="1:13" x14ac:dyDescent="0.2">
      <c r="A2859" s="3" t="s">
        <v>507</v>
      </c>
      <c r="B2859" s="3" t="s">
        <v>11</v>
      </c>
      <c r="C2859">
        <f>VLOOKUP(D2859,s5_hara,2,FALSE)</f>
        <v>275</v>
      </c>
      <c r="D2859" s="3" t="s">
        <v>522</v>
      </c>
      <c r="E2859" s="3">
        <v>6</v>
      </c>
      <c r="F2859" s="3">
        <v>5</v>
      </c>
      <c r="G2859" s="4">
        <v>0.28999999999999998</v>
      </c>
      <c r="H2859" s="5">
        <v>0.4</v>
      </c>
      <c r="I2859" s="5">
        <v>0.4</v>
      </c>
      <c r="J2859" s="5">
        <v>0.2</v>
      </c>
      <c r="L2859" s="3" t="s">
        <v>522</v>
      </c>
      <c r="M2859" s="3">
        <v>275</v>
      </c>
    </row>
    <row r="2860" spans="1:13" x14ac:dyDescent="0.2">
      <c r="A2860" s="3" t="s">
        <v>507</v>
      </c>
      <c r="B2860" s="3" t="s">
        <v>11</v>
      </c>
      <c r="C2860">
        <f>VLOOKUP(D2860,s5_hara,2,FALSE)</f>
        <v>275</v>
      </c>
      <c r="D2860" s="3" t="s">
        <v>522</v>
      </c>
      <c r="E2860" s="3">
        <v>7</v>
      </c>
      <c r="F2860" s="3">
        <v>4</v>
      </c>
      <c r="G2860" s="4">
        <v>0.24</v>
      </c>
      <c r="H2860" s="5">
        <v>1</v>
      </c>
      <c r="I2860" s="3"/>
      <c r="J2860" s="3"/>
      <c r="L2860" s="3" t="s">
        <v>15</v>
      </c>
      <c r="M2860" s="3">
        <v>3045</v>
      </c>
    </row>
    <row r="2861" spans="1:13" x14ac:dyDescent="0.2">
      <c r="A2861" s="3" t="s">
        <v>507</v>
      </c>
      <c r="B2861" s="3" t="s">
        <v>11</v>
      </c>
      <c r="C2861">
        <f>VLOOKUP(D2861,s5_hara,2,FALSE)</f>
        <v>174</v>
      </c>
      <c r="D2861" s="3" t="s">
        <v>523</v>
      </c>
      <c r="E2861" s="3">
        <v>1</v>
      </c>
      <c r="F2861" s="3">
        <v>1</v>
      </c>
      <c r="G2861" s="4">
        <v>0.01</v>
      </c>
      <c r="H2861" s="3"/>
      <c r="I2861" s="5">
        <v>1</v>
      </c>
      <c r="J2861" s="3"/>
      <c r="L2861" s="3" t="s">
        <v>567</v>
      </c>
      <c r="M2861" s="3">
        <v>53</v>
      </c>
    </row>
    <row r="2862" spans="1:13" x14ac:dyDescent="0.2">
      <c r="A2862" s="3" t="s">
        <v>507</v>
      </c>
      <c r="B2862" s="3" t="s">
        <v>11</v>
      </c>
      <c r="C2862">
        <f>VLOOKUP(D2862,s5_hara,2,FALSE)</f>
        <v>174</v>
      </c>
      <c r="D2862" s="3" t="s">
        <v>523</v>
      </c>
      <c r="E2862" s="3">
        <v>2</v>
      </c>
      <c r="F2862" s="3">
        <v>5</v>
      </c>
      <c r="G2862" s="4">
        <v>0.03</v>
      </c>
      <c r="H2862" s="5">
        <v>0.2</v>
      </c>
      <c r="I2862" s="5">
        <v>0.4</v>
      </c>
      <c r="J2862" s="5">
        <v>0.4</v>
      </c>
      <c r="L2862" s="3" t="s">
        <v>525</v>
      </c>
      <c r="M2862" s="3">
        <v>150</v>
      </c>
    </row>
    <row r="2863" spans="1:13" x14ac:dyDescent="0.2">
      <c r="A2863" s="3" t="s">
        <v>507</v>
      </c>
      <c r="B2863" s="3" t="s">
        <v>11</v>
      </c>
      <c r="C2863">
        <f>VLOOKUP(D2863,s5_hara,2,FALSE)</f>
        <v>174</v>
      </c>
      <c r="D2863" s="3" t="s">
        <v>523</v>
      </c>
      <c r="E2863" s="3">
        <v>3</v>
      </c>
      <c r="F2863" s="3">
        <v>17</v>
      </c>
      <c r="G2863" s="4">
        <v>0.09</v>
      </c>
      <c r="H2863" s="5">
        <v>0.76500000000000001</v>
      </c>
      <c r="I2863" s="5">
        <v>0.11799999999999999</v>
      </c>
      <c r="J2863" s="5">
        <v>0.11799999999999999</v>
      </c>
      <c r="L2863" s="3" t="s">
        <v>342</v>
      </c>
      <c r="M2863" s="3">
        <v>726</v>
      </c>
    </row>
    <row r="2864" spans="1:13" x14ac:dyDescent="0.2">
      <c r="A2864" s="3" t="s">
        <v>507</v>
      </c>
      <c r="B2864" s="3" t="s">
        <v>11</v>
      </c>
      <c r="C2864">
        <f>VLOOKUP(D2864,s5_hara,2,FALSE)</f>
        <v>174</v>
      </c>
      <c r="D2864" s="3" t="s">
        <v>523</v>
      </c>
      <c r="E2864" s="3">
        <v>4</v>
      </c>
      <c r="F2864" s="3">
        <v>19</v>
      </c>
      <c r="G2864" s="4">
        <v>0.1</v>
      </c>
      <c r="H2864" s="5">
        <v>0.84199999999999997</v>
      </c>
      <c r="I2864" s="5">
        <v>0.158</v>
      </c>
      <c r="J2864" s="3"/>
      <c r="L2864" s="3" t="s">
        <v>80</v>
      </c>
      <c r="M2864" s="3">
        <v>266</v>
      </c>
    </row>
    <row r="2865" spans="1:11" x14ac:dyDescent="0.2">
      <c r="A2865" s="3" t="s">
        <v>507</v>
      </c>
      <c r="B2865" s="3" t="s">
        <v>11</v>
      </c>
      <c r="C2865">
        <f>VLOOKUP(D2865,s5_hara,2,FALSE)</f>
        <v>174</v>
      </c>
      <c r="D2865" s="3" t="s">
        <v>523</v>
      </c>
      <c r="E2865" s="3">
        <v>5</v>
      </c>
      <c r="F2865" s="3">
        <v>36</v>
      </c>
      <c r="G2865" s="4">
        <v>0.18</v>
      </c>
      <c r="H2865" s="5">
        <v>0.63900000000000001</v>
      </c>
      <c r="I2865" s="5">
        <v>0.16700000000000001</v>
      </c>
      <c r="J2865" s="5">
        <v>0.19400000000000001</v>
      </c>
      <c r="K2865" t="str">
        <f t="shared" ref="K2848:K2911" si="93">TRIM(L2865)</f>
        <v/>
      </c>
    </row>
    <row r="2866" spans="1:11" x14ac:dyDescent="0.2">
      <c r="A2866" s="3" t="s">
        <v>507</v>
      </c>
      <c r="B2866" s="3" t="s">
        <v>11</v>
      </c>
      <c r="C2866">
        <f>VLOOKUP(D2866,s5_hara,2,FALSE)</f>
        <v>174</v>
      </c>
      <c r="D2866" s="3" t="s">
        <v>523</v>
      </c>
      <c r="E2866" s="3">
        <v>6</v>
      </c>
      <c r="F2866" s="3">
        <v>46</v>
      </c>
      <c r="G2866" s="4">
        <v>0.23</v>
      </c>
      <c r="H2866" s="5">
        <v>0.39100000000000001</v>
      </c>
      <c r="I2866" s="5">
        <v>0.39100000000000001</v>
      </c>
      <c r="J2866" s="5">
        <v>0.217</v>
      </c>
      <c r="K2866" t="str">
        <f t="shared" si="93"/>
        <v/>
      </c>
    </row>
    <row r="2867" spans="1:11" x14ac:dyDescent="0.2">
      <c r="A2867" s="3" t="s">
        <v>507</v>
      </c>
      <c r="B2867" s="3" t="s">
        <v>11</v>
      </c>
      <c r="C2867">
        <f>VLOOKUP(D2867,s5_hara,2,FALSE)</f>
        <v>174</v>
      </c>
      <c r="D2867" s="3" t="s">
        <v>523</v>
      </c>
      <c r="E2867" s="3">
        <v>7</v>
      </c>
      <c r="F2867" s="3">
        <v>72</v>
      </c>
      <c r="G2867" s="4">
        <v>0.37</v>
      </c>
      <c r="H2867" s="5">
        <v>0.36099999999999999</v>
      </c>
      <c r="I2867" s="5">
        <v>0.41699999999999998</v>
      </c>
      <c r="J2867" s="5">
        <v>0.222</v>
      </c>
      <c r="K2867" t="str">
        <f t="shared" si="93"/>
        <v/>
      </c>
    </row>
    <row r="2868" spans="1:11" x14ac:dyDescent="0.2">
      <c r="A2868" s="3" t="s">
        <v>507</v>
      </c>
      <c r="B2868" s="3" t="s">
        <v>11</v>
      </c>
      <c r="C2868" t="e">
        <f>VLOOKUP(D2868,s5_hara,2,FALSE)</f>
        <v>#N/A</v>
      </c>
      <c r="D2868" s="3" t="s">
        <v>524</v>
      </c>
      <c r="E2868" s="3">
        <v>5</v>
      </c>
      <c r="F2868" s="3">
        <v>1</v>
      </c>
      <c r="G2868" s="4">
        <v>0.5</v>
      </c>
      <c r="H2868" s="3"/>
      <c r="I2868" s="3"/>
      <c r="J2868" s="5">
        <v>1</v>
      </c>
      <c r="K2868" t="str">
        <f t="shared" si="93"/>
        <v/>
      </c>
    </row>
    <row r="2869" spans="1:11" x14ac:dyDescent="0.2">
      <c r="A2869" s="3" t="s">
        <v>507</v>
      </c>
      <c r="B2869" s="3" t="s">
        <v>11</v>
      </c>
      <c r="C2869" t="e">
        <f>VLOOKUP(D2869,s5_hara,2,FALSE)</f>
        <v>#N/A</v>
      </c>
      <c r="D2869" s="3" t="s">
        <v>524</v>
      </c>
      <c r="E2869" s="3">
        <v>7</v>
      </c>
      <c r="F2869" s="3">
        <v>1</v>
      </c>
      <c r="G2869" s="4">
        <v>0.5</v>
      </c>
      <c r="H2869" s="3"/>
      <c r="I2869" s="3"/>
      <c r="J2869" s="5">
        <v>1</v>
      </c>
      <c r="K2869" t="str">
        <f t="shared" si="93"/>
        <v/>
      </c>
    </row>
    <row r="2870" spans="1:11" x14ac:dyDescent="0.2">
      <c r="A2870" s="3" t="s">
        <v>507</v>
      </c>
      <c r="B2870" s="3" t="s">
        <v>11</v>
      </c>
      <c r="C2870">
        <f>VLOOKUP(D2870,s5_hara,2,FALSE)</f>
        <v>732</v>
      </c>
      <c r="D2870" s="3" t="s">
        <v>14</v>
      </c>
      <c r="E2870" s="3">
        <v>7</v>
      </c>
      <c r="F2870" s="3">
        <v>1</v>
      </c>
      <c r="G2870" s="4">
        <v>1</v>
      </c>
      <c r="H2870" s="3"/>
      <c r="I2870" s="3"/>
      <c r="J2870" s="5">
        <v>1</v>
      </c>
      <c r="K2870" t="str">
        <f t="shared" si="93"/>
        <v/>
      </c>
    </row>
    <row r="2871" spans="1:11" x14ac:dyDescent="0.2">
      <c r="A2871" s="3" t="s">
        <v>507</v>
      </c>
      <c r="B2871" s="3" t="s">
        <v>11</v>
      </c>
      <c r="C2871">
        <f>VLOOKUP(D2871,s5_hara,2,FALSE)</f>
        <v>3045</v>
      </c>
      <c r="D2871" s="3" t="s">
        <v>15</v>
      </c>
      <c r="E2871" s="3">
        <v>2</v>
      </c>
      <c r="F2871" s="3">
        <v>1</v>
      </c>
      <c r="G2871" s="4">
        <v>0.04</v>
      </c>
      <c r="H2871" s="3"/>
      <c r="I2871" s="5">
        <v>1</v>
      </c>
      <c r="J2871" s="3"/>
      <c r="K2871" t="str">
        <f t="shared" si="93"/>
        <v/>
      </c>
    </row>
    <row r="2872" spans="1:11" x14ac:dyDescent="0.2">
      <c r="A2872" s="3" t="s">
        <v>507</v>
      </c>
      <c r="B2872" s="3" t="s">
        <v>11</v>
      </c>
      <c r="C2872">
        <f>VLOOKUP(D2872,s5_hara,2,FALSE)</f>
        <v>3045</v>
      </c>
      <c r="D2872" s="3" t="s">
        <v>15</v>
      </c>
      <c r="E2872" s="3">
        <v>3</v>
      </c>
      <c r="F2872" s="3">
        <v>1</v>
      </c>
      <c r="G2872" s="4">
        <v>0.04</v>
      </c>
      <c r="H2872" s="3"/>
      <c r="I2872" s="5">
        <v>1</v>
      </c>
      <c r="J2872" s="3"/>
      <c r="K2872" t="str">
        <f t="shared" si="93"/>
        <v/>
      </c>
    </row>
    <row r="2873" spans="1:11" x14ac:dyDescent="0.2">
      <c r="A2873" s="3" t="s">
        <v>507</v>
      </c>
      <c r="B2873" s="3" t="s">
        <v>11</v>
      </c>
      <c r="C2873">
        <f>VLOOKUP(D2873,s5_hara,2,FALSE)</f>
        <v>3045</v>
      </c>
      <c r="D2873" s="3" t="s">
        <v>15</v>
      </c>
      <c r="E2873" s="3">
        <v>4</v>
      </c>
      <c r="F2873" s="3">
        <v>5</v>
      </c>
      <c r="G2873" s="4">
        <v>0.2</v>
      </c>
      <c r="H2873" s="3"/>
      <c r="I2873" s="5">
        <v>0.4</v>
      </c>
      <c r="J2873" s="5">
        <v>0.6</v>
      </c>
      <c r="K2873" t="str">
        <f t="shared" si="93"/>
        <v/>
      </c>
    </row>
    <row r="2874" spans="1:11" x14ac:dyDescent="0.2">
      <c r="A2874" s="3" t="s">
        <v>507</v>
      </c>
      <c r="B2874" s="3" t="s">
        <v>11</v>
      </c>
      <c r="C2874">
        <f>VLOOKUP(D2874,s5_hara,2,FALSE)</f>
        <v>3045</v>
      </c>
      <c r="D2874" s="3" t="s">
        <v>15</v>
      </c>
      <c r="E2874" s="3">
        <v>5</v>
      </c>
      <c r="F2874" s="3">
        <v>6</v>
      </c>
      <c r="G2874" s="4">
        <v>0.24</v>
      </c>
      <c r="H2874" s="5">
        <v>0.33300000000000002</v>
      </c>
      <c r="I2874" s="3"/>
      <c r="J2874" s="5">
        <v>0.66700000000000004</v>
      </c>
      <c r="K2874" t="str">
        <f t="shared" si="93"/>
        <v/>
      </c>
    </row>
    <row r="2875" spans="1:11" x14ac:dyDescent="0.2">
      <c r="A2875" s="3" t="s">
        <v>507</v>
      </c>
      <c r="B2875" s="3" t="s">
        <v>11</v>
      </c>
      <c r="C2875">
        <f>VLOOKUP(D2875,s5_hara,2,FALSE)</f>
        <v>3045</v>
      </c>
      <c r="D2875" s="3" t="s">
        <v>15</v>
      </c>
      <c r="E2875" s="3">
        <v>6</v>
      </c>
      <c r="F2875" s="3">
        <v>5</v>
      </c>
      <c r="G2875" s="4">
        <v>0.2</v>
      </c>
      <c r="H2875" s="5">
        <v>1</v>
      </c>
      <c r="I2875" s="3"/>
      <c r="J2875" s="3"/>
      <c r="K2875" t="str">
        <f t="shared" si="93"/>
        <v/>
      </c>
    </row>
    <row r="2876" spans="1:11" x14ac:dyDescent="0.2">
      <c r="A2876" s="3" t="s">
        <v>507</v>
      </c>
      <c r="B2876" s="3" t="s">
        <v>11</v>
      </c>
      <c r="C2876">
        <f>VLOOKUP(D2876,s5_hara,2,FALSE)</f>
        <v>3045</v>
      </c>
      <c r="D2876" s="3" t="s">
        <v>15</v>
      </c>
      <c r="E2876" s="3">
        <v>7</v>
      </c>
      <c r="F2876" s="3">
        <v>7</v>
      </c>
      <c r="G2876" s="4">
        <v>0.28000000000000003</v>
      </c>
      <c r="H2876" s="5">
        <v>0.14299999999999999</v>
      </c>
      <c r="I2876" s="5">
        <v>0.28599999999999998</v>
      </c>
      <c r="J2876" s="5">
        <v>0.57099999999999995</v>
      </c>
      <c r="K2876" t="str">
        <f t="shared" si="93"/>
        <v/>
      </c>
    </row>
    <row r="2877" spans="1:11" x14ac:dyDescent="0.2">
      <c r="A2877" s="3" t="s">
        <v>507</v>
      </c>
      <c r="B2877" s="3" t="s">
        <v>11</v>
      </c>
      <c r="C2877">
        <f>VLOOKUP(D2877,s5_hara,2,FALSE)</f>
        <v>71</v>
      </c>
      <c r="D2877" s="3" t="s">
        <v>83</v>
      </c>
      <c r="E2877" s="3">
        <v>4</v>
      </c>
      <c r="F2877" s="3">
        <v>2</v>
      </c>
      <c r="G2877" s="4">
        <v>0.22</v>
      </c>
      <c r="H2877" s="5">
        <v>1</v>
      </c>
      <c r="I2877" s="3"/>
      <c r="J2877" s="3"/>
      <c r="K2877" t="str">
        <f t="shared" si="93"/>
        <v/>
      </c>
    </row>
    <row r="2878" spans="1:11" x14ac:dyDescent="0.2">
      <c r="A2878" s="3" t="s">
        <v>507</v>
      </c>
      <c r="B2878" s="3" t="s">
        <v>11</v>
      </c>
      <c r="C2878">
        <f>VLOOKUP(D2878,s5_hara,2,FALSE)</f>
        <v>71</v>
      </c>
      <c r="D2878" s="3" t="s">
        <v>83</v>
      </c>
      <c r="E2878" s="3">
        <v>6</v>
      </c>
      <c r="F2878" s="3">
        <v>1</v>
      </c>
      <c r="G2878" s="4">
        <v>0.11</v>
      </c>
      <c r="H2878" s="5">
        <v>1</v>
      </c>
      <c r="I2878" s="3"/>
      <c r="J2878" s="3"/>
      <c r="K2878" t="str">
        <f t="shared" si="93"/>
        <v/>
      </c>
    </row>
    <row r="2879" spans="1:11" x14ac:dyDescent="0.2">
      <c r="A2879" s="3" t="s">
        <v>507</v>
      </c>
      <c r="B2879" s="3" t="s">
        <v>11</v>
      </c>
      <c r="C2879">
        <f>VLOOKUP(D2879,s5_hara,2,FALSE)</f>
        <v>71</v>
      </c>
      <c r="D2879" s="3" t="s">
        <v>83</v>
      </c>
      <c r="E2879" s="3">
        <v>7</v>
      </c>
      <c r="F2879" s="3">
        <v>6</v>
      </c>
      <c r="G2879" s="4">
        <v>0.67</v>
      </c>
      <c r="H2879" s="5">
        <v>0.66700000000000004</v>
      </c>
      <c r="I2879" s="5">
        <v>0.16700000000000001</v>
      </c>
      <c r="J2879" s="5">
        <v>0.16700000000000001</v>
      </c>
      <c r="K2879" t="str">
        <f t="shared" si="93"/>
        <v/>
      </c>
    </row>
    <row r="2880" spans="1:11" x14ac:dyDescent="0.2">
      <c r="A2880" s="3" t="s">
        <v>507</v>
      </c>
      <c r="B2880" s="3" t="s">
        <v>11</v>
      </c>
      <c r="C2880">
        <f>VLOOKUP(D2880,s5_hara,2,FALSE)</f>
        <v>637</v>
      </c>
      <c r="D2880" s="3" t="s">
        <v>169</v>
      </c>
      <c r="E2880" s="3">
        <v>7</v>
      </c>
      <c r="F2880" s="3">
        <v>1</v>
      </c>
      <c r="G2880" s="4">
        <v>1</v>
      </c>
      <c r="H2880" s="3"/>
      <c r="I2880" s="3"/>
      <c r="J2880" s="5">
        <v>1</v>
      </c>
      <c r="K2880" t="str">
        <f t="shared" si="93"/>
        <v/>
      </c>
    </row>
    <row r="2881" spans="1:11" x14ac:dyDescent="0.2">
      <c r="A2881" s="3" t="s">
        <v>507</v>
      </c>
      <c r="B2881" s="3" t="s">
        <v>11</v>
      </c>
      <c r="C2881">
        <f>VLOOKUP(D2881,s5_hara,2,FALSE)</f>
        <v>150</v>
      </c>
      <c r="D2881" s="3" t="s">
        <v>525</v>
      </c>
      <c r="E2881" s="3">
        <v>2</v>
      </c>
      <c r="F2881" s="3">
        <v>1</v>
      </c>
      <c r="G2881" s="4">
        <v>0.08</v>
      </c>
      <c r="H2881" s="3"/>
      <c r="I2881" s="3"/>
      <c r="J2881" s="5">
        <v>1</v>
      </c>
      <c r="K2881" t="str">
        <f t="shared" si="93"/>
        <v/>
      </c>
    </row>
    <row r="2882" spans="1:11" x14ac:dyDescent="0.2">
      <c r="A2882" s="3" t="s">
        <v>507</v>
      </c>
      <c r="B2882" s="3" t="s">
        <v>11</v>
      </c>
      <c r="C2882">
        <f>VLOOKUP(D2882,s5_hara,2,FALSE)</f>
        <v>150</v>
      </c>
      <c r="D2882" s="3" t="s">
        <v>525</v>
      </c>
      <c r="E2882" s="3">
        <v>3</v>
      </c>
      <c r="F2882" s="3">
        <v>1</v>
      </c>
      <c r="G2882" s="4">
        <v>0.08</v>
      </c>
      <c r="H2882" s="5">
        <v>1</v>
      </c>
      <c r="I2882" s="3"/>
      <c r="J2882" s="3"/>
      <c r="K2882" t="str">
        <f t="shared" si="93"/>
        <v/>
      </c>
    </row>
    <row r="2883" spans="1:11" x14ac:dyDescent="0.2">
      <c r="A2883" s="3" t="s">
        <v>507</v>
      </c>
      <c r="B2883" s="3" t="s">
        <v>11</v>
      </c>
      <c r="C2883">
        <f>VLOOKUP(D2883,s5_hara,2,FALSE)</f>
        <v>150</v>
      </c>
      <c r="D2883" s="3" t="s">
        <v>525</v>
      </c>
      <c r="E2883" s="3">
        <v>5</v>
      </c>
      <c r="F2883" s="3">
        <v>4</v>
      </c>
      <c r="G2883" s="4">
        <v>0.33</v>
      </c>
      <c r="H2883" s="5">
        <v>0.5</v>
      </c>
      <c r="I2883" s="3"/>
      <c r="J2883" s="5">
        <v>0.5</v>
      </c>
      <c r="K2883" t="str">
        <f t="shared" si="93"/>
        <v/>
      </c>
    </row>
    <row r="2884" spans="1:11" x14ac:dyDescent="0.2">
      <c r="A2884" s="3" t="s">
        <v>507</v>
      </c>
      <c r="B2884" s="3" t="s">
        <v>11</v>
      </c>
      <c r="C2884">
        <f>VLOOKUP(D2884,s5_hara,2,FALSE)</f>
        <v>150</v>
      </c>
      <c r="D2884" s="3" t="s">
        <v>525</v>
      </c>
      <c r="E2884" s="3">
        <v>6</v>
      </c>
      <c r="F2884" s="3">
        <v>2</v>
      </c>
      <c r="G2884" s="4">
        <v>0.17</v>
      </c>
      <c r="H2884" s="5">
        <v>1</v>
      </c>
      <c r="I2884" s="3"/>
      <c r="J2884" s="3"/>
      <c r="K2884" t="str">
        <f t="shared" si="93"/>
        <v/>
      </c>
    </row>
    <row r="2885" spans="1:11" x14ac:dyDescent="0.2">
      <c r="A2885" s="3" t="s">
        <v>507</v>
      </c>
      <c r="B2885" s="3" t="s">
        <v>11</v>
      </c>
      <c r="C2885">
        <f>VLOOKUP(D2885,s5_hara,2,FALSE)</f>
        <v>150</v>
      </c>
      <c r="D2885" s="3" t="s">
        <v>525</v>
      </c>
      <c r="E2885" s="3">
        <v>7</v>
      </c>
      <c r="F2885" s="3">
        <v>4</v>
      </c>
      <c r="G2885" s="4">
        <v>0.33</v>
      </c>
      <c r="H2885" s="5">
        <v>1</v>
      </c>
      <c r="I2885" s="3"/>
      <c r="J2885" s="3"/>
      <c r="K2885" t="str">
        <f t="shared" si="93"/>
        <v/>
      </c>
    </row>
    <row r="2886" spans="1:11" x14ac:dyDescent="0.2">
      <c r="A2886" s="3" t="s">
        <v>507</v>
      </c>
      <c r="B2886" s="3" t="s">
        <v>11</v>
      </c>
      <c r="C2886">
        <f>VLOOKUP(D2886,s5_hara,2,FALSE)</f>
        <v>155</v>
      </c>
      <c r="D2886" s="3" t="s">
        <v>126</v>
      </c>
      <c r="E2886" s="3">
        <v>1</v>
      </c>
      <c r="F2886" s="3">
        <v>1</v>
      </c>
      <c r="G2886" s="4">
        <v>0.01</v>
      </c>
      <c r="H2886" s="3"/>
      <c r="I2886" s="5">
        <v>1</v>
      </c>
      <c r="J2886" s="3"/>
      <c r="K2886" t="str">
        <f t="shared" si="93"/>
        <v/>
      </c>
    </row>
    <row r="2887" spans="1:11" x14ac:dyDescent="0.2">
      <c r="A2887" s="3" t="s">
        <v>507</v>
      </c>
      <c r="B2887" s="3" t="s">
        <v>11</v>
      </c>
      <c r="C2887">
        <f>VLOOKUP(D2887,s5_hara,2,FALSE)</f>
        <v>155</v>
      </c>
      <c r="D2887" s="3" t="s">
        <v>126</v>
      </c>
      <c r="E2887" s="3">
        <v>2</v>
      </c>
      <c r="F2887" s="3">
        <v>5</v>
      </c>
      <c r="G2887" s="4">
        <v>0.03</v>
      </c>
      <c r="H2887" s="5">
        <v>0.2</v>
      </c>
      <c r="I2887" s="5">
        <v>0.6</v>
      </c>
      <c r="J2887" s="5">
        <v>0.2</v>
      </c>
      <c r="K2887" t="str">
        <f t="shared" si="93"/>
        <v/>
      </c>
    </row>
    <row r="2888" spans="1:11" x14ac:dyDescent="0.2">
      <c r="A2888" s="3" t="s">
        <v>507</v>
      </c>
      <c r="B2888" s="3" t="s">
        <v>11</v>
      </c>
      <c r="C2888">
        <f>VLOOKUP(D2888,s5_hara,2,FALSE)</f>
        <v>155</v>
      </c>
      <c r="D2888" s="3" t="s">
        <v>126</v>
      </c>
      <c r="E2888" s="3">
        <v>3</v>
      </c>
      <c r="F2888" s="3">
        <v>13</v>
      </c>
      <c r="G2888" s="4">
        <v>0.09</v>
      </c>
      <c r="H2888" s="5">
        <v>0.61499999999999999</v>
      </c>
      <c r="I2888" s="5">
        <v>0.38500000000000001</v>
      </c>
      <c r="J2888" s="3"/>
      <c r="K2888" t="str">
        <f t="shared" si="93"/>
        <v/>
      </c>
    </row>
    <row r="2889" spans="1:11" x14ac:dyDescent="0.2">
      <c r="A2889" s="3" t="s">
        <v>507</v>
      </c>
      <c r="B2889" s="3" t="s">
        <v>11</v>
      </c>
      <c r="C2889">
        <f>VLOOKUP(D2889,s5_hara,2,FALSE)</f>
        <v>155</v>
      </c>
      <c r="D2889" s="3" t="s">
        <v>126</v>
      </c>
      <c r="E2889" s="3">
        <v>4</v>
      </c>
      <c r="F2889" s="3">
        <v>12</v>
      </c>
      <c r="G2889" s="4">
        <v>0.08</v>
      </c>
      <c r="H2889" s="5">
        <v>0.5</v>
      </c>
      <c r="I2889" s="5">
        <v>0.25</v>
      </c>
      <c r="J2889" s="5">
        <v>0.25</v>
      </c>
      <c r="K2889" t="str">
        <f t="shared" si="93"/>
        <v/>
      </c>
    </row>
    <row r="2890" spans="1:11" x14ac:dyDescent="0.2">
      <c r="A2890" s="3" t="s">
        <v>507</v>
      </c>
      <c r="B2890" s="3" t="s">
        <v>11</v>
      </c>
      <c r="C2890">
        <f>VLOOKUP(D2890,s5_hara,2,FALSE)</f>
        <v>155</v>
      </c>
      <c r="D2890" s="3" t="s">
        <v>126</v>
      </c>
      <c r="E2890" s="3">
        <v>5</v>
      </c>
      <c r="F2890" s="3">
        <v>27</v>
      </c>
      <c r="G2890" s="4">
        <v>0.18</v>
      </c>
      <c r="H2890" s="5">
        <v>0.55600000000000005</v>
      </c>
      <c r="I2890" s="5">
        <v>0.29599999999999999</v>
      </c>
      <c r="J2890" s="5">
        <v>0.14799999999999999</v>
      </c>
      <c r="K2890" t="str">
        <f t="shared" si="93"/>
        <v/>
      </c>
    </row>
    <row r="2891" spans="1:11" x14ac:dyDescent="0.2">
      <c r="A2891" s="3" t="s">
        <v>507</v>
      </c>
      <c r="B2891" s="3" t="s">
        <v>11</v>
      </c>
      <c r="C2891">
        <f>VLOOKUP(D2891,s5_hara,2,FALSE)</f>
        <v>155</v>
      </c>
      <c r="D2891" s="3" t="s">
        <v>126</v>
      </c>
      <c r="E2891" s="3">
        <v>6</v>
      </c>
      <c r="F2891" s="3">
        <v>34</v>
      </c>
      <c r="G2891" s="4">
        <v>0.23</v>
      </c>
      <c r="H2891" s="5">
        <v>0.35299999999999998</v>
      </c>
      <c r="I2891" s="5">
        <v>0.52900000000000003</v>
      </c>
      <c r="J2891" s="5">
        <v>0.11799999999999999</v>
      </c>
      <c r="K2891" t="str">
        <f t="shared" si="93"/>
        <v/>
      </c>
    </row>
    <row r="2892" spans="1:11" x14ac:dyDescent="0.2">
      <c r="A2892" s="3" t="s">
        <v>507</v>
      </c>
      <c r="B2892" s="3" t="s">
        <v>11</v>
      </c>
      <c r="C2892">
        <f>VLOOKUP(D2892,s5_hara,2,FALSE)</f>
        <v>155</v>
      </c>
      <c r="D2892" s="3" t="s">
        <v>126</v>
      </c>
      <c r="E2892" s="3">
        <v>7</v>
      </c>
      <c r="F2892" s="3">
        <v>57</v>
      </c>
      <c r="G2892" s="4">
        <v>0.38</v>
      </c>
      <c r="H2892" s="5">
        <v>0.316</v>
      </c>
      <c r="I2892" s="5">
        <v>0.439</v>
      </c>
      <c r="J2892" s="5">
        <v>0.246</v>
      </c>
      <c r="K2892" t="str">
        <f t="shared" si="93"/>
        <v/>
      </c>
    </row>
    <row r="2893" spans="1:11" x14ac:dyDescent="0.2">
      <c r="A2893" s="3" t="s">
        <v>507</v>
      </c>
      <c r="B2893" s="3" t="s">
        <v>11</v>
      </c>
      <c r="C2893">
        <f>VLOOKUP(D2893,s5_hara,2,FALSE)</f>
        <v>158</v>
      </c>
      <c r="D2893" s="3" t="s">
        <v>526</v>
      </c>
      <c r="E2893" s="3">
        <v>6</v>
      </c>
      <c r="F2893" s="3">
        <v>1</v>
      </c>
      <c r="G2893" s="4">
        <v>0.33</v>
      </c>
      <c r="H2893" s="5">
        <v>1</v>
      </c>
      <c r="I2893" s="3"/>
      <c r="J2893" s="3"/>
      <c r="K2893" t="str">
        <f t="shared" si="93"/>
        <v/>
      </c>
    </row>
    <row r="2894" spans="1:11" x14ac:dyDescent="0.2">
      <c r="A2894" s="3" t="s">
        <v>507</v>
      </c>
      <c r="B2894" s="3" t="s">
        <v>11</v>
      </c>
      <c r="C2894">
        <f>VLOOKUP(D2894,s5_hara,2,FALSE)</f>
        <v>158</v>
      </c>
      <c r="D2894" s="3" t="s">
        <v>526</v>
      </c>
      <c r="E2894" s="3">
        <v>7</v>
      </c>
      <c r="F2894" s="3">
        <v>2</v>
      </c>
      <c r="G2894" s="4">
        <v>0.67</v>
      </c>
      <c r="H2894" s="5">
        <v>1</v>
      </c>
      <c r="I2894" s="3"/>
      <c r="J2894" s="3"/>
      <c r="K2894" t="str">
        <f t="shared" si="93"/>
        <v/>
      </c>
    </row>
    <row r="2895" spans="1:11" x14ac:dyDescent="0.2">
      <c r="A2895" s="3" t="s">
        <v>507</v>
      </c>
      <c r="B2895" s="3" t="s">
        <v>11</v>
      </c>
      <c r="C2895">
        <f>VLOOKUP(D2895,s5_hara,2,FALSE)</f>
        <v>146</v>
      </c>
      <c r="D2895" s="3" t="s">
        <v>268</v>
      </c>
      <c r="E2895" s="3">
        <v>3</v>
      </c>
      <c r="F2895" s="3">
        <v>2</v>
      </c>
      <c r="G2895" s="4">
        <v>0.09</v>
      </c>
      <c r="H2895" s="5">
        <v>0.5</v>
      </c>
      <c r="I2895" s="3"/>
      <c r="J2895" s="5">
        <v>0.5</v>
      </c>
      <c r="K2895" t="str">
        <f t="shared" si="93"/>
        <v/>
      </c>
    </row>
    <row r="2896" spans="1:11" x14ac:dyDescent="0.2">
      <c r="A2896" s="3" t="s">
        <v>507</v>
      </c>
      <c r="B2896" s="3" t="s">
        <v>11</v>
      </c>
      <c r="C2896">
        <f>VLOOKUP(D2896,s5_hara,2,FALSE)</f>
        <v>146</v>
      </c>
      <c r="D2896" s="3" t="s">
        <v>268</v>
      </c>
      <c r="E2896" s="3">
        <v>4</v>
      </c>
      <c r="F2896" s="3">
        <v>1</v>
      </c>
      <c r="G2896" s="4">
        <v>0.05</v>
      </c>
      <c r="H2896" s="5">
        <v>1</v>
      </c>
      <c r="I2896" s="3"/>
      <c r="J2896" s="3"/>
      <c r="K2896" t="str">
        <f t="shared" si="93"/>
        <v/>
      </c>
    </row>
    <row r="2897" spans="1:11" x14ac:dyDescent="0.2">
      <c r="A2897" s="3" t="s">
        <v>507</v>
      </c>
      <c r="B2897" s="3" t="s">
        <v>11</v>
      </c>
      <c r="C2897">
        <f>VLOOKUP(D2897,s5_hara,2,FALSE)</f>
        <v>146</v>
      </c>
      <c r="D2897" s="3" t="s">
        <v>268</v>
      </c>
      <c r="E2897" s="3">
        <v>5</v>
      </c>
      <c r="F2897" s="3">
        <v>6</v>
      </c>
      <c r="G2897" s="4">
        <v>0.27</v>
      </c>
      <c r="H2897" s="5">
        <v>0.83299999999999996</v>
      </c>
      <c r="I2897" s="3"/>
      <c r="J2897" s="5">
        <v>0.16700000000000001</v>
      </c>
      <c r="K2897" t="str">
        <f t="shared" si="93"/>
        <v/>
      </c>
    </row>
    <row r="2898" spans="1:11" x14ac:dyDescent="0.2">
      <c r="A2898" s="3" t="s">
        <v>507</v>
      </c>
      <c r="B2898" s="3" t="s">
        <v>11</v>
      </c>
      <c r="C2898">
        <f>VLOOKUP(D2898,s5_hara,2,FALSE)</f>
        <v>146</v>
      </c>
      <c r="D2898" s="3" t="s">
        <v>268</v>
      </c>
      <c r="E2898" s="3">
        <v>6</v>
      </c>
      <c r="F2898" s="3">
        <v>3</v>
      </c>
      <c r="G2898" s="4">
        <v>0.14000000000000001</v>
      </c>
      <c r="H2898" s="5">
        <v>0.66700000000000004</v>
      </c>
      <c r="I2898" s="5">
        <v>0.33300000000000002</v>
      </c>
      <c r="J2898" s="3"/>
      <c r="K2898" t="str">
        <f t="shared" si="93"/>
        <v/>
      </c>
    </row>
    <row r="2899" spans="1:11" x14ac:dyDescent="0.2">
      <c r="A2899" s="3" t="s">
        <v>507</v>
      </c>
      <c r="B2899" s="3" t="s">
        <v>11</v>
      </c>
      <c r="C2899">
        <f>VLOOKUP(D2899,s5_hara,2,FALSE)</f>
        <v>146</v>
      </c>
      <c r="D2899" s="3" t="s">
        <v>268</v>
      </c>
      <c r="E2899" s="3">
        <v>7</v>
      </c>
      <c r="F2899" s="3">
        <v>10</v>
      </c>
      <c r="G2899" s="4">
        <v>0.45</v>
      </c>
      <c r="H2899" s="5">
        <v>0.9</v>
      </c>
      <c r="I2899" s="5">
        <v>0.1</v>
      </c>
      <c r="J2899" s="3"/>
      <c r="K2899" t="str">
        <f t="shared" si="93"/>
        <v/>
      </c>
    </row>
    <row r="2900" spans="1:11" x14ac:dyDescent="0.2">
      <c r="A2900" s="3" t="s">
        <v>507</v>
      </c>
      <c r="B2900" s="3" t="s">
        <v>11</v>
      </c>
      <c r="C2900">
        <f>VLOOKUP(D2900,s5_hara,2,FALSE)</f>
        <v>119</v>
      </c>
      <c r="D2900" s="3" t="s">
        <v>144</v>
      </c>
      <c r="E2900" s="3">
        <v>3</v>
      </c>
      <c r="F2900" s="3">
        <v>3</v>
      </c>
      <c r="G2900" s="4">
        <v>0.02</v>
      </c>
      <c r="H2900" s="5">
        <v>0.66700000000000004</v>
      </c>
      <c r="I2900" s="3"/>
      <c r="J2900" s="5">
        <v>0.33300000000000002</v>
      </c>
      <c r="K2900" t="str">
        <f t="shared" si="93"/>
        <v/>
      </c>
    </row>
    <row r="2901" spans="1:11" x14ac:dyDescent="0.2">
      <c r="A2901" s="3" t="s">
        <v>507</v>
      </c>
      <c r="B2901" s="3" t="s">
        <v>11</v>
      </c>
      <c r="C2901">
        <f>VLOOKUP(D2901,s5_hara,2,FALSE)</f>
        <v>119</v>
      </c>
      <c r="D2901" s="3" t="s">
        <v>144</v>
      </c>
      <c r="E2901" s="3">
        <v>4</v>
      </c>
      <c r="F2901" s="3">
        <v>6</v>
      </c>
      <c r="G2901" s="4">
        <v>0.04</v>
      </c>
      <c r="H2901" s="5">
        <v>0.66700000000000004</v>
      </c>
      <c r="I2901" s="5">
        <v>0.16700000000000001</v>
      </c>
      <c r="J2901" s="5">
        <v>0.16700000000000001</v>
      </c>
      <c r="K2901" t="str">
        <f t="shared" si="93"/>
        <v/>
      </c>
    </row>
    <row r="2902" spans="1:11" x14ac:dyDescent="0.2">
      <c r="A2902" s="3" t="s">
        <v>507</v>
      </c>
      <c r="B2902" s="3" t="s">
        <v>11</v>
      </c>
      <c r="C2902">
        <f>VLOOKUP(D2902,s5_hara,2,FALSE)</f>
        <v>119</v>
      </c>
      <c r="D2902" s="3" t="s">
        <v>144</v>
      </c>
      <c r="E2902" s="3">
        <v>5</v>
      </c>
      <c r="F2902" s="3">
        <v>19</v>
      </c>
      <c r="G2902" s="4">
        <v>0.13</v>
      </c>
      <c r="H2902" s="5">
        <v>1</v>
      </c>
      <c r="I2902" s="3"/>
      <c r="J2902" s="3"/>
      <c r="K2902" t="str">
        <f t="shared" si="93"/>
        <v/>
      </c>
    </row>
    <row r="2903" spans="1:11" x14ac:dyDescent="0.2">
      <c r="A2903" s="3" t="s">
        <v>507</v>
      </c>
      <c r="B2903" s="3" t="s">
        <v>11</v>
      </c>
      <c r="C2903">
        <f>VLOOKUP(D2903,s5_hara,2,FALSE)</f>
        <v>119</v>
      </c>
      <c r="D2903" s="3" t="s">
        <v>144</v>
      </c>
      <c r="E2903" s="3">
        <v>6</v>
      </c>
      <c r="F2903" s="3">
        <v>48</v>
      </c>
      <c r="G2903" s="4">
        <v>0.33</v>
      </c>
      <c r="H2903" s="5">
        <v>0.41699999999999998</v>
      </c>
      <c r="I2903" s="5">
        <v>0.35399999999999998</v>
      </c>
      <c r="J2903" s="5">
        <v>0.22900000000000001</v>
      </c>
      <c r="K2903" t="str">
        <f t="shared" si="93"/>
        <v/>
      </c>
    </row>
    <row r="2904" spans="1:11" x14ac:dyDescent="0.2">
      <c r="A2904" s="3" t="s">
        <v>507</v>
      </c>
      <c r="B2904" s="3" t="s">
        <v>11</v>
      </c>
      <c r="C2904">
        <f>VLOOKUP(D2904,s5_hara,2,FALSE)</f>
        <v>119</v>
      </c>
      <c r="D2904" s="3" t="s">
        <v>144</v>
      </c>
      <c r="E2904" s="3">
        <v>7</v>
      </c>
      <c r="F2904" s="3">
        <v>70</v>
      </c>
      <c r="G2904" s="4">
        <v>0.48</v>
      </c>
      <c r="H2904" s="5">
        <v>0.25700000000000001</v>
      </c>
      <c r="I2904" s="5">
        <v>0.41399999999999998</v>
      </c>
      <c r="J2904" s="5">
        <v>0.32900000000000001</v>
      </c>
      <c r="K2904" t="str">
        <f t="shared" si="93"/>
        <v/>
      </c>
    </row>
    <row r="2905" spans="1:11" x14ac:dyDescent="0.2">
      <c r="A2905" s="3" t="s">
        <v>507</v>
      </c>
      <c r="B2905" s="3" t="s">
        <v>11</v>
      </c>
      <c r="C2905">
        <f>VLOOKUP(D2905,s5_hara,2,FALSE)</f>
        <v>734</v>
      </c>
      <c r="D2905" s="3" t="s">
        <v>527</v>
      </c>
      <c r="E2905" s="3">
        <v>5</v>
      </c>
      <c r="F2905" s="3">
        <v>1</v>
      </c>
      <c r="G2905" s="4">
        <v>0.5</v>
      </c>
      <c r="H2905" s="5">
        <v>1</v>
      </c>
      <c r="I2905" s="3"/>
      <c r="J2905" s="3"/>
      <c r="K2905" t="str">
        <f t="shared" si="93"/>
        <v/>
      </c>
    </row>
    <row r="2906" spans="1:11" x14ac:dyDescent="0.2">
      <c r="A2906" s="3" t="s">
        <v>507</v>
      </c>
      <c r="B2906" s="3" t="s">
        <v>11</v>
      </c>
      <c r="C2906">
        <f>VLOOKUP(D2906,s5_hara,2,FALSE)</f>
        <v>734</v>
      </c>
      <c r="D2906" s="3" t="s">
        <v>527</v>
      </c>
      <c r="E2906" s="3">
        <v>7</v>
      </c>
      <c r="F2906" s="3">
        <v>1</v>
      </c>
      <c r="G2906" s="4">
        <v>0.5</v>
      </c>
      <c r="H2906" s="3"/>
      <c r="I2906" s="3"/>
      <c r="J2906" s="5">
        <v>1</v>
      </c>
      <c r="K2906" t="str">
        <f t="shared" si="93"/>
        <v/>
      </c>
    </row>
    <row r="2907" spans="1:11" x14ac:dyDescent="0.2">
      <c r="A2907" s="3" t="s">
        <v>507</v>
      </c>
      <c r="B2907" s="3" t="s">
        <v>11</v>
      </c>
      <c r="C2907" t="e">
        <f>VLOOKUP(D2907,s5_hara,2,FALSE)</f>
        <v>#N/A</v>
      </c>
      <c r="D2907" s="3" t="s">
        <v>21</v>
      </c>
      <c r="E2907" s="3">
        <v>2</v>
      </c>
      <c r="F2907" s="3">
        <v>5</v>
      </c>
      <c r="G2907" s="4">
        <v>0.04</v>
      </c>
      <c r="H2907" s="5">
        <v>0.4</v>
      </c>
      <c r="I2907" s="5">
        <v>0.2</v>
      </c>
      <c r="J2907" s="5">
        <v>0.4</v>
      </c>
      <c r="K2907" t="str">
        <f t="shared" si="93"/>
        <v/>
      </c>
    </row>
    <row r="2908" spans="1:11" x14ac:dyDescent="0.2">
      <c r="A2908" s="3" t="s">
        <v>507</v>
      </c>
      <c r="B2908" s="3" t="s">
        <v>11</v>
      </c>
      <c r="C2908" t="e">
        <f>VLOOKUP(D2908,s5_hara,2,FALSE)</f>
        <v>#N/A</v>
      </c>
      <c r="D2908" s="3" t="s">
        <v>21</v>
      </c>
      <c r="E2908" s="3">
        <v>3</v>
      </c>
      <c r="F2908" s="3">
        <v>13</v>
      </c>
      <c r="G2908" s="4">
        <v>0.1</v>
      </c>
      <c r="H2908" s="5">
        <v>0.23100000000000001</v>
      </c>
      <c r="I2908" s="5">
        <v>0.38500000000000001</v>
      </c>
      <c r="J2908" s="5">
        <v>0.38500000000000001</v>
      </c>
      <c r="K2908" t="str">
        <f t="shared" si="93"/>
        <v/>
      </c>
    </row>
    <row r="2909" spans="1:11" x14ac:dyDescent="0.2">
      <c r="A2909" s="3" t="s">
        <v>507</v>
      </c>
      <c r="B2909" s="3" t="s">
        <v>11</v>
      </c>
      <c r="C2909" t="e">
        <f>VLOOKUP(D2909,s5_hara,2,FALSE)</f>
        <v>#N/A</v>
      </c>
      <c r="D2909" s="3" t="s">
        <v>21</v>
      </c>
      <c r="E2909" s="3">
        <v>4</v>
      </c>
      <c r="F2909" s="3">
        <v>19</v>
      </c>
      <c r="G2909" s="4">
        <v>0.14000000000000001</v>
      </c>
      <c r="H2909" s="5">
        <v>0.47399999999999998</v>
      </c>
      <c r="I2909" s="5">
        <v>0.316</v>
      </c>
      <c r="J2909" s="5">
        <v>0.21099999999999999</v>
      </c>
      <c r="K2909" t="str">
        <f t="shared" si="93"/>
        <v/>
      </c>
    </row>
    <row r="2910" spans="1:11" x14ac:dyDescent="0.2">
      <c r="A2910" s="3" t="s">
        <v>507</v>
      </c>
      <c r="B2910" s="3" t="s">
        <v>11</v>
      </c>
      <c r="C2910" t="e">
        <f>VLOOKUP(D2910,s5_hara,2,FALSE)</f>
        <v>#N/A</v>
      </c>
      <c r="D2910" s="3" t="s">
        <v>21</v>
      </c>
      <c r="E2910" s="3">
        <v>5</v>
      </c>
      <c r="F2910" s="3">
        <v>37</v>
      </c>
      <c r="G2910" s="4">
        <v>0.27</v>
      </c>
      <c r="H2910" s="5">
        <v>0.45900000000000002</v>
      </c>
      <c r="I2910" s="5">
        <v>0.29699999999999999</v>
      </c>
      <c r="J2910" s="5">
        <v>0.24299999999999999</v>
      </c>
      <c r="K2910" t="str">
        <f t="shared" si="93"/>
        <v/>
      </c>
    </row>
    <row r="2911" spans="1:11" x14ac:dyDescent="0.2">
      <c r="A2911" s="3" t="s">
        <v>507</v>
      </c>
      <c r="B2911" s="3" t="s">
        <v>11</v>
      </c>
      <c r="C2911" t="e">
        <f>VLOOKUP(D2911,s5_hara,2,FALSE)</f>
        <v>#N/A</v>
      </c>
      <c r="D2911" s="3" t="s">
        <v>21</v>
      </c>
      <c r="E2911" s="3">
        <v>6</v>
      </c>
      <c r="F2911" s="3">
        <v>19</v>
      </c>
      <c r="G2911" s="4">
        <v>0.14000000000000001</v>
      </c>
      <c r="H2911" s="5">
        <v>0.47399999999999998</v>
      </c>
      <c r="I2911" s="5">
        <v>0.36799999999999999</v>
      </c>
      <c r="J2911" s="5">
        <v>0.158</v>
      </c>
      <c r="K2911" t="str">
        <f t="shared" si="93"/>
        <v/>
      </c>
    </row>
    <row r="2912" spans="1:11" x14ac:dyDescent="0.2">
      <c r="A2912" s="3" t="s">
        <v>507</v>
      </c>
      <c r="B2912" s="3" t="s">
        <v>11</v>
      </c>
      <c r="C2912" t="e">
        <f>VLOOKUP(D2912,s5_hara,2,FALSE)</f>
        <v>#N/A</v>
      </c>
      <c r="D2912" s="3" t="s">
        <v>21</v>
      </c>
      <c r="E2912" s="3">
        <v>7</v>
      </c>
      <c r="F2912" s="3">
        <v>43</v>
      </c>
      <c r="G2912" s="4">
        <v>0.32</v>
      </c>
      <c r="H2912" s="5">
        <v>0.51200000000000001</v>
      </c>
      <c r="I2912" s="5">
        <v>0.34899999999999998</v>
      </c>
      <c r="J2912" s="5">
        <v>0.14000000000000001</v>
      </c>
      <c r="K2912" t="str">
        <f t="shared" ref="K2912:K2975" si="94">TRIM(L2912)</f>
        <v/>
      </c>
    </row>
    <row r="2913" spans="1:13" x14ac:dyDescent="0.2">
      <c r="A2913" s="3" t="s">
        <v>507</v>
      </c>
      <c r="B2913" s="3" t="s">
        <v>11</v>
      </c>
      <c r="C2913">
        <f>VLOOKUP(D2913,s5_hara,2,FALSE)</f>
        <v>124</v>
      </c>
      <c r="D2913" s="3" t="s">
        <v>22</v>
      </c>
      <c r="E2913" s="3">
        <v>1</v>
      </c>
      <c r="F2913" s="3">
        <v>3</v>
      </c>
      <c r="G2913" s="4">
        <v>0.01</v>
      </c>
      <c r="H2913" s="3"/>
      <c r="I2913" s="5">
        <v>1</v>
      </c>
      <c r="J2913" s="3"/>
      <c r="K2913" t="str">
        <f t="shared" si="94"/>
        <v/>
      </c>
    </row>
    <row r="2914" spans="1:13" x14ac:dyDescent="0.2">
      <c r="A2914" s="3" t="s">
        <v>507</v>
      </c>
      <c r="B2914" s="3" t="s">
        <v>11</v>
      </c>
      <c r="C2914">
        <f>VLOOKUP(D2914,s5_hara,2,FALSE)</f>
        <v>124</v>
      </c>
      <c r="D2914" s="3" t="s">
        <v>22</v>
      </c>
      <c r="E2914" s="3">
        <v>2</v>
      </c>
      <c r="F2914" s="3">
        <v>13</v>
      </c>
      <c r="G2914" s="4">
        <v>0.05</v>
      </c>
      <c r="H2914" s="3"/>
      <c r="I2914" s="5">
        <v>0.92300000000000004</v>
      </c>
      <c r="J2914" s="5">
        <v>7.6999999999999999E-2</v>
      </c>
      <c r="K2914" t="str">
        <f t="shared" si="94"/>
        <v/>
      </c>
    </row>
    <row r="2915" spans="1:13" x14ac:dyDescent="0.2">
      <c r="A2915" s="3" t="s">
        <v>507</v>
      </c>
      <c r="B2915" s="3" t="s">
        <v>11</v>
      </c>
      <c r="C2915">
        <f>VLOOKUP(D2915,s5_hara,2,FALSE)</f>
        <v>124</v>
      </c>
      <c r="D2915" s="3" t="s">
        <v>22</v>
      </c>
      <c r="E2915" s="3">
        <v>3</v>
      </c>
      <c r="F2915" s="3">
        <v>20</v>
      </c>
      <c r="G2915" s="4">
        <v>7.0000000000000007E-2</v>
      </c>
      <c r="H2915" s="5">
        <v>0.65</v>
      </c>
      <c r="I2915" s="5">
        <v>0.2</v>
      </c>
      <c r="J2915" s="5">
        <v>0.15</v>
      </c>
      <c r="K2915" t="str">
        <f t="shared" si="94"/>
        <v/>
      </c>
    </row>
    <row r="2916" spans="1:13" x14ac:dyDescent="0.2">
      <c r="A2916" s="3" t="s">
        <v>507</v>
      </c>
      <c r="B2916" s="3" t="s">
        <v>11</v>
      </c>
      <c r="C2916">
        <f>VLOOKUP(D2916,s5_hara,2,FALSE)</f>
        <v>124</v>
      </c>
      <c r="D2916" s="3" t="s">
        <v>22</v>
      </c>
      <c r="E2916" s="3">
        <v>4</v>
      </c>
      <c r="F2916" s="3">
        <v>28</v>
      </c>
      <c r="G2916" s="4">
        <v>0.1</v>
      </c>
      <c r="H2916" s="5">
        <v>0.75</v>
      </c>
      <c r="I2916" s="5">
        <v>0.107</v>
      </c>
      <c r="J2916" s="5">
        <v>0.14299999999999999</v>
      </c>
      <c r="K2916" t="str">
        <f t="shared" si="94"/>
        <v/>
      </c>
    </row>
    <row r="2917" spans="1:13" x14ac:dyDescent="0.2">
      <c r="A2917" s="3" t="s">
        <v>507</v>
      </c>
      <c r="B2917" s="3" t="s">
        <v>11</v>
      </c>
      <c r="C2917">
        <f>VLOOKUP(D2917,s5_hara,2,FALSE)</f>
        <v>124</v>
      </c>
      <c r="D2917" s="3" t="s">
        <v>22</v>
      </c>
      <c r="E2917" s="3">
        <v>5</v>
      </c>
      <c r="F2917" s="3">
        <v>52</v>
      </c>
      <c r="G2917" s="4">
        <v>0.19</v>
      </c>
      <c r="H2917" s="5">
        <v>0.61499999999999999</v>
      </c>
      <c r="I2917" s="5">
        <v>0.25</v>
      </c>
      <c r="J2917" s="5">
        <v>0.13500000000000001</v>
      </c>
      <c r="K2917" t="str">
        <f t="shared" si="94"/>
        <v/>
      </c>
    </row>
    <row r="2918" spans="1:13" x14ac:dyDescent="0.2">
      <c r="A2918" s="3" t="s">
        <v>507</v>
      </c>
      <c r="B2918" s="3" t="s">
        <v>11</v>
      </c>
      <c r="C2918">
        <f>VLOOKUP(D2918,s5_hara,2,FALSE)</f>
        <v>124</v>
      </c>
      <c r="D2918" s="3" t="s">
        <v>22</v>
      </c>
      <c r="E2918" s="3">
        <v>6</v>
      </c>
      <c r="F2918" s="3">
        <v>60</v>
      </c>
      <c r="G2918" s="4">
        <v>0.22</v>
      </c>
      <c r="H2918" s="5">
        <v>0.53300000000000003</v>
      </c>
      <c r="I2918" s="5">
        <v>0.26700000000000002</v>
      </c>
      <c r="J2918" s="5">
        <v>0.2</v>
      </c>
      <c r="K2918" t="str">
        <f t="shared" si="94"/>
        <v/>
      </c>
    </row>
    <row r="2919" spans="1:13" x14ac:dyDescent="0.2">
      <c r="A2919" s="3" t="s">
        <v>507</v>
      </c>
      <c r="B2919" s="3" t="s">
        <v>11</v>
      </c>
      <c r="C2919">
        <f>VLOOKUP(D2919,s5_hara,2,FALSE)</f>
        <v>124</v>
      </c>
      <c r="D2919" s="3" t="s">
        <v>22</v>
      </c>
      <c r="E2919" s="3">
        <v>7</v>
      </c>
      <c r="F2919" s="3">
        <v>95</v>
      </c>
      <c r="G2919" s="4">
        <v>0.35</v>
      </c>
      <c r="H2919" s="5">
        <v>0.432</v>
      </c>
      <c r="I2919" s="5">
        <v>0.41099999999999998</v>
      </c>
      <c r="J2919" s="5">
        <v>0.158</v>
      </c>
      <c r="K2919" t="str">
        <f t="shared" si="94"/>
        <v/>
      </c>
    </row>
    <row r="2920" spans="1:13" x14ac:dyDescent="0.2">
      <c r="A2920" s="3" t="s">
        <v>507</v>
      </c>
      <c r="B2920" s="3" t="s">
        <v>74</v>
      </c>
      <c r="C2920" t="e">
        <f>VLOOKUP(D2920,s5_jai,2,FALSE)</f>
        <v>#N/A</v>
      </c>
      <c r="D2920" s="3" t="s">
        <v>528</v>
      </c>
      <c r="E2920" s="3">
        <v>7</v>
      </c>
      <c r="F2920" s="3">
        <v>2</v>
      </c>
      <c r="G2920" s="4">
        <v>1</v>
      </c>
      <c r="H2920" s="5">
        <v>0.5</v>
      </c>
      <c r="I2920" s="3"/>
      <c r="J2920" s="5">
        <v>0.5</v>
      </c>
      <c r="L2920" s="3" t="s">
        <v>371</v>
      </c>
      <c r="M2920" s="3">
        <v>156</v>
      </c>
    </row>
    <row r="2921" spans="1:13" x14ac:dyDescent="0.2">
      <c r="A2921" s="3" t="s">
        <v>507</v>
      </c>
      <c r="B2921" s="3" t="s">
        <v>74</v>
      </c>
      <c r="C2921">
        <f>VLOOKUP(D2921,s5_jai,2,FALSE)</f>
        <v>3056</v>
      </c>
      <c r="D2921" s="3" t="s">
        <v>77</v>
      </c>
      <c r="E2921" s="3">
        <v>4</v>
      </c>
      <c r="F2921" s="3">
        <v>7</v>
      </c>
      <c r="G2921" s="4">
        <v>0.12</v>
      </c>
      <c r="H2921" s="5">
        <v>0.57099999999999995</v>
      </c>
      <c r="I2921" s="5">
        <v>0.28599999999999998</v>
      </c>
      <c r="J2921" s="5">
        <v>0.14299999999999999</v>
      </c>
      <c r="L2921" s="3" t="s">
        <v>84</v>
      </c>
      <c r="M2921" s="3">
        <v>3065</v>
      </c>
    </row>
    <row r="2922" spans="1:13" x14ac:dyDescent="0.2">
      <c r="A2922" s="3" t="s">
        <v>507</v>
      </c>
      <c r="B2922" s="3" t="s">
        <v>74</v>
      </c>
      <c r="C2922">
        <f>VLOOKUP(D2922,s5_jai,2,FALSE)</f>
        <v>3056</v>
      </c>
      <c r="D2922" s="3" t="s">
        <v>77</v>
      </c>
      <c r="E2922" s="3">
        <v>5</v>
      </c>
      <c r="F2922" s="3">
        <v>16</v>
      </c>
      <c r="G2922" s="4">
        <v>0.28000000000000003</v>
      </c>
      <c r="H2922" s="5">
        <v>0.75</v>
      </c>
      <c r="I2922" s="5">
        <v>0.188</v>
      </c>
      <c r="J2922" s="5">
        <v>6.3E-2</v>
      </c>
      <c r="L2922" s="3" t="s">
        <v>55</v>
      </c>
      <c r="M2922" s="3">
        <v>242</v>
      </c>
    </row>
    <row r="2923" spans="1:13" x14ac:dyDescent="0.2">
      <c r="A2923" s="3" t="s">
        <v>507</v>
      </c>
      <c r="B2923" s="3" t="s">
        <v>74</v>
      </c>
      <c r="C2923">
        <f>VLOOKUP(D2923,s5_jai,2,FALSE)</f>
        <v>3056</v>
      </c>
      <c r="D2923" s="3" t="s">
        <v>77</v>
      </c>
      <c r="E2923" s="3">
        <v>6</v>
      </c>
      <c r="F2923" s="3">
        <v>11</v>
      </c>
      <c r="G2923" s="4">
        <v>0.19</v>
      </c>
      <c r="H2923" s="5">
        <v>0.45500000000000002</v>
      </c>
      <c r="I2923" s="5">
        <v>0.36399999999999999</v>
      </c>
      <c r="J2923" s="5">
        <v>0.182</v>
      </c>
      <c r="L2923" s="3" t="s">
        <v>140</v>
      </c>
      <c r="M2923" s="3">
        <v>52</v>
      </c>
    </row>
    <row r="2924" spans="1:13" x14ac:dyDescent="0.2">
      <c r="A2924" s="3" t="s">
        <v>507</v>
      </c>
      <c r="B2924" s="3" t="s">
        <v>74</v>
      </c>
      <c r="C2924">
        <f>VLOOKUP(D2924,s5_jai,2,FALSE)</f>
        <v>3056</v>
      </c>
      <c r="D2924" s="3" t="s">
        <v>77</v>
      </c>
      <c r="E2924" s="3">
        <v>7</v>
      </c>
      <c r="F2924" s="3">
        <v>23</v>
      </c>
      <c r="G2924" s="4">
        <v>0.4</v>
      </c>
      <c r="H2924" s="5">
        <v>0.47799999999999998</v>
      </c>
      <c r="I2924" s="5">
        <v>0.34799999999999998</v>
      </c>
      <c r="J2924" s="5">
        <v>0.17399999999999999</v>
      </c>
      <c r="L2924" s="3" t="s">
        <v>142</v>
      </c>
      <c r="M2924" s="3">
        <v>69</v>
      </c>
    </row>
    <row r="2925" spans="1:13" x14ac:dyDescent="0.2">
      <c r="A2925" s="3" t="s">
        <v>507</v>
      </c>
      <c r="B2925" s="3" t="s">
        <v>74</v>
      </c>
      <c r="C2925">
        <f>VLOOKUP(D2925,s5_jai,2,FALSE)</f>
        <v>52</v>
      </c>
      <c r="D2925" s="3" t="s">
        <v>140</v>
      </c>
      <c r="E2925" s="3">
        <v>1</v>
      </c>
      <c r="F2925" s="3">
        <v>2</v>
      </c>
      <c r="G2925" s="4">
        <v>0.01</v>
      </c>
      <c r="H2925" s="3"/>
      <c r="I2925" s="5">
        <v>1</v>
      </c>
      <c r="J2925" s="3"/>
      <c r="L2925" s="3" t="s">
        <v>532</v>
      </c>
      <c r="M2925" s="3">
        <v>611</v>
      </c>
    </row>
    <row r="2926" spans="1:13" x14ac:dyDescent="0.2">
      <c r="A2926" s="3" t="s">
        <v>507</v>
      </c>
      <c r="B2926" s="3" t="s">
        <v>74</v>
      </c>
      <c r="C2926">
        <f>VLOOKUP(D2926,s5_jai,2,FALSE)</f>
        <v>52</v>
      </c>
      <c r="D2926" s="3" t="s">
        <v>140</v>
      </c>
      <c r="E2926" s="3">
        <v>2</v>
      </c>
      <c r="F2926" s="3">
        <v>16</v>
      </c>
      <c r="G2926" s="4">
        <v>0.08</v>
      </c>
      <c r="H2926" s="5">
        <v>6.3E-2</v>
      </c>
      <c r="I2926" s="5">
        <v>0.68799999999999994</v>
      </c>
      <c r="J2926" s="5">
        <v>0.25</v>
      </c>
      <c r="L2926" s="3" t="s">
        <v>568</v>
      </c>
      <c r="M2926" s="3">
        <v>109</v>
      </c>
    </row>
    <row r="2927" spans="1:13" x14ac:dyDescent="0.2">
      <c r="A2927" s="3" t="s">
        <v>507</v>
      </c>
      <c r="B2927" s="3" t="s">
        <v>74</v>
      </c>
      <c r="C2927">
        <f>VLOOKUP(D2927,s5_jai,2,FALSE)</f>
        <v>52</v>
      </c>
      <c r="D2927" s="3" t="s">
        <v>140</v>
      </c>
      <c r="E2927" s="3">
        <v>3</v>
      </c>
      <c r="F2927" s="3">
        <v>18</v>
      </c>
      <c r="G2927" s="4">
        <v>0.09</v>
      </c>
      <c r="H2927" s="5">
        <v>0.44400000000000001</v>
      </c>
      <c r="I2927" s="5">
        <v>0.38900000000000001</v>
      </c>
      <c r="J2927" s="5">
        <v>0.16700000000000001</v>
      </c>
      <c r="L2927" s="3" t="s">
        <v>77</v>
      </c>
      <c r="M2927" s="3">
        <v>3056</v>
      </c>
    </row>
    <row r="2928" spans="1:13" x14ac:dyDescent="0.2">
      <c r="A2928" s="3" t="s">
        <v>507</v>
      </c>
      <c r="B2928" s="3" t="s">
        <v>74</v>
      </c>
      <c r="C2928">
        <f>VLOOKUP(D2928,s5_jai,2,FALSE)</f>
        <v>52</v>
      </c>
      <c r="D2928" s="3" t="s">
        <v>140</v>
      </c>
      <c r="E2928" s="3">
        <v>4</v>
      </c>
      <c r="F2928" s="3">
        <v>32</v>
      </c>
      <c r="G2928" s="4">
        <v>0.15</v>
      </c>
      <c r="H2928" s="5">
        <v>0.53100000000000003</v>
      </c>
      <c r="I2928" s="5">
        <v>0.28100000000000003</v>
      </c>
      <c r="J2928" s="5">
        <v>0.188</v>
      </c>
      <c r="L2928" s="3" t="s">
        <v>87</v>
      </c>
      <c r="M2928" s="3">
        <v>613</v>
      </c>
    </row>
    <row r="2929" spans="1:13" x14ac:dyDescent="0.2">
      <c r="A2929" s="3" t="s">
        <v>507</v>
      </c>
      <c r="B2929" s="3" t="s">
        <v>74</v>
      </c>
      <c r="C2929">
        <f>VLOOKUP(D2929,s5_jai,2,FALSE)</f>
        <v>52</v>
      </c>
      <c r="D2929" s="3" t="s">
        <v>140</v>
      </c>
      <c r="E2929" s="3">
        <v>5</v>
      </c>
      <c r="F2929" s="3">
        <v>36</v>
      </c>
      <c r="G2929" s="4">
        <v>0.17</v>
      </c>
      <c r="H2929" s="5">
        <v>0.69399999999999995</v>
      </c>
      <c r="I2929" s="5">
        <v>0.111</v>
      </c>
      <c r="J2929" s="5">
        <v>0.19400000000000001</v>
      </c>
      <c r="L2929" s="3" t="s">
        <v>398</v>
      </c>
      <c r="M2929" s="3">
        <v>3076</v>
      </c>
    </row>
    <row r="2930" spans="1:13" x14ac:dyDescent="0.2">
      <c r="A2930" s="3" t="s">
        <v>507</v>
      </c>
      <c r="B2930" s="3" t="s">
        <v>74</v>
      </c>
      <c r="C2930">
        <f>VLOOKUP(D2930,s5_jai,2,FALSE)</f>
        <v>52</v>
      </c>
      <c r="D2930" s="3" t="s">
        <v>140</v>
      </c>
      <c r="E2930" s="3">
        <v>6</v>
      </c>
      <c r="F2930" s="3">
        <v>39</v>
      </c>
      <c r="G2930" s="4">
        <v>0.19</v>
      </c>
      <c r="H2930" s="5">
        <v>0.41</v>
      </c>
      <c r="I2930" s="5">
        <v>0.25600000000000001</v>
      </c>
      <c r="J2930" s="5">
        <v>0.33300000000000002</v>
      </c>
      <c r="L2930" s="3" t="s">
        <v>506</v>
      </c>
      <c r="M2930" s="3">
        <v>233</v>
      </c>
    </row>
    <row r="2931" spans="1:13" x14ac:dyDescent="0.2">
      <c r="A2931" s="3" t="s">
        <v>507</v>
      </c>
      <c r="B2931" s="3" t="s">
        <v>74</v>
      </c>
      <c r="C2931">
        <f>VLOOKUP(D2931,s5_jai,2,FALSE)</f>
        <v>52</v>
      </c>
      <c r="D2931" s="3" t="s">
        <v>140</v>
      </c>
      <c r="E2931" s="3">
        <v>7</v>
      </c>
      <c r="F2931" s="3">
        <v>67</v>
      </c>
      <c r="G2931" s="4">
        <v>0.32</v>
      </c>
      <c r="H2931" s="5">
        <v>0.55200000000000005</v>
      </c>
      <c r="I2931" s="5">
        <v>0.19400000000000001</v>
      </c>
      <c r="J2931" s="5">
        <v>0.254</v>
      </c>
      <c r="L2931" s="3" t="s">
        <v>531</v>
      </c>
      <c r="M2931" s="3">
        <v>738</v>
      </c>
    </row>
    <row r="2932" spans="1:13" x14ac:dyDescent="0.2">
      <c r="A2932" s="3" t="s">
        <v>507</v>
      </c>
      <c r="B2932" s="3" t="s">
        <v>74</v>
      </c>
      <c r="C2932" t="e">
        <f>VLOOKUP(D2932,s5_jai,2,FALSE)</f>
        <v>#N/A</v>
      </c>
      <c r="D2932" s="3" t="s">
        <v>529</v>
      </c>
      <c r="E2932" s="3">
        <v>4</v>
      </c>
      <c r="F2932" s="3">
        <v>3</v>
      </c>
      <c r="G2932" s="4">
        <v>0.33</v>
      </c>
      <c r="H2932" s="5">
        <v>0.33300000000000002</v>
      </c>
      <c r="I2932" s="3"/>
      <c r="J2932" s="5">
        <v>0.66700000000000004</v>
      </c>
      <c r="L2932" s="3" t="s">
        <v>86</v>
      </c>
      <c r="M2932" s="3">
        <v>264</v>
      </c>
    </row>
    <row r="2933" spans="1:13" x14ac:dyDescent="0.2">
      <c r="A2933" s="3" t="s">
        <v>507</v>
      </c>
      <c r="B2933" s="3" t="s">
        <v>74</v>
      </c>
      <c r="C2933" t="e">
        <f>VLOOKUP(D2933,s5_jai,2,FALSE)</f>
        <v>#N/A</v>
      </c>
      <c r="D2933" s="3" t="s">
        <v>529</v>
      </c>
      <c r="E2933" s="3">
        <v>5</v>
      </c>
      <c r="F2933" s="3">
        <v>2</v>
      </c>
      <c r="G2933" s="4">
        <v>0.22</v>
      </c>
      <c r="H2933" s="3"/>
      <c r="I2933" s="3"/>
      <c r="J2933" s="5">
        <v>1</v>
      </c>
      <c r="L2933" s="3" t="s">
        <v>471</v>
      </c>
      <c r="M2933" s="3">
        <v>292</v>
      </c>
    </row>
    <row r="2934" spans="1:13" x14ac:dyDescent="0.2">
      <c r="A2934" s="3" t="s">
        <v>507</v>
      </c>
      <c r="B2934" s="3" t="s">
        <v>74</v>
      </c>
      <c r="C2934" t="e">
        <f>VLOOKUP(D2934,s5_jai,2,FALSE)</f>
        <v>#N/A</v>
      </c>
      <c r="D2934" s="3" t="s">
        <v>529</v>
      </c>
      <c r="E2934" s="3">
        <v>7</v>
      </c>
      <c r="F2934" s="3">
        <v>4</v>
      </c>
      <c r="G2934" s="4">
        <v>0.44</v>
      </c>
      <c r="H2934" s="3"/>
      <c r="I2934" s="3"/>
      <c r="J2934" s="5">
        <v>1</v>
      </c>
      <c r="K2934" t="str">
        <f t="shared" si="94"/>
        <v/>
      </c>
    </row>
    <row r="2935" spans="1:13" x14ac:dyDescent="0.2">
      <c r="A2935" s="3" t="s">
        <v>507</v>
      </c>
      <c r="B2935" s="3" t="s">
        <v>74</v>
      </c>
      <c r="C2935">
        <f>VLOOKUP(D2935,s5_jai,2,FALSE)</f>
        <v>69</v>
      </c>
      <c r="D2935" s="3" t="s">
        <v>142</v>
      </c>
      <c r="E2935" s="3">
        <v>3</v>
      </c>
      <c r="F2935" s="3">
        <v>1</v>
      </c>
      <c r="G2935" s="4">
        <v>0.03</v>
      </c>
      <c r="H2935" s="5">
        <v>1</v>
      </c>
      <c r="I2935" s="3"/>
      <c r="J2935" s="3"/>
      <c r="K2935" t="str">
        <f t="shared" si="94"/>
        <v/>
      </c>
    </row>
    <row r="2936" spans="1:13" x14ac:dyDescent="0.2">
      <c r="A2936" s="3" t="s">
        <v>507</v>
      </c>
      <c r="B2936" s="3" t="s">
        <v>74</v>
      </c>
      <c r="C2936">
        <f>VLOOKUP(D2936,s5_jai,2,FALSE)</f>
        <v>69</v>
      </c>
      <c r="D2936" s="3" t="s">
        <v>142</v>
      </c>
      <c r="E2936" s="3">
        <v>4</v>
      </c>
      <c r="F2936" s="3">
        <v>3</v>
      </c>
      <c r="G2936" s="4">
        <v>0.1</v>
      </c>
      <c r="H2936" s="5">
        <v>1</v>
      </c>
      <c r="I2936" s="3"/>
      <c r="J2936" s="3"/>
      <c r="K2936" t="str">
        <f t="shared" si="94"/>
        <v/>
      </c>
    </row>
    <row r="2937" spans="1:13" x14ac:dyDescent="0.2">
      <c r="A2937" s="3" t="s">
        <v>507</v>
      </c>
      <c r="B2937" s="3" t="s">
        <v>74</v>
      </c>
      <c r="C2937">
        <f>VLOOKUP(D2937,s5_jai,2,FALSE)</f>
        <v>69</v>
      </c>
      <c r="D2937" s="3" t="s">
        <v>142</v>
      </c>
      <c r="E2937" s="3">
        <v>6</v>
      </c>
      <c r="F2937" s="3">
        <v>8</v>
      </c>
      <c r="G2937" s="4">
        <v>0.28000000000000003</v>
      </c>
      <c r="H2937" s="5">
        <v>0.5</v>
      </c>
      <c r="I2937" s="5">
        <v>0.125</v>
      </c>
      <c r="J2937" s="5">
        <v>0.375</v>
      </c>
      <c r="K2937" t="str">
        <f t="shared" si="94"/>
        <v/>
      </c>
    </row>
    <row r="2938" spans="1:13" x14ac:dyDescent="0.2">
      <c r="A2938" s="3" t="s">
        <v>507</v>
      </c>
      <c r="B2938" s="3" t="s">
        <v>74</v>
      </c>
      <c r="C2938">
        <f>VLOOKUP(D2938,s5_jai,2,FALSE)</f>
        <v>69</v>
      </c>
      <c r="D2938" s="3" t="s">
        <v>142</v>
      </c>
      <c r="E2938" s="3">
        <v>7</v>
      </c>
      <c r="F2938" s="3">
        <v>17</v>
      </c>
      <c r="G2938" s="4">
        <v>0.59</v>
      </c>
      <c r="H2938" s="5">
        <v>0.47099999999999997</v>
      </c>
      <c r="I2938" s="5">
        <v>0.17599999999999999</v>
      </c>
      <c r="J2938" s="5">
        <v>0.35299999999999998</v>
      </c>
      <c r="K2938" t="str">
        <f t="shared" si="94"/>
        <v/>
      </c>
    </row>
    <row r="2939" spans="1:13" x14ac:dyDescent="0.2">
      <c r="A2939" s="3" t="s">
        <v>507</v>
      </c>
      <c r="B2939" s="3" t="s">
        <v>74</v>
      </c>
      <c r="C2939" t="e">
        <f>VLOOKUP(D2939,s5_jai,2,FALSE)</f>
        <v>#N/A</v>
      </c>
      <c r="D2939" s="3" t="s">
        <v>530</v>
      </c>
      <c r="E2939" s="3">
        <v>4</v>
      </c>
      <c r="F2939" s="3">
        <v>1</v>
      </c>
      <c r="G2939" s="4">
        <v>0.5</v>
      </c>
      <c r="H2939" s="5">
        <v>1</v>
      </c>
      <c r="I2939" s="3"/>
      <c r="J2939" s="3"/>
      <c r="K2939" t="str">
        <f t="shared" si="94"/>
        <v/>
      </c>
    </row>
    <row r="2940" spans="1:13" x14ac:dyDescent="0.2">
      <c r="A2940" s="3" t="s">
        <v>507</v>
      </c>
      <c r="B2940" s="3" t="s">
        <v>74</v>
      </c>
      <c r="C2940" t="e">
        <f>VLOOKUP(D2940,s5_jai,2,FALSE)</f>
        <v>#N/A</v>
      </c>
      <c r="D2940" s="3" t="s">
        <v>530</v>
      </c>
      <c r="E2940" s="3">
        <v>5</v>
      </c>
      <c r="F2940" s="3">
        <v>1</v>
      </c>
      <c r="G2940" s="4">
        <v>0.5</v>
      </c>
      <c r="H2940" s="5">
        <v>1</v>
      </c>
      <c r="I2940" s="3"/>
      <c r="J2940" s="3"/>
      <c r="K2940" t="str">
        <f t="shared" si="94"/>
        <v/>
      </c>
    </row>
    <row r="2941" spans="1:13" x14ac:dyDescent="0.2">
      <c r="A2941" s="3" t="s">
        <v>507</v>
      </c>
      <c r="B2941" s="3" t="s">
        <v>74</v>
      </c>
      <c r="C2941">
        <f>VLOOKUP(D2941,s5_jai,2,FALSE)</f>
        <v>3065</v>
      </c>
      <c r="D2941" s="3" t="s">
        <v>84</v>
      </c>
      <c r="E2941" s="3">
        <v>2</v>
      </c>
      <c r="F2941" s="3">
        <v>4</v>
      </c>
      <c r="G2941" s="4">
        <v>0.03</v>
      </c>
      <c r="H2941" s="3"/>
      <c r="I2941" s="5">
        <v>0.5</v>
      </c>
      <c r="J2941" s="5">
        <v>0.5</v>
      </c>
      <c r="K2941" t="str">
        <f t="shared" si="94"/>
        <v/>
      </c>
    </row>
    <row r="2942" spans="1:13" x14ac:dyDescent="0.2">
      <c r="A2942" s="3" t="s">
        <v>507</v>
      </c>
      <c r="B2942" s="3" t="s">
        <v>74</v>
      </c>
      <c r="C2942">
        <f>VLOOKUP(D2942,s5_jai,2,FALSE)</f>
        <v>3065</v>
      </c>
      <c r="D2942" s="3" t="s">
        <v>84</v>
      </c>
      <c r="E2942" s="3">
        <v>3</v>
      </c>
      <c r="F2942" s="3">
        <v>17</v>
      </c>
      <c r="G2942" s="4">
        <v>0.11</v>
      </c>
      <c r="H2942" s="5">
        <v>0.41199999999999998</v>
      </c>
      <c r="I2942" s="5">
        <v>0.35299999999999998</v>
      </c>
      <c r="J2942" s="5">
        <v>0.23499999999999999</v>
      </c>
      <c r="K2942" t="str">
        <f t="shared" si="94"/>
        <v/>
      </c>
    </row>
    <row r="2943" spans="1:13" x14ac:dyDescent="0.2">
      <c r="A2943" s="3" t="s">
        <v>507</v>
      </c>
      <c r="B2943" s="3" t="s">
        <v>74</v>
      </c>
      <c r="C2943">
        <f>VLOOKUP(D2943,s5_jai,2,FALSE)</f>
        <v>3065</v>
      </c>
      <c r="D2943" s="3" t="s">
        <v>84</v>
      </c>
      <c r="E2943" s="3">
        <v>4</v>
      </c>
      <c r="F2943" s="3">
        <v>19</v>
      </c>
      <c r="G2943" s="4">
        <v>0.13</v>
      </c>
      <c r="H2943" s="5">
        <v>0.36799999999999999</v>
      </c>
      <c r="I2943" s="5">
        <v>0.42099999999999999</v>
      </c>
      <c r="J2943" s="5">
        <v>0.21099999999999999</v>
      </c>
      <c r="K2943" t="str">
        <f t="shared" si="94"/>
        <v/>
      </c>
    </row>
    <row r="2944" spans="1:13" x14ac:dyDescent="0.2">
      <c r="A2944" s="3" t="s">
        <v>507</v>
      </c>
      <c r="B2944" s="3" t="s">
        <v>74</v>
      </c>
      <c r="C2944">
        <f>VLOOKUP(D2944,s5_jai,2,FALSE)</f>
        <v>3065</v>
      </c>
      <c r="D2944" s="3" t="s">
        <v>84</v>
      </c>
      <c r="E2944" s="3">
        <v>5</v>
      </c>
      <c r="F2944" s="3">
        <v>25</v>
      </c>
      <c r="G2944" s="4">
        <v>0.17</v>
      </c>
      <c r="H2944" s="5">
        <v>0.68</v>
      </c>
      <c r="I2944" s="5">
        <v>0.12</v>
      </c>
      <c r="J2944" s="5">
        <v>0.2</v>
      </c>
      <c r="K2944" t="str">
        <f t="shared" si="94"/>
        <v/>
      </c>
    </row>
    <row r="2945" spans="1:11" x14ac:dyDescent="0.2">
      <c r="A2945" s="3" t="s">
        <v>507</v>
      </c>
      <c r="B2945" s="3" t="s">
        <v>74</v>
      </c>
      <c r="C2945">
        <f>VLOOKUP(D2945,s5_jai,2,FALSE)</f>
        <v>3065</v>
      </c>
      <c r="D2945" s="3" t="s">
        <v>84</v>
      </c>
      <c r="E2945" s="3">
        <v>6</v>
      </c>
      <c r="F2945" s="3">
        <v>23</v>
      </c>
      <c r="G2945" s="4">
        <v>0.16</v>
      </c>
      <c r="H2945" s="5">
        <v>0.47799999999999998</v>
      </c>
      <c r="I2945" s="5">
        <v>0.34799999999999998</v>
      </c>
      <c r="J2945" s="5">
        <v>0.17399999999999999</v>
      </c>
      <c r="K2945" t="str">
        <f t="shared" si="94"/>
        <v/>
      </c>
    </row>
    <row r="2946" spans="1:11" x14ac:dyDescent="0.2">
      <c r="A2946" s="3" t="s">
        <v>507</v>
      </c>
      <c r="B2946" s="3" t="s">
        <v>74</v>
      </c>
      <c r="C2946">
        <f>VLOOKUP(D2946,s5_jai,2,FALSE)</f>
        <v>3065</v>
      </c>
      <c r="D2946" s="3" t="s">
        <v>84</v>
      </c>
      <c r="E2946" s="3">
        <v>7</v>
      </c>
      <c r="F2946" s="3">
        <v>60</v>
      </c>
      <c r="G2946" s="4">
        <v>0.41</v>
      </c>
      <c r="H2946" s="5">
        <v>0.48299999999999998</v>
      </c>
      <c r="I2946" s="5">
        <v>0.36699999999999999</v>
      </c>
      <c r="J2946" s="5">
        <v>0.15</v>
      </c>
      <c r="K2946" t="str">
        <f t="shared" si="94"/>
        <v/>
      </c>
    </row>
    <row r="2947" spans="1:11" x14ac:dyDescent="0.2">
      <c r="A2947" s="3" t="s">
        <v>507</v>
      </c>
      <c r="B2947" s="3" t="s">
        <v>74</v>
      </c>
      <c r="C2947" t="e">
        <f>VLOOKUP(D2947,s5_jai,2,FALSE)</f>
        <v>#N/A</v>
      </c>
      <c r="D2947" s="3" t="s">
        <v>114</v>
      </c>
      <c r="E2947" s="3">
        <v>2</v>
      </c>
      <c r="F2947" s="3">
        <v>5</v>
      </c>
      <c r="G2947" s="4">
        <v>0.02</v>
      </c>
      <c r="H2947" s="3"/>
      <c r="I2947" s="5">
        <v>0.8</v>
      </c>
      <c r="J2947" s="5">
        <v>0.2</v>
      </c>
      <c r="K2947" t="str">
        <f t="shared" si="94"/>
        <v/>
      </c>
    </row>
    <row r="2948" spans="1:11" x14ac:dyDescent="0.2">
      <c r="A2948" s="3" t="s">
        <v>507</v>
      </c>
      <c r="B2948" s="3" t="s">
        <v>74</v>
      </c>
      <c r="C2948" t="e">
        <f>VLOOKUP(D2948,s5_jai,2,FALSE)</f>
        <v>#N/A</v>
      </c>
      <c r="D2948" s="3" t="s">
        <v>114</v>
      </c>
      <c r="E2948" s="3">
        <v>3</v>
      </c>
      <c r="F2948" s="3">
        <v>12</v>
      </c>
      <c r="G2948" s="4">
        <v>0.04</v>
      </c>
      <c r="H2948" s="5">
        <v>0.41699999999999998</v>
      </c>
      <c r="I2948" s="5">
        <v>0.41699999999999998</v>
      </c>
      <c r="J2948" s="5">
        <v>0.16700000000000001</v>
      </c>
      <c r="K2948" t="str">
        <f t="shared" si="94"/>
        <v/>
      </c>
    </row>
    <row r="2949" spans="1:11" x14ac:dyDescent="0.2">
      <c r="A2949" s="3" t="s">
        <v>507</v>
      </c>
      <c r="B2949" s="3" t="s">
        <v>74</v>
      </c>
      <c r="C2949" t="e">
        <f>VLOOKUP(D2949,s5_jai,2,FALSE)</f>
        <v>#N/A</v>
      </c>
      <c r="D2949" s="3" t="s">
        <v>114</v>
      </c>
      <c r="E2949" s="3">
        <v>4</v>
      </c>
      <c r="F2949" s="3">
        <v>21</v>
      </c>
      <c r="G2949" s="4">
        <v>7.0000000000000007E-2</v>
      </c>
      <c r="H2949" s="5">
        <v>0.47599999999999998</v>
      </c>
      <c r="I2949" s="5">
        <v>0.14299999999999999</v>
      </c>
      <c r="J2949" s="5">
        <v>0.38100000000000001</v>
      </c>
      <c r="K2949" t="str">
        <f t="shared" si="94"/>
        <v/>
      </c>
    </row>
    <row r="2950" spans="1:11" x14ac:dyDescent="0.2">
      <c r="A2950" s="3" t="s">
        <v>507</v>
      </c>
      <c r="B2950" s="3" t="s">
        <v>74</v>
      </c>
      <c r="C2950" t="e">
        <f>VLOOKUP(D2950,s5_jai,2,FALSE)</f>
        <v>#N/A</v>
      </c>
      <c r="D2950" s="3" t="s">
        <v>114</v>
      </c>
      <c r="E2950" s="3">
        <v>5</v>
      </c>
      <c r="F2950" s="3">
        <v>37</v>
      </c>
      <c r="G2950" s="4">
        <v>0.13</v>
      </c>
      <c r="H2950" s="5">
        <v>0.70299999999999996</v>
      </c>
      <c r="I2950" s="5">
        <v>0.108</v>
      </c>
      <c r="J2950" s="5">
        <v>0.189</v>
      </c>
      <c r="K2950" t="str">
        <f t="shared" si="94"/>
        <v/>
      </c>
    </row>
    <row r="2951" spans="1:11" x14ac:dyDescent="0.2">
      <c r="A2951" s="3" t="s">
        <v>507</v>
      </c>
      <c r="B2951" s="3" t="s">
        <v>74</v>
      </c>
      <c r="C2951" t="e">
        <f>VLOOKUP(D2951,s5_jai,2,FALSE)</f>
        <v>#N/A</v>
      </c>
      <c r="D2951" s="3" t="s">
        <v>114</v>
      </c>
      <c r="E2951" s="3">
        <v>6</v>
      </c>
      <c r="F2951" s="3">
        <v>82</v>
      </c>
      <c r="G2951" s="4">
        <v>0.28999999999999998</v>
      </c>
      <c r="H2951" s="5">
        <v>0.317</v>
      </c>
      <c r="I2951" s="5">
        <v>0.39</v>
      </c>
      <c r="J2951" s="5">
        <v>0.29299999999999998</v>
      </c>
      <c r="K2951" t="str">
        <f t="shared" si="94"/>
        <v/>
      </c>
    </row>
    <row r="2952" spans="1:11" x14ac:dyDescent="0.2">
      <c r="A2952" s="3" t="s">
        <v>507</v>
      </c>
      <c r="B2952" s="3" t="s">
        <v>74</v>
      </c>
      <c r="C2952" t="e">
        <f>VLOOKUP(D2952,s5_jai,2,FALSE)</f>
        <v>#N/A</v>
      </c>
      <c r="D2952" s="3" t="s">
        <v>114</v>
      </c>
      <c r="E2952" s="3">
        <v>7</v>
      </c>
      <c r="F2952" s="3">
        <v>127</v>
      </c>
      <c r="G2952" s="4">
        <v>0.45</v>
      </c>
      <c r="H2952" s="5">
        <v>0.40200000000000002</v>
      </c>
      <c r="I2952" s="5">
        <v>0.38600000000000001</v>
      </c>
      <c r="J2952" s="5">
        <v>0.21299999999999999</v>
      </c>
      <c r="K2952" t="str">
        <f t="shared" si="94"/>
        <v/>
      </c>
    </row>
    <row r="2953" spans="1:11" x14ac:dyDescent="0.2">
      <c r="A2953" s="3" t="s">
        <v>507</v>
      </c>
      <c r="B2953" s="3" t="s">
        <v>74</v>
      </c>
      <c r="C2953">
        <f>VLOOKUP(D2953,s5_jai,2,FALSE)</f>
        <v>738</v>
      </c>
      <c r="D2953" s="3" t="s">
        <v>531</v>
      </c>
      <c r="E2953" s="3">
        <v>3</v>
      </c>
      <c r="F2953" s="3">
        <v>2</v>
      </c>
      <c r="G2953" s="4">
        <v>0.12</v>
      </c>
      <c r="H2953" s="5">
        <v>0.5</v>
      </c>
      <c r="I2953" s="5">
        <v>0.5</v>
      </c>
      <c r="J2953" s="3"/>
      <c r="K2953" t="str">
        <f t="shared" si="94"/>
        <v/>
      </c>
    </row>
    <row r="2954" spans="1:11" x14ac:dyDescent="0.2">
      <c r="A2954" s="3" t="s">
        <v>507</v>
      </c>
      <c r="B2954" s="3" t="s">
        <v>74</v>
      </c>
      <c r="C2954">
        <f>VLOOKUP(D2954,s5_jai,2,FALSE)</f>
        <v>738</v>
      </c>
      <c r="D2954" s="3" t="s">
        <v>531</v>
      </c>
      <c r="E2954" s="3">
        <v>5</v>
      </c>
      <c r="F2954" s="3">
        <v>3</v>
      </c>
      <c r="G2954" s="4">
        <v>0.18</v>
      </c>
      <c r="H2954" s="5">
        <v>0.33300000000000002</v>
      </c>
      <c r="I2954" s="5">
        <v>0.33300000000000002</v>
      </c>
      <c r="J2954" s="5">
        <v>0.33300000000000002</v>
      </c>
      <c r="K2954" t="str">
        <f t="shared" si="94"/>
        <v/>
      </c>
    </row>
    <row r="2955" spans="1:11" x14ac:dyDescent="0.2">
      <c r="A2955" s="3" t="s">
        <v>507</v>
      </c>
      <c r="B2955" s="3" t="s">
        <v>74</v>
      </c>
      <c r="C2955">
        <f>VLOOKUP(D2955,s5_jai,2,FALSE)</f>
        <v>738</v>
      </c>
      <c r="D2955" s="3" t="s">
        <v>531</v>
      </c>
      <c r="E2955" s="3">
        <v>6</v>
      </c>
      <c r="F2955" s="3">
        <v>6</v>
      </c>
      <c r="G2955" s="4">
        <v>0.35</v>
      </c>
      <c r="H2955" s="5">
        <v>0.16700000000000001</v>
      </c>
      <c r="I2955" s="5">
        <v>0.16700000000000001</v>
      </c>
      <c r="J2955" s="5">
        <v>0.66700000000000004</v>
      </c>
      <c r="K2955" t="str">
        <f t="shared" si="94"/>
        <v/>
      </c>
    </row>
    <row r="2956" spans="1:11" x14ac:dyDescent="0.2">
      <c r="A2956" s="3" t="s">
        <v>507</v>
      </c>
      <c r="B2956" s="3" t="s">
        <v>74</v>
      </c>
      <c r="C2956">
        <f>VLOOKUP(D2956,s5_jai,2,FALSE)</f>
        <v>738</v>
      </c>
      <c r="D2956" s="3" t="s">
        <v>531</v>
      </c>
      <c r="E2956" s="3">
        <v>7</v>
      </c>
      <c r="F2956" s="3">
        <v>6</v>
      </c>
      <c r="G2956" s="4">
        <v>0.35</v>
      </c>
      <c r="H2956" s="5">
        <v>0.33300000000000002</v>
      </c>
      <c r="I2956" s="5">
        <v>0.33300000000000002</v>
      </c>
      <c r="J2956" s="5">
        <v>0.33300000000000002</v>
      </c>
      <c r="K2956" t="str">
        <f t="shared" si="94"/>
        <v/>
      </c>
    </row>
    <row r="2957" spans="1:11" x14ac:dyDescent="0.2">
      <c r="A2957" s="3" t="s">
        <v>507</v>
      </c>
      <c r="B2957" s="3" t="s">
        <v>74</v>
      </c>
      <c r="C2957">
        <f>VLOOKUP(D2957,s5_jai,2,FALSE)</f>
        <v>264</v>
      </c>
      <c r="D2957" s="3" t="s">
        <v>86</v>
      </c>
      <c r="E2957" s="3">
        <v>4</v>
      </c>
      <c r="F2957" s="3">
        <v>2</v>
      </c>
      <c r="G2957" s="4">
        <v>0.14000000000000001</v>
      </c>
      <c r="H2957" s="5">
        <v>0.5</v>
      </c>
      <c r="I2957" s="3"/>
      <c r="J2957" s="5">
        <v>0.5</v>
      </c>
      <c r="K2957" t="str">
        <f t="shared" si="94"/>
        <v/>
      </c>
    </row>
    <row r="2958" spans="1:11" x14ac:dyDescent="0.2">
      <c r="A2958" s="3" t="s">
        <v>507</v>
      </c>
      <c r="B2958" s="3" t="s">
        <v>74</v>
      </c>
      <c r="C2958">
        <f>VLOOKUP(D2958,s5_jai,2,FALSE)</f>
        <v>264</v>
      </c>
      <c r="D2958" s="3" t="s">
        <v>86</v>
      </c>
      <c r="E2958" s="3">
        <v>5</v>
      </c>
      <c r="F2958" s="3">
        <v>1</v>
      </c>
      <c r="G2958" s="4">
        <v>7.0000000000000007E-2</v>
      </c>
      <c r="H2958" s="5">
        <v>1</v>
      </c>
      <c r="I2958" s="3"/>
      <c r="J2958" s="3"/>
      <c r="K2958" t="str">
        <f t="shared" si="94"/>
        <v/>
      </c>
    </row>
    <row r="2959" spans="1:11" x14ac:dyDescent="0.2">
      <c r="A2959" s="3" t="s">
        <v>507</v>
      </c>
      <c r="B2959" s="3" t="s">
        <v>74</v>
      </c>
      <c r="C2959">
        <f>VLOOKUP(D2959,s5_jai,2,FALSE)</f>
        <v>264</v>
      </c>
      <c r="D2959" s="3" t="s">
        <v>86</v>
      </c>
      <c r="E2959" s="3">
        <v>6</v>
      </c>
      <c r="F2959" s="3">
        <v>4</v>
      </c>
      <c r="G2959" s="4">
        <v>0.28999999999999998</v>
      </c>
      <c r="H2959" s="3"/>
      <c r="I2959" s="5">
        <v>0.25</v>
      </c>
      <c r="J2959" s="5">
        <v>0.75</v>
      </c>
      <c r="K2959" t="str">
        <f t="shared" si="94"/>
        <v/>
      </c>
    </row>
    <row r="2960" spans="1:11" x14ac:dyDescent="0.2">
      <c r="A2960" s="3" t="s">
        <v>507</v>
      </c>
      <c r="B2960" s="3" t="s">
        <v>74</v>
      </c>
      <c r="C2960">
        <f>VLOOKUP(D2960,s5_jai,2,FALSE)</f>
        <v>264</v>
      </c>
      <c r="D2960" s="3" t="s">
        <v>86</v>
      </c>
      <c r="E2960" s="3">
        <v>7</v>
      </c>
      <c r="F2960" s="3">
        <v>7</v>
      </c>
      <c r="G2960" s="4">
        <v>0.5</v>
      </c>
      <c r="H2960" s="5">
        <v>0.42899999999999999</v>
      </c>
      <c r="I2960" s="5">
        <v>0.28599999999999998</v>
      </c>
      <c r="J2960" s="5">
        <v>0.28599999999999998</v>
      </c>
      <c r="K2960" t="str">
        <f t="shared" si="94"/>
        <v/>
      </c>
    </row>
    <row r="2961" spans="1:13" x14ac:dyDescent="0.2">
      <c r="A2961" s="3" t="s">
        <v>507</v>
      </c>
      <c r="B2961" s="3" t="s">
        <v>74</v>
      </c>
      <c r="C2961">
        <f>VLOOKUP(D2961,s5_jai,2,FALSE)</f>
        <v>611</v>
      </c>
      <c r="D2961" s="3" t="s">
        <v>532</v>
      </c>
      <c r="E2961" s="3">
        <v>3</v>
      </c>
      <c r="F2961" s="3">
        <v>1</v>
      </c>
      <c r="G2961" s="4">
        <v>0.03</v>
      </c>
      <c r="H2961" s="3"/>
      <c r="I2961" s="5">
        <v>1</v>
      </c>
      <c r="J2961" s="3"/>
      <c r="K2961" t="str">
        <f t="shared" si="94"/>
        <v/>
      </c>
    </row>
    <row r="2962" spans="1:13" x14ac:dyDescent="0.2">
      <c r="A2962" s="3" t="s">
        <v>507</v>
      </c>
      <c r="B2962" s="3" t="s">
        <v>74</v>
      </c>
      <c r="C2962">
        <f>VLOOKUP(D2962,s5_jai,2,FALSE)</f>
        <v>611</v>
      </c>
      <c r="D2962" s="3" t="s">
        <v>532</v>
      </c>
      <c r="E2962" s="3">
        <v>4</v>
      </c>
      <c r="F2962" s="3">
        <v>7</v>
      </c>
      <c r="G2962" s="4">
        <v>0.22</v>
      </c>
      <c r="H2962" s="5">
        <v>0.57099999999999995</v>
      </c>
      <c r="I2962" s="5">
        <v>0.14299999999999999</v>
      </c>
      <c r="J2962" s="5">
        <v>0.28599999999999998</v>
      </c>
      <c r="K2962" t="str">
        <f t="shared" si="94"/>
        <v/>
      </c>
    </row>
    <row r="2963" spans="1:13" x14ac:dyDescent="0.2">
      <c r="A2963" s="3" t="s">
        <v>507</v>
      </c>
      <c r="B2963" s="3" t="s">
        <v>74</v>
      </c>
      <c r="C2963">
        <f>VLOOKUP(D2963,s5_jai,2,FALSE)</f>
        <v>611</v>
      </c>
      <c r="D2963" s="3" t="s">
        <v>532</v>
      </c>
      <c r="E2963" s="3">
        <v>5</v>
      </c>
      <c r="F2963" s="3">
        <v>10</v>
      </c>
      <c r="G2963" s="4">
        <v>0.31</v>
      </c>
      <c r="H2963" s="5">
        <v>0.8</v>
      </c>
      <c r="I2963" s="3"/>
      <c r="J2963" s="5">
        <v>0.2</v>
      </c>
      <c r="K2963" t="str">
        <f t="shared" si="94"/>
        <v/>
      </c>
    </row>
    <row r="2964" spans="1:13" x14ac:dyDescent="0.2">
      <c r="A2964" s="3" t="s">
        <v>507</v>
      </c>
      <c r="B2964" s="3" t="s">
        <v>74</v>
      </c>
      <c r="C2964">
        <f>VLOOKUP(D2964,s5_jai,2,FALSE)</f>
        <v>611</v>
      </c>
      <c r="D2964" s="3" t="s">
        <v>532</v>
      </c>
      <c r="E2964" s="3">
        <v>6</v>
      </c>
      <c r="F2964" s="3">
        <v>1</v>
      </c>
      <c r="G2964" s="4">
        <v>0.03</v>
      </c>
      <c r="H2964" s="5">
        <v>1</v>
      </c>
      <c r="I2964" s="3"/>
      <c r="J2964" s="3"/>
      <c r="K2964" t="str">
        <f t="shared" si="94"/>
        <v/>
      </c>
    </row>
    <row r="2965" spans="1:13" x14ac:dyDescent="0.2">
      <c r="A2965" s="3" t="s">
        <v>507</v>
      </c>
      <c r="B2965" s="3" t="s">
        <v>74</v>
      </c>
      <c r="C2965">
        <f>VLOOKUP(D2965,s5_jai,2,FALSE)</f>
        <v>611</v>
      </c>
      <c r="D2965" s="3" t="s">
        <v>532</v>
      </c>
      <c r="E2965" s="3">
        <v>7</v>
      </c>
      <c r="F2965" s="3">
        <v>13</v>
      </c>
      <c r="G2965" s="4">
        <v>0.41</v>
      </c>
      <c r="H2965" s="5">
        <v>0.69199999999999995</v>
      </c>
      <c r="I2965" s="5">
        <v>7.6999999999999999E-2</v>
      </c>
      <c r="J2965" s="5">
        <v>0.23100000000000001</v>
      </c>
      <c r="K2965" t="str">
        <f t="shared" si="94"/>
        <v/>
      </c>
    </row>
    <row r="2966" spans="1:13" x14ac:dyDescent="0.2">
      <c r="A2966" s="3" t="s">
        <v>507</v>
      </c>
      <c r="B2966" s="3" t="s">
        <v>74</v>
      </c>
      <c r="C2966">
        <f>VLOOKUP(D2966,s5_jai,2,FALSE)</f>
        <v>613</v>
      </c>
      <c r="D2966" s="3" t="s">
        <v>87</v>
      </c>
      <c r="E2966" s="3">
        <v>6</v>
      </c>
      <c r="F2966" s="3">
        <v>1</v>
      </c>
      <c r="G2966" s="4">
        <v>0.5</v>
      </c>
      <c r="H2966" s="5">
        <v>1</v>
      </c>
      <c r="I2966" s="3"/>
      <c r="J2966" s="3"/>
      <c r="K2966" t="str">
        <f t="shared" si="94"/>
        <v/>
      </c>
    </row>
    <row r="2967" spans="1:13" x14ac:dyDescent="0.2">
      <c r="A2967" s="3" t="s">
        <v>507</v>
      </c>
      <c r="B2967" s="3" t="s">
        <v>74</v>
      </c>
      <c r="C2967">
        <f>VLOOKUP(D2967,s5_jai,2,FALSE)</f>
        <v>613</v>
      </c>
      <c r="D2967" s="3" t="s">
        <v>87</v>
      </c>
      <c r="E2967" s="3">
        <v>7</v>
      </c>
      <c r="F2967" s="3">
        <v>1</v>
      </c>
      <c r="G2967" s="4">
        <v>0.5</v>
      </c>
      <c r="H2967" s="5">
        <v>1</v>
      </c>
      <c r="I2967" s="3"/>
      <c r="J2967" s="3"/>
      <c r="K2967" t="str">
        <f t="shared" si="94"/>
        <v/>
      </c>
    </row>
    <row r="2968" spans="1:13" x14ac:dyDescent="0.2">
      <c r="A2968" s="3" t="s">
        <v>507</v>
      </c>
      <c r="B2968" s="3" t="s">
        <v>74</v>
      </c>
      <c r="C2968">
        <f>VLOOKUP(D2968,s5_jai,2,FALSE)</f>
        <v>242</v>
      </c>
      <c r="D2968" s="3" t="s">
        <v>55</v>
      </c>
      <c r="E2968" s="3">
        <v>2</v>
      </c>
      <c r="F2968" s="3">
        <v>2</v>
      </c>
      <c r="G2968" s="4">
        <v>0.01</v>
      </c>
      <c r="H2968" s="3"/>
      <c r="I2968" s="5">
        <v>0.5</v>
      </c>
      <c r="J2968" s="5">
        <v>0.5</v>
      </c>
      <c r="K2968" t="str">
        <f t="shared" si="94"/>
        <v/>
      </c>
    </row>
    <row r="2969" spans="1:13" x14ac:dyDescent="0.2">
      <c r="A2969" s="3" t="s">
        <v>507</v>
      </c>
      <c r="B2969" s="3" t="s">
        <v>74</v>
      </c>
      <c r="C2969">
        <f>VLOOKUP(D2969,s5_jai,2,FALSE)</f>
        <v>242</v>
      </c>
      <c r="D2969" s="3" t="s">
        <v>55</v>
      </c>
      <c r="E2969" s="3">
        <v>3</v>
      </c>
      <c r="F2969" s="3">
        <v>8</v>
      </c>
      <c r="G2969" s="4">
        <v>0.05</v>
      </c>
      <c r="H2969" s="5">
        <v>0.125</v>
      </c>
      <c r="I2969" s="5">
        <v>0.5</v>
      </c>
      <c r="J2969" s="5">
        <v>0.375</v>
      </c>
      <c r="K2969" t="str">
        <f t="shared" si="94"/>
        <v/>
      </c>
    </row>
    <row r="2970" spans="1:13" x14ac:dyDescent="0.2">
      <c r="A2970" s="3" t="s">
        <v>507</v>
      </c>
      <c r="B2970" s="3" t="s">
        <v>74</v>
      </c>
      <c r="C2970">
        <f>VLOOKUP(D2970,s5_jai,2,FALSE)</f>
        <v>242</v>
      </c>
      <c r="D2970" s="3" t="s">
        <v>55</v>
      </c>
      <c r="E2970" s="3">
        <v>4</v>
      </c>
      <c r="F2970" s="3">
        <v>19</v>
      </c>
      <c r="G2970" s="4">
        <v>0.12</v>
      </c>
      <c r="H2970" s="5">
        <v>0.47399999999999998</v>
      </c>
      <c r="I2970" s="5">
        <v>0.21099999999999999</v>
      </c>
      <c r="J2970" s="5">
        <v>0.316</v>
      </c>
      <c r="K2970" t="str">
        <f t="shared" si="94"/>
        <v/>
      </c>
    </row>
    <row r="2971" spans="1:13" x14ac:dyDescent="0.2">
      <c r="A2971" s="3" t="s">
        <v>507</v>
      </c>
      <c r="B2971" s="3" t="s">
        <v>74</v>
      </c>
      <c r="C2971">
        <f>VLOOKUP(D2971,s5_jai,2,FALSE)</f>
        <v>242</v>
      </c>
      <c r="D2971" s="3" t="s">
        <v>55</v>
      </c>
      <c r="E2971" s="3">
        <v>5</v>
      </c>
      <c r="F2971" s="3">
        <v>54</v>
      </c>
      <c r="G2971" s="4">
        <v>0.35</v>
      </c>
      <c r="H2971" s="5">
        <v>0.42599999999999999</v>
      </c>
      <c r="I2971" s="5">
        <v>0.24099999999999999</v>
      </c>
      <c r="J2971" s="5">
        <v>0.33300000000000002</v>
      </c>
      <c r="K2971" t="str">
        <f t="shared" si="94"/>
        <v/>
      </c>
    </row>
    <row r="2972" spans="1:13" x14ac:dyDescent="0.2">
      <c r="A2972" s="3" t="s">
        <v>507</v>
      </c>
      <c r="B2972" s="3" t="s">
        <v>74</v>
      </c>
      <c r="C2972">
        <f>VLOOKUP(D2972,s5_jai,2,FALSE)</f>
        <v>242</v>
      </c>
      <c r="D2972" s="3" t="s">
        <v>55</v>
      </c>
      <c r="E2972" s="3">
        <v>6</v>
      </c>
      <c r="F2972" s="3">
        <v>25</v>
      </c>
      <c r="G2972" s="4">
        <v>0.16</v>
      </c>
      <c r="H2972" s="5">
        <v>0.24</v>
      </c>
      <c r="I2972" s="5">
        <v>0.44</v>
      </c>
      <c r="J2972" s="5">
        <v>0.32</v>
      </c>
      <c r="K2972" t="str">
        <f t="shared" si="94"/>
        <v/>
      </c>
    </row>
    <row r="2973" spans="1:13" x14ac:dyDescent="0.2">
      <c r="A2973" s="3" t="s">
        <v>507</v>
      </c>
      <c r="B2973" s="3" t="s">
        <v>74</v>
      </c>
      <c r="C2973">
        <f>VLOOKUP(D2973,s5_jai,2,FALSE)</f>
        <v>242</v>
      </c>
      <c r="D2973" s="3" t="s">
        <v>55</v>
      </c>
      <c r="E2973" s="3">
        <v>7</v>
      </c>
      <c r="F2973" s="3">
        <v>48</v>
      </c>
      <c r="G2973" s="4">
        <v>0.31</v>
      </c>
      <c r="H2973" s="5">
        <v>0.41699999999999998</v>
      </c>
      <c r="I2973" s="5">
        <v>0.438</v>
      </c>
      <c r="J2973" s="5">
        <v>0.14599999999999999</v>
      </c>
      <c r="K2973" t="str">
        <f t="shared" si="94"/>
        <v/>
      </c>
    </row>
    <row r="2974" spans="1:13" x14ac:dyDescent="0.2">
      <c r="A2974" s="3" t="s">
        <v>507</v>
      </c>
      <c r="B2974" s="3" t="s">
        <v>49</v>
      </c>
      <c r="C2974">
        <f>VLOOKUP(D2974,s5_pirate,2,FALSE)</f>
        <v>579</v>
      </c>
      <c r="D2974" s="3" t="s">
        <v>51</v>
      </c>
      <c r="E2974" s="3">
        <v>5</v>
      </c>
      <c r="F2974" s="3">
        <v>2</v>
      </c>
      <c r="G2974" s="4">
        <v>0.4</v>
      </c>
      <c r="H2974" s="5">
        <v>1</v>
      </c>
      <c r="I2974" s="3"/>
      <c r="J2974" s="3"/>
      <c r="L2974" s="3" t="s">
        <v>54</v>
      </c>
      <c r="M2974" s="3">
        <v>197</v>
      </c>
    </row>
    <row r="2975" spans="1:13" x14ac:dyDescent="0.2">
      <c r="A2975" s="3" t="s">
        <v>507</v>
      </c>
      <c r="B2975" s="3" t="s">
        <v>49</v>
      </c>
      <c r="C2975">
        <f>VLOOKUP(D2975,s5_pirate,2,FALSE)</f>
        <v>579</v>
      </c>
      <c r="D2975" s="3" t="s">
        <v>51</v>
      </c>
      <c r="E2975" s="3">
        <v>6</v>
      </c>
      <c r="F2975" s="3">
        <v>1</v>
      </c>
      <c r="G2975" s="4">
        <v>0.2</v>
      </c>
      <c r="H2975" s="5">
        <v>1</v>
      </c>
      <c r="I2975" s="3"/>
      <c r="J2975" s="3"/>
      <c r="L2975" s="3" t="s">
        <v>16</v>
      </c>
      <c r="M2975" s="3">
        <v>388</v>
      </c>
    </row>
    <row r="2976" spans="1:13" x14ac:dyDescent="0.2">
      <c r="A2976" s="3" t="s">
        <v>507</v>
      </c>
      <c r="B2976" s="3" t="s">
        <v>49</v>
      </c>
      <c r="C2976">
        <f>VLOOKUP(D2976,s5_pirate,2,FALSE)</f>
        <v>579</v>
      </c>
      <c r="D2976" s="3" t="s">
        <v>51</v>
      </c>
      <c r="E2976" s="3">
        <v>7</v>
      </c>
      <c r="F2976" s="3">
        <v>2</v>
      </c>
      <c r="G2976" s="4">
        <v>0.4</v>
      </c>
      <c r="H2976" s="5">
        <v>1</v>
      </c>
      <c r="I2976" s="3"/>
      <c r="J2976" s="3"/>
      <c r="L2976" s="3" t="s">
        <v>51</v>
      </c>
      <c r="M2976" s="3">
        <v>579</v>
      </c>
    </row>
    <row r="2977" spans="1:13" x14ac:dyDescent="0.2">
      <c r="A2977" s="3" t="s">
        <v>507</v>
      </c>
      <c r="B2977" s="3" t="s">
        <v>49</v>
      </c>
      <c r="C2977" t="e">
        <f>VLOOKUP(D2977,s5_pirate,2,FALSE)</f>
        <v>#N/A</v>
      </c>
      <c r="D2977" s="3" t="s">
        <v>52</v>
      </c>
      <c r="E2977" s="3">
        <v>5</v>
      </c>
      <c r="F2977" s="3">
        <v>2</v>
      </c>
      <c r="G2977" s="4">
        <v>0.09</v>
      </c>
      <c r="H2977" s="5">
        <v>0.5</v>
      </c>
      <c r="I2977" s="5">
        <v>0.5</v>
      </c>
      <c r="J2977" s="3"/>
      <c r="L2977" s="3" t="s">
        <v>413</v>
      </c>
      <c r="M2977" s="3">
        <v>3081</v>
      </c>
    </row>
    <row r="2978" spans="1:13" x14ac:dyDescent="0.2">
      <c r="A2978" s="3" t="s">
        <v>507</v>
      </c>
      <c r="B2978" s="3" t="s">
        <v>49</v>
      </c>
      <c r="C2978" t="e">
        <f>VLOOKUP(D2978,s5_pirate,2,FALSE)</f>
        <v>#N/A</v>
      </c>
      <c r="D2978" s="3" t="s">
        <v>52</v>
      </c>
      <c r="E2978" s="3">
        <v>6</v>
      </c>
      <c r="F2978" s="3">
        <v>3</v>
      </c>
      <c r="G2978" s="4">
        <v>0.13</v>
      </c>
      <c r="H2978" s="3"/>
      <c r="I2978" s="3"/>
      <c r="J2978" s="5">
        <v>1</v>
      </c>
      <c r="L2978" s="3" t="s">
        <v>35</v>
      </c>
      <c r="M2978" s="3">
        <v>764</v>
      </c>
    </row>
    <row r="2979" spans="1:13" x14ac:dyDescent="0.2">
      <c r="A2979" s="3" t="s">
        <v>507</v>
      </c>
      <c r="B2979" s="3" t="s">
        <v>49</v>
      </c>
      <c r="C2979" t="e">
        <f>VLOOKUP(D2979,s5_pirate,2,FALSE)</f>
        <v>#N/A</v>
      </c>
      <c r="D2979" s="3" t="s">
        <v>52</v>
      </c>
      <c r="E2979" s="3">
        <v>7</v>
      </c>
      <c r="F2979" s="3">
        <v>18</v>
      </c>
      <c r="G2979" s="4">
        <v>0.78</v>
      </c>
      <c r="H2979" s="5">
        <v>0.77800000000000002</v>
      </c>
      <c r="I2979" s="5">
        <v>0.111</v>
      </c>
      <c r="J2979" s="5">
        <v>0.111</v>
      </c>
      <c r="L2979" s="3" t="s">
        <v>193</v>
      </c>
      <c r="M2979" s="3">
        <v>123</v>
      </c>
    </row>
    <row r="2980" spans="1:13" x14ac:dyDescent="0.2">
      <c r="A2980" s="3" t="s">
        <v>507</v>
      </c>
      <c r="B2980" s="3" t="s">
        <v>49</v>
      </c>
      <c r="C2980">
        <f>VLOOKUP(D2980,s5_pirate,2,FALSE)</f>
        <v>728</v>
      </c>
      <c r="D2980" s="3" t="s">
        <v>312</v>
      </c>
      <c r="E2980" s="3">
        <v>7</v>
      </c>
      <c r="F2980" s="3">
        <v>2</v>
      </c>
      <c r="G2980" s="4">
        <v>1</v>
      </c>
      <c r="H2980" s="3"/>
      <c r="I2980" s="3"/>
      <c r="J2980" s="5">
        <v>1</v>
      </c>
      <c r="L2980" s="3" t="s">
        <v>569</v>
      </c>
      <c r="M2980" s="3">
        <v>390</v>
      </c>
    </row>
    <row r="2981" spans="1:13" x14ac:dyDescent="0.2">
      <c r="A2981" s="3" t="s">
        <v>507</v>
      </c>
      <c r="B2981" s="3" t="s">
        <v>49</v>
      </c>
      <c r="C2981">
        <f>VLOOKUP(D2981,s5_pirate,2,FALSE)</f>
        <v>388</v>
      </c>
      <c r="D2981" s="3" t="s">
        <v>16</v>
      </c>
      <c r="E2981" s="3">
        <v>1</v>
      </c>
      <c r="F2981" s="3">
        <v>1</v>
      </c>
      <c r="G2981" s="4">
        <v>0</v>
      </c>
      <c r="H2981" s="3"/>
      <c r="I2981" s="5">
        <v>1</v>
      </c>
      <c r="J2981" s="3"/>
      <c r="L2981" s="3" t="s">
        <v>19</v>
      </c>
      <c r="M2981" s="3">
        <v>165</v>
      </c>
    </row>
    <row r="2982" spans="1:13" x14ac:dyDescent="0.2">
      <c r="A2982" s="3" t="s">
        <v>507</v>
      </c>
      <c r="B2982" s="3" t="s">
        <v>49</v>
      </c>
      <c r="C2982">
        <f>VLOOKUP(D2982,s5_pirate,2,FALSE)</f>
        <v>388</v>
      </c>
      <c r="D2982" s="3" t="s">
        <v>16</v>
      </c>
      <c r="E2982" s="3">
        <v>2</v>
      </c>
      <c r="F2982" s="3">
        <v>1</v>
      </c>
      <c r="G2982" s="4">
        <v>0</v>
      </c>
      <c r="H2982" s="3"/>
      <c r="I2982" s="3"/>
      <c r="J2982" s="5">
        <v>1</v>
      </c>
      <c r="L2982" s="3" t="s">
        <v>312</v>
      </c>
      <c r="M2982" s="3">
        <v>728</v>
      </c>
    </row>
    <row r="2983" spans="1:13" x14ac:dyDescent="0.2">
      <c r="A2983" s="3" t="s">
        <v>507</v>
      </c>
      <c r="B2983" s="3" t="s">
        <v>49</v>
      </c>
      <c r="C2983">
        <f>VLOOKUP(D2983,s5_pirate,2,FALSE)</f>
        <v>388</v>
      </c>
      <c r="D2983" s="3" t="s">
        <v>16</v>
      </c>
      <c r="E2983" s="3">
        <v>3</v>
      </c>
      <c r="F2983" s="3">
        <v>15</v>
      </c>
      <c r="G2983" s="4">
        <v>0.04</v>
      </c>
      <c r="H2983" s="5">
        <v>0.33300000000000002</v>
      </c>
      <c r="I2983" s="5">
        <v>0.4</v>
      </c>
      <c r="J2983" s="5">
        <v>0.26700000000000002</v>
      </c>
      <c r="L2983" s="3" t="s">
        <v>362</v>
      </c>
      <c r="M2983" s="3">
        <v>121</v>
      </c>
    </row>
    <row r="2984" spans="1:13" x14ac:dyDescent="0.2">
      <c r="A2984" s="3" t="s">
        <v>507</v>
      </c>
      <c r="B2984" s="3" t="s">
        <v>49</v>
      </c>
      <c r="C2984">
        <f>VLOOKUP(D2984,s5_pirate,2,FALSE)</f>
        <v>388</v>
      </c>
      <c r="D2984" s="3" t="s">
        <v>16</v>
      </c>
      <c r="E2984" s="3">
        <v>4</v>
      </c>
      <c r="F2984" s="3">
        <v>40</v>
      </c>
      <c r="G2984" s="4">
        <v>0.11</v>
      </c>
      <c r="H2984" s="5">
        <v>0.375</v>
      </c>
      <c r="I2984" s="5">
        <v>0.5</v>
      </c>
      <c r="J2984" s="5">
        <v>0.125</v>
      </c>
      <c r="L2984" s="3" t="s">
        <v>533</v>
      </c>
      <c r="M2984" s="3">
        <v>790</v>
      </c>
    </row>
    <row r="2985" spans="1:13" x14ac:dyDescent="0.2">
      <c r="A2985" s="3" t="s">
        <v>507</v>
      </c>
      <c r="B2985" s="3" t="s">
        <v>49</v>
      </c>
      <c r="C2985">
        <f>VLOOKUP(D2985,s5_pirate,2,FALSE)</f>
        <v>388</v>
      </c>
      <c r="D2985" s="3" t="s">
        <v>16</v>
      </c>
      <c r="E2985" s="3">
        <v>5</v>
      </c>
      <c r="F2985" s="3">
        <v>75</v>
      </c>
      <c r="G2985" s="4">
        <v>0.21</v>
      </c>
      <c r="H2985" s="5">
        <v>0.44</v>
      </c>
      <c r="I2985" s="5">
        <v>0.34699999999999998</v>
      </c>
      <c r="J2985" s="5">
        <v>0.21299999999999999</v>
      </c>
      <c r="L2985" s="3" t="s">
        <v>534</v>
      </c>
      <c r="M2985" s="3">
        <v>580</v>
      </c>
    </row>
    <row r="2986" spans="1:13" x14ac:dyDescent="0.2">
      <c r="A2986" s="3" t="s">
        <v>507</v>
      </c>
      <c r="B2986" s="3" t="s">
        <v>49</v>
      </c>
      <c r="C2986">
        <f>VLOOKUP(D2986,s5_pirate,2,FALSE)</f>
        <v>388</v>
      </c>
      <c r="D2986" s="3" t="s">
        <v>16</v>
      </c>
      <c r="E2986" s="3">
        <v>6</v>
      </c>
      <c r="F2986" s="3">
        <v>76</v>
      </c>
      <c r="G2986" s="4">
        <v>0.21</v>
      </c>
      <c r="H2986" s="5">
        <v>0.26300000000000001</v>
      </c>
      <c r="I2986" s="5">
        <v>0.5</v>
      </c>
      <c r="J2986" s="5">
        <v>0.23699999999999999</v>
      </c>
      <c r="K2986" t="str">
        <f t="shared" ref="K2976:K3039" si="95">TRIM(L2986)</f>
        <v/>
      </c>
    </row>
    <row r="2987" spans="1:13" x14ac:dyDescent="0.2">
      <c r="A2987" s="3" t="s">
        <v>507</v>
      </c>
      <c r="B2987" s="3" t="s">
        <v>49</v>
      </c>
      <c r="C2987">
        <f>VLOOKUP(D2987,s5_pirate,2,FALSE)</f>
        <v>388</v>
      </c>
      <c r="D2987" s="3" t="s">
        <v>16</v>
      </c>
      <c r="E2987" s="3">
        <v>7</v>
      </c>
      <c r="F2987" s="3">
        <v>157</v>
      </c>
      <c r="G2987" s="4">
        <v>0.43</v>
      </c>
      <c r="H2987" s="5">
        <v>0.34399999999999997</v>
      </c>
      <c r="I2987" s="5">
        <v>0.439</v>
      </c>
      <c r="J2987" s="5">
        <v>0.217</v>
      </c>
      <c r="K2987" t="str">
        <f t="shared" si="95"/>
        <v/>
      </c>
    </row>
    <row r="2988" spans="1:13" x14ac:dyDescent="0.2">
      <c r="A2988" s="3" t="s">
        <v>507</v>
      </c>
      <c r="B2988" s="3" t="s">
        <v>49</v>
      </c>
      <c r="C2988">
        <f>VLOOKUP(D2988,s5_pirate,2,FALSE)</f>
        <v>197</v>
      </c>
      <c r="D2988" s="3" t="s">
        <v>54</v>
      </c>
      <c r="E2988" s="3">
        <v>1</v>
      </c>
      <c r="F2988" s="3">
        <v>10</v>
      </c>
      <c r="G2988" s="4">
        <v>0.02</v>
      </c>
      <c r="H2988" s="3"/>
      <c r="I2988" s="5">
        <v>1</v>
      </c>
      <c r="J2988" s="3"/>
      <c r="K2988" t="str">
        <f t="shared" si="95"/>
        <v/>
      </c>
    </row>
    <row r="2989" spans="1:13" x14ac:dyDescent="0.2">
      <c r="A2989" s="3" t="s">
        <v>507</v>
      </c>
      <c r="B2989" s="3" t="s">
        <v>49</v>
      </c>
      <c r="C2989">
        <f>VLOOKUP(D2989,s5_pirate,2,FALSE)</f>
        <v>197</v>
      </c>
      <c r="D2989" s="3" t="s">
        <v>54</v>
      </c>
      <c r="E2989" s="3">
        <v>2</v>
      </c>
      <c r="F2989" s="3">
        <v>54</v>
      </c>
      <c r="G2989" s="4">
        <v>0.09</v>
      </c>
      <c r="H2989" s="3"/>
      <c r="I2989" s="5">
        <v>0.94399999999999995</v>
      </c>
      <c r="J2989" s="5">
        <v>5.6000000000000001E-2</v>
      </c>
      <c r="K2989" t="str">
        <f t="shared" si="95"/>
        <v/>
      </c>
    </row>
    <row r="2990" spans="1:13" x14ac:dyDescent="0.2">
      <c r="A2990" s="3" t="s">
        <v>507</v>
      </c>
      <c r="B2990" s="3" t="s">
        <v>49</v>
      </c>
      <c r="C2990">
        <f>VLOOKUP(D2990,s5_pirate,2,FALSE)</f>
        <v>197</v>
      </c>
      <c r="D2990" s="3" t="s">
        <v>54</v>
      </c>
      <c r="E2990" s="3">
        <v>3</v>
      </c>
      <c r="F2990" s="3">
        <v>59</v>
      </c>
      <c r="G2990" s="4">
        <v>0.1</v>
      </c>
      <c r="H2990" s="5">
        <v>0.32200000000000001</v>
      </c>
      <c r="I2990" s="5">
        <v>0.57599999999999996</v>
      </c>
      <c r="J2990" s="5">
        <v>0.10199999999999999</v>
      </c>
      <c r="K2990" t="str">
        <f t="shared" si="95"/>
        <v/>
      </c>
    </row>
    <row r="2991" spans="1:13" x14ac:dyDescent="0.2">
      <c r="A2991" s="3" t="s">
        <v>507</v>
      </c>
      <c r="B2991" s="3" t="s">
        <v>49</v>
      </c>
      <c r="C2991">
        <f>VLOOKUP(D2991,s5_pirate,2,FALSE)</f>
        <v>197</v>
      </c>
      <c r="D2991" s="3" t="s">
        <v>54</v>
      </c>
      <c r="E2991" s="3">
        <v>4</v>
      </c>
      <c r="F2991" s="3">
        <v>72</v>
      </c>
      <c r="G2991" s="4">
        <v>0.12</v>
      </c>
      <c r="H2991" s="5">
        <v>0.45800000000000002</v>
      </c>
      <c r="I2991" s="5">
        <v>0.34699999999999998</v>
      </c>
      <c r="J2991" s="5">
        <v>0.19400000000000001</v>
      </c>
      <c r="K2991" t="str">
        <f t="shared" si="95"/>
        <v/>
      </c>
    </row>
    <row r="2992" spans="1:13" x14ac:dyDescent="0.2">
      <c r="A2992" s="3" t="s">
        <v>507</v>
      </c>
      <c r="B2992" s="3" t="s">
        <v>49</v>
      </c>
      <c r="C2992">
        <f>VLOOKUP(D2992,s5_pirate,2,FALSE)</f>
        <v>197</v>
      </c>
      <c r="D2992" s="3" t="s">
        <v>54</v>
      </c>
      <c r="E2992" s="3">
        <v>5</v>
      </c>
      <c r="F2992" s="3">
        <v>71</v>
      </c>
      <c r="G2992" s="4">
        <v>0.12</v>
      </c>
      <c r="H2992" s="5">
        <v>0.59199999999999997</v>
      </c>
      <c r="I2992" s="5">
        <v>0.23899999999999999</v>
      </c>
      <c r="J2992" s="5">
        <v>0.16900000000000001</v>
      </c>
      <c r="K2992" t="str">
        <f t="shared" si="95"/>
        <v/>
      </c>
    </row>
    <row r="2993" spans="1:11" x14ac:dyDescent="0.2">
      <c r="A2993" s="3" t="s">
        <v>507</v>
      </c>
      <c r="B2993" s="3" t="s">
        <v>49</v>
      </c>
      <c r="C2993">
        <f>VLOOKUP(D2993,s5_pirate,2,FALSE)</f>
        <v>197</v>
      </c>
      <c r="D2993" s="3" t="s">
        <v>54</v>
      </c>
      <c r="E2993" s="3">
        <v>6</v>
      </c>
      <c r="F2993" s="3">
        <v>119</v>
      </c>
      <c r="G2993" s="4">
        <v>0.2</v>
      </c>
      <c r="H2993" s="5">
        <v>0.311</v>
      </c>
      <c r="I2993" s="5">
        <v>0.46200000000000002</v>
      </c>
      <c r="J2993" s="5">
        <v>0.22700000000000001</v>
      </c>
      <c r="K2993" t="str">
        <f t="shared" si="95"/>
        <v/>
      </c>
    </row>
    <row r="2994" spans="1:11" x14ac:dyDescent="0.2">
      <c r="A2994" s="3" t="s">
        <v>507</v>
      </c>
      <c r="B2994" s="3" t="s">
        <v>49</v>
      </c>
      <c r="C2994">
        <f>VLOOKUP(D2994,s5_pirate,2,FALSE)</f>
        <v>197</v>
      </c>
      <c r="D2994" s="3" t="s">
        <v>54</v>
      </c>
      <c r="E2994" s="3">
        <v>7</v>
      </c>
      <c r="F2994" s="3">
        <v>201</v>
      </c>
      <c r="G2994" s="4">
        <v>0.34</v>
      </c>
      <c r="H2994" s="5">
        <v>0.318</v>
      </c>
      <c r="I2994" s="5">
        <v>0.42799999999999999</v>
      </c>
      <c r="J2994" s="5">
        <v>0.254</v>
      </c>
      <c r="K2994" t="str">
        <f t="shared" si="95"/>
        <v/>
      </c>
    </row>
    <row r="2995" spans="1:11" x14ac:dyDescent="0.2">
      <c r="A2995" s="3" t="s">
        <v>507</v>
      </c>
      <c r="B2995" s="3" t="s">
        <v>49</v>
      </c>
      <c r="C2995">
        <f>VLOOKUP(D2995,s5_pirate,2,FALSE)</f>
        <v>790</v>
      </c>
      <c r="D2995" s="3" t="s">
        <v>533</v>
      </c>
      <c r="E2995" s="3">
        <v>6</v>
      </c>
      <c r="F2995" s="3">
        <v>1</v>
      </c>
      <c r="G2995" s="4">
        <v>1</v>
      </c>
      <c r="H2995" s="5">
        <v>1</v>
      </c>
      <c r="I2995" s="3"/>
      <c r="J2995" s="3"/>
      <c r="K2995" t="str">
        <f t="shared" si="95"/>
        <v/>
      </c>
    </row>
    <row r="2996" spans="1:11" x14ac:dyDescent="0.2">
      <c r="A2996" s="3" t="s">
        <v>507</v>
      </c>
      <c r="B2996" s="3" t="s">
        <v>49</v>
      </c>
      <c r="C2996" t="e">
        <f>VLOOKUP(D2996,s5_pirate,2,FALSE)</f>
        <v>#N/A</v>
      </c>
      <c r="D2996" s="3" t="s">
        <v>56</v>
      </c>
      <c r="E2996" s="3">
        <v>3</v>
      </c>
      <c r="F2996" s="3">
        <v>3</v>
      </c>
      <c r="G2996" s="4">
        <v>0.04</v>
      </c>
      <c r="H2996" s="5">
        <v>0.66700000000000004</v>
      </c>
      <c r="I2996" s="5">
        <v>0.33300000000000002</v>
      </c>
      <c r="J2996" s="3"/>
      <c r="K2996" t="str">
        <f t="shared" si="95"/>
        <v/>
      </c>
    </row>
    <row r="2997" spans="1:11" x14ac:dyDescent="0.2">
      <c r="A2997" s="3" t="s">
        <v>507</v>
      </c>
      <c r="B2997" s="3" t="s">
        <v>49</v>
      </c>
      <c r="C2997" t="e">
        <f>VLOOKUP(D2997,s5_pirate,2,FALSE)</f>
        <v>#N/A</v>
      </c>
      <c r="D2997" s="3" t="s">
        <v>56</v>
      </c>
      <c r="E2997" s="3">
        <v>4</v>
      </c>
      <c r="F2997" s="3">
        <v>2</v>
      </c>
      <c r="G2997" s="4">
        <v>0.02</v>
      </c>
      <c r="H2997" s="5">
        <v>1</v>
      </c>
      <c r="I2997" s="3"/>
      <c r="J2997" s="3"/>
      <c r="K2997" t="str">
        <f t="shared" si="95"/>
        <v/>
      </c>
    </row>
    <row r="2998" spans="1:11" x14ac:dyDescent="0.2">
      <c r="A2998" s="3" t="s">
        <v>507</v>
      </c>
      <c r="B2998" s="3" t="s">
        <v>49</v>
      </c>
      <c r="C2998" t="e">
        <f>VLOOKUP(D2998,s5_pirate,2,FALSE)</f>
        <v>#N/A</v>
      </c>
      <c r="D2998" s="3" t="s">
        <v>56</v>
      </c>
      <c r="E2998" s="3">
        <v>5</v>
      </c>
      <c r="F2998" s="3">
        <v>9</v>
      </c>
      <c r="G2998" s="4">
        <v>0.11</v>
      </c>
      <c r="H2998" s="5">
        <v>0.88900000000000001</v>
      </c>
      <c r="I2998" s="5">
        <v>0.111</v>
      </c>
      <c r="J2998" s="3"/>
      <c r="K2998" t="str">
        <f t="shared" si="95"/>
        <v/>
      </c>
    </row>
    <row r="2999" spans="1:11" x14ac:dyDescent="0.2">
      <c r="A2999" s="3" t="s">
        <v>507</v>
      </c>
      <c r="B2999" s="3" t="s">
        <v>49</v>
      </c>
      <c r="C2999" t="e">
        <f>VLOOKUP(D2999,s5_pirate,2,FALSE)</f>
        <v>#N/A</v>
      </c>
      <c r="D2999" s="3" t="s">
        <v>56</v>
      </c>
      <c r="E2999" s="3">
        <v>6</v>
      </c>
      <c r="F2999" s="3">
        <v>21</v>
      </c>
      <c r="G2999" s="4">
        <v>0.25</v>
      </c>
      <c r="H2999" s="5">
        <v>0.57099999999999995</v>
      </c>
      <c r="I2999" s="5">
        <v>0.19</v>
      </c>
      <c r="J2999" s="5">
        <v>0.23799999999999999</v>
      </c>
      <c r="K2999" t="str">
        <f t="shared" si="95"/>
        <v/>
      </c>
    </row>
    <row r="3000" spans="1:11" x14ac:dyDescent="0.2">
      <c r="A3000" s="3" t="s">
        <v>507</v>
      </c>
      <c r="B3000" s="3" t="s">
        <v>49</v>
      </c>
      <c r="C3000" t="e">
        <f>VLOOKUP(D3000,s5_pirate,2,FALSE)</f>
        <v>#N/A</v>
      </c>
      <c r="D3000" s="3" t="s">
        <v>56</v>
      </c>
      <c r="E3000" s="3">
        <v>7</v>
      </c>
      <c r="F3000" s="3">
        <v>48</v>
      </c>
      <c r="G3000" s="4">
        <v>0.57999999999999996</v>
      </c>
      <c r="H3000" s="5">
        <v>0.66700000000000004</v>
      </c>
      <c r="I3000" s="5">
        <v>0.25</v>
      </c>
      <c r="J3000" s="5">
        <v>8.3000000000000004E-2</v>
      </c>
      <c r="K3000" t="str">
        <f t="shared" si="95"/>
        <v/>
      </c>
    </row>
    <row r="3001" spans="1:11" x14ac:dyDescent="0.2">
      <c r="A3001" s="3" t="s">
        <v>507</v>
      </c>
      <c r="B3001" s="3" t="s">
        <v>49</v>
      </c>
      <c r="C3001" t="e">
        <f>VLOOKUP(D3001,s5_pirate,2,FALSE)</f>
        <v>#N/A</v>
      </c>
      <c r="D3001" s="3" t="s">
        <v>58</v>
      </c>
      <c r="E3001" s="3">
        <v>3</v>
      </c>
      <c r="F3001" s="3">
        <v>2</v>
      </c>
      <c r="G3001" s="4">
        <v>0.08</v>
      </c>
      <c r="H3001" s="5">
        <v>1</v>
      </c>
      <c r="I3001" s="3"/>
      <c r="J3001" s="3"/>
      <c r="K3001" t="str">
        <f t="shared" si="95"/>
        <v/>
      </c>
    </row>
    <row r="3002" spans="1:11" x14ac:dyDescent="0.2">
      <c r="A3002" s="3" t="s">
        <v>507</v>
      </c>
      <c r="B3002" s="3" t="s">
        <v>49</v>
      </c>
      <c r="C3002" t="e">
        <f>VLOOKUP(D3002,s5_pirate,2,FALSE)</f>
        <v>#N/A</v>
      </c>
      <c r="D3002" s="3" t="s">
        <v>58</v>
      </c>
      <c r="E3002" s="3">
        <v>4</v>
      </c>
      <c r="F3002" s="3">
        <v>1</v>
      </c>
      <c r="G3002" s="4">
        <v>0.04</v>
      </c>
      <c r="H3002" s="3"/>
      <c r="I3002" s="3"/>
      <c r="J3002" s="5">
        <v>1</v>
      </c>
      <c r="K3002" t="str">
        <f t="shared" si="95"/>
        <v/>
      </c>
    </row>
    <row r="3003" spans="1:11" x14ac:dyDescent="0.2">
      <c r="A3003" s="3" t="s">
        <v>507</v>
      </c>
      <c r="B3003" s="3" t="s">
        <v>49</v>
      </c>
      <c r="C3003" t="e">
        <f>VLOOKUP(D3003,s5_pirate,2,FALSE)</f>
        <v>#N/A</v>
      </c>
      <c r="D3003" s="3" t="s">
        <v>58</v>
      </c>
      <c r="E3003" s="3">
        <v>5</v>
      </c>
      <c r="F3003" s="3">
        <v>2</v>
      </c>
      <c r="G3003" s="4">
        <v>0.08</v>
      </c>
      <c r="H3003" s="5">
        <v>1</v>
      </c>
      <c r="I3003" s="3"/>
      <c r="J3003" s="3"/>
      <c r="K3003" t="str">
        <f t="shared" si="95"/>
        <v/>
      </c>
    </row>
    <row r="3004" spans="1:11" x14ac:dyDescent="0.2">
      <c r="A3004" s="3" t="s">
        <v>507</v>
      </c>
      <c r="B3004" s="3" t="s">
        <v>49</v>
      </c>
      <c r="C3004" t="e">
        <f>VLOOKUP(D3004,s5_pirate,2,FALSE)</f>
        <v>#N/A</v>
      </c>
      <c r="D3004" s="3" t="s">
        <v>58</v>
      </c>
      <c r="E3004" s="3">
        <v>6</v>
      </c>
      <c r="F3004" s="3">
        <v>3</v>
      </c>
      <c r="G3004" s="4">
        <v>0.12</v>
      </c>
      <c r="H3004" s="5">
        <v>0.33300000000000002</v>
      </c>
      <c r="I3004" s="3"/>
      <c r="J3004" s="5">
        <v>0.66700000000000004</v>
      </c>
      <c r="K3004" t="str">
        <f t="shared" si="95"/>
        <v/>
      </c>
    </row>
    <row r="3005" spans="1:11" x14ac:dyDescent="0.2">
      <c r="A3005" s="3" t="s">
        <v>507</v>
      </c>
      <c r="B3005" s="3" t="s">
        <v>49</v>
      </c>
      <c r="C3005" t="e">
        <f>VLOOKUP(D3005,s5_pirate,2,FALSE)</f>
        <v>#N/A</v>
      </c>
      <c r="D3005" s="3" t="s">
        <v>58</v>
      </c>
      <c r="E3005" s="3">
        <v>7</v>
      </c>
      <c r="F3005" s="3">
        <v>17</v>
      </c>
      <c r="G3005" s="4">
        <v>0.68</v>
      </c>
      <c r="H3005" s="5">
        <v>0.35299999999999998</v>
      </c>
      <c r="I3005" s="5">
        <v>0.47099999999999997</v>
      </c>
      <c r="J3005" s="5">
        <v>0.17599999999999999</v>
      </c>
      <c r="K3005" t="str">
        <f t="shared" si="95"/>
        <v/>
      </c>
    </row>
    <row r="3006" spans="1:11" x14ac:dyDescent="0.2">
      <c r="A3006" s="3" t="s">
        <v>507</v>
      </c>
      <c r="B3006" s="3" t="s">
        <v>49</v>
      </c>
      <c r="C3006">
        <f>VLOOKUP(D3006,s5_pirate,2,FALSE)</f>
        <v>764</v>
      </c>
      <c r="D3006" s="3" t="s">
        <v>35</v>
      </c>
      <c r="E3006" s="3">
        <v>3</v>
      </c>
      <c r="F3006" s="3">
        <v>1</v>
      </c>
      <c r="G3006" s="4">
        <v>0.01</v>
      </c>
      <c r="H3006" s="5">
        <v>1</v>
      </c>
      <c r="I3006" s="3"/>
      <c r="J3006" s="3"/>
      <c r="K3006" t="str">
        <f t="shared" si="95"/>
        <v/>
      </c>
    </row>
    <row r="3007" spans="1:11" x14ac:dyDescent="0.2">
      <c r="A3007" s="3" t="s">
        <v>507</v>
      </c>
      <c r="B3007" s="3" t="s">
        <v>49</v>
      </c>
      <c r="C3007">
        <f>VLOOKUP(D3007,s5_pirate,2,FALSE)</f>
        <v>764</v>
      </c>
      <c r="D3007" s="3" t="s">
        <v>35</v>
      </c>
      <c r="E3007" s="3">
        <v>4</v>
      </c>
      <c r="F3007" s="3">
        <v>2</v>
      </c>
      <c r="G3007" s="4">
        <v>0.03</v>
      </c>
      <c r="H3007" s="5">
        <v>0.5</v>
      </c>
      <c r="I3007" s="3"/>
      <c r="J3007" s="5">
        <v>0.5</v>
      </c>
      <c r="K3007" t="str">
        <f t="shared" si="95"/>
        <v/>
      </c>
    </row>
    <row r="3008" spans="1:11" x14ac:dyDescent="0.2">
      <c r="A3008" s="3" t="s">
        <v>507</v>
      </c>
      <c r="B3008" s="3" t="s">
        <v>49</v>
      </c>
      <c r="C3008">
        <f>VLOOKUP(D3008,s5_pirate,2,FALSE)</f>
        <v>764</v>
      </c>
      <c r="D3008" s="3" t="s">
        <v>35</v>
      </c>
      <c r="E3008" s="3">
        <v>5</v>
      </c>
      <c r="F3008" s="3">
        <v>7</v>
      </c>
      <c r="G3008" s="4">
        <v>0.09</v>
      </c>
      <c r="H3008" s="5">
        <v>0.42899999999999999</v>
      </c>
      <c r="I3008" s="5">
        <v>0.28599999999999998</v>
      </c>
      <c r="J3008" s="5">
        <v>0.28599999999999998</v>
      </c>
      <c r="K3008" t="str">
        <f t="shared" si="95"/>
        <v/>
      </c>
    </row>
    <row r="3009" spans="1:13" x14ac:dyDescent="0.2">
      <c r="A3009" s="3" t="s">
        <v>507</v>
      </c>
      <c r="B3009" s="3" t="s">
        <v>49</v>
      </c>
      <c r="C3009">
        <f>VLOOKUP(D3009,s5_pirate,2,FALSE)</f>
        <v>764</v>
      </c>
      <c r="D3009" s="3" t="s">
        <v>35</v>
      </c>
      <c r="E3009" s="3">
        <v>6</v>
      </c>
      <c r="F3009" s="3">
        <v>21</v>
      </c>
      <c r="G3009" s="4">
        <v>0.28000000000000003</v>
      </c>
      <c r="H3009" s="5">
        <v>0.57099999999999995</v>
      </c>
      <c r="I3009" s="5">
        <v>0.19</v>
      </c>
      <c r="J3009" s="5">
        <v>0.23799999999999999</v>
      </c>
      <c r="K3009" t="str">
        <f t="shared" si="95"/>
        <v/>
      </c>
    </row>
    <row r="3010" spans="1:13" x14ac:dyDescent="0.2">
      <c r="A3010" s="3" t="s">
        <v>507</v>
      </c>
      <c r="B3010" s="3" t="s">
        <v>49</v>
      </c>
      <c r="C3010">
        <f>VLOOKUP(D3010,s5_pirate,2,FALSE)</f>
        <v>764</v>
      </c>
      <c r="D3010" s="3" t="s">
        <v>35</v>
      </c>
      <c r="E3010" s="3">
        <v>7</v>
      </c>
      <c r="F3010" s="3">
        <v>44</v>
      </c>
      <c r="G3010" s="4">
        <v>0.59</v>
      </c>
      <c r="H3010" s="5">
        <v>0.38600000000000001</v>
      </c>
      <c r="I3010" s="5">
        <v>0.318</v>
      </c>
      <c r="J3010" s="5">
        <v>0.29499999999999998</v>
      </c>
      <c r="K3010" t="str">
        <f t="shared" si="95"/>
        <v/>
      </c>
    </row>
    <row r="3011" spans="1:13" x14ac:dyDescent="0.2">
      <c r="A3011" s="3" t="s">
        <v>507</v>
      </c>
      <c r="B3011" s="3" t="s">
        <v>49</v>
      </c>
      <c r="C3011">
        <f>VLOOKUP(D3011,s5_pirate,2,FALSE)</f>
        <v>123</v>
      </c>
      <c r="D3011" s="3" t="s">
        <v>193</v>
      </c>
      <c r="E3011" s="3">
        <v>6</v>
      </c>
      <c r="F3011" s="3">
        <v>1</v>
      </c>
      <c r="G3011" s="4">
        <v>1</v>
      </c>
      <c r="H3011" s="5">
        <v>1</v>
      </c>
      <c r="I3011" s="3"/>
      <c r="J3011" s="3"/>
      <c r="K3011" t="str">
        <f t="shared" si="95"/>
        <v/>
      </c>
    </row>
    <row r="3012" spans="1:13" x14ac:dyDescent="0.2">
      <c r="A3012" s="3" t="s">
        <v>507</v>
      </c>
      <c r="B3012" s="3" t="s">
        <v>49</v>
      </c>
      <c r="C3012">
        <f>VLOOKUP(D3012,s5_pirate,2,FALSE)</f>
        <v>580</v>
      </c>
      <c r="D3012" s="3" t="s">
        <v>534</v>
      </c>
      <c r="E3012" s="3">
        <v>5</v>
      </c>
      <c r="F3012" s="3">
        <v>2</v>
      </c>
      <c r="G3012" s="4">
        <v>0.28999999999999998</v>
      </c>
      <c r="H3012" s="5">
        <v>0.5</v>
      </c>
      <c r="I3012" s="3"/>
      <c r="J3012" s="5">
        <v>0.5</v>
      </c>
      <c r="K3012" t="str">
        <f t="shared" si="95"/>
        <v/>
      </c>
    </row>
    <row r="3013" spans="1:13" x14ac:dyDescent="0.2">
      <c r="A3013" s="3" t="s">
        <v>507</v>
      </c>
      <c r="B3013" s="3" t="s">
        <v>49</v>
      </c>
      <c r="C3013">
        <f>VLOOKUP(D3013,s5_pirate,2,FALSE)</f>
        <v>580</v>
      </c>
      <c r="D3013" s="3" t="s">
        <v>534</v>
      </c>
      <c r="E3013" s="3">
        <v>6</v>
      </c>
      <c r="F3013" s="3">
        <v>4</v>
      </c>
      <c r="G3013" s="4">
        <v>0.56999999999999995</v>
      </c>
      <c r="H3013" s="5">
        <v>0.5</v>
      </c>
      <c r="I3013" s="3"/>
      <c r="J3013" s="5">
        <v>0.5</v>
      </c>
      <c r="K3013" t="str">
        <f t="shared" si="95"/>
        <v/>
      </c>
    </row>
    <row r="3014" spans="1:13" x14ac:dyDescent="0.2">
      <c r="A3014" s="3" t="s">
        <v>507</v>
      </c>
      <c r="B3014" s="3" t="s">
        <v>49</v>
      </c>
      <c r="C3014">
        <f>VLOOKUP(D3014,s5_pirate,2,FALSE)</f>
        <v>580</v>
      </c>
      <c r="D3014" s="3" t="s">
        <v>534</v>
      </c>
      <c r="E3014" s="3">
        <v>7</v>
      </c>
      <c r="F3014" s="3">
        <v>1</v>
      </c>
      <c r="G3014" s="4">
        <v>0.14000000000000001</v>
      </c>
      <c r="H3014" s="3"/>
      <c r="I3014" s="3"/>
      <c r="J3014" s="5">
        <v>1</v>
      </c>
      <c r="K3014" t="str">
        <f t="shared" si="95"/>
        <v/>
      </c>
    </row>
    <row r="3015" spans="1:13" x14ac:dyDescent="0.2">
      <c r="A3015" s="3" t="s">
        <v>507</v>
      </c>
      <c r="B3015" s="3" t="s">
        <v>36</v>
      </c>
      <c r="C3015">
        <f>VLOOKUP(D3015,s5_pune,2,FALSE)</f>
        <v>365</v>
      </c>
      <c r="D3015" s="3" t="s">
        <v>37</v>
      </c>
      <c r="E3015" s="3">
        <v>4</v>
      </c>
      <c r="F3015" s="3">
        <v>2</v>
      </c>
      <c r="G3015" s="4">
        <v>0.05</v>
      </c>
      <c r="H3015" s="5">
        <v>0.5</v>
      </c>
      <c r="I3015" s="3"/>
      <c r="J3015" s="5">
        <v>0.5</v>
      </c>
      <c r="L3015" s="3" t="s">
        <v>81</v>
      </c>
      <c r="M3015" s="3">
        <v>41</v>
      </c>
    </row>
    <row r="3016" spans="1:13" x14ac:dyDescent="0.2">
      <c r="A3016" s="3" t="s">
        <v>507</v>
      </c>
      <c r="B3016" s="3" t="s">
        <v>36</v>
      </c>
      <c r="C3016">
        <f>VLOOKUP(D3016,s5_pune,2,FALSE)</f>
        <v>365</v>
      </c>
      <c r="D3016" s="3" t="s">
        <v>37</v>
      </c>
      <c r="E3016" s="3">
        <v>5</v>
      </c>
      <c r="F3016" s="3">
        <v>18</v>
      </c>
      <c r="G3016" s="4">
        <v>0.46</v>
      </c>
      <c r="H3016" s="5">
        <v>0.66700000000000004</v>
      </c>
      <c r="I3016" s="5">
        <v>5.6000000000000001E-2</v>
      </c>
      <c r="J3016" s="5">
        <v>0.27800000000000002</v>
      </c>
      <c r="L3016" s="3" t="s">
        <v>43</v>
      </c>
      <c r="M3016" s="3">
        <v>85</v>
      </c>
    </row>
    <row r="3017" spans="1:13" x14ac:dyDescent="0.2">
      <c r="A3017" s="3" t="s">
        <v>507</v>
      </c>
      <c r="B3017" s="3" t="s">
        <v>36</v>
      </c>
      <c r="C3017">
        <f>VLOOKUP(D3017,s5_pune,2,FALSE)</f>
        <v>365</v>
      </c>
      <c r="D3017" s="3" t="s">
        <v>37</v>
      </c>
      <c r="E3017" s="3">
        <v>6</v>
      </c>
      <c r="F3017" s="3">
        <v>5</v>
      </c>
      <c r="G3017" s="4">
        <v>0.13</v>
      </c>
      <c r="H3017" s="5">
        <v>0.4</v>
      </c>
      <c r="I3017" s="5">
        <v>0.4</v>
      </c>
      <c r="J3017" s="5">
        <v>0.2</v>
      </c>
      <c r="L3017" s="3" t="s">
        <v>47</v>
      </c>
      <c r="M3017" s="3">
        <v>142</v>
      </c>
    </row>
    <row r="3018" spans="1:13" x14ac:dyDescent="0.2">
      <c r="A3018" s="3" t="s">
        <v>507</v>
      </c>
      <c r="B3018" s="3" t="s">
        <v>36</v>
      </c>
      <c r="C3018">
        <f>VLOOKUP(D3018,s5_pune,2,FALSE)</f>
        <v>365</v>
      </c>
      <c r="D3018" s="3" t="s">
        <v>37</v>
      </c>
      <c r="E3018" s="3">
        <v>7</v>
      </c>
      <c r="F3018" s="3">
        <v>14</v>
      </c>
      <c r="G3018" s="4">
        <v>0.36</v>
      </c>
      <c r="H3018" s="5">
        <v>0.42899999999999999</v>
      </c>
      <c r="I3018" s="5">
        <v>0.42899999999999999</v>
      </c>
      <c r="J3018" s="5">
        <v>0.14299999999999999</v>
      </c>
      <c r="L3018" s="3" t="s">
        <v>39</v>
      </c>
      <c r="M3018" s="3">
        <v>161</v>
      </c>
    </row>
    <row r="3019" spans="1:13" x14ac:dyDescent="0.2">
      <c r="A3019" s="3" t="s">
        <v>507</v>
      </c>
      <c r="B3019" s="3" t="s">
        <v>36</v>
      </c>
      <c r="C3019">
        <f>VLOOKUP(D3019,s5_pune,2,FALSE)</f>
        <v>41</v>
      </c>
      <c r="D3019" s="3" t="s">
        <v>81</v>
      </c>
      <c r="E3019" s="3">
        <v>1</v>
      </c>
      <c r="F3019" s="3">
        <v>9</v>
      </c>
      <c r="G3019" s="4">
        <v>0.03</v>
      </c>
      <c r="H3019" s="3"/>
      <c r="I3019" s="5">
        <v>1</v>
      </c>
      <c r="J3019" s="3"/>
      <c r="L3019" s="3" t="s">
        <v>40</v>
      </c>
      <c r="M3019" s="3">
        <v>3082</v>
      </c>
    </row>
    <row r="3020" spans="1:13" x14ac:dyDescent="0.2">
      <c r="A3020" s="3" t="s">
        <v>507</v>
      </c>
      <c r="B3020" s="3" t="s">
        <v>36</v>
      </c>
      <c r="C3020">
        <f>VLOOKUP(D3020,s5_pune,2,FALSE)</f>
        <v>41</v>
      </c>
      <c r="D3020" s="3" t="s">
        <v>81</v>
      </c>
      <c r="E3020" s="3">
        <v>2</v>
      </c>
      <c r="F3020" s="3">
        <v>11</v>
      </c>
      <c r="G3020" s="4">
        <v>0.03</v>
      </c>
      <c r="H3020" s="5">
        <v>9.0999999999999998E-2</v>
      </c>
      <c r="I3020" s="5">
        <v>0.63600000000000001</v>
      </c>
      <c r="J3020" s="5">
        <v>0.27300000000000002</v>
      </c>
      <c r="L3020" s="3" t="s">
        <v>44</v>
      </c>
      <c r="M3020" s="3">
        <v>240</v>
      </c>
    </row>
    <row r="3021" spans="1:13" x14ac:dyDescent="0.2">
      <c r="A3021" s="3" t="s">
        <v>507</v>
      </c>
      <c r="B3021" s="3" t="s">
        <v>36</v>
      </c>
      <c r="C3021">
        <f>VLOOKUP(D3021,s5_pune,2,FALSE)</f>
        <v>41</v>
      </c>
      <c r="D3021" s="3" t="s">
        <v>81</v>
      </c>
      <c r="E3021" s="3">
        <v>3</v>
      </c>
      <c r="F3021" s="3">
        <v>32</v>
      </c>
      <c r="G3021" s="4">
        <v>0.09</v>
      </c>
      <c r="H3021" s="5">
        <v>0.40600000000000003</v>
      </c>
      <c r="I3021" s="5">
        <v>0.34399999999999997</v>
      </c>
      <c r="J3021" s="5">
        <v>0.25</v>
      </c>
      <c r="L3021" s="3" t="s">
        <v>28</v>
      </c>
      <c r="M3021" s="3">
        <v>42</v>
      </c>
    </row>
    <row r="3022" spans="1:13" x14ac:dyDescent="0.2">
      <c r="A3022" s="3" t="s">
        <v>507</v>
      </c>
      <c r="B3022" s="3" t="s">
        <v>36</v>
      </c>
      <c r="C3022">
        <f>VLOOKUP(D3022,s5_pune,2,FALSE)</f>
        <v>41</v>
      </c>
      <c r="D3022" s="3" t="s">
        <v>81</v>
      </c>
      <c r="E3022" s="3">
        <v>4</v>
      </c>
      <c r="F3022" s="3">
        <v>55</v>
      </c>
      <c r="G3022" s="4">
        <v>0.15</v>
      </c>
      <c r="H3022" s="5">
        <v>0.50900000000000001</v>
      </c>
      <c r="I3022" s="5">
        <v>0.255</v>
      </c>
      <c r="J3022" s="5">
        <v>0.23599999999999999</v>
      </c>
      <c r="L3022" s="3" t="s">
        <v>45</v>
      </c>
      <c r="M3022" s="3">
        <v>3084</v>
      </c>
    </row>
    <row r="3023" spans="1:13" x14ac:dyDescent="0.2">
      <c r="A3023" s="3" t="s">
        <v>507</v>
      </c>
      <c r="B3023" s="3" t="s">
        <v>36</v>
      </c>
      <c r="C3023">
        <f>VLOOKUP(D3023,s5_pune,2,FALSE)</f>
        <v>41</v>
      </c>
      <c r="D3023" s="3" t="s">
        <v>81</v>
      </c>
      <c r="E3023" s="3">
        <v>5</v>
      </c>
      <c r="F3023" s="3">
        <v>64</v>
      </c>
      <c r="G3023" s="4">
        <v>0.18</v>
      </c>
      <c r="H3023" s="5">
        <v>0.625</v>
      </c>
      <c r="I3023" s="5">
        <v>0.20300000000000001</v>
      </c>
      <c r="J3023" s="5">
        <v>0.17199999999999999</v>
      </c>
      <c r="L3023" s="3" t="s">
        <v>536</v>
      </c>
      <c r="M3023" s="3">
        <v>771</v>
      </c>
    </row>
    <row r="3024" spans="1:13" x14ac:dyDescent="0.2">
      <c r="A3024" s="3" t="s">
        <v>507</v>
      </c>
      <c r="B3024" s="3" t="s">
        <v>36</v>
      </c>
      <c r="C3024">
        <f>VLOOKUP(D3024,s5_pune,2,FALSE)</f>
        <v>41</v>
      </c>
      <c r="D3024" s="3" t="s">
        <v>81</v>
      </c>
      <c r="E3024" s="3">
        <v>6</v>
      </c>
      <c r="F3024" s="3">
        <v>87</v>
      </c>
      <c r="G3024" s="4">
        <v>0.24</v>
      </c>
      <c r="H3024" s="5">
        <v>0.41399999999999998</v>
      </c>
      <c r="I3024" s="5">
        <v>0.379</v>
      </c>
      <c r="J3024" s="5">
        <v>0.20699999999999999</v>
      </c>
      <c r="L3024" s="3" t="s">
        <v>37</v>
      </c>
      <c r="M3024" s="3">
        <v>365</v>
      </c>
    </row>
    <row r="3025" spans="1:13" x14ac:dyDescent="0.2">
      <c r="A3025" s="3" t="s">
        <v>507</v>
      </c>
      <c r="B3025" s="3" t="s">
        <v>36</v>
      </c>
      <c r="C3025">
        <f>VLOOKUP(D3025,s5_pune,2,FALSE)</f>
        <v>41</v>
      </c>
      <c r="D3025" s="3" t="s">
        <v>81</v>
      </c>
      <c r="E3025" s="3">
        <v>7</v>
      </c>
      <c r="F3025" s="3">
        <v>102</v>
      </c>
      <c r="G3025" s="4">
        <v>0.28000000000000003</v>
      </c>
      <c r="H3025" s="5">
        <v>0.33300000000000002</v>
      </c>
      <c r="I3025" s="5">
        <v>0.441</v>
      </c>
      <c r="J3025" s="5">
        <v>0.22500000000000001</v>
      </c>
      <c r="L3025" s="3" t="s">
        <v>505</v>
      </c>
      <c r="M3025" s="3">
        <v>536</v>
      </c>
    </row>
    <row r="3026" spans="1:13" x14ac:dyDescent="0.2">
      <c r="A3026" s="3" t="s">
        <v>507</v>
      </c>
      <c r="B3026" s="3" t="s">
        <v>36</v>
      </c>
      <c r="C3026">
        <f>VLOOKUP(D3026,s5_pune,2,FALSE)</f>
        <v>42</v>
      </c>
      <c r="D3026" s="3" t="s">
        <v>28</v>
      </c>
      <c r="E3026" s="3">
        <v>3</v>
      </c>
      <c r="F3026" s="3">
        <v>2</v>
      </c>
      <c r="G3026" s="4">
        <v>0.13</v>
      </c>
      <c r="H3026" s="5">
        <v>1</v>
      </c>
      <c r="I3026" s="3"/>
      <c r="J3026" s="3"/>
      <c r="L3026" s="3" t="s">
        <v>41</v>
      </c>
      <c r="M3026" s="3">
        <v>772</v>
      </c>
    </row>
    <row r="3027" spans="1:13" x14ac:dyDescent="0.2">
      <c r="A3027" s="3" t="s">
        <v>507</v>
      </c>
      <c r="B3027" s="3" t="s">
        <v>36</v>
      </c>
      <c r="C3027">
        <f>VLOOKUP(D3027,s5_pune,2,FALSE)</f>
        <v>42</v>
      </c>
      <c r="D3027" s="3" t="s">
        <v>28</v>
      </c>
      <c r="E3027" s="3">
        <v>4</v>
      </c>
      <c r="F3027" s="3">
        <v>1</v>
      </c>
      <c r="G3027" s="4">
        <v>7.0000000000000007E-2</v>
      </c>
      <c r="H3027" s="5">
        <v>1</v>
      </c>
      <c r="I3027" s="3"/>
      <c r="J3027" s="3"/>
      <c r="L3027" s="3" t="s">
        <v>535</v>
      </c>
      <c r="M3027" s="3">
        <v>217</v>
      </c>
    </row>
    <row r="3028" spans="1:13" x14ac:dyDescent="0.2">
      <c r="A3028" s="3" t="s">
        <v>507</v>
      </c>
      <c r="B3028" s="3" t="s">
        <v>36</v>
      </c>
      <c r="C3028">
        <f>VLOOKUP(D3028,s5_pune,2,FALSE)</f>
        <v>42</v>
      </c>
      <c r="D3028" s="3" t="s">
        <v>28</v>
      </c>
      <c r="E3028" s="3">
        <v>5</v>
      </c>
      <c r="F3028" s="3">
        <v>2</v>
      </c>
      <c r="G3028" s="4">
        <v>0.13</v>
      </c>
      <c r="H3028" s="5">
        <v>1</v>
      </c>
      <c r="I3028" s="3"/>
      <c r="J3028" s="3"/>
      <c r="L3028" s="3" t="s">
        <v>537</v>
      </c>
      <c r="M3028" s="3">
        <v>272</v>
      </c>
    </row>
    <row r="3029" spans="1:13" x14ac:dyDescent="0.2">
      <c r="A3029" s="3" t="s">
        <v>507</v>
      </c>
      <c r="B3029" s="3" t="s">
        <v>36</v>
      </c>
      <c r="C3029">
        <f>VLOOKUP(D3029,s5_pune,2,FALSE)</f>
        <v>42</v>
      </c>
      <c r="D3029" s="3" t="s">
        <v>28</v>
      </c>
      <c r="E3029" s="3">
        <v>6</v>
      </c>
      <c r="F3029" s="3">
        <v>3</v>
      </c>
      <c r="G3029" s="4">
        <v>0.2</v>
      </c>
      <c r="H3029" s="5">
        <v>1</v>
      </c>
      <c r="I3029" s="3"/>
      <c r="J3029" s="3"/>
      <c r="K3029" t="str">
        <f t="shared" si="95"/>
        <v/>
      </c>
    </row>
    <row r="3030" spans="1:13" x14ac:dyDescent="0.2">
      <c r="A3030" s="3" t="s">
        <v>507</v>
      </c>
      <c r="B3030" s="3" t="s">
        <v>36</v>
      </c>
      <c r="C3030">
        <f>VLOOKUP(D3030,s5_pune,2,FALSE)</f>
        <v>42</v>
      </c>
      <c r="D3030" s="3" t="s">
        <v>28</v>
      </c>
      <c r="E3030" s="3">
        <v>7</v>
      </c>
      <c r="F3030" s="3">
        <v>7</v>
      </c>
      <c r="G3030" s="4">
        <v>0.47</v>
      </c>
      <c r="H3030" s="5">
        <v>1</v>
      </c>
      <c r="I3030" s="3"/>
      <c r="J3030" s="3"/>
      <c r="K3030" t="str">
        <f t="shared" si="95"/>
        <v/>
      </c>
    </row>
    <row r="3031" spans="1:13" x14ac:dyDescent="0.2">
      <c r="A3031" s="3" t="s">
        <v>507</v>
      </c>
      <c r="B3031" s="3" t="s">
        <v>36</v>
      </c>
      <c r="C3031">
        <f>VLOOKUP(D3031,s5_pune,2,FALSE)</f>
        <v>161</v>
      </c>
      <c r="D3031" s="3" t="s">
        <v>39</v>
      </c>
      <c r="E3031" s="3">
        <v>3</v>
      </c>
      <c r="F3031" s="3">
        <v>2</v>
      </c>
      <c r="G3031" s="4">
        <v>0.11</v>
      </c>
      <c r="H3031" s="5">
        <v>1</v>
      </c>
      <c r="I3031" s="3"/>
      <c r="J3031" s="3"/>
      <c r="K3031" t="str">
        <f t="shared" si="95"/>
        <v/>
      </c>
    </row>
    <row r="3032" spans="1:13" x14ac:dyDescent="0.2">
      <c r="A3032" s="3" t="s">
        <v>507</v>
      </c>
      <c r="B3032" s="3" t="s">
        <v>36</v>
      </c>
      <c r="C3032">
        <f>VLOOKUP(D3032,s5_pune,2,FALSE)</f>
        <v>161</v>
      </c>
      <c r="D3032" s="3" t="s">
        <v>39</v>
      </c>
      <c r="E3032" s="3">
        <v>4</v>
      </c>
      <c r="F3032" s="3">
        <v>2</v>
      </c>
      <c r="G3032" s="4">
        <v>0.11</v>
      </c>
      <c r="H3032" s="5">
        <v>1</v>
      </c>
      <c r="I3032" s="3"/>
      <c r="J3032" s="3"/>
      <c r="K3032" t="str">
        <f t="shared" si="95"/>
        <v/>
      </c>
    </row>
    <row r="3033" spans="1:13" x14ac:dyDescent="0.2">
      <c r="A3033" s="3" t="s">
        <v>507</v>
      </c>
      <c r="B3033" s="3" t="s">
        <v>36</v>
      </c>
      <c r="C3033">
        <f>VLOOKUP(D3033,s5_pune,2,FALSE)</f>
        <v>161</v>
      </c>
      <c r="D3033" s="3" t="s">
        <v>39</v>
      </c>
      <c r="E3033" s="3">
        <v>5</v>
      </c>
      <c r="F3033" s="3">
        <v>2</v>
      </c>
      <c r="G3033" s="4">
        <v>0.11</v>
      </c>
      <c r="H3033" s="5">
        <v>1</v>
      </c>
      <c r="I3033" s="3"/>
      <c r="J3033" s="3"/>
      <c r="K3033" t="str">
        <f t="shared" si="95"/>
        <v/>
      </c>
    </row>
    <row r="3034" spans="1:13" x14ac:dyDescent="0.2">
      <c r="A3034" s="3" t="s">
        <v>507</v>
      </c>
      <c r="B3034" s="3" t="s">
        <v>36</v>
      </c>
      <c r="C3034">
        <f>VLOOKUP(D3034,s5_pune,2,FALSE)</f>
        <v>161</v>
      </c>
      <c r="D3034" s="3" t="s">
        <v>39</v>
      </c>
      <c r="E3034" s="3">
        <v>6</v>
      </c>
      <c r="F3034" s="3">
        <v>3</v>
      </c>
      <c r="G3034" s="4">
        <v>0.17</v>
      </c>
      <c r="H3034" s="5">
        <v>1</v>
      </c>
      <c r="I3034" s="3"/>
      <c r="J3034" s="3"/>
      <c r="K3034" t="str">
        <f t="shared" si="95"/>
        <v/>
      </c>
    </row>
    <row r="3035" spans="1:13" x14ac:dyDescent="0.2">
      <c r="A3035" s="3" t="s">
        <v>507</v>
      </c>
      <c r="B3035" s="3" t="s">
        <v>36</v>
      </c>
      <c r="C3035">
        <f>VLOOKUP(D3035,s5_pune,2,FALSE)</f>
        <v>161</v>
      </c>
      <c r="D3035" s="3" t="s">
        <v>39</v>
      </c>
      <c r="E3035" s="3">
        <v>7</v>
      </c>
      <c r="F3035" s="3">
        <v>9</v>
      </c>
      <c r="G3035" s="4">
        <v>0.5</v>
      </c>
      <c r="H3035" s="5">
        <v>0.66700000000000004</v>
      </c>
      <c r="I3035" s="5">
        <v>0.111</v>
      </c>
      <c r="J3035" s="5">
        <v>0.222</v>
      </c>
      <c r="K3035" t="str">
        <f t="shared" si="95"/>
        <v/>
      </c>
    </row>
    <row r="3036" spans="1:13" x14ac:dyDescent="0.2">
      <c r="A3036" s="3" t="s">
        <v>507</v>
      </c>
      <c r="B3036" s="3" t="s">
        <v>36</v>
      </c>
      <c r="C3036">
        <f>VLOOKUP(D3036,s5_pune,2,FALSE)</f>
        <v>3082</v>
      </c>
      <c r="D3036" s="3" t="s">
        <v>40</v>
      </c>
      <c r="E3036" s="3">
        <v>3</v>
      </c>
      <c r="F3036" s="3">
        <v>5</v>
      </c>
      <c r="G3036" s="4">
        <v>0.06</v>
      </c>
      <c r="H3036" s="5">
        <v>0.6</v>
      </c>
      <c r="I3036" s="5">
        <v>0.4</v>
      </c>
      <c r="J3036" s="3"/>
      <c r="K3036" t="str">
        <f t="shared" si="95"/>
        <v/>
      </c>
    </row>
    <row r="3037" spans="1:13" x14ac:dyDescent="0.2">
      <c r="A3037" s="3" t="s">
        <v>507</v>
      </c>
      <c r="B3037" s="3" t="s">
        <v>36</v>
      </c>
      <c r="C3037">
        <f>VLOOKUP(D3037,s5_pune,2,FALSE)</f>
        <v>3082</v>
      </c>
      <c r="D3037" s="3" t="s">
        <v>40</v>
      </c>
      <c r="E3037" s="3">
        <v>4</v>
      </c>
      <c r="F3037" s="3">
        <v>11</v>
      </c>
      <c r="G3037" s="4">
        <v>0.14000000000000001</v>
      </c>
      <c r="H3037" s="5">
        <v>0.81799999999999995</v>
      </c>
      <c r="I3037" s="3"/>
      <c r="J3037" s="5">
        <v>0.182</v>
      </c>
      <c r="K3037" t="str">
        <f t="shared" si="95"/>
        <v/>
      </c>
    </row>
    <row r="3038" spans="1:13" x14ac:dyDescent="0.2">
      <c r="A3038" s="3" t="s">
        <v>507</v>
      </c>
      <c r="B3038" s="3" t="s">
        <v>36</v>
      </c>
      <c r="C3038">
        <f>VLOOKUP(D3038,s5_pune,2,FALSE)</f>
        <v>3082</v>
      </c>
      <c r="D3038" s="3" t="s">
        <v>40</v>
      </c>
      <c r="E3038" s="3">
        <v>5</v>
      </c>
      <c r="F3038" s="3">
        <v>22</v>
      </c>
      <c r="G3038" s="4">
        <v>0.28999999999999998</v>
      </c>
      <c r="H3038" s="5">
        <v>0.54500000000000004</v>
      </c>
      <c r="I3038" s="5">
        <v>0.182</v>
      </c>
      <c r="J3038" s="5">
        <v>0.27300000000000002</v>
      </c>
      <c r="K3038" t="str">
        <f t="shared" si="95"/>
        <v/>
      </c>
    </row>
    <row r="3039" spans="1:13" x14ac:dyDescent="0.2">
      <c r="A3039" s="3" t="s">
        <v>507</v>
      </c>
      <c r="B3039" s="3" t="s">
        <v>36</v>
      </c>
      <c r="C3039">
        <f>VLOOKUP(D3039,s5_pune,2,FALSE)</f>
        <v>3082</v>
      </c>
      <c r="D3039" s="3" t="s">
        <v>40</v>
      </c>
      <c r="E3039" s="3">
        <v>6</v>
      </c>
      <c r="F3039" s="3">
        <v>8</v>
      </c>
      <c r="G3039" s="4">
        <v>0.1</v>
      </c>
      <c r="H3039" s="5">
        <v>0.375</v>
      </c>
      <c r="I3039" s="5">
        <v>0.25</v>
      </c>
      <c r="J3039" s="5">
        <v>0.375</v>
      </c>
      <c r="K3039" t="str">
        <f t="shared" si="95"/>
        <v/>
      </c>
    </row>
    <row r="3040" spans="1:13" x14ac:dyDescent="0.2">
      <c r="A3040" s="3" t="s">
        <v>507</v>
      </c>
      <c r="B3040" s="3" t="s">
        <v>36</v>
      </c>
      <c r="C3040">
        <f>VLOOKUP(D3040,s5_pune,2,FALSE)</f>
        <v>3082</v>
      </c>
      <c r="D3040" s="3" t="s">
        <v>40</v>
      </c>
      <c r="E3040" s="3">
        <v>7</v>
      </c>
      <c r="F3040" s="3">
        <v>31</v>
      </c>
      <c r="G3040" s="4">
        <v>0.4</v>
      </c>
      <c r="H3040" s="5">
        <v>0.58099999999999996</v>
      </c>
      <c r="I3040" s="5">
        <v>0.25800000000000001</v>
      </c>
      <c r="J3040" s="5">
        <v>0.161</v>
      </c>
      <c r="K3040" t="str">
        <f t="shared" ref="K3040:K3103" si="96">TRIM(L3040)</f>
        <v/>
      </c>
    </row>
    <row r="3041" spans="1:11" x14ac:dyDescent="0.2">
      <c r="A3041" s="3" t="s">
        <v>507</v>
      </c>
      <c r="B3041" s="3" t="s">
        <v>36</v>
      </c>
      <c r="C3041">
        <f>VLOOKUP(D3041,s5_pune,2,FALSE)</f>
        <v>772</v>
      </c>
      <c r="D3041" s="3" t="s">
        <v>41</v>
      </c>
      <c r="E3041" s="3">
        <v>3</v>
      </c>
      <c r="F3041" s="3">
        <v>2</v>
      </c>
      <c r="G3041" s="4">
        <v>0.04</v>
      </c>
      <c r="H3041" s="5">
        <v>1</v>
      </c>
      <c r="I3041" s="3"/>
      <c r="J3041" s="3"/>
      <c r="K3041" t="str">
        <f t="shared" si="96"/>
        <v/>
      </c>
    </row>
    <row r="3042" spans="1:11" x14ac:dyDescent="0.2">
      <c r="A3042" s="3" t="s">
        <v>507</v>
      </c>
      <c r="B3042" s="3" t="s">
        <v>36</v>
      </c>
      <c r="C3042">
        <f>VLOOKUP(D3042,s5_pune,2,FALSE)</f>
        <v>772</v>
      </c>
      <c r="D3042" s="3" t="s">
        <v>41</v>
      </c>
      <c r="E3042" s="3">
        <v>4</v>
      </c>
      <c r="F3042" s="3">
        <v>10</v>
      </c>
      <c r="G3042" s="4">
        <v>0.22</v>
      </c>
      <c r="H3042" s="5">
        <v>0.5</v>
      </c>
      <c r="I3042" s="5">
        <v>0.2</v>
      </c>
      <c r="J3042" s="5">
        <v>0.3</v>
      </c>
      <c r="K3042" t="str">
        <f t="shared" si="96"/>
        <v/>
      </c>
    </row>
    <row r="3043" spans="1:11" x14ac:dyDescent="0.2">
      <c r="A3043" s="3" t="s">
        <v>507</v>
      </c>
      <c r="B3043" s="3" t="s">
        <v>36</v>
      </c>
      <c r="C3043">
        <f>VLOOKUP(D3043,s5_pune,2,FALSE)</f>
        <v>772</v>
      </c>
      <c r="D3043" s="3" t="s">
        <v>41</v>
      </c>
      <c r="E3043" s="3">
        <v>5</v>
      </c>
      <c r="F3043" s="3">
        <v>10</v>
      </c>
      <c r="G3043" s="4">
        <v>0.22</v>
      </c>
      <c r="H3043" s="5">
        <v>0.4</v>
      </c>
      <c r="I3043" s="5">
        <v>0.2</v>
      </c>
      <c r="J3043" s="5">
        <v>0.4</v>
      </c>
      <c r="K3043" t="str">
        <f t="shared" si="96"/>
        <v/>
      </c>
    </row>
    <row r="3044" spans="1:11" x14ac:dyDescent="0.2">
      <c r="A3044" s="3" t="s">
        <v>507</v>
      </c>
      <c r="B3044" s="3" t="s">
        <v>36</v>
      </c>
      <c r="C3044">
        <f>VLOOKUP(D3044,s5_pune,2,FALSE)</f>
        <v>772</v>
      </c>
      <c r="D3044" s="3" t="s">
        <v>41</v>
      </c>
      <c r="E3044" s="3">
        <v>6</v>
      </c>
      <c r="F3044" s="3">
        <v>15</v>
      </c>
      <c r="G3044" s="4">
        <v>0.33</v>
      </c>
      <c r="H3044" s="5">
        <v>0.13300000000000001</v>
      </c>
      <c r="I3044" s="5">
        <v>0.46700000000000003</v>
      </c>
      <c r="J3044" s="5">
        <v>0.4</v>
      </c>
      <c r="K3044" t="str">
        <f t="shared" si="96"/>
        <v/>
      </c>
    </row>
    <row r="3045" spans="1:11" x14ac:dyDescent="0.2">
      <c r="A3045" s="3" t="s">
        <v>507</v>
      </c>
      <c r="B3045" s="3" t="s">
        <v>36</v>
      </c>
      <c r="C3045">
        <f>VLOOKUP(D3045,s5_pune,2,FALSE)</f>
        <v>772</v>
      </c>
      <c r="D3045" s="3" t="s">
        <v>41</v>
      </c>
      <c r="E3045" s="3">
        <v>7</v>
      </c>
      <c r="F3045" s="3">
        <v>8</v>
      </c>
      <c r="G3045" s="4">
        <v>0.18</v>
      </c>
      <c r="H3045" s="5">
        <v>0.5</v>
      </c>
      <c r="I3045" s="5">
        <v>0.25</v>
      </c>
      <c r="J3045" s="5">
        <v>0.25</v>
      </c>
      <c r="K3045" t="str">
        <f t="shared" si="96"/>
        <v/>
      </c>
    </row>
    <row r="3046" spans="1:11" x14ac:dyDescent="0.2">
      <c r="A3046" s="3" t="s">
        <v>507</v>
      </c>
      <c r="B3046" s="3" t="s">
        <v>36</v>
      </c>
      <c r="C3046">
        <f>VLOOKUP(D3046,s5_pune,2,FALSE)</f>
        <v>85</v>
      </c>
      <c r="D3046" s="3" t="s">
        <v>43</v>
      </c>
      <c r="E3046" s="3">
        <v>1</v>
      </c>
      <c r="F3046" s="3">
        <v>3</v>
      </c>
      <c r="G3046" s="4">
        <v>0.01</v>
      </c>
      <c r="H3046" s="3"/>
      <c r="I3046" s="5">
        <v>1</v>
      </c>
      <c r="J3046" s="3"/>
      <c r="K3046" t="str">
        <f t="shared" si="96"/>
        <v/>
      </c>
    </row>
    <row r="3047" spans="1:11" x14ac:dyDescent="0.2">
      <c r="A3047" s="3" t="s">
        <v>507</v>
      </c>
      <c r="B3047" s="3" t="s">
        <v>36</v>
      </c>
      <c r="C3047">
        <f>VLOOKUP(D3047,s5_pune,2,FALSE)</f>
        <v>85</v>
      </c>
      <c r="D3047" s="3" t="s">
        <v>43</v>
      </c>
      <c r="E3047" s="3">
        <v>2</v>
      </c>
      <c r="F3047" s="3">
        <v>6</v>
      </c>
      <c r="G3047" s="4">
        <v>0.02</v>
      </c>
      <c r="H3047" s="5">
        <v>0.16700000000000001</v>
      </c>
      <c r="I3047" s="5">
        <v>0.66700000000000004</v>
      </c>
      <c r="J3047" s="5">
        <v>0.16700000000000001</v>
      </c>
      <c r="K3047" t="str">
        <f t="shared" si="96"/>
        <v/>
      </c>
    </row>
    <row r="3048" spans="1:11" x14ac:dyDescent="0.2">
      <c r="A3048" s="3" t="s">
        <v>507</v>
      </c>
      <c r="B3048" s="3" t="s">
        <v>36</v>
      </c>
      <c r="C3048">
        <f>VLOOKUP(D3048,s5_pune,2,FALSE)</f>
        <v>85</v>
      </c>
      <c r="D3048" s="3" t="s">
        <v>43</v>
      </c>
      <c r="E3048" s="3">
        <v>3</v>
      </c>
      <c r="F3048" s="3">
        <v>21</v>
      </c>
      <c r="G3048" s="4">
        <v>0.08</v>
      </c>
      <c r="H3048" s="5">
        <v>0.38100000000000001</v>
      </c>
      <c r="I3048" s="5">
        <v>0.33300000000000002</v>
      </c>
      <c r="J3048" s="5">
        <v>0.28599999999999998</v>
      </c>
      <c r="K3048" t="str">
        <f t="shared" si="96"/>
        <v/>
      </c>
    </row>
    <row r="3049" spans="1:11" x14ac:dyDescent="0.2">
      <c r="A3049" s="3" t="s">
        <v>507</v>
      </c>
      <c r="B3049" s="3" t="s">
        <v>36</v>
      </c>
      <c r="C3049">
        <f>VLOOKUP(D3049,s5_pune,2,FALSE)</f>
        <v>85</v>
      </c>
      <c r="D3049" s="3" t="s">
        <v>43</v>
      </c>
      <c r="E3049" s="3">
        <v>4</v>
      </c>
      <c r="F3049" s="3">
        <v>39</v>
      </c>
      <c r="G3049" s="4">
        <v>0.14000000000000001</v>
      </c>
      <c r="H3049" s="5">
        <v>0.53800000000000003</v>
      </c>
      <c r="I3049" s="5">
        <v>0.20499999999999999</v>
      </c>
      <c r="J3049" s="5">
        <v>0.25600000000000001</v>
      </c>
      <c r="K3049" t="str">
        <f t="shared" si="96"/>
        <v/>
      </c>
    </row>
    <row r="3050" spans="1:11" x14ac:dyDescent="0.2">
      <c r="A3050" s="3" t="s">
        <v>507</v>
      </c>
      <c r="B3050" s="3" t="s">
        <v>36</v>
      </c>
      <c r="C3050">
        <f>VLOOKUP(D3050,s5_pune,2,FALSE)</f>
        <v>85</v>
      </c>
      <c r="D3050" s="3" t="s">
        <v>43</v>
      </c>
      <c r="E3050" s="3">
        <v>5</v>
      </c>
      <c r="F3050" s="3">
        <v>73</v>
      </c>
      <c r="G3050" s="4">
        <v>0.27</v>
      </c>
      <c r="H3050" s="5">
        <v>0.53400000000000003</v>
      </c>
      <c r="I3050" s="5">
        <v>0.192</v>
      </c>
      <c r="J3050" s="5">
        <v>0.27400000000000002</v>
      </c>
      <c r="K3050" t="str">
        <f t="shared" si="96"/>
        <v/>
      </c>
    </row>
    <row r="3051" spans="1:11" x14ac:dyDescent="0.2">
      <c r="A3051" s="3" t="s">
        <v>507</v>
      </c>
      <c r="B3051" s="3" t="s">
        <v>36</v>
      </c>
      <c r="C3051">
        <f>VLOOKUP(D3051,s5_pune,2,FALSE)</f>
        <v>85</v>
      </c>
      <c r="D3051" s="3" t="s">
        <v>43</v>
      </c>
      <c r="E3051" s="3">
        <v>6</v>
      </c>
      <c r="F3051" s="3">
        <v>44</v>
      </c>
      <c r="G3051" s="4">
        <v>0.16</v>
      </c>
      <c r="H3051" s="5">
        <v>0.27300000000000002</v>
      </c>
      <c r="I3051" s="5">
        <v>0.5</v>
      </c>
      <c r="J3051" s="5">
        <v>0.22700000000000001</v>
      </c>
      <c r="K3051" t="str">
        <f t="shared" si="96"/>
        <v/>
      </c>
    </row>
    <row r="3052" spans="1:11" x14ac:dyDescent="0.2">
      <c r="A3052" s="3" t="s">
        <v>507</v>
      </c>
      <c r="B3052" s="3" t="s">
        <v>36</v>
      </c>
      <c r="C3052">
        <f>VLOOKUP(D3052,s5_pune,2,FALSE)</f>
        <v>85</v>
      </c>
      <c r="D3052" s="3" t="s">
        <v>43</v>
      </c>
      <c r="E3052" s="3">
        <v>7</v>
      </c>
      <c r="F3052" s="3">
        <v>83</v>
      </c>
      <c r="G3052" s="4">
        <v>0.31</v>
      </c>
      <c r="H3052" s="5">
        <v>0.47</v>
      </c>
      <c r="I3052" s="5">
        <v>0.253</v>
      </c>
      <c r="J3052" s="5">
        <v>0.27700000000000002</v>
      </c>
      <c r="K3052" t="str">
        <f t="shared" si="96"/>
        <v/>
      </c>
    </row>
    <row r="3053" spans="1:11" x14ac:dyDescent="0.2">
      <c r="A3053" s="3" t="s">
        <v>507</v>
      </c>
      <c r="B3053" s="3" t="s">
        <v>36</v>
      </c>
      <c r="C3053">
        <f>VLOOKUP(D3053,s5_pune,2,FALSE)</f>
        <v>240</v>
      </c>
      <c r="D3053" s="3" t="s">
        <v>44</v>
      </c>
      <c r="E3053" s="3">
        <v>7</v>
      </c>
      <c r="F3053" s="3">
        <v>2</v>
      </c>
      <c r="G3053" s="4">
        <v>1</v>
      </c>
      <c r="H3053" s="5">
        <v>1</v>
      </c>
      <c r="I3053" s="3"/>
      <c r="J3053" s="3"/>
      <c r="K3053" t="str">
        <f t="shared" si="96"/>
        <v/>
      </c>
    </row>
    <row r="3054" spans="1:11" x14ac:dyDescent="0.2">
      <c r="A3054" s="3" t="s">
        <v>507</v>
      </c>
      <c r="B3054" s="3" t="s">
        <v>36</v>
      </c>
      <c r="C3054">
        <f>VLOOKUP(D3054,s5_pune,2,FALSE)</f>
        <v>3084</v>
      </c>
      <c r="D3054" s="3" t="s">
        <v>45</v>
      </c>
      <c r="E3054" s="3">
        <v>4</v>
      </c>
      <c r="F3054" s="3">
        <v>1</v>
      </c>
      <c r="G3054" s="4">
        <v>0.13</v>
      </c>
      <c r="H3054" s="5">
        <v>1</v>
      </c>
      <c r="I3054" s="3"/>
      <c r="J3054" s="3"/>
      <c r="K3054" t="str">
        <f t="shared" si="96"/>
        <v/>
      </c>
    </row>
    <row r="3055" spans="1:11" x14ac:dyDescent="0.2">
      <c r="A3055" s="3" t="s">
        <v>507</v>
      </c>
      <c r="B3055" s="3" t="s">
        <v>36</v>
      </c>
      <c r="C3055">
        <f>VLOOKUP(D3055,s5_pune,2,FALSE)</f>
        <v>3084</v>
      </c>
      <c r="D3055" s="3" t="s">
        <v>45</v>
      </c>
      <c r="E3055" s="3">
        <v>5</v>
      </c>
      <c r="F3055" s="3">
        <v>1</v>
      </c>
      <c r="G3055" s="4">
        <v>0.13</v>
      </c>
      <c r="H3055" s="5">
        <v>1</v>
      </c>
      <c r="I3055" s="3"/>
      <c r="J3055" s="3"/>
      <c r="K3055" t="str">
        <f t="shared" si="96"/>
        <v/>
      </c>
    </row>
    <row r="3056" spans="1:11" x14ac:dyDescent="0.2">
      <c r="A3056" s="3" t="s">
        <v>507</v>
      </c>
      <c r="B3056" s="3" t="s">
        <v>36</v>
      </c>
      <c r="C3056">
        <f>VLOOKUP(D3056,s5_pune,2,FALSE)</f>
        <v>3084</v>
      </c>
      <c r="D3056" s="3" t="s">
        <v>45</v>
      </c>
      <c r="E3056" s="3">
        <v>7</v>
      </c>
      <c r="F3056" s="3">
        <v>6</v>
      </c>
      <c r="G3056" s="4">
        <v>0.75</v>
      </c>
      <c r="H3056" s="5">
        <v>0.83299999999999996</v>
      </c>
      <c r="I3056" s="5">
        <v>0.16700000000000001</v>
      </c>
      <c r="J3056" s="3"/>
      <c r="K3056" t="str">
        <f t="shared" si="96"/>
        <v/>
      </c>
    </row>
    <row r="3057" spans="1:11" x14ac:dyDescent="0.2">
      <c r="A3057" s="3" t="s">
        <v>507</v>
      </c>
      <c r="B3057" s="3" t="s">
        <v>36</v>
      </c>
      <c r="C3057">
        <f>VLOOKUP(D3057,s5_pune,2,FALSE)</f>
        <v>217</v>
      </c>
      <c r="D3057" s="3" t="s">
        <v>535</v>
      </c>
      <c r="E3057" s="3">
        <v>2</v>
      </c>
      <c r="F3057" s="3">
        <v>3</v>
      </c>
      <c r="G3057" s="4">
        <v>7.0000000000000007E-2</v>
      </c>
      <c r="H3057" s="5">
        <v>1</v>
      </c>
      <c r="I3057" s="3"/>
      <c r="J3057" s="3"/>
      <c r="K3057" t="str">
        <f t="shared" si="96"/>
        <v/>
      </c>
    </row>
    <row r="3058" spans="1:11" x14ac:dyDescent="0.2">
      <c r="A3058" s="3" t="s">
        <v>507</v>
      </c>
      <c r="B3058" s="3" t="s">
        <v>36</v>
      </c>
      <c r="C3058">
        <f>VLOOKUP(D3058,s5_pune,2,FALSE)</f>
        <v>217</v>
      </c>
      <c r="D3058" s="3" t="s">
        <v>535</v>
      </c>
      <c r="E3058" s="3">
        <v>4</v>
      </c>
      <c r="F3058" s="3">
        <v>7</v>
      </c>
      <c r="G3058" s="4">
        <v>0.15</v>
      </c>
      <c r="H3058" s="5">
        <v>0.42899999999999999</v>
      </c>
      <c r="I3058" s="5">
        <v>0.14299999999999999</v>
      </c>
      <c r="J3058" s="5">
        <v>0.42899999999999999</v>
      </c>
      <c r="K3058" t="str">
        <f t="shared" si="96"/>
        <v/>
      </c>
    </row>
    <row r="3059" spans="1:11" x14ac:dyDescent="0.2">
      <c r="A3059" s="3" t="s">
        <v>507</v>
      </c>
      <c r="B3059" s="3" t="s">
        <v>36</v>
      </c>
      <c r="C3059">
        <f>VLOOKUP(D3059,s5_pune,2,FALSE)</f>
        <v>217</v>
      </c>
      <c r="D3059" s="3" t="s">
        <v>535</v>
      </c>
      <c r="E3059" s="3">
        <v>5</v>
      </c>
      <c r="F3059" s="3">
        <v>11</v>
      </c>
      <c r="G3059" s="4">
        <v>0.24</v>
      </c>
      <c r="H3059" s="5">
        <v>0.54500000000000004</v>
      </c>
      <c r="I3059" s="5">
        <v>0.27300000000000002</v>
      </c>
      <c r="J3059" s="5">
        <v>0.182</v>
      </c>
      <c r="K3059" t="str">
        <f t="shared" si="96"/>
        <v/>
      </c>
    </row>
    <row r="3060" spans="1:11" x14ac:dyDescent="0.2">
      <c r="A3060" s="3" t="s">
        <v>507</v>
      </c>
      <c r="B3060" s="3" t="s">
        <v>36</v>
      </c>
      <c r="C3060">
        <f>VLOOKUP(D3060,s5_pune,2,FALSE)</f>
        <v>217</v>
      </c>
      <c r="D3060" s="3" t="s">
        <v>535</v>
      </c>
      <c r="E3060" s="3">
        <v>6</v>
      </c>
      <c r="F3060" s="3">
        <v>5</v>
      </c>
      <c r="G3060" s="4">
        <v>0.11</v>
      </c>
      <c r="H3060" s="5">
        <v>0.6</v>
      </c>
      <c r="I3060" s="5">
        <v>0.2</v>
      </c>
      <c r="J3060" s="5">
        <v>0.2</v>
      </c>
      <c r="K3060" t="str">
        <f t="shared" si="96"/>
        <v/>
      </c>
    </row>
    <row r="3061" spans="1:11" x14ac:dyDescent="0.2">
      <c r="A3061" s="3" t="s">
        <v>507</v>
      </c>
      <c r="B3061" s="3" t="s">
        <v>36</v>
      </c>
      <c r="C3061">
        <f>VLOOKUP(D3061,s5_pune,2,FALSE)</f>
        <v>217</v>
      </c>
      <c r="D3061" s="3" t="s">
        <v>535</v>
      </c>
      <c r="E3061" s="3">
        <v>7</v>
      </c>
      <c r="F3061" s="3">
        <v>20</v>
      </c>
      <c r="G3061" s="4">
        <v>0.43</v>
      </c>
      <c r="H3061" s="5">
        <v>0.45</v>
      </c>
      <c r="I3061" s="5">
        <v>0.25</v>
      </c>
      <c r="J3061" s="5">
        <v>0.3</v>
      </c>
      <c r="K3061" t="str">
        <f t="shared" si="96"/>
        <v/>
      </c>
    </row>
    <row r="3062" spans="1:11" x14ac:dyDescent="0.2">
      <c r="A3062" s="3" t="s">
        <v>507</v>
      </c>
      <c r="B3062" s="3" t="s">
        <v>36</v>
      </c>
      <c r="C3062">
        <f>VLOOKUP(D3062,s5_pune,2,FALSE)</f>
        <v>142</v>
      </c>
      <c r="D3062" s="3" t="s">
        <v>47</v>
      </c>
      <c r="E3062" s="3">
        <v>1</v>
      </c>
      <c r="F3062" s="3">
        <v>1</v>
      </c>
      <c r="G3062" s="4">
        <v>0.01</v>
      </c>
      <c r="H3062" s="3"/>
      <c r="I3062" s="5">
        <v>1</v>
      </c>
      <c r="J3062" s="3"/>
      <c r="K3062" t="str">
        <f t="shared" si="96"/>
        <v/>
      </c>
    </row>
    <row r="3063" spans="1:11" x14ac:dyDescent="0.2">
      <c r="A3063" s="3" t="s">
        <v>507</v>
      </c>
      <c r="B3063" s="3" t="s">
        <v>36</v>
      </c>
      <c r="C3063">
        <f>VLOOKUP(D3063,s5_pune,2,FALSE)</f>
        <v>142</v>
      </c>
      <c r="D3063" s="3" t="s">
        <v>47</v>
      </c>
      <c r="E3063" s="3">
        <v>2</v>
      </c>
      <c r="F3063" s="3">
        <v>16</v>
      </c>
      <c r="G3063" s="4">
        <v>0.14000000000000001</v>
      </c>
      <c r="H3063" s="5">
        <v>0.313</v>
      </c>
      <c r="I3063" s="5">
        <v>0.625</v>
      </c>
      <c r="J3063" s="5">
        <v>6.3E-2</v>
      </c>
      <c r="K3063" t="str">
        <f t="shared" si="96"/>
        <v/>
      </c>
    </row>
    <row r="3064" spans="1:11" x14ac:dyDescent="0.2">
      <c r="A3064" s="3" t="s">
        <v>507</v>
      </c>
      <c r="B3064" s="3" t="s">
        <v>36</v>
      </c>
      <c r="C3064">
        <f>VLOOKUP(D3064,s5_pune,2,FALSE)</f>
        <v>142</v>
      </c>
      <c r="D3064" s="3" t="s">
        <v>47</v>
      </c>
      <c r="E3064" s="3">
        <v>3</v>
      </c>
      <c r="F3064" s="3">
        <v>29</v>
      </c>
      <c r="G3064" s="4">
        <v>0.25</v>
      </c>
      <c r="H3064" s="5">
        <v>0.65500000000000003</v>
      </c>
      <c r="I3064" s="5">
        <v>0.27600000000000002</v>
      </c>
      <c r="J3064" s="5">
        <v>6.9000000000000006E-2</v>
      </c>
      <c r="K3064" t="str">
        <f t="shared" si="96"/>
        <v/>
      </c>
    </row>
    <row r="3065" spans="1:11" x14ac:dyDescent="0.2">
      <c r="A3065" s="3" t="s">
        <v>507</v>
      </c>
      <c r="B3065" s="3" t="s">
        <v>36</v>
      </c>
      <c r="C3065">
        <f>VLOOKUP(D3065,s5_pune,2,FALSE)</f>
        <v>142</v>
      </c>
      <c r="D3065" s="3" t="s">
        <v>47</v>
      </c>
      <c r="E3065" s="3">
        <v>4</v>
      </c>
      <c r="F3065" s="3">
        <v>15</v>
      </c>
      <c r="G3065" s="4">
        <v>0.13</v>
      </c>
      <c r="H3065" s="5">
        <v>0.8</v>
      </c>
      <c r="I3065" s="5">
        <v>6.7000000000000004E-2</v>
      </c>
      <c r="J3065" s="5">
        <v>0.13300000000000001</v>
      </c>
      <c r="K3065" t="str">
        <f t="shared" si="96"/>
        <v/>
      </c>
    </row>
    <row r="3066" spans="1:11" x14ac:dyDescent="0.2">
      <c r="A3066" s="3" t="s">
        <v>507</v>
      </c>
      <c r="B3066" s="3" t="s">
        <v>36</v>
      </c>
      <c r="C3066">
        <f>VLOOKUP(D3066,s5_pune,2,FALSE)</f>
        <v>142</v>
      </c>
      <c r="D3066" s="3" t="s">
        <v>47</v>
      </c>
      <c r="E3066" s="3">
        <v>5</v>
      </c>
      <c r="F3066" s="3">
        <v>13</v>
      </c>
      <c r="G3066" s="4">
        <v>0.11</v>
      </c>
      <c r="H3066" s="5">
        <v>0.92300000000000004</v>
      </c>
      <c r="I3066" s="3"/>
      <c r="J3066" s="5">
        <v>7.6999999999999999E-2</v>
      </c>
      <c r="K3066" t="str">
        <f t="shared" si="96"/>
        <v/>
      </c>
    </row>
    <row r="3067" spans="1:11" x14ac:dyDescent="0.2">
      <c r="A3067" s="3" t="s">
        <v>507</v>
      </c>
      <c r="B3067" s="3" t="s">
        <v>36</v>
      </c>
      <c r="C3067">
        <f>VLOOKUP(D3067,s5_pune,2,FALSE)</f>
        <v>142</v>
      </c>
      <c r="D3067" s="3" t="s">
        <v>47</v>
      </c>
      <c r="E3067" s="3">
        <v>6</v>
      </c>
      <c r="F3067" s="3">
        <v>17</v>
      </c>
      <c r="G3067" s="4">
        <v>0.15</v>
      </c>
      <c r="H3067" s="5">
        <v>0.64700000000000002</v>
      </c>
      <c r="I3067" s="5">
        <v>0.29399999999999998</v>
      </c>
      <c r="J3067" s="5">
        <v>5.8999999999999997E-2</v>
      </c>
      <c r="K3067" t="str">
        <f t="shared" si="96"/>
        <v/>
      </c>
    </row>
    <row r="3068" spans="1:11" x14ac:dyDescent="0.2">
      <c r="A3068" s="3" t="s">
        <v>507</v>
      </c>
      <c r="B3068" s="3" t="s">
        <v>36</v>
      </c>
      <c r="C3068">
        <f>VLOOKUP(D3068,s5_pune,2,FALSE)</f>
        <v>142</v>
      </c>
      <c r="D3068" s="3" t="s">
        <v>47</v>
      </c>
      <c r="E3068" s="3">
        <v>7</v>
      </c>
      <c r="F3068" s="3">
        <v>26</v>
      </c>
      <c r="G3068" s="4">
        <v>0.22</v>
      </c>
      <c r="H3068" s="5">
        <v>0.76900000000000002</v>
      </c>
      <c r="I3068" s="5">
        <v>0.192</v>
      </c>
      <c r="J3068" s="5">
        <v>3.7999999999999999E-2</v>
      </c>
      <c r="K3068" t="str">
        <f t="shared" si="96"/>
        <v/>
      </c>
    </row>
    <row r="3069" spans="1:11" x14ac:dyDescent="0.2">
      <c r="A3069" s="3" t="s">
        <v>507</v>
      </c>
      <c r="B3069" s="3" t="s">
        <v>36</v>
      </c>
      <c r="C3069">
        <f>VLOOKUP(D3069,s5_pune,2,FALSE)</f>
        <v>771</v>
      </c>
      <c r="D3069" s="3" t="s">
        <v>536</v>
      </c>
      <c r="E3069" s="3">
        <v>4</v>
      </c>
      <c r="F3069" s="3">
        <v>1</v>
      </c>
      <c r="G3069" s="4">
        <v>0.03</v>
      </c>
      <c r="H3069" s="5">
        <v>1</v>
      </c>
      <c r="I3069" s="3"/>
      <c r="J3069" s="3"/>
      <c r="K3069" t="str">
        <f t="shared" si="96"/>
        <v/>
      </c>
    </row>
    <row r="3070" spans="1:11" x14ac:dyDescent="0.2">
      <c r="A3070" s="3" t="s">
        <v>507</v>
      </c>
      <c r="B3070" s="3" t="s">
        <v>36</v>
      </c>
      <c r="C3070">
        <f>VLOOKUP(D3070,s5_pune,2,FALSE)</f>
        <v>771</v>
      </c>
      <c r="D3070" s="3" t="s">
        <v>536</v>
      </c>
      <c r="E3070" s="3">
        <v>5</v>
      </c>
      <c r="F3070" s="3">
        <v>1</v>
      </c>
      <c r="G3070" s="4">
        <v>0.03</v>
      </c>
      <c r="H3070" s="5">
        <v>1</v>
      </c>
      <c r="I3070" s="3"/>
      <c r="J3070" s="3"/>
      <c r="K3070" t="str">
        <f t="shared" si="96"/>
        <v/>
      </c>
    </row>
    <row r="3071" spans="1:11" x14ac:dyDescent="0.2">
      <c r="A3071" s="3" t="s">
        <v>507</v>
      </c>
      <c r="B3071" s="3" t="s">
        <v>36</v>
      </c>
      <c r="C3071">
        <f>VLOOKUP(D3071,s5_pune,2,FALSE)</f>
        <v>771</v>
      </c>
      <c r="D3071" s="3" t="s">
        <v>536</v>
      </c>
      <c r="E3071" s="3">
        <v>6</v>
      </c>
      <c r="F3071" s="3">
        <v>12</v>
      </c>
      <c r="G3071" s="4">
        <v>0.34</v>
      </c>
      <c r="H3071" s="5">
        <v>0.33300000000000002</v>
      </c>
      <c r="I3071" s="5">
        <v>0.41699999999999998</v>
      </c>
      <c r="J3071" s="5">
        <v>0.25</v>
      </c>
      <c r="K3071" t="str">
        <f t="shared" si="96"/>
        <v/>
      </c>
    </row>
    <row r="3072" spans="1:11" x14ac:dyDescent="0.2">
      <c r="A3072" s="3" t="s">
        <v>507</v>
      </c>
      <c r="B3072" s="3" t="s">
        <v>36</v>
      </c>
      <c r="C3072">
        <f>VLOOKUP(D3072,s5_pune,2,FALSE)</f>
        <v>771</v>
      </c>
      <c r="D3072" s="3" t="s">
        <v>536</v>
      </c>
      <c r="E3072" s="3">
        <v>7</v>
      </c>
      <c r="F3072" s="3">
        <v>21</v>
      </c>
      <c r="G3072" s="4">
        <v>0.6</v>
      </c>
      <c r="H3072" s="5">
        <v>0.38100000000000001</v>
      </c>
      <c r="I3072" s="5">
        <v>0.33300000000000002</v>
      </c>
      <c r="J3072" s="5">
        <v>0.28599999999999998</v>
      </c>
      <c r="K3072" t="str">
        <f t="shared" si="96"/>
        <v/>
      </c>
    </row>
    <row r="3073" spans="1:13" x14ac:dyDescent="0.2">
      <c r="A3073" s="3" t="s">
        <v>507</v>
      </c>
      <c r="B3073" s="3" t="s">
        <v>36</v>
      </c>
      <c r="C3073">
        <f>VLOOKUP(D3073,s5_pune,2,FALSE)</f>
        <v>272</v>
      </c>
      <c r="D3073" s="3" t="s">
        <v>537</v>
      </c>
      <c r="E3073" s="3">
        <v>4</v>
      </c>
      <c r="F3073" s="3">
        <v>1</v>
      </c>
      <c r="G3073" s="4">
        <v>0.09</v>
      </c>
      <c r="H3073" s="3"/>
      <c r="I3073" s="3"/>
      <c r="J3073" s="5">
        <v>1</v>
      </c>
      <c r="K3073" t="str">
        <f t="shared" si="96"/>
        <v/>
      </c>
    </row>
    <row r="3074" spans="1:13" x14ac:dyDescent="0.2">
      <c r="A3074" s="3" t="s">
        <v>507</v>
      </c>
      <c r="B3074" s="3" t="s">
        <v>36</v>
      </c>
      <c r="C3074">
        <f>VLOOKUP(D3074,s5_pune,2,FALSE)</f>
        <v>272</v>
      </c>
      <c r="D3074" s="3" t="s">
        <v>537</v>
      </c>
      <c r="E3074" s="3">
        <v>5</v>
      </c>
      <c r="F3074" s="3">
        <v>3</v>
      </c>
      <c r="G3074" s="4">
        <v>0.27</v>
      </c>
      <c r="H3074" s="5">
        <v>0.33300000000000002</v>
      </c>
      <c r="I3074" s="3"/>
      <c r="J3074" s="5">
        <v>0.66700000000000004</v>
      </c>
      <c r="K3074" t="str">
        <f t="shared" si="96"/>
        <v/>
      </c>
    </row>
    <row r="3075" spans="1:13" x14ac:dyDescent="0.2">
      <c r="A3075" s="3" t="s">
        <v>507</v>
      </c>
      <c r="B3075" s="3" t="s">
        <v>36</v>
      </c>
      <c r="C3075">
        <f>VLOOKUP(D3075,s5_pune,2,FALSE)</f>
        <v>272</v>
      </c>
      <c r="D3075" s="3" t="s">
        <v>537</v>
      </c>
      <c r="E3075" s="3">
        <v>6</v>
      </c>
      <c r="F3075" s="3">
        <v>2</v>
      </c>
      <c r="G3075" s="4">
        <v>0.18</v>
      </c>
      <c r="H3075" s="5">
        <v>0.5</v>
      </c>
      <c r="I3075" s="5">
        <v>0.5</v>
      </c>
      <c r="J3075" s="3"/>
      <c r="K3075" t="str">
        <f t="shared" si="96"/>
        <v/>
      </c>
    </row>
    <row r="3076" spans="1:13" x14ac:dyDescent="0.2">
      <c r="A3076" s="3" t="s">
        <v>507</v>
      </c>
      <c r="B3076" s="3" t="s">
        <v>36</v>
      </c>
      <c r="C3076">
        <f>VLOOKUP(D3076,s5_pune,2,FALSE)</f>
        <v>272</v>
      </c>
      <c r="D3076" s="3" t="s">
        <v>537</v>
      </c>
      <c r="E3076" s="3">
        <v>7</v>
      </c>
      <c r="F3076" s="3">
        <v>5</v>
      </c>
      <c r="G3076" s="4">
        <v>0.45</v>
      </c>
      <c r="H3076" s="5">
        <v>0.4</v>
      </c>
      <c r="I3076" s="3"/>
      <c r="J3076" s="5">
        <v>0.6</v>
      </c>
      <c r="K3076" t="str">
        <f t="shared" si="96"/>
        <v/>
      </c>
    </row>
    <row r="3077" spans="1:13" x14ac:dyDescent="0.2">
      <c r="A3077" s="3" t="s">
        <v>507</v>
      </c>
      <c r="B3077" s="3" t="s">
        <v>132</v>
      </c>
      <c r="C3077">
        <f>VLOOKUP(D3077,s5_tamil,2,FALSE)</f>
        <v>26</v>
      </c>
      <c r="D3077" s="3" t="s">
        <v>133</v>
      </c>
      <c r="E3077" s="3">
        <v>1</v>
      </c>
      <c r="F3077" s="3">
        <v>5</v>
      </c>
      <c r="G3077" s="4">
        <v>0.01</v>
      </c>
      <c r="H3077" s="3"/>
      <c r="I3077" s="5">
        <v>1</v>
      </c>
      <c r="J3077" s="3"/>
      <c r="L3077" s="3" t="s">
        <v>133</v>
      </c>
      <c r="M3077" s="3">
        <v>26</v>
      </c>
    </row>
    <row r="3078" spans="1:13" x14ac:dyDescent="0.2">
      <c r="A3078" s="3" t="s">
        <v>507</v>
      </c>
      <c r="B3078" s="3" t="s">
        <v>132</v>
      </c>
      <c r="C3078">
        <f>VLOOKUP(D3078,s5_tamil,2,FALSE)</f>
        <v>26</v>
      </c>
      <c r="D3078" s="3" t="s">
        <v>133</v>
      </c>
      <c r="E3078" s="3">
        <v>2</v>
      </c>
      <c r="F3078" s="3">
        <v>22</v>
      </c>
      <c r="G3078" s="4">
        <v>0.06</v>
      </c>
      <c r="H3078" s="5">
        <v>9.0999999999999998E-2</v>
      </c>
      <c r="I3078" s="5">
        <v>0.81799999999999995</v>
      </c>
      <c r="J3078" s="5">
        <v>9.0999999999999998E-2</v>
      </c>
      <c r="L3078" s="3" t="s">
        <v>103</v>
      </c>
      <c r="M3078" s="3">
        <v>219</v>
      </c>
    </row>
    <row r="3079" spans="1:13" x14ac:dyDescent="0.2">
      <c r="A3079" s="3" t="s">
        <v>507</v>
      </c>
      <c r="B3079" s="3" t="s">
        <v>132</v>
      </c>
      <c r="C3079">
        <f>VLOOKUP(D3079,s5_tamil,2,FALSE)</f>
        <v>26</v>
      </c>
      <c r="D3079" s="3" t="s">
        <v>133</v>
      </c>
      <c r="E3079" s="3">
        <v>3</v>
      </c>
      <c r="F3079" s="3">
        <v>33</v>
      </c>
      <c r="G3079" s="4">
        <v>0.08</v>
      </c>
      <c r="H3079" s="5">
        <v>0.42399999999999999</v>
      </c>
      <c r="I3079" s="5">
        <v>0.24199999999999999</v>
      </c>
      <c r="J3079" s="5">
        <v>0.33300000000000002</v>
      </c>
      <c r="L3079" s="3" t="s">
        <v>134</v>
      </c>
      <c r="M3079" s="3">
        <v>212</v>
      </c>
    </row>
    <row r="3080" spans="1:13" x14ac:dyDescent="0.2">
      <c r="A3080" s="3" t="s">
        <v>507</v>
      </c>
      <c r="B3080" s="3" t="s">
        <v>132</v>
      </c>
      <c r="C3080">
        <f>VLOOKUP(D3080,s5_tamil,2,FALSE)</f>
        <v>26</v>
      </c>
      <c r="D3080" s="3" t="s">
        <v>133</v>
      </c>
      <c r="E3080" s="3">
        <v>4</v>
      </c>
      <c r="F3080" s="3">
        <v>43</v>
      </c>
      <c r="G3080" s="4">
        <v>0.11</v>
      </c>
      <c r="H3080" s="5">
        <v>0.46500000000000002</v>
      </c>
      <c r="I3080" s="5">
        <v>0.25600000000000001</v>
      </c>
      <c r="J3080" s="5">
        <v>0.27900000000000003</v>
      </c>
      <c r="L3080" s="3" t="s">
        <v>139</v>
      </c>
      <c r="M3080" s="3">
        <v>724</v>
      </c>
    </row>
    <row r="3081" spans="1:13" x14ac:dyDescent="0.2">
      <c r="A3081" s="3" t="s">
        <v>507</v>
      </c>
      <c r="B3081" s="3" t="s">
        <v>132</v>
      </c>
      <c r="C3081">
        <f>VLOOKUP(D3081,s5_tamil,2,FALSE)</f>
        <v>26</v>
      </c>
      <c r="D3081" s="3" t="s">
        <v>133</v>
      </c>
      <c r="E3081" s="3">
        <v>5</v>
      </c>
      <c r="F3081" s="3">
        <v>56</v>
      </c>
      <c r="G3081" s="4">
        <v>0.14000000000000001</v>
      </c>
      <c r="H3081" s="5">
        <v>0.55400000000000005</v>
      </c>
      <c r="I3081" s="5">
        <v>0.28599999999999998</v>
      </c>
      <c r="J3081" s="5">
        <v>0.161</v>
      </c>
      <c r="L3081" s="3" t="s">
        <v>137</v>
      </c>
      <c r="M3081" s="3">
        <v>191</v>
      </c>
    </row>
    <row r="3082" spans="1:13" x14ac:dyDescent="0.2">
      <c r="A3082" s="3" t="s">
        <v>507</v>
      </c>
      <c r="B3082" s="3" t="s">
        <v>132</v>
      </c>
      <c r="C3082">
        <f>VLOOKUP(D3082,s5_tamil,2,FALSE)</f>
        <v>26</v>
      </c>
      <c r="D3082" s="3" t="s">
        <v>133</v>
      </c>
      <c r="E3082" s="3">
        <v>6</v>
      </c>
      <c r="F3082" s="3">
        <v>102</v>
      </c>
      <c r="G3082" s="4">
        <v>0.26</v>
      </c>
      <c r="H3082" s="5">
        <v>0.35299999999999998</v>
      </c>
      <c r="I3082" s="5">
        <v>0.48</v>
      </c>
      <c r="J3082" s="5">
        <v>0.16700000000000001</v>
      </c>
      <c r="L3082" s="3" t="s">
        <v>377</v>
      </c>
      <c r="M3082" s="3">
        <v>268</v>
      </c>
    </row>
    <row r="3083" spans="1:13" x14ac:dyDescent="0.2">
      <c r="A3083" s="3" t="s">
        <v>507</v>
      </c>
      <c r="B3083" s="3" t="s">
        <v>132</v>
      </c>
      <c r="C3083">
        <f>VLOOKUP(D3083,s5_tamil,2,FALSE)</f>
        <v>26</v>
      </c>
      <c r="D3083" s="3" t="s">
        <v>133</v>
      </c>
      <c r="E3083" s="3">
        <v>7</v>
      </c>
      <c r="F3083" s="3">
        <v>139</v>
      </c>
      <c r="G3083" s="4">
        <v>0.35</v>
      </c>
      <c r="H3083" s="5">
        <v>0.25900000000000001</v>
      </c>
      <c r="I3083" s="5">
        <v>0.56799999999999995</v>
      </c>
      <c r="J3083" s="5">
        <v>0.17299999999999999</v>
      </c>
      <c r="L3083" s="3" t="s">
        <v>138</v>
      </c>
      <c r="M3083" s="3">
        <v>3085</v>
      </c>
    </row>
    <row r="3084" spans="1:13" x14ac:dyDescent="0.2">
      <c r="A3084" s="3" t="s">
        <v>507</v>
      </c>
      <c r="B3084" s="3" t="s">
        <v>132</v>
      </c>
      <c r="C3084">
        <f>VLOOKUP(D3084,s5_tamil,2,FALSE)</f>
        <v>212</v>
      </c>
      <c r="D3084" s="3" t="s">
        <v>134</v>
      </c>
      <c r="E3084" s="3">
        <v>4</v>
      </c>
      <c r="F3084" s="3">
        <v>1</v>
      </c>
      <c r="G3084" s="4">
        <v>0.14000000000000001</v>
      </c>
      <c r="H3084" s="5">
        <v>1</v>
      </c>
      <c r="I3084" s="3"/>
      <c r="J3084" s="3"/>
      <c r="L3084" s="3" t="s">
        <v>101</v>
      </c>
      <c r="M3084" s="3">
        <v>522</v>
      </c>
    </row>
    <row r="3085" spans="1:13" x14ac:dyDescent="0.2">
      <c r="A3085" s="3" t="s">
        <v>507</v>
      </c>
      <c r="B3085" s="3" t="s">
        <v>132</v>
      </c>
      <c r="C3085">
        <f>VLOOKUP(D3085,s5_tamil,2,FALSE)</f>
        <v>212</v>
      </c>
      <c r="D3085" s="3" t="s">
        <v>134</v>
      </c>
      <c r="E3085" s="3">
        <v>6</v>
      </c>
      <c r="F3085" s="3">
        <v>1</v>
      </c>
      <c r="G3085" s="4">
        <v>0.14000000000000001</v>
      </c>
      <c r="H3085" s="3"/>
      <c r="I3085" s="3"/>
      <c r="J3085" s="5">
        <v>1</v>
      </c>
      <c r="L3085" s="3" t="s">
        <v>538</v>
      </c>
      <c r="M3085" s="3">
        <v>696</v>
      </c>
    </row>
    <row r="3086" spans="1:13" x14ac:dyDescent="0.2">
      <c r="A3086" s="3" t="s">
        <v>507</v>
      </c>
      <c r="B3086" s="3" t="s">
        <v>132</v>
      </c>
      <c r="C3086">
        <f>VLOOKUP(D3086,s5_tamil,2,FALSE)</f>
        <v>212</v>
      </c>
      <c r="D3086" s="3" t="s">
        <v>134</v>
      </c>
      <c r="E3086" s="3">
        <v>7</v>
      </c>
      <c r="F3086" s="3">
        <v>5</v>
      </c>
      <c r="G3086" s="4">
        <v>0.71</v>
      </c>
      <c r="H3086" s="5">
        <v>1</v>
      </c>
      <c r="I3086" s="3"/>
      <c r="J3086" s="3"/>
      <c r="L3086" s="3" t="s">
        <v>57</v>
      </c>
      <c r="M3086" s="3">
        <v>768</v>
      </c>
    </row>
    <row r="3087" spans="1:13" x14ac:dyDescent="0.2">
      <c r="A3087" s="3" t="s">
        <v>507</v>
      </c>
      <c r="B3087" s="3" t="s">
        <v>132</v>
      </c>
      <c r="C3087">
        <f>VLOOKUP(D3087,s5_tamil,2,FALSE)</f>
        <v>386</v>
      </c>
      <c r="D3087" s="3" t="s">
        <v>62</v>
      </c>
      <c r="E3087" s="3">
        <v>4</v>
      </c>
      <c r="F3087" s="3">
        <v>1</v>
      </c>
      <c r="G3087" s="4">
        <v>0.25</v>
      </c>
      <c r="H3087" s="5">
        <v>1</v>
      </c>
      <c r="I3087" s="3"/>
      <c r="J3087" s="3"/>
      <c r="L3087" s="3" t="s">
        <v>161</v>
      </c>
      <c r="M3087" s="3">
        <v>185</v>
      </c>
    </row>
    <row r="3088" spans="1:13" x14ac:dyDescent="0.2">
      <c r="A3088" s="3" t="s">
        <v>507</v>
      </c>
      <c r="B3088" s="3" t="s">
        <v>132</v>
      </c>
      <c r="C3088">
        <f>VLOOKUP(D3088,s5_tamil,2,FALSE)</f>
        <v>386</v>
      </c>
      <c r="D3088" s="3" t="s">
        <v>62</v>
      </c>
      <c r="E3088" s="3">
        <v>6</v>
      </c>
      <c r="F3088" s="3">
        <v>2</v>
      </c>
      <c r="G3088" s="4">
        <v>0.5</v>
      </c>
      <c r="H3088" s="5">
        <v>1</v>
      </c>
      <c r="I3088" s="3"/>
      <c r="J3088" s="3"/>
      <c r="L3088" s="3" t="s">
        <v>540</v>
      </c>
      <c r="M3088" s="3">
        <v>360</v>
      </c>
    </row>
    <row r="3089" spans="1:13" x14ac:dyDescent="0.2">
      <c r="A3089" s="3" t="s">
        <v>507</v>
      </c>
      <c r="B3089" s="3" t="s">
        <v>132</v>
      </c>
      <c r="C3089">
        <f>VLOOKUP(D3089,s5_tamil,2,FALSE)</f>
        <v>386</v>
      </c>
      <c r="D3089" s="3" t="s">
        <v>62</v>
      </c>
      <c r="E3089" s="3">
        <v>7</v>
      </c>
      <c r="F3089" s="3">
        <v>1</v>
      </c>
      <c r="G3089" s="4">
        <v>0.25</v>
      </c>
      <c r="H3089" s="5">
        <v>1</v>
      </c>
      <c r="I3089" s="3"/>
      <c r="J3089" s="3"/>
      <c r="L3089" s="3" t="s">
        <v>539</v>
      </c>
      <c r="M3089" s="3">
        <v>776</v>
      </c>
    </row>
    <row r="3090" spans="1:13" x14ac:dyDescent="0.2">
      <c r="A3090" s="3" t="s">
        <v>507</v>
      </c>
      <c r="B3090" s="3" t="s">
        <v>132</v>
      </c>
      <c r="C3090">
        <f>VLOOKUP(D3090,s5_tamil,2,FALSE)</f>
        <v>660</v>
      </c>
      <c r="D3090" s="3" t="s">
        <v>278</v>
      </c>
      <c r="E3090" s="3">
        <v>4</v>
      </c>
      <c r="F3090" s="3">
        <v>1</v>
      </c>
      <c r="G3090" s="4">
        <v>0.1</v>
      </c>
      <c r="H3090" s="5">
        <v>1</v>
      </c>
      <c r="I3090" s="3"/>
      <c r="J3090" s="3"/>
      <c r="L3090" s="3" t="s">
        <v>278</v>
      </c>
      <c r="M3090" s="3">
        <v>660</v>
      </c>
    </row>
    <row r="3091" spans="1:13" x14ac:dyDescent="0.2">
      <c r="A3091" s="3" t="s">
        <v>507</v>
      </c>
      <c r="B3091" s="3" t="s">
        <v>132</v>
      </c>
      <c r="C3091">
        <f>VLOOKUP(D3091,s5_tamil,2,FALSE)</f>
        <v>660</v>
      </c>
      <c r="D3091" s="3" t="s">
        <v>278</v>
      </c>
      <c r="E3091" s="3">
        <v>7</v>
      </c>
      <c r="F3091" s="3">
        <v>9</v>
      </c>
      <c r="G3091" s="4">
        <v>0.9</v>
      </c>
      <c r="H3091" s="5">
        <v>0.33300000000000002</v>
      </c>
      <c r="I3091" s="5">
        <v>0.222</v>
      </c>
      <c r="J3091" s="5">
        <v>0.44400000000000001</v>
      </c>
      <c r="L3091" s="3" t="s">
        <v>62</v>
      </c>
      <c r="M3091" s="3">
        <v>386</v>
      </c>
    </row>
    <row r="3092" spans="1:13" x14ac:dyDescent="0.2">
      <c r="A3092" s="3" t="s">
        <v>507</v>
      </c>
      <c r="B3092" s="3" t="s">
        <v>132</v>
      </c>
      <c r="C3092">
        <f>VLOOKUP(D3092,s5_tamil,2,FALSE)</f>
        <v>191</v>
      </c>
      <c r="D3092" s="3" t="s">
        <v>137</v>
      </c>
      <c r="E3092" s="3">
        <v>4</v>
      </c>
      <c r="F3092" s="3">
        <v>1</v>
      </c>
      <c r="G3092" s="4">
        <v>0.06</v>
      </c>
      <c r="H3092" s="5">
        <v>1</v>
      </c>
      <c r="I3092" s="3"/>
      <c r="J3092" s="3"/>
      <c r="L3092" s="3" t="s">
        <v>62</v>
      </c>
      <c r="M3092" s="3">
        <v>311</v>
      </c>
    </row>
    <row r="3093" spans="1:13" x14ac:dyDescent="0.2">
      <c r="A3093" s="3" t="s">
        <v>507</v>
      </c>
      <c r="B3093" s="3" t="s">
        <v>132</v>
      </c>
      <c r="C3093">
        <f>VLOOKUP(D3093,s5_tamil,2,FALSE)</f>
        <v>191</v>
      </c>
      <c r="D3093" s="3" t="s">
        <v>137</v>
      </c>
      <c r="E3093" s="3">
        <v>5</v>
      </c>
      <c r="F3093" s="3">
        <v>9</v>
      </c>
      <c r="G3093" s="4">
        <v>0.56000000000000005</v>
      </c>
      <c r="H3093" s="5">
        <v>1</v>
      </c>
      <c r="I3093" s="3"/>
      <c r="J3093" s="3"/>
      <c r="K3093" t="str">
        <f t="shared" si="96"/>
        <v/>
      </c>
    </row>
    <row r="3094" spans="1:13" x14ac:dyDescent="0.2">
      <c r="A3094" s="3" t="s">
        <v>507</v>
      </c>
      <c r="B3094" s="3" t="s">
        <v>132</v>
      </c>
      <c r="C3094">
        <f>VLOOKUP(D3094,s5_tamil,2,FALSE)</f>
        <v>191</v>
      </c>
      <c r="D3094" s="3" t="s">
        <v>137</v>
      </c>
      <c r="E3094" s="3">
        <v>6</v>
      </c>
      <c r="F3094" s="3">
        <v>2</v>
      </c>
      <c r="G3094" s="4">
        <v>0.13</v>
      </c>
      <c r="H3094" s="5">
        <v>1</v>
      </c>
      <c r="I3094" s="3"/>
      <c r="J3094" s="3"/>
      <c r="K3094" t="str">
        <f t="shared" si="96"/>
        <v/>
      </c>
    </row>
    <row r="3095" spans="1:13" x14ac:dyDescent="0.2">
      <c r="A3095" s="3" t="s">
        <v>507</v>
      </c>
      <c r="B3095" s="3" t="s">
        <v>132</v>
      </c>
      <c r="C3095">
        <f>VLOOKUP(D3095,s5_tamil,2,FALSE)</f>
        <v>191</v>
      </c>
      <c r="D3095" s="3" t="s">
        <v>137</v>
      </c>
      <c r="E3095" s="3">
        <v>7</v>
      </c>
      <c r="F3095" s="3">
        <v>4</v>
      </c>
      <c r="G3095" s="4">
        <v>0.25</v>
      </c>
      <c r="H3095" s="5">
        <v>0.75</v>
      </c>
      <c r="I3095" s="3"/>
      <c r="J3095" s="5">
        <v>0.25</v>
      </c>
      <c r="K3095" t="str">
        <f t="shared" si="96"/>
        <v/>
      </c>
    </row>
    <row r="3096" spans="1:13" x14ac:dyDescent="0.2">
      <c r="A3096" s="3" t="s">
        <v>507</v>
      </c>
      <c r="B3096" s="3" t="s">
        <v>132</v>
      </c>
      <c r="C3096">
        <f>VLOOKUP(D3096,s5_tamil,2,FALSE)</f>
        <v>3085</v>
      </c>
      <c r="D3096" s="3" t="s">
        <v>138</v>
      </c>
      <c r="E3096" s="3">
        <v>3</v>
      </c>
      <c r="F3096" s="3">
        <v>1</v>
      </c>
      <c r="G3096" s="4">
        <v>0.02</v>
      </c>
      <c r="H3096" s="5">
        <v>1</v>
      </c>
      <c r="I3096" s="3"/>
      <c r="J3096" s="3"/>
      <c r="K3096" t="str">
        <f t="shared" si="96"/>
        <v/>
      </c>
    </row>
    <row r="3097" spans="1:13" x14ac:dyDescent="0.2">
      <c r="A3097" s="3" t="s">
        <v>507</v>
      </c>
      <c r="B3097" s="3" t="s">
        <v>132</v>
      </c>
      <c r="C3097">
        <f>VLOOKUP(D3097,s5_tamil,2,FALSE)</f>
        <v>3085</v>
      </c>
      <c r="D3097" s="3" t="s">
        <v>138</v>
      </c>
      <c r="E3097" s="3">
        <v>4</v>
      </c>
      <c r="F3097" s="3">
        <v>5</v>
      </c>
      <c r="G3097" s="4">
        <v>0.1</v>
      </c>
      <c r="H3097" s="5">
        <v>0.8</v>
      </c>
      <c r="I3097" s="3"/>
      <c r="J3097" s="5">
        <v>0.2</v>
      </c>
      <c r="K3097" t="str">
        <f t="shared" si="96"/>
        <v/>
      </c>
    </row>
    <row r="3098" spans="1:13" x14ac:dyDescent="0.2">
      <c r="A3098" s="3" t="s">
        <v>507</v>
      </c>
      <c r="B3098" s="3" t="s">
        <v>132</v>
      </c>
      <c r="C3098">
        <f>VLOOKUP(D3098,s5_tamil,2,FALSE)</f>
        <v>3085</v>
      </c>
      <c r="D3098" s="3" t="s">
        <v>138</v>
      </c>
      <c r="E3098" s="3">
        <v>5</v>
      </c>
      <c r="F3098" s="3">
        <v>12</v>
      </c>
      <c r="G3098" s="4">
        <v>0.24</v>
      </c>
      <c r="H3098" s="5">
        <v>1</v>
      </c>
      <c r="I3098" s="3"/>
      <c r="J3098" s="3"/>
      <c r="K3098" t="str">
        <f t="shared" si="96"/>
        <v/>
      </c>
    </row>
    <row r="3099" spans="1:13" x14ac:dyDescent="0.2">
      <c r="A3099" s="3" t="s">
        <v>507</v>
      </c>
      <c r="B3099" s="3" t="s">
        <v>132</v>
      </c>
      <c r="C3099">
        <f>VLOOKUP(D3099,s5_tamil,2,FALSE)</f>
        <v>3085</v>
      </c>
      <c r="D3099" s="3" t="s">
        <v>138</v>
      </c>
      <c r="E3099" s="3">
        <v>6</v>
      </c>
      <c r="F3099" s="3">
        <v>9</v>
      </c>
      <c r="G3099" s="4">
        <v>0.18</v>
      </c>
      <c r="H3099" s="5">
        <v>0.77800000000000002</v>
      </c>
      <c r="I3099" s="5">
        <v>0.222</v>
      </c>
      <c r="J3099" s="3"/>
      <c r="K3099" t="str">
        <f t="shared" si="96"/>
        <v/>
      </c>
    </row>
    <row r="3100" spans="1:13" x14ac:dyDescent="0.2">
      <c r="A3100" s="3" t="s">
        <v>507</v>
      </c>
      <c r="B3100" s="3" t="s">
        <v>132</v>
      </c>
      <c r="C3100">
        <f>VLOOKUP(D3100,s5_tamil,2,FALSE)</f>
        <v>3085</v>
      </c>
      <c r="D3100" s="3" t="s">
        <v>138</v>
      </c>
      <c r="E3100" s="3">
        <v>7</v>
      </c>
      <c r="F3100" s="3">
        <v>22</v>
      </c>
      <c r="G3100" s="4">
        <v>0.45</v>
      </c>
      <c r="H3100" s="5">
        <v>0.54500000000000004</v>
      </c>
      <c r="I3100" s="5">
        <v>0.182</v>
      </c>
      <c r="J3100" s="5">
        <v>0.27300000000000002</v>
      </c>
      <c r="K3100" t="str">
        <f t="shared" si="96"/>
        <v/>
      </c>
    </row>
    <row r="3101" spans="1:13" x14ac:dyDescent="0.2">
      <c r="A3101" s="3" t="s">
        <v>507</v>
      </c>
      <c r="B3101" s="3" t="s">
        <v>132</v>
      </c>
      <c r="C3101">
        <f>VLOOKUP(D3101,s5_tamil,2,FALSE)</f>
        <v>724</v>
      </c>
      <c r="D3101" s="3" t="s">
        <v>139</v>
      </c>
      <c r="E3101" s="3">
        <v>7</v>
      </c>
      <c r="F3101" s="3">
        <v>3</v>
      </c>
      <c r="G3101" s="4">
        <v>1</v>
      </c>
      <c r="H3101" s="5">
        <v>0.66700000000000004</v>
      </c>
      <c r="I3101" s="3"/>
      <c r="J3101" s="5">
        <v>0.33300000000000002</v>
      </c>
      <c r="K3101" t="str">
        <f t="shared" si="96"/>
        <v/>
      </c>
    </row>
    <row r="3102" spans="1:13" x14ac:dyDescent="0.2">
      <c r="A3102" s="3" t="s">
        <v>507</v>
      </c>
      <c r="B3102" s="3" t="s">
        <v>132</v>
      </c>
      <c r="C3102">
        <f>VLOOKUP(D3102,s5_tamil,2,FALSE)</f>
        <v>522</v>
      </c>
      <c r="D3102" s="3" t="s">
        <v>101</v>
      </c>
      <c r="E3102" s="3">
        <v>2</v>
      </c>
      <c r="F3102" s="3">
        <v>1</v>
      </c>
      <c r="G3102" s="4">
        <v>0.01</v>
      </c>
      <c r="H3102" s="3"/>
      <c r="I3102" s="5">
        <v>1</v>
      </c>
      <c r="J3102" s="3"/>
      <c r="K3102" t="str">
        <f t="shared" si="96"/>
        <v/>
      </c>
    </row>
    <row r="3103" spans="1:13" x14ac:dyDescent="0.2">
      <c r="A3103" s="3" t="s">
        <v>507</v>
      </c>
      <c r="B3103" s="3" t="s">
        <v>132</v>
      </c>
      <c r="C3103">
        <f>VLOOKUP(D3103,s5_tamil,2,FALSE)</f>
        <v>522</v>
      </c>
      <c r="D3103" s="3" t="s">
        <v>101</v>
      </c>
      <c r="E3103" s="3">
        <v>3</v>
      </c>
      <c r="F3103" s="3">
        <v>4</v>
      </c>
      <c r="G3103" s="4">
        <v>0.06</v>
      </c>
      <c r="H3103" s="3"/>
      <c r="I3103" s="5">
        <v>0.75</v>
      </c>
      <c r="J3103" s="5">
        <v>0.25</v>
      </c>
      <c r="K3103" t="str">
        <f t="shared" si="96"/>
        <v/>
      </c>
    </row>
    <row r="3104" spans="1:13" x14ac:dyDescent="0.2">
      <c r="A3104" s="3" t="s">
        <v>507</v>
      </c>
      <c r="B3104" s="3" t="s">
        <v>132</v>
      </c>
      <c r="C3104">
        <f>VLOOKUP(D3104,s5_tamil,2,FALSE)</f>
        <v>522</v>
      </c>
      <c r="D3104" s="3" t="s">
        <v>101</v>
      </c>
      <c r="E3104" s="3">
        <v>4</v>
      </c>
      <c r="F3104" s="3">
        <v>11</v>
      </c>
      <c r="G3104" s="4">
        <v>0.16</v>
      </c>
      <c r="H3104" s="5">
        <v>0.36399999999999999</v>
      </c>
      <c r="I3104" s="5">
        <v>0.182</v>
      </c>
      <c r="J3104" s="5">
        <v>0.45500000000000002</v>
      </c>
      <c r="K3104" t="str">
        <f t="shared" ref="K3104:K3167" si="97">TRIM(L3104)</f>
        <v/>
      </c>
    </row>
    <row r="3105" spans="1:11" x14ac:dyDescent="0.2">
      <c r="A3105" s="3" t="s">
        <v>507</v>
      </c>
      <c r="B3105" s="3" t="s">
        <v>132</v>
      </c>
      <c r="C3105">
        <f>VLOOKUP(D3105,s5_tamil,2,FALSE)</f>
        <v>522</v>
      </c>
      <c r="D3105" s="3" t="s">
        <v>101</v>
      </c>
      <c r="E3105" s="3">
        <v>5</v>
      </c>
      <c r="F3105" s="3">
        <v>20</v>
      </c>
      <c r="G3105" s="4">
        <v>0.28999999999999998</v>
      </c>
      <c r="H3105" s="5">
        <v>0.4</v>
      </c>
      <c r="I3105" s="5">
        <v>0.3</v>
      </c>
      <c r="J3105" s="5">
        <v>0.3</v>
      </c>
      <c r="K3105" t="str">
        <f t="shared" si="97"/>
        <v/>
      </c>
    </row>
    <row r="3106" spans="1:11" x14ac:dyDescent="0.2">
      <c r="A3106" s="3" t="s">
        <v>507</v>
      </c>
      <c r="B3106" s="3" t="s">
        <v>132</v>
      </c>
      <c r="C3106">
        <f>VLOOKUP(D3106,s5_tamil,2,FALSE)</f>
        <v>522</v>
      </c>
      <c r="D3106" s="3" t="s">
        <v>101</v>
      </c>
      <c r="E3106" s="3">
        <v>6</v>
      </c>
      <c r="F3106" s="3">
        <v>6</v>
      </c>
      <c r="G3106" s="4">
        <v>0.09</v>
      </c>
      <c r="H3106" s="5">
        <v>0.16700000000000001</v>
      </c>
      <c r="I3106" s="5">
        <v>0.66700000000000004</v>
      </c>
      <c r="J3106" s="5">
        <v>0.16700000000000001</v>
      </c>
      <c r="K3106" t="str">
        <f t="shared" si="97"/>
        <v/>
      </c>
    </row>
    <row r="3107" spans="1:11" x14ac:dyDescent="0.2">
      <c r="A3107" s="3" t="s">
        <v>507</v>
      </c>
      <c r="B3107" s="3" t="s">
        <v>132</v>
      </c>
      <c r="C3107">
        <f>VLOOKUP(D3107,s5_tamil,2,FALSE)</f>
        <v>522</v>
      </c>
      <c r="D3107" s="3" t="s">
        <v>101</v>
      </c>
      <c r="E3107" s="3">
        <v>7</v>
      </c>
      <c r="F3107" s="3">
        <v>26</v>
      </c>
      <c r="G3107" s="4">
        <v>0.38</v>
      </c>
      <c r="H3107" s="5">
        <v>0.38500000000000001</v>
      </c>
      <c r="I3107" s="5">
        <v>0.34599999999999997</v>
      </c>
      <c r="J3107" s="5">
        <v>0.26900000000000002</v>
      </c>
      <c r="K3107" t="str">
        <f t="shared" si="97"/>
        <v/>
      </c>
    </row>
    <row r="3108" spans="1:11" x14ac:dyDescent="0.2">
      <c r="A3108" s="3" t="s">
        <v>507</v>
      </c>
      <c r="B3108" s="3" t="s">
        <v>132</v>
      </c>
      <c r="C3108">
        <f>VLOOKUP(D3108,s5_tamil,2,FALSE)</f>
        <v>219</v>
      </c>
      <c r="D3108" s="3" t="s">
        <v>103</v>
      </c>
      <c r="E3108" s="3">
        <v>2</v>
      </c>
      <c r="F3108" s="3">
        <v>3</v>
      </c>
      <c r="G3108" s="4">
        <v>0.01</v>
      </c>
      <c r="H3108" s="3"/>
      <c r="I3108" s="5">
        <v>1</v>
      </c>
      <c r="J3108" s="3"/>
      <c r="K3108" t="str">
        <f t="shared" si="97"/>
        <v/>
      </c>
    </row>
    <row r="3109" spans="1:11" x14ac:dyDescent="0.2">
      <c r="A3109" s="3" t="s">
        <v>507</v>
      </c>
      <c r="B3109" s="3" t="s">
        <v>132</v>
      </c>
      <c r="C3109">
        <f>VLOOKUP(D3109,s5_tamil,2,FALSE)</f>
        <v>219</v>
      </c>
      <c r="D3109" s="3" t="s">
        <v>103</v>
      </c>
      <c r="E3109" s="3">
        <v>3</v>
      </c>
      <c r="F3109" s="3">
        <v>21</v>
      </c>
      <c r="G3109" s="4">
        <v>7.0000000000000007E-2</v>
      </c>
      <c r="H3109" s="5">
        <v>0.57099999999999995</v>
      </c>
      <c r="I3109" s="5">
        <v>9.5000000000000001E-2</v>
      </c>
      <c r="J3109" s="5">
        <v>0.33300000000000002</v>
      </c>
      <c r="K3109" t="str">
        <f t="shared" si="97"/>
        <v/>
      </c>
    </row>
    <row r="3110" spans="1:11" x14ac:dyDescent="0.2">
      <c r="A3110" s="3" t="s">
        <v>507</v>
      </c>
      <c r="B3110" s="3" t="s">
        <v>132</v>
      </c>
      <c r="C3110">
        <f>VLOOKUP(D3110,s5_tamil,2,FALSE)</f>
        <v>219</v>
      </c>
      <c r="D3110" s="3" t="s">
        <v>103</v>
      </c>
      <c r="E3110" s="3">
        <v>4</v>
      </c>
      <c r="F3110" s="3">
        <v>36</v>
      </c>
      <c r="G3110" s="4">
        <v>0.12</v>
      </c>
      <c r="H3110" s="5">
        <v>0.38900000000000001</v>
      </c>
      <c r="I3110" s="5">
        <v>0.30599999999999999</v>
      </c>
      <c r="J3110" s="5">
        <v>0.30599999999999999</v>
      </c>
      <c r="K3110" t="str">
        <f t="shared" si="97"/>
        <v/>
      </c>
    </row>
    <row r="3111" spans="1:11" x14ac:dyDescent="0.2">
      <c r="A3111" s="3" t="s">
        <v>507</v>
      </c>
      <c r="B3111" s="3" t="s">
        <v>132</v>
      </c>
      <c r="C3111">
        <f>VLOOKUP(D3111,s5_tamil,2,FALSE)</f>
        <v>219</v>
      </c>
      <c r="D3111" s="3" t="s">
        <v>103</v>
      </c>
      <c r="E3111" s="3">
        <v>5</v>
      </c>
      <c r="F3111" s="3">
        <v>66</v>
      </c>
      <c r="G3111" s="4">
        <v>0.22</v>
      </c>
      <c r="H3111" s="5">
        <v>0.51500000000000001</v>
      </c>
      <c r="I3111" s="5">
        <v>0.24199999999999999</v>
      </c>
      <c r="J3111" s="5">
        <v>0.24199999999999999</v>
      </c>
      <c r="K3111" t="str">
        <f t="shared" si="97"/>
        <v/>
      </c>
    </row>
    <row r="3112" spans="1:11" x14ac:dyDescent="0.2">
      <c r="A3112" s="3" t="s">
        <v>507</v>
      </c>
      <c r="B3112" s="3" t="s">
        <v>132</v>
      </c>
      <c r="C3112">
        <f>VLOOKUP(D3112,s5_tamil,2,FALSE)</f>
        <v>219</v>
      </c>
      <c r="D3112" s="3" t="s">
        <v>103</v>
      </c>
      <c r="E3112" s="3">
        <v>6</v>
      </c>
      <c r="F3112" s="3">
        <v>56</v>
      </c>
      <c r="G3112" s="4">
        <v>0.18</v>
      </c>
      <c r="H3112" s="5">
        <v>0.375</v>
      </c>
      <c r="I3112" s="5">
        <v>0.42899999999999999</v>
      </c>
      <c r="J3112" s="5">
        <v>0.19600000000000001</v>
      </c>
      <c r="K3112" t="str">
        <f t="shared" si="97"/>
        <v/>
      </c>
    </row>
    <row r="3113" spans="1:11" x14ac:dyDescent="0.2">
      <c r="A3113" s="3" t="s">
        <v>507</v>
      </c>
      <c r="B3113" s="3" t="s">
        <v>132</v>
      </c>
      <c r="C3113">
        <f>VLOOKUP(D3113,s5_tamil,2,FALSE)</f>
        <v>219</v>
      </c>
      <c r="D3113" s="3" t="s">
        <v>103</v>
      </c>
      <c r="E3113" s="3">
        <v>7</v>
      </c>
      <c r="F3113" s="3">
        <v>124</v>
      </c>
      <c r="G3113" s="4">
        <v>0.41</v>
      </c>
      <c r="H3113" s="5">
        <v>0.41099999999999998</v>
      </c>
      <c r="I3113" s="5">
        <v>0.39500000000000002</v>
      </c>
      <c r="J3113" s="5">
        <v>0.19400000000000001</v>
      </c>
      <c r="K3113" t="str">
        <f t="shared" si="97"/>
        <v/>
      </c>
    </row>
    <row r="3114" spans="1:11" x14ac:dyDescent="0.2">
      <c r="A3114" s="3" t="s">
        <v>507</v>
      </c>
      <c r="B3114" s="3" t="s">
        <v>132</v>
      </c>
      <c r="C3114">
        <f>VLOOKUP(D3114,s5_tamil,2,FALSE)</f>
        <v>696</v>
      </c>
      <c r="D3114" s="3" t="s">
        <v>538</v>
      </c>
      <c r="E3114" s="3">
        <v>3</v>
      </c>
      <c r="F3114" s="3">
        <v>5</v>
      </c>
      <c r="G3114" s="4">
        <v>0.14000000000000001</v>
      </c>
      <c r="H3114" s="5">
        <v>0.8</v>
      </c>
      <c r="I3114" s="5">
        <v>0.2</v>
      </c>
      <c r="J3114" s="3"/>
      <c r="K3114" t="str">
        <f t="shared" si="97"/>
        <v/>
      </c>
    </row>
    <row r="3115" spans="1:11" x14ac:dyDescent="0.2">
      <c r="A3115" s="3" t="s">
        <v>507</v>
      </c>
      <c r="B3115" s="3" t="s">
        <v>132</v>
      </c>
      <c r="C3115">
        <f>VLOOKUP(D3115,s5_tamil,2,FALSE)</f>
        <v>696</v>
      </c>
      <c r="D3115" s="3" t="s">
        <v>538</v>
      </c>
      <c r="E3115" s="3">
        <v>4</v>
      </c>
      <c r="F3115" s="3">
        <v>3</v>
      </c>
      <c r="G3115" s="4">
        <v>0.08</v>
      </c>
      <c r="H3115" s="5">
        <v>0.66700000000000004</v>
      </c>
      <c r="I3115" s="3"/>
      <c r="J3115" s="5">
        <v>0.33300000000000002</v>
      </c>
      <c r="K3115" t="str">
        <f t="shared" si="97"/>
        <v/>
      </c>
    </row>
    <row r="3116" spans="1:11" x14ac:dyDescent="0.2">
      <c r="A3116" s="3" t="s">
        <v>507</v>
      </c>
      <c r="B3116" s="3" t="s">
        <v>132</v>
      </c>
      <c r="C3116">
        <f>VLOOKUP(D3116,s5_tamil,2,FALSE)</f>
        <v>696</v>
      </c>
      <c r="D3116" s="3" t="s">
        <v>538</v>
      </c>
      <c r="E3116" s="3">
        <v>5</v>
      </c>
      <c r="F3116" s="3">
        <v>9</v>
      </c>
      <c r="G3116" s="4">
        <v>0.25</v>
      </c>
      <c r="H3116" s="5">
        <v>0.44400000000000001</v>
      </c>
      <c r="I3116" s="5">
        <v>0.111</v>
      </c>
      <c r="J3116" s="5">
        <v>0.44400000000000001</v>
      </c>
      <c r="K3116" t="str">
        <f t="shared" si="97"/>
        <v/>
      </c>
    </row>
    <row r="3117" spans="1:11" x14ac:dyDescent="0.2">
      <c r="A3117" s="3" t="s">
        <v>507</v>
      </c>
      <c r="B3117" s="3" t="s">
        <v>132</v>
      </c>
      <c r="C3117">
        <f>VLOOKUP(D3117,s5_tamil,2,FALSE)</f>
        <v>696</v>
      </c>
      <c r="D3117" s="3" t="s">
        <v>538</v>
      </c>
      <c r="E3117" s="3">
        <v>6</v>
      </c>
      <c r="F3117" s="3">
        <v>8</v>
      </c>
      <c r="G3117" s="4">
        <v>0.22</v>
      </c>
      <c r="H3117" s="5">
        <v>0.5</v>
      </c>
      <c r="I3117" s="5">
        <v>0.375</v>
      </c>
      <c r="J3117" s="5">
        <v>0.125</v>
      </c>
      <c r="K3117" t="str">
        <f t="shared" si="97"/>
        <v/>
      </c>
    </row>
    <row r="3118" spans="1:11" x14ac:dyDescent="0.2">
      <c r="A3118" s="3" t="s">
        <v>507</v>
      </c>
      <c r="B3118" s="3" t="s">
        <v>132</v>
      </c>
      <c r="C3118">
        <f>VLOOKUP(D3118,s5_tamil,2,FALSE)</f>
        <v>696</v>
      </c>
      <c r="D3118" s="3" t="s">
        <v>538</v>
      </c>
      <c r="E3118" s="3">
        <v>7</v>
      </c>
      <c r="F3118" s="3">
        <v>11</v>
      </c>
      <c r="G3118" s="4">
        <v>0.31</v>
      </c>
      <c r="H3118" s="5">
        <v>9.0999999999999998E-2</v>
      </c>
      <c r="I3118" s="5">
        <v>0.54500000000000004</v>
      </c>
      <c r="J3118" s="5">
        <v>0.36399999999999999</v>
      </c>
      <c r="K3118" t="str">
        <f t="shared" si="97"/>
        <v/>
      </c>
    </row>
    <row r="3119" spans="1:11" x14ac:dyDescent="0.2">
      <c r="A3119" s="3" t="s">
        <v>507</v>
      </c>
      <c r="B3119" s="3" t="s">
        <v>132</v>
      </c>
      <c r="C3119">
        <f>VLOOKUP(D3119,s5_tamil,2,FALSE)</f>
        <v>776</v>
      </c>
      <c r="D3119" s="3" t="s">
        <v>539</v>
      </c>
      <c r="E3119" s="3">
        <v>7</v>
      </c>
      <c r="F3119" s="3">
        <v>1</v>
      </c>
      <c r="G3119" s="4">
        <v>1</v>
      </c>
      <c r="H3119" s="3"/>
      <c r="I3119" s="3"/>
      <c r="J3119" s="5">
        <v>1</v>
      </c>
      <c r="K3119" t="str">
        <f t="shared" si="97"/>
        <v/>
      </c>
    </row>
    <row r="3120" spans="1:11" x14ac:dyDescent="0.2">
      <c r="A3120" s="3" t="s">
        <v>507</v>
      </c>
      <c r="B3120" s="3" t="s">
        <v>132</v>
      </c>
      <c r="C3120">
        <f>VLOOKUP(D3120,s5_tamil,2,FALSE)</f>
        <v>360</v>
      </c>
      <c r="D3120" s="3" t="s">
        <v>540</v>
      </c>
      <c r="E3120" s="3">
        <v>7</v>
      </c>
      <c r="F3120" s="3">
        <v>1</v>
      </c>
      <c r="G3120" s="4">
        <v>1</v>
      </c>
      <c r="H3120" s="5">
        <v>1</v>
      </c>
      <c r="I3120" s="3"/>
      <c r="J3120" s="3"/>
      <c r="K3120" t="str">
        <f t="shared" si="97"/>
        <v/>
      </c>
    </row>
    <row r="3121" spans="1:13" x14ac:dyDescent="0.2">
      <c r="A3121" s="3" t="s">
        <v>507</v>
      </c>
      <c r="B3121" s="3" t="s">
        <v>132</v>
      </c>
      <c r="C3121" t="e">
        <f>VLOOKUP(D3121,s5_tamil,2,FALSE)</f>
        <v>#N/A</v>
      </c>
      <c r="D3121" s="3" t="s">
        <v>541</v>
      </c>
      <c r="E3121" s="3">
        <v>3</v>
      </c>
      <c r="F3121" s="3">
        <v>1</v>
      </c>
      <c r="G3121" s="4">
        <v>0.2</v>
      </c>
      <c r="H3121" s="5">
        <v>1</v>
      </c>
      <c r="I3121" s="3"/>
      <c r="J3121" s="3"/>
      <c r="K3121" t="str">
        <f t="shared" si="97"/>
        <v/>
      </c>
    </row>
    <row r="3122" spans="1:13" x14ac:dyDescent="0.2">
      <c r="A3122" s="3" t="s">
        <v>507</v>
      </c>
      <c r="B3122" s="3" t="s">
        <v>132</v>
      </c>
      <c r="C3122" t="e">
        <f>VLOOKUP(D3122,s5_tamil,2,FALSE)</f>
        <v>#N/A</v>
      </c>
      <c r="D3122" s="3" t="s">
        <v>541</v>
      </c>
      <c r="E3122" s="3">
        <v>5</v>
      </c>
      <c r="F3122" s="3">
        <v>1</v>
      </c>
      <c r="G3122" s="4">
        <v>0.2</v>
      </c>
      <c r="H3122" s="3"/>
      <c r="I3122" s="3"/>
      <c r="J3122" s="5">
        <v>1</v>
      </c>
      <c r="K3122" t="str">
        <f t="shared" si="97"/>
        <v/>
      </c>
    </row>
    <row r="3123" spans="1:13" x14ac:dyDescent="0.2">
      <c r="A3123" s="3" t="s">
        <v>507</v>
      </c>
      <c r="B3123" s="3" t="s">
        <v>132</v>
      </c>
      <c r="C3123" t="e">
        <f>VLOOKUP(D3123,s5_tamil,2,FALSE)</f>
        <v>#N/A</v>
      </c>
      <c r="D3123" s="3" t="s">
        <v>541</v>
      </c>
      <c r="E3123" s="3">
        <v>7</v>
      </c>
      <c r="F3123" s="3">
        <v>3</v>
      </c>
      <c r="G3123" s="4">
        <v>0.6</v>
      </c>
      <c r="H3123" s="5">
        <v>0.66700000000000004</v>
      </c>
      <c r="I3123" s="3"/>
      <c r="J3123" s="5">
        <v>0.33300000000000002</v>
      </c>
      <c r="K3123" t="str">
        <f t="shared" si="97"/>
        <v/>
      </c>
    </row>
    <row r="3124" spans="1:13" x14ac:dyDescent="0.2">
      <c r="A3124" s="3" t="s">
        <v>507</v>
      </c>
      <c r="B3124" s="3" t="s">
        <v>132</v>
      </c>
      <c r="C3124">
        <f>VLOOKUP(D3124,s5_tamil,2,FALSE)</f>
        <v>768</v>
      </c>
      <c r="D3124" s="3" t="s">
        <v>57</v>
      </c>
      <c r="E3124" s="3">
        <v>5</v>
      </c>
      <c r="F3124" s="3">
        <v>1</v>
      </c>
      <c r="G3124" s="4">
        <v>0.33</v>
      </c>
      <c r="H3124" s="5">
        <v>1</v>
      </c>
      <c r="I3124" s="3"/>
      <c r="J3124" s="3"/>
      <c r="K3124" t="str">
        <f t="shared" si="97"/>
        <v/>
      </c>
    </row>
    <row r="3125" spans="1:13" x14ac:dyDescent="0.2">
      <c r="A3125" s="3" t="s">
        <v>507</v>
      </c>
      <c r="B3125" s="3" t="s">
        <v>132</v>
      </c>
      <c r="C3125">
        <f>VLOOKUP(D3125,s5_tamil,2,FALSE)</f>
        <v>768</v>
      </c>
      <c r="D3125" s="3" t="s">
        <v>57</v>
      </c>
      <c r="E3125" s="3">
        <v>6</v>
      </c>
      <c r="F3125" s="3">
        <v>1</v>
      </c>
      <c r="G3125" s="4">
        <v>0.33</v>
      </c>
      <c r="H3125" s="5">
        <v>1</v>
      </c>
      <c r="I3125" s="3"/>
      <c r="J3125" s="3"/>
      <c r="K3125" t="str">
        <f t="shared" si="97"/>
        <v/>
      </c>
    </row>
    <row r="3126" spans="1:13" x14ac:dyDescent="0.2">
      <c r="A3126" s="3" t="s">
        <v>507</v>
      </c>
      <c r="B3126" s="3" t="s">
        <v>132</v>
      </c>
      <c r="C3126">
        <f>VLOOKUP(D3126,s5_tamil,2,FALSE)</f>
        <v>768</v>
      </c>
      <c r="D3126" s="3" t="s">
        <v>57</v>
      </c>
      <c r="E3126" s="3">
        <v>7</v>
      </c>
      <c r="F3126" s="3">
        <v>1</v>
      </c>
      <c r="G3126" s="4">
        <v>0.33</v>
      </c>
      <c r="H3126" s="3"/>
      <c r="I3126" s="3"/>
      <c r="J3126" s="5">
        <v>1</v>
      </c>
      <c r="K3126" t="str">
        <f t="shared" si="97"/>
        <v/>
      </c>
    </row>
    <row r="3127" spans="1:13" x14ac:dyDescent="0.2">
      <c r="A3127" s="3" t="s">
        <v>507</v>
      </c>
      <c r="B3127" s="3" t="s">
        <v>132</v>
      </c>
      <c r="C3127">
        <f>VLOOKUP(D3127,s5_tamil,2,FALSE)</f>
        <v>185</v>
      </c>
      <c r="D3127" s="3" t="s">
        <v>161</v>
      </c>
      <c r="E3127" s="3">
        <v>7</v>
      </c>
      <c r="F3127" s="3">
        <v>2</v>
      </c>
      <c r="G3127" s="4">
        <v>1</v>
      </c>
      <c r="H3127" s="5">
        <v>0.5</v>
      </c>
      <c r="I3127" s="3"/>
      <c r="J3127" s="5">
        <v>0.5</v>
      </c>
      <c r="K3127" t="str">
        <f t="shared" si="97"/>
        <v/>
      </c>
    </row>
    <row r="3128" spans="1:13" x14ac:dyDescent="0.2">
      <c r="A3128" s="3" t="s">
        <v>507</v>
      </c>
      <c r="B3128" s="3" t="s">
        <v>132</v>
      </c>
      <c r="C3128" t="e">
        <f>VLOOKUP(D3128,s5_tamil,2,FALSE)</f>
        <v>#N/A</v>
      </c>
      <c r="D3128" s="3" t="s">
        <v>207</v>
      </c>
      <c r="E3128" s="3">
        <v>1</v>
      </c>
      <c r="F3128" s="3">
        <v>1</v>
      </c>
      <c r="G3128" s="4">
        <v>0.01</v>
      </c>
      <c r="H3128" s="3"/>
      <c r="I3128" s="5">
        <v>1</v>
      </c>
      <c r="J3128" s="3"/>
      <c r="K3128" t="str">
        <f t="shared" si="97"/>
        <v/>
      </c>
    </row>
    <row r="3129" spans="1:13" x14ac:dyDescent="0.2">
      <c r="A3129" s="3" t="s">
        <v>507</v>
      </c>
      <c r="B3129" s="3" t="s">
        <v>132</v>
      </c>
      <c r="C3129" t="e">
        <f>VLOOKUP(D3129,s5_tamil,2,FALSE)</f>
        <v>#N/A</v>
      </c>
      <c r="D3129" s="3" t="s">
        <v>207</v>
      </c>
      <c r="E3129" s="3">
        <v>3</v>
      </c>
      <c r="F3129" s="3">
        <v>2</v>
      </c>
      <c r="G3129" s="4">
        <v>0.02</v>
      </c>
      <c r="H3129" s="5">
        <v>0.5</v>
      </c>
      <c r="I3129" s="5">
        <v>0.5</v>
      </c>
      <c r="J3129" s="3"/>
      <c r="K3129" t="str">
        <f t="shared" si="97"/>
        <v/>
      </c>
    </row>
    <row r="3130" spans="1:13" x14ac:dyDescent="0.2">
      <c r="A3130" s="3" t="s">
        <v>507</v>
      </c>
      <c r="B3130" s="3" t="s">
        <v>132</v>
      </c>
      <c r="C3130" t="e">
        <f>VLOOKUP(D3130,s5_tamil,2,FALSE)</f>
        <v>#N/A</v>
      </c>
      <c r="D3130" s="3" t="s">
        <v>207</v>
      </c>
      <c r="E3130" s="3">
        <v>4</v>
      </c>
      <c r="F3130" s="3">
        <v>16</v>
      </c>
      <c r="G3130" s="4">
        <v>0.15</v>
      </c>
      <c r="H3130" s="5">
        <v>0.81299999999999994</v>
      </c>
      <c r="I3130" s="5">
        <v>6.3E-2</v>
      </c>
      <c r="J3130" s="5">
        <v>0.125</v>
      </c>
      <c r="K3130" t="str">
        <f t="shared" si="97"/>
        <v/>
      </c>
    </row>
    <row r="3131" spans="1:13" x14ac:dyDescent="0.2">
      <c r="A3131" s="3" t="s">
        <v>507</v>
      </c>
      <c r="B3131" s="3" t="s">
        <v>132</v>
      </c>
      <c r="C3131" t="e">
        <f>VLOOKUP(D3131,s5_tamil,2,FALSE)</f>
        <v>#N/A</v>
      </c>
      <c r="D3131" s="3" t="s">
        <v>207</v>
      </c>
      <c r="E3131" s="3">
        <v>5</v>
      </c>
      <c r="F3131" s="3">
        <v>27</v>
      </c>
      <c r="G3131" s="4">
        <v>0.26</v>
      </c>
      <c r="H3131" s="5">
        <v>0.85199999999999998</v>
      </c>
      <c r="I3131" s="5">
        <v>3.6999999999999998E-2</v>
      </c>
      <c r="J3131" s="5">
        <v>0.111</v>
      </c>
      <c r="K3131" t="str">
        <f t="shared" si="97"/>
        <v/>
      </c>
    </row>
    <row r="3132" spans="1:13" x14ac:dyDescent="0.2">
      <c r="A3132" s="3" t="s">
        <v>507</v>
      </c>
      <c r="B3132" s="3" t="s">
        <v>132</v>
      </c>
      <c r="C3132" t="e">
        <f>VLOOKUP(D3132,s5_tamil,2,FALSE)</f>
        <v>#N/A</v>
      </c>
      <c r="D3132" s="3" t="s">
        <v>207</v>
      </c>
      <c r="E3132" s="3">
        <v>6</v>
      </c>
      <c r="F3132" s="3">
        <v>20</v>
      </c>
      <c r="G3132" s="4">
        <v>0.19</v>
      </c>
      <c r="H3132" s="5">
        <v>0.8</v>
      </c>
      <c r="I3132" s="5">
        <v>0.1</v>
      </c>
      <c r="J3132" s="5">
        <v>0.1</v>
      </c>
      <c r="K3132" t="str">
        <f t="shared" si="97"/>
        <v/>
      </c>
    </row>
    <row r="3133" spans="1:13" x14ac:dyDescent="0.2">
      <c r="A3133" s="3" t="s">
        <v>507</v>
      </c>
      <c r="B3133" s="3" t="s">
        <v>132</v>
      </c>
      <c r="C3133" t="e">
        <f>VLOOKUP(D3133,s5_tamil,2,FALSE)</f>
        <v>#N/A</v>
      </c>
      <c r="D3133" s="3" t="s">
        <v>207</v>
      </c>
      <c r="E3133" s="3">
        <v>7</v>
      </c>
      <c r="F3133" s="3">
        <v>38</v>
      </c>
      <c r="G3133" s="4">
        <v>0.37</v>
      </c>
      <c r="H3133" s="5">
        <v>0.55300000000000005</v>
      </c>
      <c r="I3133" s="5">
        <v>0.26300000000000001</v>
      </c>
      <c r="J3133" s="5">
        <v>0.184</v>
      </c>
      <c r="K3133" t="str">
        <f t="shared" si="97"/>
        <v/>
      </c>
    </row>
    <row r="3134" spans="1:13" x14ac:dyDescent="0.2">
      <c r="A3134" s="3" t="s">
        <v>507</v>
      </c>
      <c r="B3134" s="3" t="s">
        <v>60</v>
      </c>
      <c r="C3134">
        <f>VLOOKUP(D3134,s5_tt,2,FALSE)</f>
        <v>667</v>
      </c>
      <c r="D3134" s="3" t="s">
        <v>542</v>
      </c>
      <c r="E3134" s="3">
        <v>4</v>
      </c>
      <c r="F3134" s="3">
        <v>2</v>
      </c>
      <c r="G3134" s="4">
        <v>0.09</v>
      </c>
      <c r="H3134" s="5">
        <v>0.5</v>
      </c>
      <c r="I3134" s="3"/>
      <c r="J3134" s="5">
        <v>0.5</v>
      </c>
      <c r="L3134" t="s">
        <v>71</v>
      </c>
      <c r="M3134">
        <v>81</v>
      </c>
    </row>
    <row r="3135" spans="1:13" x14ac:dyDescent="0.2">
      <c r="A3135" s="3" t="s">
        <v>507</v>
      </c>
      <c r="B3135" s="3" t="s">
        <v>60</v>
      </c>
      <c r="C3135">
        <f>VLOOKUP(D3135,s5_tt,2,FALSE)</f>
        <v>667</v>
      </c>
      <c r="D3135" s="3" t="s">
        <v>542</v>
      </c>
      <c r="E3135" s="3">
        <v>5</v>
      </c>
      <c r="F3135" s="3">
        <v>3</v>
      </c>
      <c r="G3135" s="4">
        <v>0.13</v>
      </c>
      <c r="H3135" s="5">
        <v>0.66700000000000004</v>
      </c>
      <c r="I3135" s="5">
        <v>0.33300000000000002</v>
      </c>
      <c r="J3135" s="3"/>
      <c r="L3135" t="s">
        <v>70</v>
      </c>
      <c r="M3135">
        <v>293</v>
      </c>
    </row>
    <row r="3136" spans="1:13" x14ac:dyDescent="0.2">
      <c r="A3136" s="3" t="s">
        <v>507</v>
      </c>
      <c r="B3136" s="3" t="s">
        <v>60</v>
      </c>
      <c r="C3136">
        <f>VLOOKUP(D3136,s5_tt,2,FALSE)</f>
        <v>667</v>
      </c>
      <c r="D3136" s="3" t="s">
        <v>542</v>
      </c>
      <c r="E3136" s="3">
        <v>6</v>
      </c>
      <c r="F3136" s="3">
        <v>3</v>
      </c>
      <c r="G3136" s="4">
        <v>0.13</v>
      </c>
      <c r="H3136" s="5">
        <v>0.66700000000000004</v>
      </c>
      <c r="I3136" s="3"/>
      <c r="J3136" s="5">
        <v>0.33300000000000002</v>
      </c>
      <c r="L3136" t="s">
        <v>73</v>
      </c>
      <c r="M3136">
        <v>3083</v>
      </c>
    </row>
    <row r="3137" spans="1:13" x14ac:dyDescent="0.2">
      <c r="A3137" s="3" t="s">
        <v>507</v>
      </c>
      <c r="B3137" s="3" t="s">
        <v>60</v>
      </c>
      <c r="C3137">
        <f>VLOOKUP(D3137,s5_tt,2,FALSE)</f>
        <v>667</v>
      </c>
      <c r="D3137" s="3" t="s">
        <v>542</v>
      </c>
      <c r="E3137" s="3">
        <v>7</v>
      </c>
      <c r="F3137" s="3">
        <v>15</v>
      </c>
      <c r="G3137" s="4">
        <v>0.65</v>
      </c>
      <c r="H3137" s="5">
        <v>0.26700000000000002</v>
      </c>
      <c r="I3137" s="5">
        <v>0.4</v>
      </c>
      <c r="J3137" s="5">
        <v>0.33300000000000002</v>
      </c>
      <c r="L3137" t="s">
        <v>69</v>
      </c>
      <c r="M3137">
        <v>567</v>
      </c>
    </row>
    <row r="3138" spans="1:13" x14ac:dyDescent="0.2">
      <c r="A3138" s="3" t="s">
        <v>507</v>
      </c>
      <c r="B3138" s="3" t="s">
        <v>60</v>
      </c>
      <c r="C3138">
        <f>VLOOKUP(D3138,s5_tt,2,FALSE)</f>
        <v>482</v>
      </c>
      <c r="D3138" s="3" t="s">
        <v>66</v>
      </c>
      <c r="E3138" s="3">
        <v>4</v>
      </c>
      <c r="F3138" s="3">
        <v>1</v>
      </c>
      <c r="G3138" s="4">
        <v>0.06</v>
      </c>
      <c r="H3138" s="3"/>
      <c r="I3138" s="3"/>
      <c r="J3138" s="5">
        <v>1</v>
      </c>
      <c r="L3138" t="s">
        <v>192</v>
      </c>
      <c r="M3138">
        <v>3000</v>
      </c>
    </row>
    <row r="3139" spans="1:13" x14ac:dyDescent="0.2">
      <c r="A3139" s="3" t="s">
        <v>507</v>
      </c>
      <c r="B3139" s="3" t="s">
        <v>60</v>
      </c>
      <c r="C3139">
        <f>VLOOKUP(D3139,s5_tt,2,FALSE)</f>
        <v>482</v>
      </c>
      <c r="D3139" s="3" t="s">
        <v>66</v>
      </c>
      <c r="E3139" s="3">
        <v>5</v>
      </c>
      <c r="F3139" s="3">
        <v>2</v>
      </c>
      <c r="G3139" s="4">
        <v>0.11</v>
      </c>
      <c r="H3139" s="5">
        <v>0.5</v>
      </c>
      <c r="I3139" s="3"/>
      <c r="J3139" s="5">
        <v>0.5</v>
      </c>
      <c r="L3139" t="s">
        <v>570</v>
      </c>
      <c r="M3139">
        <v>762</v>
      </c>
    </row>
    <row r="3140" spans="1:13" x14ac:dyDescent="0.2">
      <c r="A3140" s="3" t="s">
        <v>507</v>
      </c>
      <c r="B3140" s="3" t="s">
        <v>60</v>
      </c>
      <c r="C3140">
        <f>VLOOKUP(D3140,s5_tt,2,FALSE)</f>
        <v>482</v>
      </c>
      <c r="D3140" s="3" t="s">
        <v>66</v>
      </c>
      <c r="E3140" s="3">
        <v>6</v>
      </c>
      <c r="F3140" s="3">
        <v>3</v>
      </c>
      <c r="G3140" s="4">
        <v>0.17</v>
      </c>
      <c r="H3140" s="5">
        <v>0.33300000000000002</v>
      </c>
      <c r="I3140" s="5">
        <v>0.66700000000000004</v>
      </c>
      <c r="J3140" s="3"/>
      <c r="L3140" t="s">
        <v>66</v>
      </c>
      <c r="M3140">
        <v>482</v>
      </c>
    </row>
    <row r="3141" spans="1:13" x14ac:dyDescent="0.2">
      <c r="A3141" s="3" t="s">
        <v>507</v>
      </c>
      <c r="B3141" s="3" t="s">
        <v>60</v>
      </c>
      <c r="C3141">
        <f>VLOOKUP(D3141,s5_tt,2,FALSE)</f>
        <v>482</v>
      </c>
      <c r="D3141" s="3" t="s">
        <v>66</v>
      </c>
      <c r="E3141" s="3">
        <v>7</v>
      </c>
      <c r="F3141" s="3">
        <v>12</v>
      </c>
      <c r="G3141" s="4">
        <v>0.67</v>
      </c>
      <c r="H3141" s="5">
        <v>0.33300000000000002</v>
      </c>
      <c r="I3141" s="5">
        <v>0.25</v>
      </c>
      <c r="J3141" s="5">
        <v>0.41699999999999998</v>
      </c>
      <c r="L3141" t="s">
        <v>461</v>
      </c>
      <c r="M3141">
        <v>96</v>
      </c>
    </row>
    <row r="3142" spans="1:13" x14ac:dyDescent="0.2">
      <c r="A3142" s="3" t="s">
        <v>507</v>
      </c>
      <c r="B3142" s="3" t="s">
        <v>60</v>
      </c>
      <c r="C3142">
        <f>VLOOKUP(D3142,s5_tt,2,FALSE)</f>
        <v>567</v>
      </c>
      <c r="D3142" s="3" t="s">
        <v>69</v>
      </c>
      <c r="E3142" s="3">
        <v>3</v>
      </c>
      <c r="F3142" s="3">
        <v>3</v>
      </c>
      <c r="G3142" s="4">
        <v>0.04</v>
      </c>
      <c r="H3142" s="3"/>
      <c r="I3142" s="5">
        <v>0.33300000000000002</v>
      </c>
      <c r="J3142" s="5">
        <v>0.66700000000000004</v>
      </c>
      <c r="L3142" t="s">
        <v>544</v>
      </c>
      <c r="M3142">
        <v>88</v>
      </c>
    </row>
    <row r="3143" spans="1:13" x14ac:dyDescent="0.2">
      <c r="A3143" s="3" t="s">
        <v>507</v>
      </c>
      <c r="B3143" s="3" t="s">
        <v>60</v>
      </c>
      <c r="C3143">
        <f>VLOOKUP(D3143,s5_tt,2,FALSE)</f>
        <v>567</v>
      </c>
      <c r="D3143" s="3" t="s">
        <v>69</v>
      </c>
      <c r="E3143" s="3">
        <v>4</v>
      </c>
      <c r="F3143" s="3">
        <v>10</v>
      </c>
      <c r="G3143" s="4">
        <v>0.12</v>
      </c>
      <c r="H3143" s="5">
        <v>0.4</v>
      </c>
      <c r="I3143" s="5">
        <v>0.4</v>
      </c>
      <c r="J3143" s="5">
        <v>0.2</v>
      </c>
      <c r="L3143" t="s">
        <v>542</v>
      </c>
      <c r="M3143">
        <v>667</v>
      </c>
    </row>
    <row r="3144" spans="1:13" x14ac:dyDescent="0.2">
      <c r="A3144" s="3" t="s">
        <v>507</v>
      </c>
      <c r="B3144" s="3" t="s">
        <v>60</v>
      </c>
      <c r="C3144">
        <f>VLOOKUP(D3144,s5_tt,2,FALSE)</f>
        <v>567</v>
      </c>
      <c r="D3144" s="3" t="s">
        <v>69</v>
      </c>
      <c r="E3144" s="3">
        <v>5</v>
      </c>
      <c r="F3144" s="3">
        <v>29</v>
      </c>
      <c r="G3144" s="4">
        <v>0.35</v>
      </c>
      <c r="H3144" s="5">
        <v>0.51700000000000002</v>
      </c>
      <c r="I3144" s="5">
        <v>0.24099999999999999</v>
      </c>
      <c r="J3144" s="5">
        <v>0.24099999999999999</v>
      </c>
      <c r="L3144" t="s">
        <v>545</v>
      </c>
      <c r="M3144">
        <v>3090</v>
      </c>
    </row>
    <row r="3145" spans="1:13" x14ac:dyDescent="0.2">
      <c r="A3145" s="3" t="s">
        <v>507</v>
      </c>
      <c r="B3145" s="3" t="s">
        <v>60</v>
      </c>
      <c r="C3145">
        <f>VLOOKUP(D3145,s5_tt,2,FALSE)</f>
        <v>567</v>
      </c>
      <c r="D3145" s="3" t="s">
        <v>69</v>
      </c>
      <c r="E3145" s="3">
        <v>6</v>
      </c>
      <c r="F3145" s="3">
        <v>13</v>
      </c>
      <c r="G3145" s="4">
        <v>0.16</v>
      </c>
      <c r="H3145" s="5">
        <v>0.308</v>
      </c>
      <c r="I3145" s="5">
        <v>0.38500000000000001</v>
      </c>
      <c r="J3145" s="5">
        <v>0.308</v>
      </c>
      <c r="L3145" t="s">
        <v>183</v>
      </c>
      <c r="M3145">
        <v>172</v>
      </c>
    </row>
    <row r="3146" spans="1:13" x14ac:dyDescent="0.2">
      <c r="A3146" s="3" t="s">
        <v>507</v>
      </c>
      <c r="B3146" s="3" t="s">
        <v>60</v>
      </c>
      <c r="C3146">
        <f>VLOOKUP(D3146,s5_tt,2,FALSE)</f>
        <v>567</v>
      </c>
      <c r="D3146" s="3" t="s">
        <v>69</v>
      </c>
      <c r="E3146" s="3">
        <v>7</v>
      </c>
      <c r="F3146" s="3">
        <v>28</v>
      </c>
      <c r="G3146" s="4">
        <v>0.34</v>
      </c>
      <c r="H3146" s="5">
        <v>0.46400000000000002</v>
      </c>
      <c r="I3146" s="5">
        <v>0.35699999999999998</v>
      </c>
      <c r="J3146" s="5">
        <v>0.17899999999999999</v>
      </c>
      <c r="L3146" t="s">
        <v>546</v>
      </c>
      <c r="M3146">
        <v>746</v>
      </c>
    </row>
    <row r="3147" spans="1:13" x14ac:dyDescent="0.2">
      <c r="A3147" s="3" t="s">
        <v>507</v>
      </c>
      <c r="B3147" s="3" t="s">
        <v>60</v>
      </c>
      <c r="C3147">
        <f>VLOOKUP(D3147,s5_tt,2,FALSE)</f>
        <v>774</v>
      </c>
      <c r="D3147" s="3" t="s">
        <v>543</v>
      </c>
      <c r="E3147" s="3">
        <v>5</v>
      </c>
      <c r="F3147" s="3">
        <v>1</v>
      </c>
      <c r="G3147" s="4">
        <v>0.25</v>
      </c>
      <c r="H3147" s="3"/>
      <c r="I3147" s="3"/>
      <c r="J3147" s="5">
        <v>1</v>
      </c>
      <c r="L3147" t="s">
        <v>35</v>
      </c>
      <c r="M3147">
        <v>215</v>
      </c>
    </row>
    <row r="3148" spans="1:13" x14ac:dyDescent="0.2">
      <c r="A3148" s="3" t="s">
        <v>507</v>
      </c>
      <c r="B3148" s="3" t="s">
        <v>60</v>
      </c>
      <c r="C3148">
        <f>VLOOKUP(D3148,s5_tt,2,FALSE)</f>
        <v>774</v>
      </c>
      <c r="D3148" s="3" t="s">
        <v>543</v>
      </c>
      <c r="E3148" s="3">
        <v>6</v>
      </c>
      <c r="F3148" s="3">
        <v>1</v>
      </c>
      <c r="G3148" s="4">
        <v>0.25</v>
      </c>
      <c r="H3148" s="5">
        <v>1</v>
      </c>
      <c r="I3148" s="3"/>
      <c r="J3148" s="3"/>
      <c r="L3148" t="s">
        <v>543</v>
      </c>
      <c r="M3148">
        <v>774</v>
      </c>
    </row>
    <row r="3149" spans="1:13" x14ac:dyDescent="0.2">
      <c r="A3149" s="3" t="s">
        <v>507</v>
      </c>
      <c r="B3149" s="3" t="s">
        <v>60</v>
      </c>
      <c r="C3149">
        <f>VLOOKUP(D3149,s5_tt,2,FALSE)</f>
        <v>774</v>
      </c>
      <c r="D3149" s="3" t="s">
        <v>543</v>
      </c>
      <c r="E3149" s="3">
        <v>7</v>
      </c>
      <c r="F3149" s="3">
        <v>2</v>
      </c>
      <c r="G3149" s="4">
        <v>0.5</v>
      </c>
      <c r="H3149" s="3"/>
      <c r="I3149" s="3"/>
      <c r="J3149" s="5">
        <v>1</v>
      </c>
      <c r="K3149" t="str">
        <f t="shared" si="97"/>
        <v/>
      </c>
    </row>
    <row r="3150" spans="1:13" x14ac:dyDescent="0.2">
      <c r="A3150" s="3" t="s">
        <v>507</v>
      </c>
      <c r="B3150" s="3" t="s">
        <v>60</v>
      </c>
      <c r="C3150">
        <f>VLOOKUP(D3150,s5_tt,2,FALSE)</f>
        <v>293</v>
      </c>
      <c r="D3150" s="3" t="s">
        <v>70</v>
      </c>
      <c r="E3150" s="3">
        <v>2</v>
      </c>
      <c r="F3150" s="3">
        <v>6</v>
      </c>
      <c r="G3150" s="4">
        <v>0.02</v>
      </c>
      <c r="H3150" s="3"/>
      <c r="I3150" s="5">
        <v>1</v>
      </c>
      <c r="J3150" s="3"/>
      <c r="K3150" t="str">
        <f t="shared" si="97"/>
        <v/>
      </c>
    </row>
    <row r="3151" spans="1:13" x14ac:dyDescent="0.2">
      <c r="A3151" s="3" t="s">
        <v>507</v>
      </c>
      <c r="B3151" s="3" t="s">
        <v>60</v>
      </c>
      <c r="C3151">
        <f>VLOOKUP(D3151,s5_tt,2,FALSE)</f>
        <v>293</v>
      </c>
      <c r="D3151" s="3" t="s">
        <v>70</v>
      </c>
      <c r="E3151" s="3">
        <v>3</v>
      </c>
      <c r="F3151" s="3">
        <v>11</v>
      </c>
      <c r="G3151" s="4">
        <v>0.04</v>
      </c>
      <c r="H3151" s="5">
        <v>0.36399999999999999</v>
      </c>
      <c r="I3151" s="5">
        <v>0.45500000000000002</v>
      </c>
      <c r="J3151" s="5">
        <v>0.182</v>
      </c>
      <c r="K3151" t="str">
        <f t="shared" si="97"/>
        <v/>
      </c>
    </row>
    <row r="3152" spans="1:13" x14ac:dyDescent="0.2">
      <c r="A3152" s="3" t="s">
        <v>507</v>
      </c>
      <c r="B3152" s="3" t="s">
        <v>60</v>
      </c>
      <c r="C3152">
        <f>VLOOKUP(D3152,s5_tt,2,FALSE)</f>
        <v>293</v>
      </c>
      <c r="D3152" s="3" t="s">
        <v>70</v>
      </c>
      <c r="E3152" s="3">
        <v>4</v>
      </c>
      <c r="F3152" s="3">
        <v>22</v>
      </c>
      <c r="G3152" s="4">
        <v>0.09</v>
      </c>
      <c r="H3152" s="5">
        <v>0.77300000000000002</v>
      </c>
      <c r="I3152" s="5">
        <v>0.13600000000000001</v>
      </c>
      <c r="J3152" s="5">
        <v>9.0999999999999998E-2</v>
      </c>
      <c r="K3152" t="str">
        <f t="shared" si="97"/>
        <v/>
      </c>
    </row>
    <row r="3153" spans="1:11" x14ac:dyDescent="0.2">
      <c r="A3153" s="3" t="s">
        <v>507</v>
      </c>
      <c r="B3153" s="3" t="s">
        <v>60</v>
      </c>
      <c r="C3153">
        <f>VLOOKUP(D3153,s5_tt,2,FALSE)</f>
        <v>293</v>
      </c>
      <c r="D3153" s="3" t="s">
        <v>70</v>
      </c>
      <c r="E3153" s="3">
        <v>5</v>
      </c>
      <c r="F3153" s="3">
        <v>48</v>
      </c>
      <c r="G3153" s="4">
        <v>0.19</v>
      </c>
      <c r="H3153" s="5">
        <v>0.625</v>
      </c>
      <c r="I3153" s="5">
        <v>0.16700000000000001</v>
      </c>
      <c r="J3153" s="5">
        <v>0.20799999999999999</v>
      </c>
      <c r="K3153" t="str">
        <f t="shared" si="97"/>
        <v/>
      </c>
    </row>
    <row r="3154" spans="1:11" x14ac:dyDescent="0.2">
      <c r="A3154" s="3" t="s">
        <v>507</v>
      </c>
      <c r="B3154" s="3" t="s">
        <v>60</v>
      </c>
      <c r="C3154">
        <f>VLOOKUP(D3154,s5_tt,2,FALSE)</f>
        <v>293</v>
      </c>
      <c r="D3154" s="3" t="s">
        <v>70</v>
      </c>
      <c r="E3154" s="3">
        <v>6</v>
      </c>
      <c r="F3154" s="3">
        <v>53</v>
      </c>
      <c r="G3154" s="4">
        <v>0.21</v>
      </c>
      <c r="H3154" s="5">
        <v>0.45300000000000001</v>
      </c>
      <c r="I3154" s="5">
        <v>0.434</v>
      </c>
      <c r="J3154" s="5">
        <v>0.113</v>
      </c>
      <c r="K3154" t="str">
        <f t="shared" si="97"/>
        <v/>
      </c>
    </row>
    <row r="3155" spans="1:11" x14ac:dyDescent="0.2">
      <c r="A3155" s="3" t="s">
        <v>507</v>
      </c>
      <c r="B3155" s="3" t="s">
        <v>60</v>
      </c>
      <c r="C3155">
        <f>VLOOKUP(D3155,s5_tt,2,FALSE)</f>
        <v>293</v>
      </c>
      <c r="D3155" s="3" t="s">
        <v>70</v>
      </c>
      <c r="E3155" s="3">
        <v>7</v>
      </c>
      <c r="F3155" s="3">
        <v>107</v>
      </c>
      <c r="G3155" s="4">
        <v>0.43</v>
      </c>
      <c r="H3155" s="5">
        <v>0.48599999999999999</v>
      </c>
      <c r="I3155" s="5">
        <v>0.32700000000000001</v>
      </c>
      <c r="J3155" s="5">
        <v>0.187</v>
      </c>
      <c r="K3155" t="str">
        <f t="shared" si="97"/>
        <v/>
      </c>
    </row>
    <row r="3156" spans="1:11" x14ac:dyDescent="0.2">
      <c r="A3156" s="3" t="s">
        <v>507</v>
      </c>
      <c r="B3156" s="3" t="s">
        <v>60</v>
      </c>
      <c r="C3156">
        <f>VLOOKUP(D3156,s5_tt,2,FALSE)</f>
        <v>81</v>
      </c>
      <c r="D3156" s="3" t="s">
        <v>71</v>
      </c>
      <c r="E3156" s="3">
        <v>1</v>
      </c>
      <c r="F3156" s="3">
        <v>6</v>
      </c>
      <c r="G3156" s="4">
        <v>0.01</v>
      </c>
      <c r="H3156" s="3"/>
      <c r="I3156" s="5">
        <v>1</v>
      </c>
      <c r="J3156" s="3"/>
      <c r="K3156" t="str">
        <f t="shared" si="97"/>
        <v/>
      </c>
    </row>
    <row r="3157" spans="1:11" x14ac:dyDescent="0.2">
      <c r="A3157" s="3" t="s">
        <v>507</v>
      </c>
      <c r="B3157" s="3" t="s">
        <v>60</v>
      </c>
      <c r="C3157">
        <f>VLOOKUP(D3157,s5_tt,2,FALSE)</f>
        <v>81</v>
      </c>
      <c r="D3157" s="3" t="s">
        <v>71</v>
      </c>
      <c r="E3157" s="3">
        <v>2</v>
      </c>
      <c r="F3157" s="3">
        <v>24</v>
      </c>
      <c r="G3157" s="4">
        <v>0.06</v>
      </c>
      <c r="H3157" s="5">
        <v>0.125</v>
      </c>
      <c r="I3157" s="5">
        <v>0.75</v>
      </c>
      <c r="J3157" s="5">
        <v>0.125</v>
      </c>
      <c r="K3157" t="str">
        <f t="shared" si="97"/>
        <v/>
      </c>
    </row>
    <row r="3158" spans="1:11" x14ac:dyDescent="0.2">
      <c r="A3158" s="3" t="s">
        <v>507</v>
      </c>
      <c r="B3158" s="3" t="s">
        <v>60</v>
      </c>
      <c r="C3158">
        <f>VLOOKUP(D3158,s5_tt,2,FALSE)</f>
        <v>81</v>
      </c>
      <c r="D3158" s="3" t="s">
        <v>71</v>
      </c>
      <c r="E3158" s="3">
        <v>3</v>
      </c>
      <c r="F3158" s="3">
        <v>25</v>
      </c>
      <c r="G3158" s="4">
        <v>0.06</v>
      </c>
      <c r="H3158" s="5">
        <v>0.36</v>
      </c>
      <c r="I3158" s="5">
        <v>0.4</v>
      </c>
      <c r="J3158" s="5">
        <v>0.24</v>
      </c>
      <c r="K3158" t="str">
        <f t="shared" si="97"/>
        <v/>
      </c>
    </row>
    <row r="3159" spans="1:11" x14ac:dyDescent="0.2">
      <c r="A3159" s="3" t="s">
        <v>507</v>
      </c>
      <c r="B3159" s="3" t="s">
        <v>60</v>
      </c>
      <c r="C3159">
        <f>VLOOKUP(D3159,s5_tt,2,FALSE)</f>
        <v>81</v>
      </c>
      <c r="D3159" s="3" t="s">
        <v>71</v>
      </c>
      <c r="E3159" s="3">
        <v>4</v>
      </c>
      <c r="F3159" s="3">
        <v>49</v>
      </c>
      <c r="G3159" s="4">
        <v>0.12</v>
      </c>
      <c r="H3159" s="5">
        <v>0.44900000000000001</v>
      </c>
      <c r="I3159" s="5">
        <v>0.26500000000000001</v>
      </c>
      <c r="J3159" s="5">
        <v>0.28599999999999998</v>
      </c>
      <c r="K3159" t="str">
        <f t="shared" si="97"/>
        <v/>
      </c>
    </row>
    <row r="3160" spans="1:11" x14ac:dyDescent="0.2">
      <c r="A3160" s="3" t="s">
        <v>507</v>
      </c>
      <c r="B3160" s="3" t="s">
        <v>60</v>
      </c>
      <c r="C3160">
        <f>VLOOKUP(D3160,s5_tt,2,FALSE)</f>
        <v>81</v>
      </c>
      <c r="D3160" s="3" t="s">
        <v>71</v>
      </c>
      <c r="E3160" s="3">
        <v>5</v>
      </c>
      <c r="F3160" s="3">
        <v>67</v>
      </c>
      <c r="G3160" s="4">
        <v>0.16</v>
      </c>
      <c r="H3160" s="5">
        <v>0.56699999999999995</v>
      </c>
      <c r="I3160" s="5">
        <v>0.14899999999999999</v>
      </c>
      <c r="J3160" s="5">
        <v>0.28399999999999997</v>
      </c>
      <c r="K3160" t="str">
        <f t="shared" si="97"/>
        <v/>
      </c>
    </row>
    <row r="3161" spans="1:11" x14ac:dyDescent="0.2">
      <c r="A3161" s="3" t="s">
        <v>507</v>
      </c>
      <c r="B3161" s="3" t="s">
        <v>60</v>
      </c>
      <c r="C3161">
        <f>VLOOKUP(D3161,s5_tt,2,FALSE)</f>
        <v>81</v>
      </c>
      <c r="D3161" s="3" t="s">
        <v>71</v>
      </c>
      <c r="E3161" s="3">
        <v>6</v>
      </c>
      <c r="F3161" s="3">
        <v>97</v>
      </c>
      <c r="G3161" s="4">
        <v>0.24</v>
      </c>
      <c r="H3161" s="5">
        <v>0.39200000000000002</v>
      </c>
      <c r="I3161" s="5">
        <v>0.51500000000000001</v>
      </c>
      <c r="J3161" s="5">
        <v>9.2999999999999999E-2</v>
      </c>
      <c r="K3161" t="str">
        <f t="shared" si="97"/>
        <v/>
      </c>
    </row>
    <row r="3162" spans="1:11" x14ac:dyDescent="0.2">
      <c r="A3162" s="3" t="s">
        <v>507</v>
      </c>
      <c r="B3162" s="3" t="s">
        <v>60</v>
      </c>
      <c r="C3162">
        <f>VLOOKUP(D3162,s5_tt,2,FALSE)</f>
        <v>81</v>
      </c>
      <c r="D3162" s="3" t="s">
        <v>71</v>
      </c>
      <c r="E3162" s="3">
        <v>7</v>
      </c>
      <c r="F3162" s="3">
        <v>144</v>
      </c>
      <c r="G3162" s="4">
        <v>0.35</v>
      </c>
      <c r="H3162" s="5">
        <v>0.42399999999999999</v>
      </c>
      <c r="I3162" s="5">
        <v>0.38900000000000001</v>
      </c>
      <c r="J3162" s="5">
        <v>0.188</v>
      </c>
      <c r="K3162" t="str">
        <f t="shared" si="97"/>
        <v/>
      </c>
    </row>
    <row r="3163" spans="1:11" x14ac:dyDescent="0.2">
      <c r="A3163" s="3" t="s">
        <v>507</v>
      </c>
      <c r="B3163" s="3" t="s">
        <v>60</v>
      </c>
      <c r="C3163">
        <f>VLOOKUP(D3163,s5_tt,2,FALSE)</f>
        <v>88</v>
      </c>
      <c r="D3163" s="3" t="s">
        <v>544</v>
      </c>
      <c r="E3163" s="3">
        <v>3</v>
      </c>
      <c r="F3163" s="3">
        <v>1</v>
      </c>
      <c r="G3163" s="4">
        <v>0.02</v>
      </c>
      <c r="H3163" s="5">
        <v>1</v>
      </c>
      <c r="I3163" s="3"/>
      <c r="J3163" s="3"/>
      <c r="K3163" t="str">
        <f t="shared" si="97"/>
        <v/>
      </c>
    </row>
    <row r="3164" spans="1:11" x14ac:dyDescent="0.2">
      <c r="A3164" s="3" t="s">
        <v>507</v>
      </c>
      <c r="B3164" s="3" t="s">
        <v>60</v>
      </c>
      <c r="C3164">
        <f>VLOOKUP(D3164,s5_tt,2,FALSE)</f>
        <v>88</v>
      </c>
      <c r="D3164" s="3" t="s">
        <v>544</v>
      </c>
      <c r="E3164" s="3">
        <v>4</v>
      </c>
      <c r="F3164" s="3">
        <v>6</v>
      </c>
      <c r="G3164" s="4">
        <v>0.14000000000000001</v>
      </c>
      <c r="H3164" s="5">
        <v>1</v>
      </c>
      <c r="I3164" s="3"/>
      <c r="J3164" s="3"/>
      <c r="K3164" t="str">
        <f t="shared" si="97"/>
        <v/>
      </c>
    </row>
    <row r="3165" spans="1:11" x14ac:dyDescent="0.2">
      <c r="A3165" s="3" t="s">
        <v>507</v>
      </c>
      <c r="B3165" s="3" t="s">
        <v>60</v>
      </c>
      <c r="C3165">
        <f>VLOOKUP(D3165,s5_tt,2,FALSE)</f>
        <v>88</v>
      </c>
      <c r="D3165" s="3" t="s">
        <v>544</v>
      </c>
      <c r="E3165" s="3">
        <v>5</v>
      </c>
      <c r="F3165" s="3">
        <v>7</v>
      </c>
      <c r="G3165" s="4">
        <v>0.16</v>
      </c>
      <c r="H3165" s="5">
        <v>1</v>
      </c>
      <c r="I3165" s="3"/>
      <c r="J3165" s="3"/>
      <c r="K3165" t="str">
        <f t="shared" si="97"/>
        <v/>
      </c>
    </row>
    <row r="3166" spans="1:11" x14ac:dyDescent="0.2">
      <c r="A3166" s="3" t="s">
        <v>507</v>
      </c>
      <c r="B3166" s="3" t="s">
        <v>60</v>
      </c>
      <c r="C3166">
        <f>VLOOKUP(D3166,s5_tt,2,FALSE)</f>
        <v>88</v>
      </c>
      <c r="D3166" s="3" t="s">
        <v>544</v>
      </c>
      <c r="E3166" s="3">
        <v>6</v>
      </c>
      <c r="F3166" s="3">
        <v>9</v>
      </c>
      <c r="G3166" s="4">
        <v>0.21</v>
      </c>
      <c r="H3166" s="5">
        <v>0.66700000000000004</v>
      </c>
      <c r="I3166" s="5">
        <v>0.222</v>
      </c>
      <c r="J3166" s="5">
        <v>0.111</v>
      </c>
      <c r="K3166" t="str">
        <f t="shared" si="97"/>
        <v/>
      </c>
    </row>
    <row r="3167" spans="1:11" x14ac:dyDescent="0.2">
      <c r="A3167" s="3" t="s">
        <v>507</v>
      </c>
      <c r="B3167" s="3" t="s">
        <v>60</v>
      </c>
      <c r="C3167">
        <f>VLOOKUP(D3167,s5_tt,2,FALSE)</f>
        <v>88</v>
      </c>
      <c r="D3167" s="3" t="s">
        <v>544</v>
      </c>
      <c r="E3167" s="3">
        <v>7</v>
      </c>
      <c r="F3167" s="3">
        <v>20</v>
      </c>
      <c r="G3167" s="4">
        <v>0.47</v>
      </c>
      <c r="H3167" s="5">
        <v>0.65</v>
      </c>
      <c r="I3167" s="5">
        <v>0.25</v>
      </c>
      <c r="J3167" s="5">
        <v>0.1</v>
      </c>
      <c r="K3167" t="str">
        <f t="shared" si="97"/>
        <v/>
      </c>
    </row>
    <row r="3168" spans="1:11" x14ac:dyDescent="0.2">
      <c r="A3168" s="3" t="s">
        <v>507</v>
      </c>
      <c r="B3168" s="3" t="s">
        <v>60</v>
      </c>
      <c r="C3168">
        <f>VLOOKUP(D3168,s5_tt,2,FALSE)</f>
        <v>3090</v>
      </c>
      <c r="D3168" s="3" t="s">
        <v>545</v>
      </c>
      <c r="E3168" s="3">
        <v>2</v>
      </c>
      <c r="F3168" s="3">
        <v>1</v>
      </c>
      <c r="G3168" s="4">
        <v>0.05</v>
      </c>
      <c r="H3168" s="3"/>
      <c r="I3168" s="5">
        <v>1</v>
      </c>
      <c r="J3168" s="3"/>
      <c r="K3168" t="str">
        <f t="shared" ref="K3168:K3231" si="98">TRIM(L3168)</f>
        <v/>
      </c>
    </row>
    <row r="3169" spans="1:11" x14ac:dyDescent="0.2">
      <c r="A3169" s="3" t="s">
        <v>507</v>
      </c>
      <c r="B3169" s="3" t="s">
        <v>60</v>
      </c>
      <c r="C3169">
        <f>VLOOKUP(D3169,s5_tt,2,FALSE)</f>
        <v>3090</v>
      </c>
      <c r="D3169" s="3" t="s">
        <v>545</v>
      </c>
      <c r="E3169" s="3">
        <v>3</v>
      </c>
      <c r="F3169" s="3">
        <v>2</v>
      </c>
      <c r="G3169" s="4">
        <v>0.09</v>
      </c>
      <c r="H3169" s="3"/>
      <c r="I3169" s="5">
        <v>1</v>
      </c>
      <c r="J3169" s="3"/>
      <c r="K3169" t="str">
        <f t="shared" si="98"/>
        <v/>
      </c>
    </row>
    <row r="3170" spans="1:11" x14ac:dyDescent="0.2">
      <c r="A3170" s="3" t="s">
        <v>507</v>
      </c>
      <c r="B3170" s="3" t="s">
        <v>60</v>
      </c>
      <c r="C3170">
        <f>VLOOKUP(D3170,s5_tt,2,FALSE)</f>
        <v>3090</v>
      </c>
      <c r="D3170" s="3" t="s">
        <v>545</v>
      </c>
      <c r="E3170" s="3">
        <v>4</v>
      </c>
      <c r="F3170" s="3">
        <v>3</v>
      </c>
      <c r="G3170" s="4">
        <v>0.14000000000000001</v>
      </c>
      <c r="H3170" s="5">
        <v>0.33300000000000002</v>
      </c>
      <c r="I3170" s="5">
        <v>0.33300000000000002</v>
      </c>
      <c r="J3170" s="5">
        <v>0.33300000000000002</v>
      </c>
      <c r="K3170" t="str">
        <f t="shared" si="98"/>
        <v/>
      </c>
    </row>
    <row r="3171" spans="1:11" x14ac:dyDescent="0.2">
      <c r="A3171" s="3" t="s">
        <v>507</v>
      </c>
      <c r="B3171" s="3" t="s">
        <v>60</v>
      </c>
      <c r="C3171">
        <f>VLOOKUP(D3171,s5_tt,2,FALSE)</f>
        <v>3090</v>
      </c>
      <c r="D3171" s="3" t="s">
        <v>545</v>
      </c>
      <c r="E3171" s="3">
        <v>5</v>
      </c>
      <c r="F3171" s="3">
        <v>5</v>
      </c>
      <c r="G3171" s="4">
        <v>0.23</v>
      </c>
      <c r="H3171" s="5">
        <v>0.6</v>
      </c>
      <c r="I3171" s="5">
        <v>0.2</v>
      </c>
      <c r="J3171" s="5">
        <v>0.2</v>
      </c>
      <c r="K3171" t="str">
        <f t="shared" si="98"/>
        <v/>
      </c>
    </row>
    <row r="3172" spans="1:11" x14ac:dyDescent="0.2">
      <c r="A3172" s="3" t="s">
        <v>507</v>
      </c>
      <c r="B3172" s="3" t="s">
        <v>60</v>
      </c>
      <c r="C3172">
        <f>VLOOKUP(D3172,s5_tt,2,FALSE)</f>
        <v>3090</v>
      </c>
      <c r="D3172" s="3" t="s">
        <v>545</v>
      </c>
      <c r="E3172" s="3">
        <v>6</v>
      </c>
      <c r="F3172" s="3">
        <v>2</v>
      </c>
      <c r="G3172" s="4">
        <v>0.09</v>
      </c>
      <c r="H3172" s="5">
        <v>0.5</v>
      </c>
      <c r="I3172" s="5">
        <v>0.5</v>
      </c>
      <c r="J3172" s="3"/>
      <c r="K3172" t="str">
        <f t="shared" si="98"/>
        <v/>
      </c>
    </row>
    <row r="3173" spans="1:11" x14ac:dyDescent="0.2">
      <c r="A3173" s="3" t="s">
        <v>507</v>
      </c>
      <c r="B3173" s="3" t="s">
        <v>60</v>
      </c>
      <c r="C3173">
        <f>VLOOKUP(D3173,s5_tt,2,FALSE)</f>
        <v>3090</v>
      </c>
      <c r="D3173" s="3" t="s">
        <v>545</v>
      </c>
      <c r="E3173" s="3">
        <v>7</v>
      </c>
      <c r="F3173" s="3">
        <v>9</v>
      </c>
      <c r="G3173" s="4">
        <v>0.41</v>
      </c>
      <c r="H3173" s="5">
        <v>0.111</v>
      </c>
      <c r="I3173" s="5">
        <v>0.55600000000000005</v>
      </c>
      <c r="J3173" s="5">
        <v>0.33300000000000002</v>
      </c>
      <c r="K3173" t="str">
        <f t="shared" si="98"/>
        <v/>
      </c>
    </row>
    <row r="3174" spans="1:11" x14ac:dyDescent="0.2">
      <c r="A3174" s="3" t="s">
        <v>507</v>
      </c>
      <c r="B3174" s="3" t="s">
        <v>60</v>
      </c>
      <c r="C3174" t="e">
        <f>VLOOKUP(D3174,s5_tt,2,FALSE)</f>
        <v>#N/A</v>
      </c>
      <c r="D3174" s="3" t="s">
        <v>527</v>
      </c>
      <c r="E3174" s="3">
        <v>3</v>
      </c>
      <c r="F3174" s="3">
        <v>1</v>
      </c>
      <c r="G3174" s="4">
        <v>0.01</v>
      </c>
      <c r="H3174" s="5">
        <v>1</v>
      </c>
      <c r="I3174" s="3"/>
      <c r="J3174" s="3"/>
      <c r="K3174" t="str">
        <f t="shared" si="98"/>
        <v/>
      </c>
    </row>
    <row r="3175" spans="1:11" x14ac:dyDescent="0.2">
      <c r="A3175" s="3" t="s">
        <v>507</v>
      </c>
      <c r="B3175" s="3" t="s">
        <v>60</v>
      </c>
      <c r="C3175" t="e">
        <f>VLOOKUP(D3175,s5_tt,2,FALSE)</f>
        <v>#N/A</v>
      </c>
      <c r="D3175" s="3" t="s">
        <v>527</v>
      </c>
      <c r="E3175" s="3">
        <v>4</v>
      </c>
      <c r="F3175" s="3">
        <v>3</v>
      </c>
      <c r="G3175" s="4">
        <v>0.03</v>
      </c>
      <c r="H3175" s="5">
        <v>0.33300000000000002</v>
      </c>
      <c r="I3175" s="5">
        <v>0.33300000000000002</v>
      </c>
      <c r="J3175" s="5">
        <v>0.33300000000000002</v>
      </c>
      <c r="K3175" t="str">
        <f t="shared" si="98"/>
        <v/>
      </c>
    </row>
    <row r="3176" spans="1:11" x14ac:dyDescent="0.2">
      <c r="A3176" s="3" t="s">
        <v>507</v>
      </c>
      <c r="B3176" s="3" t="s">
        <v>60</v>
      </c>
      <c r="C3176" t="e">
        <f>VLOOKUP(D3176,s5_tt,2,FALSE)</f>
        <v>#N/A</v>
      </c>
      <c r="D3176" s="3" t="s">
        <v>527</v>
      </c>
      <c r="E3176" s="3">
        <v>5</v>
      </c>
      <c r="F3176" s="3">
        <v>19</v>
      </c>
      <c r="G3176" s="4">
        <v>0.22</v>
      </c>
      <c r="H3176" s="5">
        <v>0.26300000000000001</v>
      </c>
      <c r="I3176" s="5">
        <v>5.2999999999999999E-2</v>
      </c>
      <c r="J3176" s="5">
        <v>0.68400000000000005</v>
      </c>
      <c r="K3176" t="str">
        <f t="shared" si="98"/>
        <v/>
      </c>
    </row>
    <row r="3177" spans="1:11" x14ac:dyDescent="0.2">
      <c r="A3177" s="3" t="s">
        <v>507</v>
      </c>
      <c r="B3177" s="3" t="s">
        <v>60</v>
      </c>
      <c r="C3177" t="e">
        <f>VLOOKUP(D3177,s5_tt,2,FALSE)</f>
        <v>#N/A</v>
      </c>
      <c r="D3177" s="3" t="s">
        <v>527</v>
      </c>
      <c r="E3177" s="3">
        <v>6</v>
      </c>
      <c r="F3177" s="3">
        <v>26</v>
      </c>
      <c r="G3177" s="4">
        <v>0.3</v>
      </c>
      <c r="H3177" s="5">
        <v>0.46200000000000002</v>
      </c>
      <c r="I3177" s="5">
        <v>0.46200000000000002</v>
      </c>
      <c r="J3177" s="5">
        <v>7.6999999999999999E-2</v>
      </c>
      <c r="K3177" t="str">
        <f t="shared" si="98"/>
        <v/>
      </c>
    </row>
    <row r="3178" spans="1:11" x14ac:dyDescent="0.2">
      <c r="A3178" s="3" t="s">
        <v>507</v>
      </c>
      <c r="B3178" s="3" t="s">
        <v>60</v>
      </c>
      <c r="C3178" t="e">
        <f>VLOOKUP(D3178,s5_tt,2,FALSE)</f>
        <v>#N/A</v>
      </c>
      <c r="D3178" s="3" t="s">
        <v>527</v>
      </c>
      <c r="E3178" s="3">
        <v>7</v>
      </c>
      <c r="F3178" s="3">
        <v>37</v>
      </c>
      <c r="G3178" s="4">
        <v>0.43</v>
      </c>
      <c r="H3178" s="5">
        <v>0.40500000000000003</v>
      </c>
      <c r="I3178" s="5">
        <v>0.32400000000000001</v>
      </c>
      <c r="J3178" s="5">
        <v>0.27</v>
      </c>
      <c r="K3178" t="str">
        <f t="shared" si="98"/>
        <v/>
      </c>
    </row>
    <row r="3179" spans="1:11" x14ac:dyDescent="0.2">
      <c r="A3179" s="3" t="s">
        <v>507</v>
      </c>
      <c r="B3179" s="3" t="s">
        <v>60</v>
      </c>
      <c r="C3179">
        <f>VLOOKUP(D3179,s5_tt,2,FALSE)</f>
        <v>746</v>
      </c>
      <c r="D3179" s="3" t="s">
        <v>546</v>
      </c>
      <c r="E3179" s="3">
        <v>5</v>
      </c>
      <c r="F3179" s="3">
        <v>1</v>
      </c>
      <c r="G3179" s="4">
        <v>0.2</v>
      </c>
      <c r="H3179" s="3"/>
      <c r="I3179" s="3"/>
      <c r="J3179" s="5">
        <v>1</v>
      </c>
      <c r="K3179" t="str">
        <f t="shared" si="98"/>
        <v/>
      </c>
    </row>
    <row r="3180" spans="1:11" x14ac:dyDescent="0.2">
      <c r="A3180" s="3" t="s">
        <v>507</v>
      </c>
      <c r="B3180" s="3" t="s">
        <v>60</v>
      </c>
      <c r="C3180">
        <f>VLOOKUP(D3180,s5_tt,2,FALSE)</f>
        <v>746</v>
      </c>
      <c r="D3180" s="3" t="s">
        <v>546</v>
      </c>
      <c r="E3180" s="3">
        <v>6</v>
      </c>
      <c r="F3180" s="3">
        <v>2</v>
      </c>
      <c r="G3180" s="4">
        <v>0.4</v>
      </c>
      <c r="H3180" s="3"/>
      <c r="I3180" s="5">
        <v>0.5</v>
      </c>
      <c r="J3180" s="5">
        <v>0.5</v>
      </c>
      <c r="K3180" t="str">
        <f t="shared" si="98"/>
        <v/>
      </c>
    </row>
    <row r="3181" spans="1:11" x14ac:dyDescent="0.2">
      <c r="A3181" s="3" t="s">
        <v>507</v>
      </c>
      <c r="B3181" s="3" t="s">
        <v>60</v>
      </c>
      <c r="C3181">
        <f>VLOOKUP(D3181,s5_tt,2,FALSE)</f>
        <v>746</v>
      </c>
      <c r="D3181" s="3" t="s">
        <v>546</v>
      </c>
      <c r="E3181" s="3">
        <v>7</v>
      </c>
      <c r="F3181" s="3">
        <v>2</v>
      </c>
      <c r="G3181" s="4">
        <v>0.4</v>
      </c>
      <c r="H3181" s="5">
        <v>0.5</v>
      </c>
      <c r="I3181" s="3"/>
      <c r="J3181" s="5">
        <v>0.5</v>
      </c>
      <c r="K3181" t="str">
        <f t="shared" si="98"/>
        <v/>
      </c>
    </row>
    <row r="3182" spans="1:11" x14ac:dyDescent="0.2">
      <c r="A3182" s="3" t="s">
        <v>507</v>
      </c>
      <c r="B3182" s="3" t="s">
        <v>60</v>
      </c>
      <c r="C3182">
        <f>VLOOKUP(D3182,s5_tt,2,FALSE)</f>
        <v>172</v>
      </c>
      <c r="D3182" s="3" t="s">
        <v>183</v>
      </c>
      <c r="E3182" s="3">
        <v>4</v>
      </c>
      <c r="F3182" s="3">
        <v>2</v>
      </c>
      <c r="G3182" s="4">
        <v>0.09</v>
      </c>
      <c r="H3182" s="5">
        <v>1</v>
      </c>
      <c r="I3182" s="3"/>
      <c r="J3182" s="3"/>
      <c r="K3182" t="str">
        <f t="shared" si="98"/>
        <v/>
      </c>
    </row>
    <row r="3183" spans="1:11" x14ac:dyDescent="0.2">
      <c r="A3183" s="3" t="s">
        <v>507</v>
      </c>
      <c r="B3183" s="3" t="s">
        <v>60</v>
      </c>
      <c r="C3183">
        <f>VLOOKUP(D3183,s5_tt,2,FALSE)</f>
        <v>172</v>
      </c>
      <c r="D3183" s="3" t="s">
        <v>183</v>
      </c>
      <c r="E3183" s="3">
        <v>5</v>
      </c>
      <c r="F3183" s="3">
        <v>6</v>
      </c>
      <c r="G3183" s="4">
        <v>0.26</v>
      </c>
      <c r="H3183" s="5">
        <v>0.83299999999999996</v>
      </c>
      <c r="I3183" s="3"/>
      <c r="J3183" s="5">
        <v>0.16700000000000001</v>
      </c>
      <c r="K3183" t="str">
        <f t="shared" si="98"/>
        <v/>
      </c>
    </row>
    <row r="3184" spans="1:11" x14ac:dyDescent="0.2">
      <c r="A3184" s="3" t="s">
        <v>507</v>
      </c>
      <c r="B3184" s="3" t="s">
        <v>60</v>
      </c>
      <c r="C3184">
        <f>VLOOKUP(D3184,s5_tt,2,FALSE)</f>
        <v>172</v>
      </c>
      <c r="D3184" s="3" t="s">
        <v>183</v>
      </c>
      <c r="E3184" s="3">
        <v>6</v>
      </c>
      <c r="F3184" s="3">
        <v>9</v>
      </c>
      <c r="G3184" s="4">
        <v>0.39</v>
      </c>
      <c r="H3184" s="5">
        <v>0.55600000000000005</v>
      </c>
      <c r="I3184" s="5">
        <v>0.222</v>
      </c>
      <c r="J3184" s="5">
        <v>0.222</v>
      </c>
      <c r="K3184" t="str">
        <f t="shared" si="98"/>
        <v/>
      </c>
    </row>
    <row r="3185" spans="1:13" x14ac:dyDescent="0.2">
      <c r="A3185" s="3" t="s">
        <v>507</v>
      </c>
      <c r="B3185" s="3" t="s">
        <v>60</v>
      </c>
      <c r="C3185">
        <f>VLOOKUP(D3185,s5_tt,2,FALSE)</f>
        <v>172</v>
      </c>
      <c r="D3185" s="3" t="s">
        <v>183</v>
      </c>
      <c r="E3185" s="3">
        <v>7</v>
      </c>
      <c r="F3185" s="3">
        <v>6</v>
      </c>
      <c r="G3185" s="4">
        <v>0.26</v>
      </c>
      <c r="H3185" s="5">
        <v>0.33300000000000002</v>
      </c>
      <c r="I3185" s="5">
        <v>0.5</v>
      </c>
      <c r="J3185" s="5">
        <v>0.16700000000000001</v>
      </c>
      <c r="K3185" t="str">
        <f t="shared" si="98"/>
        <v/>
      </c>
    </row>
    <row r="3186" spans="1:13" x14ac:dyDescent="0.2">
      <c r="A3186" s="3" t="s">
        <v>507</v>
      </c>
      <c r="B3186" s="3" t="s">
        <v>60</v>
      </c>
      <c r="C3186">
        <f>VLOOKUP(D3186,s5_tt,2,FALSE)</f>
        <v>3083</v>
      </c>
      <c r="D3186" s="3" t="s">
        <v>73</v>
      </c>
      <c r="E3186" s="3">
        <v>6</v>
      </c>
      <c r="F3186" s="3">
        <v>2</v>
      </c>
      <c r="G3186" s="4">
        <v>0.4</v>
      </c>
      <c r="H3186" s="5">
        <v>0.5</v>
      </c>
      <c r="I3186" s="3"/>
      <c r="J3186" s="5">
        <v>0.5</v>
      </c>
      <c r="K3186" t="str">
        <f t="shared" si="98"/>
        <v/>
      </c>
    </row>
    <row r="3187" spans="1:13" x14ac:dyDescent="0.2">
      <c r="A3187" s="3" t="s">
        <v>507</v>
      </c>
      <c r="B3187" s="3" t="s">
        <v>60</v>
      </c>
      <c r="C3187">
        <f>VLOOKUP(D3187,s5_tt,2,FALSE)</f>
        <v>3083</v>
      </c>
      <c r="D3187" s="3" t="s">
        <v>73</v>
      </c>
      <c r="E3187" s="3">
        <v>7</v>
      </c>
      <c r="F3187" s="3">
        <v>3</v>
      </c>
      <c r="G3187" s="4">
        <v>0.6</v>
      </c>
      <c r="H3187" s="5">
        <v>1</v>
      </c>
      <c r="I3187" s="3"/>
      <c r="J3187" s="3"/>
      <c r="K3187" t="str">
        <f t="shared" si="98"/>
        <v/>
      </c>
    </row>
    <row r="3188" spans="1:13" x14ac:dyDescent="0.2">
      <c r="A3188" s="3" t="s">
        <v>507</v>
      </c>
      <c r="B3188" s="3" t="s">
        <v>23</v>
      </c>
      <c r="C3188">
        <f>VLOOKUP(D3188,s5_umum,2,FALSE)</f>
        <v>29</v>
      </c>
      <c r="D3188" s="3" t="s">
        <v>79</v>
      </c>
      <c r="E3188" s="3">
        <v>1</v>
      </c>
      <c r="F3188" s="3">
        <v>2</v>
      </c>
      <c r="G3188" s="4">
        <v>0.01</v>
      </c>
      <c r="H3188" s="3"/>
      <c r="I3188" s="5">
        <v>1</v>
      </c>
      <c r="J3188" s="3"/>
      <c r="L3188" s="3" t="s">
        <v>79</v>
      </c>
      <c r="M3188" s="3">
        <v>29</v>
      </c>
    </row>
    <row r="3189" spans="1:13" x14ac:dyDescent="0.2">
      <c r="A3189" s="3" t="s">
        <v>507</v>
      </c>
      <c r="B3189" s="3" t="s">
        <v>23</v>
      </c>
      <c r="C3189">
        <f>VLOOKUP(D3189,s5_umum,2,FALSE)</f>
        <v>29</v>
      </c>
      <c r="D3189" s="3" t="s">
        <v>79</v>
      </c>
      <c r="E3189" s="3">
        <v>2</v>
      </c>
      <c r="F3189" s="3">
        <v>13</v>
      </c>
      <c r="G3189" s="4">
        <v>0.05</v>
      </c>
      <c r="H3189" s="5">
        <v>7.6999999999999999E-2</v>
      </c>
      <c r="I3189" s="5">
        <v>0.84599999999999997</v>
      </c>
      <c r="J3189" s="5">
        <v>7.6999999999999999E-2</v>
      </c>
      <c r="L3189" s="3" t="s">
        <v>94</v>
      </c>
      <c r="M3189" s="3">
        <v>58</v>
      </c>
    </row>
    <row r="3190" spans="1:13" x14ac:dyDescent="0.2">
      <c r="A3190" s="3" t="s">
        <v>507</v>
      </c>
      <c r="B3190" s="3" t="s">
        <v>23</v>
      </c>
      <c r="C3190">
        <f>VLOOKUP(D3190,s5_umum,2,FALSE)</f>
        <v>29</v>
      </c>
      <c r="D3190" s="3" t="s">
        <v>79</v>
      </c>
      <c r="E3190" s="3">
        <v>3</v>
      </c>
      <c r="F3190" s="3">
        <v>12</v>
      </c>
      <c r="G3190" s="4">
        <v>0.04</v>
      </c>
      <c r="H3190" s="5">
        <v>0.5</v>
      </c>
      <c r="I3190" s="5">
        <v>0.25</v>
      </c>
      <c r="J3190" s="5">
        <v>0.25</v>
      </c>
      <c r="L3190" s="3" t="s">
        <v>130</v>
      </c>
      <c r="M3190" s="3">
        <v>106</v>
      </c>
    </row>
    <row r="3191" spans="1:13" x14ac:dyDescent="0.2">
      <c r="A3191" s="3" t="s">
        <v>507</v>
      </c>
      <c r="B3191" s="3" t="s">
        <v>23</v>
      </c>
      <c r="C3191">
        <f>VLOOKUP(D3191,s5_umum,2,FALSE)</f>
        <v>29</v>
      </c>
      <c r="D3191" s="3" t="s">
        <v>79</v>
      </c>
      <c r="E3191" s="3">
        <v>4</v>
      </c>
      <c r="F3191" s="3">
        <v>23</v>
      </c>
      <c r="G3191" s="4">
        <v>0.08</v>
      </c>
      <c r="H3191" s="5">
        <v>0.78300000000000003</v>
      </c>
      <c r="I3191" s="5">
        <v>8.6999999999999994E-2</v>
      </c>
      <c r="J3191" s="5">
        <v>0.13</v>
      </c>
      <c r="L3191" s="3" t="s">
        <v>238</v>
      </c>
      <c r="M3191" s="3">
        <v>3086</v>
      </c>
    </row>
    <row r="3192" spans="1:13" x14ac:dyDescent="0.2">
      <c r="A3192" s="3" t="s">
        <v>507</v>
      </c>
      <c r="B3192" s="3" t="s">
        <v>23</v>
      </c>
      <c r="C3192">
        <f>VLOOKUP(D3192,s5_umum,2,FALSE)</f>
        <v>29</v>
      </c>
      <c r="D3192" s="3" t="s">
        <v>79</v>
      </c>
      <c r="E3192" s="3">
        <v>5</v>
      </c>
      <c r="F3192" s="3">
        <v>44</v>
      </c>
      <c r="G3192" s="4">
        <v>0.16</v>
      </c>
      <c r="H3192" s="5">
        <v>0.95499999999999996</v>
      </c>
      <c r="I3192" s="5">
        <v>2.3E-2</v>
      </c>
      <c r="J3192" s="5">
        <v>2.3E-2</v>
      </c>
      <c r="L3192" s="3" t="s">
        <v>14</v>
      </c>
      <c r="M3192" s="3">
        <v>252</v>
      </c>
    </row>
    <row r="3193" spans="1:13" x14ac:dyDescent="0.2">
      <c r="A3193" s="3" t="s">
        <v>507</v>
      </c>
      <c r="B3193" s="3" t="s">
        <v>23</v>
      </c>
      <c r="C3193">
        <f>VLOOKUP(D3193,s5_umum,2,FALSE)</f>
        <v>29</v>
      </c>
      <c r="D3193" s="3" t="s">
        <v>79</v>
      </c>
      <c r="E3193" s="3">
        <v>6</v>
      </c>
      <c r="F3193" s="3">
        <v>41</v>
      </c>
      <c r="G3193" s="4">
        <v>0.15</v>
      </c>
      <c r="H3193" s="5">
        <v>0.46300000000000002</v>
      </c>
      <c r="I3193" s="5">
        <v>0.317</v>
      </c>
      <c r="J3193" s="5">
        <v>0.22</v>
      </c>
      <c r="L3193" s="3" t="s">
        <v>27</v>
      </c>
      <c r="M3193" s="3">
        <v>324</v>
      </c>
    </row>
    <row r="3194" spans="1:13" x14ac:dyDescent="0.2">
      <c r="A3194" s="3" t="s">
        <v>507</v>
      </c>
      <c r="B3194" s="3" t="s">
        <v>23</v>
      </c>
      <c r="C3194">
        <f>VLOOKUP(D3194,s5_umum,2,FALSE)</f>
        <v>29</v>
      </c>
      <c r="D3194" s="3" t="s">
        <v>79</v>
      </c>
      <c r="E3194" s="3">
        <v>7</v>
      </c>
      <c r="F3194" s="3">
        <v>146</v>
      </c>
      <c r="G3194" s="4">
        <v>0.52</v>
      </c>
      <c r="H3194" s="5">
        <v>0.45200000000000001</v>
      </c>
      <c r="I3194" s="5">
        <v>0.36299999999999999</v>
      </c>
      <c r="J3194" s="5">
        <v>0.185</v>
      </c>
      <c r="L3194" s="3" t="s">
        <v>116</v>
      </c>
      <c r="M3194" s="3">
        <v>105</v>
      </c>
    </row>
    <row r="3195" spans="1:13" x14ac:dyDescent="0.2">
      <c r="A3195" s="3" t="s">
        <v>507</v>
      </c>
      <c r="B3195" s="3" t="s">
        <v>23</v>
      </c>
      <c r="C3195">
        <f>VLOOKUP(D3195,s5_umum,2,FALSE)</f>
        <v>324</v>
      </c>
      <c r="D3195" s="3" t="s">
        <v>27</v>
      </c>
      <c r="E3195" s="3">
        <v>2</v>
      </c>
      <c r="F3195" s="3">
        <v>1</v>
      </c>
      <c r="G3195" s="4">
        <v>0.01</v>
      </c>
      <c r="H3195" s="3"/>
      <c r="I3195" s="5">
        <v>1</v>
      </c>
      <c r="J3195" s="3"/>
      <c r="L3195" s="3" t="s">
        <v>102</v>
      </c>
      <c r="M3195" s="3">
        <v>249</v>
      </c>
    </row>
    <row r="3196" spans="1:13" x14ac:dyDescent="0.2">
      <c r="A3196" s="3" t="s">
        <v>507</v>
      </c>
      <c r="B3196" s="3" t="s">
        <v>23</v>
      </c>
      <c r="C3196">
        <f>VLOOKUP(D3196,s5_umum,2,FALSE)</f>
        <v>324</v>
      </c>
      <c r="D3196" s="3" t="s">
        <v>27</v>
      </c>
      <c r="E3196" s="3">
        <v>3</v>
      </c>
      <c r="F3196" s="3">
        <v>5</v>
      </c>
      <c r="G3196" s="4">
        <v>7.0000000000000007E-2</v>
      </c>
      <c r="H3196" s="5">
        <v>0.4</v>
      </c>
      <c r="I3196" s="5">
        <v>0.2</v>
      </c>
      <c r="J3196" s="5">
        <v>0.4</v>
      </c>
      <c r="L3196" s="3" t="s">
        <v>550</v>
      </c>
      <c r="M3196" s="3">
        <v>75</v>
      </c>
    </row>
    <row r="3197" spans="1:13" x14ac:dyDescent="0.2">
      <c r="A3197" s="3" t="s">
        <v>507</v>
      </c>
      <c r="B3197" s="3" t="s">
        <v>23</v>
      </c>
      <c r="C3197">
        <f>VLOOKUP(D3197,s5_umum,2,FALSE)</f>
        <v>324</v>
      </c>
      <c r="D3197" s="3" t="s">
        <v>27</v>
      </c>
      <c r="E3197" s="3">
        <v>4</v>
      </c>
      <c r="F3197" s="3">
        <v>11</v>
      </c>
      <c r="G3197" s="4">
        <v>0.15</v>
      </c>
      <c r="H3197" s="5">
        <v>0.182</v>
      </c>
      <c r="I3197" s="5">
        <v>0.36399999999999999</v>
      </c>
      <c r="J3197" s="5">
        <v>0.45500000000000002</v>
      </c>
      <c r="L3197" s="3" t="s">
        <v>571</v>
      </c>
      <c r="M3197" s="3">
        <v>710</v>
      </c>
    </row>
    <row r="3198" spans="1:13" x14ac:dyDescent="0.2">
      <c r="A3198" s="3" t="s">
        <v>507</v>
      </c>
      <c r="B3198" s="3" t="s">
        <v>23</v>
      </c>
      <c r="C3198">
        <f>VLOOKUP(D3198,s5_umum,2,FALSE)</f>
        <v>324</v>
      </c>
      <c r="D3198" s="3" t="s">
        <v>27</v>
      </c>
      <c r="E3198" s="3">
        <v>5</v>
      </c>
      <c r="F3198" s="3">
        <v>20</v>
      </c>
      <c r="G3198" s="4">
        <v>0.28000000000000003</v>
      </c>
      <c r="H3198" s="5">
        <v>0.45</v>
      </c>
      <c r="I3198" s="5">
        <v>0.2</v>
      </c>
      <c r="J3198" s="5">
        <v>0.35</v>
      </c>
      <c r="L3198" s="3" t="s">
        <v>262</v>
      </c>
      <c r="M3198" s="3">
        <v>194</v>
      </c>
    </row>
    <row r="3199" spans="1:13" x14ac:dyDescent="0.2">
      <c r="A3199" s="3" t="s">
        <v>507</v>
      </c>
      <c r="B3199" s="3" t="s">
        <v>23</v>
      </c>
      <c r="C3199">
        <f>VLOOKUP(D3199,s5_umum,2,FALSE)</f>
        <v>324</v>
      </c>
      <c r="D3199" s="3" t="s">
        <v>27</v>
      </c>
      <c r="E3199" s="3">
        <v>6</v>
      </c>
      <c r="F3199" s="3">
        <v>9</v>
      </c>
      <c r="G3199" s="4">
        <v>0.13</v>
      </c>
      <c r="H3199" s="5">
        <v>0.44400000000000001</v>
      </c>
      <c r="I3199" s="5">
        <v>0.33300000000000002</v>
      </c>
      <c r="J3199" s="5">
        <v>0.222</v>
      </c>
      <c r="L3199" s="3" t="s">
        <v>572</v>
      </c>
      <c r="M3199" s="3">
        <v>162</v>
      </c>
    </row>
    <row r="3200" spans="1:13" x14ac:dyDescent="0.2">
      <c r="A3200" s="3" t="s">
        <v>507</v>
      </c>
      <c r="B3200" s="3" t="s">
        <v>23</v>
      </c>
      <c r="C3200">
        <f>VLOOKUP(D3200,s5_umum,2,FALSE)</f>
        <v>324</v>
      </c>
      <c r="D3200" s="3" t="s">
        <v>27</v>
      </c>
      <c r="E3200" s="3">
        <v>7</v>
      </c>
      <c r="F3200" s="3">
        <v>26</v>
      </c>
      <c r="G3200" s="4">
        <v>0.36</v>
      </c>
      <c r="H3200" s="5">
        <v>0.154</v>
      </c>
      <c r="I3200" s="5">
        <v>0.46200000000000002</v>
      </c>
      <c r="J3200" s="5">
        <v>0.38500000000000001</v>
      </c>
      <c r="L3200" s="3" t="s">
        <v>549</v>
      </c>
      <c r="M3200" s="3">
        <v>689</v>
      </c>
    </row>
    <row r="3201" spans="1:13" x14ac:dyDescent="0.2">
      <c r="A3201" s="3" t="s">
        <v>507</v>
      </c>
      <c r="B3201" s="3" t="s">
        <v>23</v>
      </c>
      <c r="C3201">
        <f>VLOOKUP(D3201,s5_umum,2,FALSE)</f>
        <v>694</v>
      </c>
      <c r="D3201" s="3" t="s">
        <v>547</v>
      </c>
      <c r="E3201" s="3">
        <v>6</v>
      </c>
      <c r="F3201" s="3">
        <v>1</v>
      </c>
      <c r="G3201" s="4">
        <v>0.5</v>
      </c>
      <c r="H3201" s="5">
        <v>1</v>
      </c>
      <c r="I3201" s="3"/>
      <c r="J3201" s="3"/>
      <c r="L3201" s="3" t="s">
        <v>547</v>
      </c>
      <c r="M3201" s="3">
        <v>694</v>
      </c>
    </row>
    <row r="3202" spans="1:13" x14ac:dyDescent="0.2">
      <c r="A3202" s="3" t="s">
        <v>507</v>
      </c>
      <c r="B3202" s="3" t="s">
        <v>23</v>
      </c>
      <c r="C3202">
        <f>VLOOKUP(D3202,s5_umum,2,FALSE)</f>
        <v>694</v>
      </c>
      <c r="D3202" s="3" t="s">
        <v>547</v>
      </c>
      <c r="E3202" s="3">
        <v>7</v>
      </c>
      <c r="F3202" s="3">
        <v>1</v>
      </c>
      <c r="G3202" s="4">
        <v>0.5</v>
      </c>
      <c r="H3202" s="3"/>
      <c r="I3202" s="3"/>
      <c r="J3202" s="5">
        <v>1</v>
      </c>
      <c r="L3202" s="3" t="s">
        <v>462</v>
      </c>
      <c r="M3202" s="3">
        <v>3087</v>
      </c>
    </row>
    <row r="3203" spans="1:13" x14ac:dyDescent="0.2">
      <c r="A3203" s="3" t="s">
        <v>507</v>
      </c>
      <c r="B3203" s="3" t="s">
        <v>23</v>
      </c>
      <c r="C3203">
        <f>VLOOKUP(D3203,s5_umum,2,FALSE)</f>
        <v>11</v>
      </c>
      <c r="D3203" s="3" t="s">
        <v>548</v>
      </c>
      <c r="E3203" s="3">
        <v>7</v>
      </c>
      <c r="F3203" s="3">
        <v>1</v>
      </c>
      <c r="G3203" s="4">
        <v>1</v>
      </c>
      <c r="H3203" s="3"/>
      <c r="I3203" s="3"/>
      <c r="J3203" s="5">
        <v>1</v>
      </c>
      <c r="L3203" s="3" t="s">
        <v>548</v>
      </c>
      <c r="M3203" s="3">
        <v>11</v>
      </c>
    </row>
    <row r="3204" spans="1:13" x14ac:dyDescent="0.2">
      <c r="A3204" s="3" t="s">
        <v>507</v>
      </c>
      <c r="B3204" s="3" t="s">
        <v>23</v>
      </c>
      <c r="C3204">
        <f>VLOOKUP(D3204,s5_umum,2,FALSE)</f>
        <v>58</v>
      </c>
      <c r="D3204" s="3" t="s">
        <v>94</v>
      </c>
      <c r="E3204" s="3">
        <v>1</v>
      </c>
      <c r="F3204" s="3">
        <v>2</v>
      </c>
      <c r="G3204" s="4">
        <v>0.01</v>
      </c>
      <c r="H3204" s="3"/>
      <c r="I3204" s="5">
        <v>1</v>
      </c>
      <c r="J3204" s="3"/>
      <c r="L3204" s="3" t="s">
        <v>551</v>
      </c>
      <c r="M3204" s="3">
        <v>513</v>
      </c>
    </row>
    <row r="3205" spans="1:13" x14ac:dyDescent="0.2">
      <c r="A3205" s="3" t="s">
        <v>507</v>
      </c>
      <c r="B3205" s="3" t="s">
        <v>23</v>
      </c>
      <c r="C3205">
        <f>VLOOKUP(D3205,s5_umum,2,FALSE)</f>
        <v>58</v>
      </c>
      <c r="D3205" s="3" t="s">
        <v>94</v>
      </c>
      <c r="E3205" s="3">
        <v>2</v>
      </c>
      <c r="F3205" s="3">
        <v>2</v>
      </c>
      <c r="G3205" s="4">
        <v>0.01</v>
      </c>
      <c r="H3205" s="3"/>
      <c r="I3205" s="5">
        <v>1</v>
      </c>
      <c r="J3205" s="3"/>
      <c r="K3205" t="str">
        <f t="shared" si="98"/>
        <v/>
      </c>
    </row>
    <row r="3206" spans="1:13" x14ac:dyDescent="0.2">
      <c r="A3206" s="3" t="s">
        <v>507</v>
      </c>
      <c r="B3206" s="3" t="s">
        <v>23</v>
      </c>
      <c r="C3206">
        <f>VLOOKUP(D3206,s5_umum,2,FALSE)</f>
        <v>58</v>
      </c>
      <c r="D3206" s="3" t="s">
        <v>94</v>
      </c>
      <c r="E3206" s="3">
        <v>3</v>
      </c>
      <c r="F3206" s="3">
        <v>11</v>
      </c>
      <c r="G3206" s="4">
        <v>0.05</v>
      </c>
      <c r="H3206" s="5">
        <v>0.182</v>
      </c>
      <c r="I3206" s="5">
        <v>0.72699999999999998</v>
      </c>
      <c r="J3206" s="5">
        <v>9.0999999999999998E-2</v>
      </c>
      <c r="K3206" t="str">
        <f t="shared" si="98"/>
        <v/>
      </c>
    </row>
    <row r="3207" spans="1:13" x14ac:dyDescent="0.2">
      <c r="A3207" s="3" t="s">
        <v>507</v>
      </c>
      <c r="B3207" s="3" t="s">
        <v>23</v>
      </c>
      <c r="C3207">
        <f>VLOOKUP(D3207,s5_umum,2,FALSE)</f>
        <v>58</v>
      </c>
      <c r="D3207" s="3" t="s">
        <v>94</v>
      </c>
      <c r="E3207" s="3">
        <v>4</v>
      </c>
      <c r="F3207" s="3">
        <v>20</v>
      </c>
      <c r="G3207" s="4">
        <v>0.09</v>
      </c>
      <c r="H3207" s="5">
        <v>0.45</v>
      </c>
      <c r="I3207" s="5">
        <v>0.3</v>
      </c>
      <c r="J3207" s="5">
        <v>0.25</v>
      </c>
      <c r="K3207" t="str">
        <f t="shared" si="98"/>
        <v/>
      </c>
    </row>
    <row r="3208" spans="1:13" x14ac:dyDescent="0.2">
      <c r="A3208" s="3" t="s">
        <v>507</v>
      </c>
      <c r="B3208" s="3" t="s">
        <v>23</v>
      </c>
      <c r="C3208">
        <f>VLOOKUP(D3208,s5_umum,2,FALSE)</f>
        <v>58</v>
      </c>
      <c r="D3208" s="3" t="s">
        <v>94</v>
      </c>
      <c r="E3208" s="3">
        <v>5</v>
      </c>
      <c r="F3208" s="3">
        <v>39</v>
      </c>
      <c r="G3208" s="4">
        <v>0.17</v>
      </c>
      <c r="H3208" s="5">
        <v>0.56399999999999995</v>
      </c>
      <c r="I3208" s="5">
        <v>0.25600000000000001</v>
      </c>
      <c r="J3208" s="5">
        <v>0.17899999999999999</v>
      </c>
      <c r="K3208" t="str">
        <f t="shared" si="98"/>
        <v/>
      </c>
    </row>
    <row r="3209" spans="1:13" x14ac:dyDescent="0.2">
      <c r="A3209" s="3" t="s">
        <v>507</v>
      </c>
      <c r="B3209" s="3" t="s">
        <v>23</v>
      </c>
      <c r="C3209">
        <f>VLOOKUP(D3209,s5_umum,2,FALSE)</f>
        <v>58</v>
      </c>
      <c r="D3209" s="3" t="s">
        <v>94</v>
      </c>
      <c r="E3209" s="3">
        <v>6</v>
      </c>
      <c r="F3209" s="3">
        <v>53</v>
      </c>
      <c r="G3209" s="4">
        <v>0.24</v>
      </c>
      <c r="H3209" s="5">
        <v>0.34</v>
      </c>
      <c r="I3209" s="5">
        <v>0.39600000000000002</v>
      </c>
      <c r="J3209" s="5">
        <v>0.26400000000000001</v>
      </c>
      <c r="K3209" t="str">
        <f t="shared" si="98"/>
        <v/>
      </c>
    </row>
    <row r="3210" spans="1:13" x14ac:dyDescent="0.2">
      <c r="A3210" s="3" t="s">
        <v>507</v>
      </c>
      <c r="B3210" s="3" t="s">
        <v>23</v>
      </c>
      <c r="C3210">
        <f>VLOOKUP(D3210,s5_umum,2,FALSE)</f>
        <v>58</v>
      </c>
      <c r="D3210" s="3" t="s">
        <v>94</v>
      </c>
      <c r="E3210" s="3">
        <v>7</v>
      </c>
      <c r="F3210" s="3">
        <v>96</v>
      </c>
      <c r="G3210" s="4">
        <v>0.43</v>
      </c>
      <c r="H3210" s="5">
        <v>0.39600000000000002</v>
      </c>
      <c r="I3210" s="5">
        <v>0.36499999999999999</v>
      </c>
      <c r="J3210" s="5">
        <v>0.24</v>
      </c>
      <c r="K3210" t="str">
        <f t="shared" si="98"/>
        <v/>
      </c>
    </row>
    <row r="3211" spans="1:13" x14ac:dyDescent="0.2">
      <c r="A3211" s="3" t="s">
        <v>507</v>
      </c>
      <c r="B3211" s="3" t="s">
        <v>23</v>
      </c>
      <c r="C3211">
        <f>VLOOKUP(D3211,s5_umum,2,FALSE)</f>
        <v>252</v>
      </c>
      <c r="D3211" s="3" t="s">
        <v>14</v>
      </c>
      <c r="E3211" s="3">
        <v>4</v>
      </c>
      <c r="F3211" s="3">
        <v>4</v>
      </c>
      <c r="G3211" s="4">
        <v>0.1</v>
      </c>
      <c r="H3211" s="5">
        <v>0.25</v>
      </c>
      <c r="I3211" s="3"/>
      <c r="J3211" s="5">
        <v>0.75</v>
      </c>
      <c r="K3211" t="str">
        <f t="shared" si="98"/>
        <v/>
      </c>
    </row>
    <row r="3212" spans="1:13" x14ac:dyDescent="0.2">
      <c r="A3212" s="3" t="s">
        <v>507</v>
      </c>
      <c r="B3212" s="3" t="s">
        <v>23</v>
      </c>
      <c r="C3212">
        <f>VLOOKUP(D3212,s5_umum,2,FALSE)</f>
        <v>252</v>
      </c>
      <c r="D3212" s="3" t="s">
        <v>14</v>
      </c>
      <c r="E3212" s="3">
        <v>5</v>
      </c>
      <c r="F3212" s="3">
        <v>5</v>
      </c>
      <c r="G3212" s="4">
        <v>0.12</v>
      </c>
      <c r="H3212" s="5">
        <v>1</v>
      </c>
      <c r="I3212" s="3"/>
      <c r="J3212" s="3"/>
      <c r="K3212" t="str">
        <f t="shared" si="98"/>
        <v/>
      </c>
    </row>
    <row r="3213" spans="1:13" x14ac:dyDescent="0.2">
      <c r="A3213" s="3" t="s">
        <v>507</v>
      </c>
      <c r="B3213" s="3" t="s">
        <v>23</v>
      </c>
      <c r="C3213">
        <f>VLOOKUP(D3213,s5_umum,2,FALSE)</f>
        <v>252</v>
      </c>
      <c r="D3213" s="3" t="s">
        <v>14</v>
      </c>
      <c r="E3213" s="3">
        <v>6</v>
      </c>
      <c r="F3213" s="3">
        <v>12</v>
      </c>
      <c r="G3213" s="4">
        <v>0.28999999999999998</v>
      </c>
      <c r="H3213" s="5">
        <v>0.58299999999999996</v>
      </c>
      <c r="I3213" s="5">
        <v>0.25</v>
      </c>
      <c r="J3213" s="5">
        <v>0.16700000000000001</v>
      </c>
      <c r="K3213" t="str">
        <f t="shared" si="98"/>
        <v/>
      </c>
    </row>
    <row r="3214" spans="1:13" x14ac:dyDescent="0.2">
      <c r="A3214" s="3" t="s">
        <v>507</v>
      </c>
      <c r="B3214" s="3" t="s">
        <v>23</v>
      </c>
      <c r="C3214">
        <f>VLOOKUP(D3214,s5_umum,2,FALSE)</f>
        <v>252</v>
      </c>
      <c r="D3214" s="3" t="s">
        <v>14</v>
      </c>
      <c r="E3214" s="3">
        <v>7</v>
      </c>
      <c r="F3214" s="3">
        <v>20</v>
      </c>
      <c r="G3214" s="4">
        <v>0.49</v>
      </c>
      <c r="H3214" s="5">
        <v>0.4</v>
      </c>
      <c r="I3214" s="5">
        <v>0.2</v>
      </c>
      <c r="J3214" s="5">
        <v>0.4</v>
      </c>
      <c r="K3214" t="str">
        <f t="shared" si="98"/>
        <v/>
      </c>
    </row>
    <row r="3215" spans="1:13" x14ac:dyDescent="0.2">
      <c r="A3215" s="3" t="s">
        <v>507</v>
      </c>
      <c r="B3215" s="3" t="s">
        <v>23</v>
      </c>
      <c r="C3215">
        <f>VLOOKUP(D3215,s5_umum,2,FALSE)</f>
        <v>689</v>
      </c>
      <c r="D3215" s="3" t="s">
        <v>549</v>
      </c>
      <c r="E3215" s="3">
        <v>4</v>
      </c>
      <c r="F3215" s="3">
        <v>1</v>
      </c>
      <c r="G3215" s="4">
        <v>0.11</v>
      </c>
      <c r="H3215" s="3"/>
      <c r="I3215" s="5">
        <v>1</v>
      </c>
      <c r="J3215" s="3"/>
      <c r="K3215" t="str">
        <f t="shared" si="98"/>
        <v/>
      </c>
    </row>
    <row r="3216" spans="1:13" x14ac:dyDescent="0.2">
      <c r="A3216" s="3" t="s">
        <v>507</v>
      </c>
      <c r="B3216" s="3" t="s">
        <v>23</v>
      </c>
      <c r="C3216">
        <f>VLOOKUP(D3216,s5_umum,2,FALSE)</f>
        <v>689</v>
      </c>
      <c r="D3216" s="3" t="s">
        <v>549</v>
      </c>
      <c r="E3216" s="3">
        <v>5</v>
      </c>
      <c r="F3216" s="3">
        <v>2</v>
      </c>
      <c r="G3216" s="4">
        <v>0.22</v>
      </c>
      <c r="H3216" s="3"/>
      <c r="I3216" s="5">
        <v>0.5</v>
      </c>
      <c r="J3216" s="5">
        <v>0.5</v>
      </c>
      <c r="K3216" t="str">
        <f t="shared" si="98"/>
        <v/>
      </c>
    </row>
    <row r="3217" spans="1:11" x14ac:dyDescent="0.2">
      <c r="A3217" s="3" t="s">
        <v>507</v>
      </c>
      <c r="B3217" s="3" t="s">
        <v>23</v>
      </c>
      <c r="C3217">
        <f>VLOOKUP(D3217,s5_umum,2,FALSE)</f>
        <v>689</v>
      </c>
      <c r="D3217" s="3" t="s">
        <v>549</v>
      </c>
      <c r="E3217" s="3">
        <v>6</v>
      </c>
      <c r="F3217" s="3">
        <v>1</v>
      </c>
      <c r="G3217" s="4">
        <v>0.11</v>
      </c>
      <c r="H3217" s="3"/>
      <c r="I3217" s="3"/>
      <c r="J3217" s="5">
        <v>1</v>
      </c>
      <c r="K3217" t="str">
        <f t="shared" si="98"/>
        <v/>
      </c>
    </row>
    <row r="3218" spans="1:11" x14ac:dyDescent="0.2">
      <c r="A3218" s="3" t="s">
        <v>507</v>
      </c>
      <c r="B3218" s="3" t="s">
        <v>23</v>
      </c>
      <c r="C3218">
        <f>VLOOKUP(D3218,s5_umum,2,FALSE)</f>
        <v>689</v>
      </c>
      <c r="D3218" s="3" t="s">
        <v>549</v>
      </c>
      <c r="E3218" s="3">
        <v>7</v>
      </c>
      <c r="F3218" s="3">
        <v>5</v>
      </c>
      <c r="G3218" s="4">
        <v>0.56000000000000005</v>
      </c>
      <c r="H3218" s="5">
        <v>0.2</v>
      </c>
      <c r="I3218" s="5">
        <v>0.4</v>
      </c>
      <c r="J3218" s="5">
        <v>0.4</v>
      </c>
      <c r="K3218" t="str">
        <f t="shared" si="98"/>
        <v/>
      </c>
    </row>
    <row r="3219" spans="1:11" x14ac:dyDescent="0.2">
      <c r="A3219" s="3" t="s">
        <v>507</v>
      </c>
      <c r="B3219" s="3" t="s">
        <v>23</v>
      </c>
      <c r="C3219">
        <f>VLOOKUP(D3219,s5_umum,2,FALSE)</f>
        <v>75</v>
      </c>
      <c r="D3219" s="3" t="s">
        <v>550</v>
      </c>
      <c r="E3219" s="3">
        <v>3</v>
      </c>
      <c r="F3219" s="3">
        <v>1</v>
      </c>
      <c r="G3219" s="4">
        <v>0.02</v>
      </c>
      <c r="H3219" s="5">
        <v>1</v>
      </c>
      <c r="I3219" s="3"/>
      <c r="J3219" s="3"/>
      <c r="K3219" t="str">
        <f t="shared" si="98"/>
        <v/>
      </c>
    </row>
    <row r="3220" spans="1:11" x14ac:dyDescent="0.2">
      <c r="A3220" s="3" t="s">
        <v>507</v>
      </c>
      <c r="B3220" s="3" t="s">
        <v>23</v>
      </c>
      <c r="C3220">
        <f>VLOOKUP(D3220,s5_umum,2,FALSE)</f>
        <v>75</v>
      </c>
      <c r="D3220" s="3" t="s">
        <v>550</v>
      </c>
      <c r="E3220" s="3">
        <v>4</v>
      </c>
      <c r="F3220" s="3">
        <v>3</v>
      </c>
      <c r="G3220" s="4">
        <v>0.06</v>
      </c>
      <c r="H3220" s="5">
        <v>0.33300000000000002</v>
      </c>
      <c r="I3220" s="3"/>
      <c r="J3220" s="5">
        <v>0.66700000000000004</v>
      </c>
      <c r="K3220" t="str">
        <f t="shared" si="98"/>
        <v/>
      </c>
    </row>
    <row r="3221" spans="1:11" x14ac:dyDescent="0.2">
      <c r="A3221" s="3" t="s">
        <v>507</v>
      </c>
      <c r="B3221" s="3" t="s">
        <v>23</v>
      </c>
      <c r="C3221">
        <f>VLOOKUP(D3221,s5_umum,2,FALSE)</f>
        <v>75</v>
      </c>
      <c r="D3221" s="3" t="s">
        <v>550</v>
      </c>
      <c r="E3221" s="3">
        <v>5</v>
      </c>
      <c r="F3221" s="3">
        <v>14</v>
      </c>
      <c r="G3221" s="4">
        <v>0.27</v>
      </c>
      <c r="H3221" s="5">
        <v>0.35699999999999998</v>
      </c>
      <c r="I3221" s="5">
        <v>0.214</v>
      </c>
      <c r="J3221" s="5">
        <v>0.42899999999999999</v>
      </c>
      <c r="K3221" t="str">
        <f t="shared" si="98"/>
        <v/>
      </c>
    </row>
    <row r="3222" spans="1:11" x14ac:dyDescent="0.2">
      <c r="A3222" s="3" t="s">
        <v>507</v>
      </c>
      <c r="B3222" s="3" t="s">
        <v>23</v>
      </c>
      <c r="C3222">
        <f>VLOOKUP(D3222,s5_umum,2,FALSE)</f>
        <v>75</v>
      </c>
      <c r="D3222" s="3" t="s">
        <v>550</v>
      </c>
      <c r="E3222" s="3">
        <v>6</v>
      </c>
      <c r="F3222" s="3">
        <v>9</v>
      </c>
      <c r="G3222" s="4">
        <v>0.18</v>
      </c>
      <c r="H3222" s="5">
        <v>0.33300000000000002</v>
      </c>
      <c r="I3222" s="5">
        <v>0.44400000000000001</v>
      </c>
      <c r="J3222" s="5">
        <v>0.222</v>
      </c>
      <c r="K3222" t="str">
        <f t="shared" si="98"/>
        <v/>
      </c>
    </row>
    <row r="3223" spans="1:11" x14ac:dyDescent="0.2">
      <c r="A3223" s="3" t="s">
        <v>507</v>
      </c>
      <c r="B3223" s="3" t="s">
        <v>23</v>
      </c>
      <c r="C3223">
        <f>VLOOKUP(D3223,s5_umum,2,FALSE)</f>
        <v>75</v>
      </c>
      <c r="D3223" s="3" t="s">
        <v>550</v>
      </c>
      <c r="E3223" s="3">
        <v>7</v>
      </c>
      <c r="F3223" s="3">
        <v>24</v>
      </c>
      <c r="G3223" s="4">
        <v>0.47</v>
      </c>
      <c r="H3223" s="5">
        <v>0.54200000000000004</v>
      </c>
      <c r="I3223" s="5">
        <v>0.20799999999999999</v>
      </c>
      <c r="J3223" s="5">
        <v>0.25</v>
      </c>
      <c r="K3223" t="str">
        <f t="shared" si="98"/>
        <v/>
      </c>
    </row>
    <row r="3224" spans="1:11" x14ac:dyDescent="0.2">
      <c r="A3224" s="3" t="s">
        <v>507</v>
      </c>
      <c r="B3224" s="3" t="s">
        <v>23</v>
      </c>
      <c r="C3224">
        <f>VLOOKUP(D3224,s5_umum,2,FALSE)</f>
        <v>105</v>
      </c>
      <c r="D3224" s="3" t="s">
        <v>116</v>
      </c>
      <c r="E3224" s="3">
        <v>1</v>
      </c>
      <c r="F3224" s="3">
        <v>1</v>
      </c>
      <c r="G3224" s="4">
        <v>0.01</v>
      </c>
      <c r="H3224" s="3"/>
      <c r="I3224" s="5">
        <v>1</v>
      </c>
      <c r="J3224" s="3"/>
      <c r="K3224" t="str">
        <f t="shared" si="98"/>
        <v/>
      </c>
    </row>
    <row r="3225" spans="1:11" x14ac:dyDescent="0.2">
      <c r="A3225" s="3" t="s">
        <v>507</v>
      </c>
      <c r="B3225" s="3" t="s">
        <v>23</v>
      </c>
      <c r="C3225">
        <f>VLOOKUP(D3225,s5_umum,2,FALSE)</f>
        <v>105</v>
      </c>
      <c r="D3225" s="3" t="s">
        <v>116</v>
      </c>
      <c r="E3225" s="3">
        <v>2</v>
      </c>
      <c r="F3225" s="3">
        <v>4</v>
      </c>
      <c r="G3225" s="4">
        <v>0.04</v>
      </c>
      <c r="H3225" s="5">
        <v>0.25</v>
      </c>
      <c r="I3225" s="5">
        <v>0.75</v>
      </c>
      <c r="J3225" s="3"/>
      <c r="K3225" t="str">
        <f t="shared" si="98"/>
        <v/>
      </c>
    </row>
    <row r="3226" spans="1:11" x14ac:dyDescent="0.2">
      <c r="A3226" s="3" t="s">
        <v>507</v>
      </c>
      <c r="B3226" s="3" t="s">
        <v>23</v>
      </c>
      <c r="C3226">
        <f>VLOOKUP(D3226,s5_umum,2,FALSE)</f>
        <v>105</v>
      </c>
      <c r="D3226" s="3" t="s">
        <v>116</v>
      </c>
      <c r="E3226" s="3">
        <v>3</v>
      </c>
      <c r="F3226" s="3">
        <v>6</v>
      </c>
      <c r="G3226" s="4">
        <v>0.06</v>
      </c>
      <c r="H3226" s="5">
        <v>0.66700000000000004</v>
      </c>
      <c r="I3226" s="5">
        <v>0.16700000000000001</v>
      </c>
      <c r="J3226" s="5">
        <v>0.16700000000000001</v>
      </c>
      <c r="K3226" t="str">
        <f t="shared" si="98"/>
        <v/>
      </c>
    </row>
    <row r="3227" spans="1:11" x14ac:dyDescent="0.2">
      <c r="A3227" s="3" t="s">
        <v>507</v>
      </c>
      <c r="B3227" s="3" t="s">
        <v>23</v>
      </c>
      <c r="C3227">
        <f>VLOOKUP(D3227,s5_umum,2,FALSE)</f>
        <v>105</v>
      </c>
      <c r="D3227" s="3" t="s">
        <v>116</v>
      </c>
      <c r="E3227" s="3">
        <v>4</v>
      </c>
      <c r="F3227" s="3">
        <v>13</v>
      </c>
      <c r="G3227" s="4">
        <v>0.12</v>
      </c>
      <c r="H3227" s="5">
        <v>0.38500000000000001</v>
      </c>
      <c r="I3227" s="5">
        <v>0.23100000000000001</v>
      </c>
      <c r="J3227" s="5">
        <v>0.38500000000000001</v>
      </c>
      <c r="K3227" t="str">
        <f t="shared" si="98"/>
        <v/>
      </c>
    </row>
    <row r="3228" spans="1:11" x14ac:dyDescent="0.2">
      <c r="A3228" s="3" t="s">
        <v>507</v>
      </c>
      <c r="B3228" s="3" t="s">
        <v>23</v>
      </c>
      <c r="C3228">
        <f>VLOOKUP(D3228,s5_umum,2,FALSE)</f>
        <v>105</v>
      </c>
      <c r="D3228" s="3" t="s">
        <v>116</v>
      </c>
      <c r="E3228" s="3">
        <v>5</v>
      </c>
      <c r="F3228" s="3">
        <v>20</v>
      </c>
      <c r="G3228" s="4">
        <v>0.19</v>
      </c>
      <c r="H3228" s="5">
        <v>0.85</v>
      </c>
      <c r="I3228" s="5">
        <v>0.05</v>
      </c>
      <c r="J3228" s="5">
        <v>0.1</v>
      </c>
      <c r="K3228" t="str">
        <f t="shared" si="98"/>
        <v/>
      </c>
    </row>
    <row r="3229" spans="1:11" x14ac:dyDescent="0.2">
      <c r="A3229" s="3" t="s">
        <v>507</v>
      </c>
      <c r="B3229" s="3" t="s">
        <v>23</v>
      </c>
      <c r="C3229">
        <f>VLOOKUP(D3229,s5_umum,2,FALSE)</f>
        <v>105</v>
      </c>
      <c r="D3229" s="3" t="s">
        <v>116</v>
      </c>
      <c r="E3229" s="3">
        <v>6</v>
      </c>
      <c r="F3229" s="3">
        <v>26</v>
      </c>
      <c r="G3229" s="4">
        <v>0.24</v>
      </c>
      <c r="H3229" s="5">
        <v>0.53800000000000003</v>
      </c>
      <c r="I3229" s="5">
        <v>0.308</v>
      </c>
      <c r="J3229" s="5">
        <v>0.154</v>
      </c>
      <c r="K3229" t="str">
        <f t="shared" si="98"/>
        <v/>
      </c>
    </row>
    <row r="3230" spans="1:11" x14ac:dyDescent="0.2">
      <c r="A3230" s="3" t="s">
        <v>507</v>
      </c>
      <c r="B3230" s="3" t="s">
        <v>23</v>
      </c>
      <c r="C3230">
        <f>VLOOKUP(D3230,s5_umum,2,FALSE)</f>
        <v>105</v>
      </c>
      <c r="D3230" s="3" t="s">
        <v>116</v>
      </c>
      <c r="E3230" s="3">
        <v>7</v>
      </c>
      <c r="F3230" s="3">
        <v>38</v>
      </c>
      <c r="G3230" s="4">
        <v>0.35</v>
      </c>
      <c r="H3230" s="5">
        <v>0.36799999999999999</v>
      </c>
      <c r="I3230" s="5">
        <v>0.39500000000000002</v>
      </c>
      <c r="J3230" s="5">
        <v>0.23699999999999999</v>
      </c>
      <c r="K3230" t="str">
        <f t="shared" si="98"/>
        <v/>
      </c>
    </row>
    <row r="3231" spans="1:11" x14ac:dyDescent="0.2">
      <c r="A3231" s="3" t="s">
        <v>507</v>
      </c>
      <c r="B3231" s="3" t="s">
        <v>23</v>
      </c>
      <c r="C3231">
        <f>VLOOKUP(D3231,s5_umum,2,FALSE)</f>
        <v>106</v>
      </c>
      <c r="D3231" s="3" t="s">
        <v>130</v>
      </c>
      <c r="E3231" s="3">
        <v>2</v>
      </c>
      <c r="F3231" s="3">
        <v>1</v>
      </c>
      <c r="G3231" s="4">
        <v>0.01</v>
      </c>
      <c r="H3231" s="3"/>
      <c r="I3231" s="5">
        <v>1</v>
      </c>
      <c r="J3231" s="3"/>
      <c r="K3231" t="str">
        <f t="shared" si="98"/>
        <v/>
      </c>
    </row>
    <row r="3232" spans="1:11" x14ac:dyDescent="0.2">
      <c r="A3232" s="3" t="s">
        <v>507</v>
      </c>
      <c r="B3232" s="3" t="s">
        <v>23</v>
      </c>
      <c r="C3232">
        <f>VLOOKUP(D3232,s5_umum,2,FALSE)</f>
        <v>106</v>
      </c>
      <c r="D3232" s="3" t="s">
        <v>130</v>
      </c>
      <c r="E3232" s="3">
        <v>3</v>
      </c>
      <c r="F3232" s="3">
        <v>3</v>
      </c>
      <c r="G3232" s="4">
        <v>0.02</v>
      </c>
      <c r="H3232" s="5">
        <v>0.66700000000000004</v>
      </c>
      <c r="I3232" s="5">
        <v>0.33300000000000002</v>
      </c>
      <c r="J3232" s="3"/>
      <c r="K3232" t="str">
        <f t="shared" ref="K3232:K3295" si="99">TRIM(L3232)</f>
        <v/>
      </c>
    </row>
    <row r="3233" spans="1:13" x14ac:dyDescent="0.2">
      <c r="A3233" s="3" t="s">
        <v>507</v>
      </c>
      <c r="B3233" s="3" t="s">
        <v>23</v>
      </c>
      <c r="C3233">
        <f>VLOOKUP(D3233,s5_umum,2,FALSE)</f>
        <v>106</v>
      </c>
      <c r="D3233" s="3" t="s">
        <v>130</v>
      </c>
      <c r="E3233" s="3">
        <v>4</v>
      </c>
      <c r="F3233" s="3">
        <v>15</v>
      </c>
      <c r="G3233" s="4">
        <v>0.09</v>
      </c>
      <c r="H3233" s="5">
        <v>0.33300000000000002</v>
      </c>
      <c r="I3233" s="5">
        <v>0.13300000000000001</v>
      </c>
      <c r="J3233" s="5">
        <v>0.53300000000000003</v>
      </c>
      <c r="K3233" t="str">
        <f t="shared" si="99"/>
        <v/>
      </c>
    </row>
    <row r="3234" spans="1:13" x14ac:dyDescent="0.2">
      <c r="A3234" s="3" t="s">
        <v>507</v>
      </c>
      <c r="B3234" s="3" t="s">
        <v>23</v>
      </c>
      <c r="C3234">
        <f>VLOOKUP(D3234,s5_umum,2,FALSE)</f>
        <v>106</v>
      </c>
      <c r="D3234" s="3" t="s">
        <v>130</v>
      </c>
      <c r="E3234" s="3">
        <v>5</v>
      </c>
      <c r="F3234" s="3">
        <v>28</v>
      </c>
      <c r="G3234" s="4">
        <v>0.16</v>
      </c>
      <c r="H3234" s="5">
        <v>0.53600000000000003</v>
      </c>
      <c r="I3234" s="5">
        <v>0.14299999999999999</v>
      </c>
      <c r="J3234" s="5">
        <v>0.32100000000000001</v>
      </c>
      <c r="K3234" t="str">
        <f t="shared" si="99"/>
        <v/>
      </c>
    </row>
    <row r="3235" spans="1:13" x14ac:dyDescent="0.2">
      <c r="A3235" s="3" t="s">
        <v>507</v>
      </c>
      <c r="B3235" s="3" t="s">
        <v>23</v>
      </c>
      <c r="C3235">
        <f>VLOOKUP(D3235,s5_umum,2,FALSE)</f>
        <v>106</v>
      </c>
      <c r="D3235" s="3" t="s">
        <v>130</v>
      </c>
      <c r="E3235" s="3">
        <v>6</v>
      </c>
      <c r="F3235" s="3">
        <v>46</v>
      </c>
      <c r="G3235" s="4">
        <v>0.27</v>
      </c>
      <c r="H3235" s="5">
        <v>0.19600000000000001</v>
      </c>
      <c r="I3235" s="5">
        <v>0.56499999999999995</v>
      </c>
      <c r="J3235" s="5">
        <v>0.23899999999999999</v>
      </c>
      <c r="K3235" t="str">
        <f t="shared" si="99"/>
        <v/>
      </c>
    </row>
    <row r="3236" spans="1:13" x14ac:dyDescent="0.2">
      <c r="A3236" s="3" t="s">
        <v>507</v>
      </c>
      <c r="B3236" s="3" t="s">
        <v>23</v>
      </c>
      <c r="C3236">
        <f>VLOOKUP(D3236,s5_umum,2,FALSE)</f>
        <v>106</v>
      </c>
      <c r="D3236" s="3" t="s">
        <v>130</v>
      </c>
      <c r="E3236" s="3">
        <v>7</v>
      </c>
      <c r="F3236" s="3">
        <v>77</v>
      </c>
      <c r="G3236" s="4">
        <v>0.45</v>
      </c>
      <c r="H3236" s="5">
        <v>0.312</v>
      </c>
      <c r="I3236" s="5">
        <v>0.49399999999999999</v>
      </c>
      <c r="J3236" s="5">
        <v>0.19500000000000001</v>
      </c>
      <c r="K3236" t="str">
        <f t="shared" si="99"/>
        <v/>
      </c>
    </row>
    <row r="3237" spans="1:13" x14ac:dyDescent="0.2">
      <c r="A3237" s="3" t="s">
        <v>507</v>
      </c>
      <c r="B3237" s="3" t="s">
        <v>23</v>
      </c>
      <c r="C3237">
        <f>VLOOKUP(D3237,s5_umum,2,FALSE)</f>
        <v>3086</v>
      </c>
      <c r="D3237" s="3" t="s">
        <v>238</v>
      </c>
      <c r="E3237" s="3">
        <v>7</v>
      </c>
      <c r="F3237" s="3">
        <v>3</v>
      </c>
      <c r="G3237" s="4">
        <v>1</v>
      </c>
      <c r="H3237" s="5">
        <v>1</v>
      </c>
      <c r="I3237" s="3"/>
      <c r="J3237" s="3"/>
      <c r="K3237" t="str">
        <f t="shared" si="99"/>
        <v/>
      </c>
    </row>
    <row r="3238" spans="1:13" x14ac:dyDescent="0.2">
      <c r="A3238" s="3" t="s">
        <v>507</v>
      </c>
      <c r="B3238" s="3" t="s">
        <v>23</v>
      </c>
      <c r="C3238">
        <f>VLOOKUP(D3238,s5_umum,2,FALSE)</f>
        <v>513</v>
      </c>
      <c r="D3238" s="3" t="s">
        <v>551</v>
      </c>
      <c r="E3238" s="3">
        <v>6</v>
      </c>
      <c r="F3238" s="3">
        <v>2</v>
      </c>
      <c r="G3238" s="4">
        <v>1</v>
      </c>
      <c r="H3238" s="5">
        <v>0.5</v>
      </c>
      <c r="I3238" s="5">
        <v>0.5</v>
      </c>
      <c r="J3238" s="3"/>
      <c r="K3238" t="str">
        <f t="shared" si="99"/>
        <v/>
      </c>
    </row>
    <row r="3239" spans="1:13" x14ac:dyDescent="0.2">
      <c r="A3239" s="3" t="s">
        <v>507</v>
      </c>
      <c r="B3239" s="3" t="s">
        <v>120</v>
      </c>
      <c r="C3239">
        <f>VLOOKUP(D3239,s5_up,2,FALSE)</f>
        <v>705</v>
      </c>
      <c r="D3239" s="3" t="s">
        <v>552</v>
      </c>
      <c r="E3239" s="3">
        <v>5</v>
      </c>
      <c r="F3239" s="3">
        <v>1</v>
      </c>
      <c r="G3239" s="4">
        <v>1</v>
      </c>
      <c r="H3239" s="5">
        <v>1</v>
      </c>
      <c r="I3239" s="3"/>
      <c r="J3239" s="3"/>
      <c r="L3239" t="s">
        <v>42</v>
      </c>
      <c r="M3239">
        <v>320</v>
      </c>
    </row>
    <row r="3240" spans="1:13" x14ac:dyDescent="0.2">
      <c r="A3240" s="3" t="s">
        <v>507</v>
      </c>
      <c r="B3240" s="3" t="s">
        <v>120</v>
      </c>
      <c r="C3240">
        <f>VLOOKUP(D3240,s5_up,2,FALSE)</f>
        <v>647</v>
      </c>
      <c r="D3240" s="3" t="s">
        <v>344</v>
      </c>
      <c r="E3240" s="3">
        <v>5</v>
      </c>
      <c r="F3240" s="3">
        <v>1</v>
      </c>
      <c r="G3240" s="4">
        <v>0.13</v>
      </c>
      <c r="H3240" s="3"/>
      <c r="I3240" s="3"/>
      <c r="J3240" s="5">
        <v>1</v>
      </c>
      <c r="L3240" t="s">
        <v>127</v>
      </c>
      <c r="M3240">
        <v>94</v>
      </c>
    </row>
    <row r="3241" spans="1:13" x14ac:dyDescent="0.2">
      <c r="A3241" s="3" t="s">
        <v>507</v>
      </c>
      <c r="B3241" s="3" t="s">
        <v>120</v>
      </c>
      <c r="C3241">
        <f>VLOOKUP(D3241,s5_up,2,FALSE)</f>
        <v>647</v>
      </c>
      <c r="D3241" s="3" t="s">
        <v>344</v>
      </c>
      <c r="E3241" s="3">
        <v>6</v>
      </c>
      <c r="F3241" s="3">
        <v>2</v>
      </c>
      <c r="G3241" s="4">
        <v>0.25</v>
      </c>
      <c r="H3241" s="3"/>
      <c r="I3241" s="3"/>
      <c r="J3241" s="5">
        <v>1</v>
      </c>
      <c r="L3241" t="s">
        <v>34</v>
      </c>
      <c r="M3241">
        <v>234</v>
      </c>
    </row>
    <row r="3242" spans="1:13" x14ac:dyDescent="0.2">
      <c r="A3242" s="3" t="s">
        <v>507</v>
      </c>
      <c r="B3242" s="3" t="s">
        <v>120</v>
      </c>
      <c r="C3242">
        <f>VLOOKUP(D3242,s5_up,2,FALSE)</f>
        <v>647</v>
      </c>
      <c r="D3242" s="3" t="s">
        <v>344</v>
      </c>
      <c r="E3242" s="3">
        <v>7</v>
      </c>
      <c r="F3242" s="3">
        <v>5</v>
      </c>
      <c r="G3242" s="4">
        <v>0.63</v>
      </c>
      <c r="H3242" s="3"/>
      <c r="I3242" s="5">
        <v>0.2</v>
      </c>
      <c r="J3242" s="5">
        <v>0.8</v>
      </c>
      <c r="L3242" t="s">
        <v>125</v>
      </c>
      <c r="M3242">
        <v>3088</v>
      </c>
    </row>
    <row r="3243" spans="1:13" x14ac:dyDescent="0.2">
      <c r="A3243" s="3" t="s">
        <v>507</v>
      </c>
      <c r="B3243" s="3" t="s">
        <v>120</v>
      </c>
      <c r="C3243">
        <f>VLOOKUP(D3243,s5_up,2,FALSE)</f>
        <v>301</v>
      </c>
      <c r="D3243" s="3" t="s">
        <v>172</v>
      </c>
      <c r="E3243" s="3">
        <v>5</v>
      </c>
      <c r="F3243" s="3">
        <v>1</v>
      </c>
      <c r="G3243" s="4">
        <v>0.08</v>
      </c>
      <c r="H3243" s="3"/>
      <c r="I3243" s="3"/>
      <c r="J3243" s="5">
        <v>1</v>
      </c>
      <c r="L3243" t="s">
        <v>123</v>
      </c>
      <c r="M3243">
        <v>54</v>
      </c>
    </row>
    <row r="3244" spans="1:13" x14ac:dyDescent="0.2">
      <c r="A3244" s="3" t="s">
        <v>507</v>
      </c>
      <c r="B3244" s="3" t="s">
        <v>120</v>
      </c>
      <c r="C3244">
        <f>VLOOKUP(D3244,s5_up,2,FALSE)</f>
        <v>301</v>
      </c>
      <c r="D3244" s="3" t="s">
        <v>172</v>
      </c>
      <c r="E3244" s="3">
        <v>6</v>
      </c>
      <c r="F3244" s="3">
        <v>1</v>
      </c>
      <c r="G3244" s="4">
        <v>0.08</v>
      </c>
      <c r="H3244" s="3"/>
      <c r="I3244" s="3"/>
      <c r="J3244" s="5">
        <v>1</v>
      </c>
      <c r="L3244" t="s">
        <v>155</v>
      </c>
      <c r="M3244">
        <v>66</v>
      </c>
    </row>
    <row r="3245" spans="1:13" x14ac:dyDescent="0.2">
      <c r="A3245" s="3" t="s">
        <v>507</v>
      </c>
      <c r="B3245" s="3" t="s">
        <v>120</v>
      </c>
      <c r="C3245">
        <f>VLOOKUP(D3245,s5_up,2,FALSE)</f>
        <v>301</v>
      </c>
      <c r="D3245" s="3" t="s">
        <v>172</v>
      </c>
      <c r="E3245" s="3">
        <v>7</v>
      </c>
      <c r="F3245" s="3">
        <v>10</v>
      </c>
      <c r="G3245" s="4">
        <v>0.83</v>
      </c>
      <c r="H3245" s="5">
        <v>0.3</v>
      </c>
      <c r="I3245" s="5">
        <v>0.2</v>
      </c>
      <c r="J3245" s="5">
        <v>0.5</v>
      </c>
      <c r="L3245" t="s">
        <v>129</v>
      </c>
      <c r="M3245">
        <v>347</v>
      </c>
    </row>
    <row r="3246" spans="1:13" x14ac:dyDescent="0.2">
      <c r="A3246" s="3" t="s">
        <v>507</v>
      </c>
      <c r="B3246" s="3" t="s">
        <v>120</v>
      </c>
      <c r="C3246">
        <f>VLOOKUP(D3246,s5_up,2,FALSE)</f>
        <v>54</v>
      </c>
      <c r="D3246" s="3" t="s">
        <v>123</v>
      </c>
      <c r="E3246" s="3">
        <v>4</v>
      </c>
      <c r="F3246" s="3">
        <v>1</v>
      </c>
      <c r="G3246" s="4">
        <v>0.5</v>
      </c>
      <c r="H3246" s="5">
        <v>1</v>
      </c>
      <c r="I3246" s="3"/>
      <c r="J3246" s="3"/>
      <c r="L3246" t="s">
        <v>115</v>
      </c>
      <c r="M3246">
        <v>86</v>
      </c>
    </row>
    <row r="3247" spans="1:13" x14ac:dyDescent="0.2">
      <c r="A3247" s="3" t="s">
        <v>507</v>
      </c>
      <c r="B3247" s="3" t="s">
        <v>120</v>
      </c>
      <c r="C3247">
        <f>VLOOKUP(D3247,s5_up,2,FALSE)</f>
        <v>54</v>
      </c>
      <c r="D3247" s="3" t="s">
        <v>123</v>
      </c>
      <c r="E3247" s="3">
        <v>6</v>
      </c>
      <c r="F3247" s="3">
        <v>1</v>
      </c>
      <c r="G3247" s="4">
        <v>0.5</v>
      </c>
      <c r="H3247" s="5">
        <v>1</v>
      </c>
      <c r="I3247" s="3"/>
      <c r="J3247" s="3"/>
      <c r="L3247" t="s">
        <v>178</v>
      </c>
      <c r="M3247">
        <v>3089</v>
      </c>
    </row>
    <row r="3248" spans="1:13" x14ac:dyDescent="0.2">
      <c r="A3248" s="3" t="s">
        <v>507</v>
      </c>
      <c r="B3248" s="3" t="s">
        <v>120</v>
      </c>
      <c r="C3248">
        <f>VLOOKUP(D3248,s5_up,2,FALSE)</f>
        <v>66</v>
      </c>
      <c r="D3248" s="3" t="s">
        <v>155</v>
      </c>
      <c r="E3248" s="3">
        <v>2</v>
      </c>
      <c r="F3248" s="3">
        <v>1</v>
      </c>
      <c r="G3248" s="4">
        <v>0.01</v>
      </c>
      <c r="H3248" s="3"/>
      <c r="I3248" s="3"/>
      <c r="J3248" s="5">
        <v>1</v>
      </c>
      <c r="L3248" t="s">
        <v>573</v>
      </c>
      <c r="M3248">
        <v>101</v>
      </c>
    </row>
    <row r="3249" spans="1:13" x14ac:dyDescent="0.2">
      <c r="A3249" s="3" t="s">
        <v>507</v>
      </c>
      <c r="B3249" s="3" t="s">
        <v>120</v>
      </c>
      <c r="C3249">
        <f>VLOOKUP(D3249,s5_up,2,FALSE)</f>
        <v>66</v>
      </c>
      <c r="D3249" s="3" t="s">
        <v>155</v>
      </c>
      <c r="E3249" s="3">
        <v>3</v>
      </c>
      <c r="F3249" s="3">
        <v>1</v>
      </c>
      <c r="G3249" s="4">
        <v>0.01</v>
      </c>
      <c r="H3249" s="3"/>
      <c r="I3249" s="3"/>
      <c r="J3249" s="5">
        <v>1</v>
      </c>
      <c r="L3249" t="s">
        <v>172</v>
      </c>
      <c r="M3249">
        <v>301</v>
      </c>
    </row>
    <row r="3250" spans="1:13" x14ac:dyDescent="0.2">
      <c r="A3250" s="3" t="s">
        <v>507</v>
      </c>
      <c r="B3250" s="3" t="s">
        <v>120</v>
      </c>
      <c r="C3250">
        <f>VLOOKUP(D3250,s5_up,2,FALSE)</f>
        <v>66</v>
      </c>
      <c r="D3250" s="3" t="s">
        <v>155</v>
      </c>
      <c r="E3250" s="3">
        <v>4</v>
      </c>
      <c r="F3250" s="3">
        <v>13</v>
      </c>
      <c r="G3250" s="4">
        <v>0.14000000000000001</v>
      </c>
      <c r="H3250" s="5">
        <v>7.6999999999999999E-2</v>
      </c>
      <c r="I3250" s="5">
        <v>0.46200000000000002</v>
      </c>
      <c r="J3250" s="5">
        <v>0.46200000000000002</v>
      </c>
      <c r="L3250" t="s">
        <v>176</v>
      </c>
      <c r="M3250">
        <v>751</v>
      </c>
    </row>
    <row r="3251" spans="1:13" x14ac:dyDescent="0.2">
      <c r="A3251" s="3" t="s">
        <v>507</v>
      </c>
      <c r="B3251" s="3" t="s">
        <v>120</v>
      </c>
      <c r="C3251">
        <f>VLOOKUP(D3251,s5_up,2,FALSE)</f>
        <v>66</v>
      </c>
      <c r="D3251" s="3" t="s">
        <v>155</v>
      </c>
      <c r="E3251" s="3">
        <v>5</v>
      </c>
      <c r="F3251" s="3">
        <v>20</v>
      </c>
      <c r="G3251" s="4">
        <v>0.22</v>
      </c>
      <c r="H3251" s="5">
        <v>0.6</v>
      </c>
      <c r="I3251" s="5">
        <v>0.15</v>
      </c>
      <c r="J3251" s="5">
        <v>0.25</v>
      </c>
      <c r="L3251" t="s">
        <v>344</v>
      </c>
      <c r="M3251">
        <v>647</v>
      </c>
    </row>
    <row r="3252" spans="1:13" x14ac:dyDescent="0.2">
      <c r="A3252" s="3" t="s">
        <v>507</v>
      </c>
      <c r="B3252" s="3" t="s">
        <v>120</v>
      </c>
      <c r="C3252">
        <f>VLOOKUP(D3252,s5_up,2,FALSE)</f>
        <v>66</v>
      </c>
      <c r="D3252" s="3" t="s">
        <v>155</v>
      </c>
      <c r="E3252" s="3">
        <v>6</v>
      </c>
      <c r="F3252" s="3">
        <v>17</v>
      </c>
      <c r="G3252" s="4">
        <v>0.19</v>
      </c>
      <c r="H3252" s="5">
        <v>0.41199999999999998</v>
      </c>
      <c r="I3252" s="5">
        <v>0.52900000000000003</v>
      </c>
      <c r="J3252" s="5">
        <v>5.8999999999999997E-2</v>
      </c>
      <c r="L3252" t="s">
        <v>97</v>
      </c>
      <c r="M3252">
        <v>712</v>
      </c>
    </row>
    <row r="3253" spans="1:13" x14ac:dyDescent="0.2">
      <c r="A3253" s="3" t="s">
        <v>507</v>
      </c>
      <c r="B3253" s="3" t="s">
        <v>120</v>
      </c>
      <c r="C3253">
        <f>VLOOKUP(D3253,s5_up,2,FALSE)</f>
        <v>66</v>
      </c>
      <c r="D3253" s="3" t="s">
        <v>155</v>
      </c>
      <c r="E3253" s="3">
        <v>7</v>
      </c>
      <c r="F3253" s="3">
        <v>38</v>
      </c>
      <c r="G3253" s="4">
        <v>0.42</v>
      </c>
      <c r="H3253" s="5">
        <v>0.34200000000000003</v>
      </c>
      <c r="I3253" s="5">
        <v>0.34200000000000003</v>
      </c>
      <c r="J3253" s="5">
        <v>0.316</v>
      </c>
      <c r="L3253" t="s">
        <v>553</v>
      </c>
      <c r="M3253">
        <v>640</v>
      </c>
    </row>
    <row r="3254" spans="1:13" x14ac:dyDescent="0.2">
      <c r="A3254" s="3" t="s">
        <v>507</v>
      </c>
      <c r="B3254" s="3" t="s">
        <v>120</v>
      </c>
      <c r="C3254">
        <f>VLOOKUP(D3254,s5_up,2,FALSE)</f>
        <v>3088</v>
      </c>
      <c r="D3254" s="3" t="s">
        <v>125</v>
      </c>
      <c r="E3254" s="3">
        <v>4</v>
      </c>
      <c r="F3254" s="3">
        <v>1</v>
      </c>
      <c r="G3254" s="4">
        <v>0.5</v>
      </c>
      <c r="H3254" s="5">
        <v>1</v>
      </c>
      <c r="I3254" s="3"/>
      <c r="J3254" s="3"/>
      <c r="L3254" t="s">
        <v>552</v>
      </c>
      <c r="M3254">
        <v>705</v>
      </c>
    </row>
    <row r="3255" spans="1:13" x14ac:dyDescent="0.2">
      <c r="A3255" s="3" t="s">
        <v>507</v>
      </c>
      <c r="B3255" s="3" t="s">
        <v>120</v>
      </c>
      <c r="C3255">
        <f>VLOOKUP(D3255,s5_up,2,FALSE)</f>
        <v>3088</v>
      </c>
      <c r="D3255" s="3" t="s">
        <v>125</v>
      </c>
      <c r="E3255" s="3">
        <v>6</v>
      </c>
      <c r="F3255" s="3">
        <v>1</v>
      </c>
      <c r="G3255" s="4">
        <v>0.5</v>
      </c>
      <c r="H3255" s="5">
        <v>1</v>
      </c>
      <c r="I3255" s="3"/>
      <c r="J3255" s="3"/>
      <c r="K3255" t="str">
        <f t="shared" si="99"/>
        <v/>
      </c>
    </row>
    <row r="3256" spans="1:13" x14ac:dyDescent="0.2">
      <c r="A3256" s="3" t="s">
        <v>507</v>
      </c>
      <c r="B3256" s="3" t="s">
        <v>120</v>
      </c>
      <c r="C3256">
        <f>VLOOKUP(D3256,s5_up,2,FALSE)</f>
        <v>320</v>
      </c>
      <c r="D3256" s="3" t="s">
        <v>42</v>
      </c>
      <c r="E3256" s="3">
        <v>1</v>
      </c>
      <c r="F3256" s="3">
        <v>2</v>
      </c>
      <c r="G3256" s="4">
        <v>0.01</v>
      </c>
      <c r="H3256" s="3"/>
      <c r="I3256" s="5">
        <v>1</v>
      </c>
      <c r="J3256" s="3"/>
      <c r="K3256" t="str">
        <f t="shared" si="99"/>
        <v/>
      </c>
    </row>
    <row r="3257" spans="1:13" x14ac:dyDescent="0.2">
      <c r="A3257" s="3" t="s">
        <v>507</v>
      </c>
      <c r="B3257" s="3" t="s">
        <v>120</v>
      </c>
      <c r="C3257">
        <f>VLOOKUP(D3257,s5_up,2,FALSE)</f>
        <v>320</v>
      </c>
      <c r="D3257" s="3" t="s">
        <v>42</v>
      </c>
      <c r="E3257" s="3">
        <v>2</v>
      </c>
      <c r="F3257" s="3">
        <v>19</v>
      </c>
      <c r="G3257" s="4">
        <v>0.06</v>
      </c>
      <c r="H3257" s="5">
        <v>0.105</v>
      </c>
      <c r="I3257" s="5">
        <v>0.78900000000000003</v>
      </c>
      <c r="J3257" s="5">
        <v>0.105</v>
      </c>
      <c r="K3257" t="str">
        <f t="shared" si="99"/>
        <v/>
      </c>
    </row>
    <row r="3258" spans="1:13" x14ac:dyDescent="0.2">
      <c r="A3258" s="3" t="s">
        <v>507</v>
      </c>
      <c r="B3258" s="3" t="s">
        <v>120</v>
      </c>
      <c r="C3258">
        <f>VLOOKUP(D3258,s5_up,2,FALSE)</f>
        <v>320</v>
      </c>
      <c r="D3258" s="3" t="s">
        <v>42</v>
      </c>
      <c r="E3258" s="3">
        <v>3</v>
      </c>
      <c r="F3258" s="3">
        <v>27</v>
      </c>
      <c r="G3258" s="4">
        <v>0.08</v>
      </c>
      <c r="H3258" s="5">
        <v>0.48099999999999998</v>
      </c>
      <c r="I3258" s="5">
        <v>0.40699999999999997</v>
      </c>
      <c r="J3258" s="5">
        <v>0.111</v>
      </c>
      <c r="K3258" t="str">
        <f t="shared" si="99"/>
        <v/>
      </c>
    </row>
    <row r="3259" spans="1:13" x14ac:dyDescent="0.2">
      <c r="A3259" s="3" t="s">
        <v>507</v>
      </c>
      <c r="B3259" s="3" t="s">
        <v>120</v>
      </c>
      <c r="C3259">
        <f>VLOOKUP(D3259,s5_up,2,FALSE)</f>
        <v>320</v>
      </c>
      <c r="D3259" s="3" t="s">
        <v>42</v>
      </c>
      <c r="E3259" s="3">
        <v>4</v>
      </c>
      <c r="F3259" s="3">
        <v>42</v>
      </c>
      <c r="G3259" s="4">
        <v>0.13</v>
      </c>
      <c r="H3259" s="5">
        <v>0.47599999999999998</v>
      </c>
      <c r="I3259" s="5">
        <v>0.31</v>
      </c>
      <c r="J3259" s="5">
        <v>0.214</v>
      </c>
      <c r="K3259" t="str">
        <f t="shared" si="99"/>
        <v/>
      </c>
    </row>
    <row r="3260" spans="1:13" x14ac:dyDescent="0.2">
      <c r="A3260" s="3" t="s">
        <v>507</v>
      </c>
      <c r="B3260" s="3" t="s">
        <v>120</v>
      </c>
      <c r="C3260">
        <f>VLOOKUP(D3260,s5_up,2,FALSE)</f>
        <v>320</v>
      </c>
      <c r="D3260" s="3" t="s">
        <v>42</v>
      </c>
      <c r="E3260" s="3">
        <v>5</v>
      </c>
      <c r="F3260" s="3">
        <v>50</v>
      </c>
      <c r="G3260" s="4">
        <v>0.15</v>
      </c>
      <c r="H3260" s="5">
        <v>0.72</v>
      </c>
      <c r="I3260" s="5">
        <v>0.14000000000000001</v>
      </c>
      <c r="J3260" s="5">
        <v>0.14000000000000001</v>
      </c>
      <c r="K3260" t="str">
        <f t="shared" si="99"/>
        <v/>
      </c>
    </row>
    <row r="3261" spans="1:13" x14ac:dyDescent="0.2">
      <c r="A3261" s="3" t="s">
        <v>507</v>
      </c>
      <c r="B3261" s="3" t="s">
        <v>120</v>
      </c>
      <c r="C3261">
        <f>VLOOKUP(D3261,s5_up,2,FALSE)</f>
        <v>320</v>
      </c>
      <c r="D3261" s="3" t="s">
        <v>42</v>
      </c>
      <c r="E3261" s="3">
        <v>6</v>
      </c>
      <c r="F3261" s="3">
        <v>60</v>
      </c>
      <c r="G3261" s="4">
        <v>0.18</v>
      </c>
      <c r="H3261" s="5">
        <v>0.4</v>
      </c>
      <c r="I3261" s="5">
        <v>0.45</v>
      </c>
      <c r="J3261" s="5">
        <v>0.15</v>
      </c>
      <c r="K3261" t="str">
        <f t="shared" si="99"/>
        <v/>
      </c>
    </row>
    <row r="3262" spans="1:13" x14ac:dyDescent="0.2">
      <c r="A3262" s="3" t="s">
        <v>507</v>
      </c>
      <c r="B3262" s="3" t="s">
        <v>120</v>
      </c>
      <c r="C3262">
        <f>VLOOKUP(D3262,s5_up,2,FALSE)</f>
        <v>320</v>
      </c>
      <c r="D3262" s="3" t="s">
        <v>42</v>
      </c>
      <c r="E3262" s="3">
        <v>7</v>
      </c>
      <c r="F3262" s="3">
        <v>127</v>
      </c>
      <c r="G3262" s="4">
        <v>0.39</v>
      </c>
      <c r="H3262" s="5">
        <v>0.39400000000000002</v>
      </c>
      <c r="I3262" s="5">
        <v>0.48799999999999999</v>
      </c>
      <c r="J3262" s="5">
        <v>0.11799999999999999</v>
      </c>
      <c r="K3262" t="str">
        <f t="shared" si="99"/>
        <v/>
      </c>
    </row>
    <row r="3263" spans="1:13" x14ac:dyDescent="0.2">
      <c r="A3263" s="3" t="s">
        <v>507</v>
      </c>
      <c r="B3263" s="3" t="s">
        <v>120</v>
      </c>
      <c r="C3263">
        <f>VLOOKUP(D3263,s5_up,2,FALSE)</f>
        <v>3089</v>
      </c>
      <c r="D3263" s="3" t="s">
        <v>178</v>
      </c>
      <c r="E3263" s="3">
        <v>6</v>
      </c>
      <c r="F3263" s="3">
        <v>3</v>
      </c>
      <c r="G3263" s="4">
        <v>0.5</v>
      </c>
      <c r="H3263" s="5">
        <v>0.33300000000000002</v>
      </c>
      <c r="I3263" s="3"/>
      <c r="J3263" s="5">
        <v>0.66700000000000004</v>
      </c>
      <c r="K3263" t="str">
        <f t="shared" si="99"/>
        <v/>
      </c>
    </row>
    <row r="3264" spans="1:13" x14ac:dyDescent="0.2">
      <c r="A3264" s="3" t="s">
        <v>507</v>
      </c>
      <c r="B3264" s="3" t="s">
        <v>120</v>
      </c>
      <c r="C3264">
        <f>VLOOKUP(D3264,s5_up,2,FALSE)</f>
        <v>3089</v>
      </c>
      <c r="D3264" s="3" t="s">
        <v>178</v>
      </c>
      <c r="E3264" s="3">
        <v>7</v>
      </c>
      <c r="F3264" s="3">
        <v>3</v>
      </c>
      <c r="G3264" s="4">
        <v>0.5</v>
      </c>
      <c r="H3264" s="5">
        <v>0.66700000000000004</v>
      </c>
      <c r="I3264" s="3"/>
      <c r="J3264" s="5">
        <v>0.33300000000000002</v>
      </c>
      <c r="K3264" t="str">
        <f t="shared" si="99"/>
        <v/>
      </c>
    </row>
    <row r="3265" spans="1:11" x14ac:dyDescent="0.2">
      <c r="A3265" s="3" t="s">
        <v>507</v>
      </c>
      <c r="B3265" s="3" t="s">
        <v>120</v>
      </c>
      <c r="C3265">
        <f>VLOOKUP(D3265,s5_up,2,FALSE)</f>
        <v>86</v>
      </c>
      <c r="D3265" s="3" t="s">
        <v>115</v>
      </c>
      <c r="E3265" s="3">
        <v>1</v>
      </c>
      <c r="F3265" s="3">
        <v>1</v>
      </c>
      <c r="G3265" s="4">
        <v>0.01</v>
      </c>
      <c r="H3265" s="3"/>
      <c r="I3265" s="5">
        <v>1</v>
      </c>
      <c r="J3265" s="3"/>
      <c r="K3265" t="str">
        <f t="shared" si="99"/>
        <v/>
      </c>
    </row>
    <row r="3266" spans="1:11" x14ac:dyDescent="0.2">
      <c r="A3266" s="3" t="s">
        <v>507</v>
      </c>
      <c r="B3266" s="3" t="s">
        <v>120</v>
      </c>
      <c r="C3266">
        <f>VLOOKUP(D3266,s5_up,2,FALSE)</f>
        <v>86</v>
      </c>
      <c r="D3266" s="3" t="s">
        <v>115</v>
      </c>
      <c r="E3266" s="3">
        <v>3</v>
      </c>
      <c r="F3266" s="3">
        <v>1</v>
      </c>
      <c r="G3266" s="4">
        <v>0.01</v>
      </c>
      <c r="H3266" s="5">
        <v>1</v>
      </c>
      <c r="I3266" s="3"/>
      <c r="J3266" s="3"/>
      <c r="K3266" t="str">
        <f t="shared" si="99"/>
        <v/>
      </c>
    </row>
    <row r="3267" spans="1:11" x14ac:dyDescent="0.2">
      <c r="A3267" s="3" t="s">
        <v>507</v>
      </c>
      <c r="B3267" s="3" t="s">
        <v>120</v>
      </c>
      <c r="C3267">
        <f>VLOOKUP(D3267,s5_up,2,FALSE)</f>
        <v>86</v>
      </c>
      <c r="D3267" s="3" t="s">
        <v>115</v>
      </c>
      <c r="E3267" s="3">
        <v>4</v>
      </c>
      <c r="F3267" s="3">
        <v>11</v>
      </c>
      <c r="G3267" s="4">
        <v>0.14000000000000001</v>
      </c>
      <c r="H3267" s="5">
        <v>1</v>
      </c>
      <c r="I3267" s="3"/>
      <c r="J3267" s="3"/>
      <c r="K3267" t="str">
        <f t="shared" si="99"/>
        <v/>
      </c>
    </row>
    <row r="3268" spans="1:11" x14ac:dyDescent="0.2">
      <c r="A3268" s="3" t="s">
        <v>507</v>
      </c>
      <c r="B3268" s="3" t="s">
        <v>120</v>
      </c>
      <c r="C3268">
        <f>VLOOKUP(D3268,s5_up,2,FALSE)</f>
        <v>86</v>
      </c>
      <c r="D3268" s="3" t="s">
        <v>115</v>
      </c>
      <c r="E3268" s="3">
        <v>5</v>
      </c>
      <c r="F3268" s="3">
        <v>17</v>
      </c>
      <c r="G3268" s="4">
        <v>0.21</v>
      </c>
      <c r="H3268" s="5">
        <v>1</v>
      </c>
      <c r="I3268" s="3"/>
      <c r="J3268" s="3"/>
      <c r="K3268" t="str">
        <f t="shared" si="99"/>
        <v/>
      </c>
    </row>
    <row r="3269" spans="1:11" x14ac:dyDescent="0.2">
      <c r="A3269" s="3" t="s">
        <v>507</v>
      </c>
      <c r="B3269" s="3" t="s">
        <v>120</v>
      </c>
      <c r="C3269">
        <f>VLOOKUP(D3269,s5_up,2,FALSE)</f>
        <v>86</v>
      </c>
      <c r="D3269" s="3" t="s">
        <v>115</v>
      </c>
      <c r="E3269" s="3">
        <v>6</v>
      </c>
      <c r="F3269" s="3">
        <v>22</v>
      </c>
      <c r="G3269" s="4">
        <v>0.28000000000000003</v>
      </c>
      <c r="H3269" s="5">
        <v>0.77300000000000002</v>
      </c>
      <c r="I3269" s="5">
        <v>4.4999999999999998E-2</v>
      </c>
      <c r="J3269" s="5">
        <v>0.182</v>
      </c>
      <c r="K3269" t="str">
        <f t="shared" si="99"/>
        <v/>
      </c>
    </row>
    <row r="3270" spans="1:11" x14ac:dyDescent="0.2">
      <c r="A3270" s="3" t="s">
        <v>507</v>
      </c>
      <c r="B3270" s="3" t="s">
        <v>120</v>
      </c>
      <c r="C3270">
        <f>VLOOKUP(D3270,s5_up,2,FALSE)</f>
        <v>86</v>
      </c>
      <c r="D3270" s="3" t="s">
        <v>115</v>
      </c>
      <c r="E3270" s="3">
        <v>7</v>
      </c>
      <c r="F3270" s="3">
        <v>28</v>
      </c>
      <c r="G3270" s="4">
        <v>0.35</v>
      </c>
      <c r="H3270" s="5">
        <v>0.53600000000000003</v>
      </c>
      <c r="I3270" s="5">
        <v>0.17899999999999999</v>
      </c>
      <c r="J3270" s="5">
        <v>0.28599999999999998</v>
      </c>
      <c r="K3270" t="str">
        <f t="shared" si="99"/>
        <v/>
      </c>
    </row>
    <row r="3271" spans="1:11" x14ac:dyDescent="0.2">
      <c r="A3271" s="3" t="s">
        <v>507</v>
      </c>
      <c r="B3271" s="3" t="s">
        <v>120</v>
      </c>
      <c r="C3271">
        <f>VLOOKUP(D3271,s5_up,2,FALSE)</f>
        <v>94</v>
      </c>
      <c r="D3271" s="3" t="s">
        <v>127</v>
      </c>
      <c r="E3271" s="3">
        <v>1</v>
      </c>
      <c r="F3271" s="3">
        <v>1</v>
      </c>
      <c r="G3271" s="4">
        <v>0</v>
      </c>
      <c r="H3271" s="3"/>
      <c r="I3271" s="5">
        <v>1</v>
      </c>
      <c r="J3271" s="3"/>
      <c r="K3271" t="str">
        <f t="shared" si="99"/>
        <v/>
      </c>
    </row>
    <row r="3272" spans="1:11" x14ac:dyDescent="0.2">
      <c r="A3272" s="3" t="s">
        <v>507</v>
      </c>
      <c r="B3272" s="3" t="s">
        <v>120</v>
      </c>
      <c r="C3272">
        <f>VLOOKUP(D3272,s5_up,2,FALSE)</f>
        <v>94</v>
      </c>
      <c r="D3272" s="3" t="s">
        <v>127</v>
      </c>
      <c r="E3272" s="3">
        <v>2</v>
      </c>
      <c r="F3272" s="3">
        <v>9</v>
      </c>
      <c r="G3272" s="4">
        <v>0.03</v>
      </c>
      <c r="H3272" s="5">
        <v>0.111</v>
      </c>
      <c r="I3272" s="5">
        <v>0.66700000000000004</v>
      </c>
      <c r="J3272" s="5">
        <v>0.222</v>
      </c>
      <c r="K3272" t="str">
        <f t="shared" si="99"/>
        <v/>
      </c>
    </row>
    <row r="3273" spans="1:11" x14ac:dyDescent="0.2">
      <c r="A3273" s="3" t="s">
        <v>507</v>
      </c>
      <c r="B3273" s="3" t="s">
        <v>120</v>
      </c>
      <c r="C3273">
        <f>VLOOKUP(D3273,s5_up,2,FALSE)</f>
        <v>94</v>
      </c>
      <c r="D3273" s="3" t="s">
        <v>127</v>
      </c>
      <c r="E3273" s="3">
        <v>3</v>
      </c>
      <c r="F3273" s="3">
        <v>19</v>
      </c>
      <c r="G3273" s="4">
        <v>0.06</v>
      </c>
      <c r="H3273" s="5">
        <v>0.42099999999999999</v>
      </c>
      <c r="I3273" s="5">
        <v>0.42099999999999999</v>
      </c>
      <c r="J3273" s="5">
        <v>0.158</v>
      </c>
      <c r="K3273" t="str">
        <f t="shared" si="99"/>
        <v/>
      </c>
    </row>
    <row r="3274" spans="1:11" x14ac:dyDescent="0.2">
      <c r="A3274" s="3" t="s">
        <v>507</v>
      </c>
      <c r="B3274" s="3" t="s">
        <v>120</v>
      </c>
      <c r="C3274">
        <f>VLOOKUP(D3274,s5_up,2,FALSE)</f>
        <v>94</v>
      </c>
      <c r="D3274" s="3" t="s">
        <v>127</v>
      </c>
      <c r="E3274" s="3">
        <v>4</v>
      </c>
      <c r="F3274" s="3">
        <v>41</v>
      </c>
      <c r="G3274" s="4">
        <v>0.13</v>
      </c>
      <c r="H3274" s="5">
        <v>0.39</v>
      </c>
      <c r="I3274" s="5">
        <v>0.19500000000000001</v>
      </c>
      <c r="J3274" s="5">
        <v>0.41499999999999998</v>
      </c>
      <c r="K3274" t="str">
        <f t="shared" si="99"/>
        <v/>
      </c>
    </row>
    <row r="3275" spans="1:11" x14ac:dyDescent="0.2">
      <c r="A3275" s="3" t="s">
        <v>507</v>
      </c>
      <c r="B3275" s="3" t="s">
        <v>120</v>
      </c>
      <c r="C3275">
        <f>VLOOKUP(D3275,s5_up,2,FALSE)</f>
        <v>94</v>
      </c>
      <c r="D3275" s="3" t="s">
        <v>127</v>
      </c>
      <c r="E3275" s="3">
        <v>5</v>
      </c>
      <c r="F3275" s="3">
        <v>79</v>
      </c>
      <c r="G3275" s="4">
        <v>0.26</v>
      </c>
      <c r="H3275" s="5">
        <v>0.54400000000000004</v>
      </c>
      <c r="I3275" s="5">
        <v>0.16500000000000001</v>
      </c>
      <c r="J3275" s="5">
        <v>0.29099999999999998</v>
      </c>
      <c r="K3275" t="str">
        <f t="shared" si="99"/>
        <v/>
      </c>
    </row>
    <row r="3276" spans="1:11" x14ac:dyDescent="0.2">
      <c r="A3276" s="3" t="s">
        <v>507</v>
      </c>
      <c r="B3276" s="3" t="s">
        <v>120</v>
      </c>
      <c r="C3276">
        <f>VLOOKUP(D3276,s5_up,2,FALSE)</f>
        <v>94</v>
      </c>
      <c r="D3276" s="3" t="s">
        <v>127</v>
      </c>
      <c r="E3276" s="3">
        <v>6</v>
      </c>
      <c r="F3276" s="3">
        <v>68</v>
      </c>
      <c r="G3276" s="4">
        <v>0.22</v>
      </c>
      <c r="H3276" s="5">
        <v>0.20599999999999999</v>
      </c>
      <c r="I3276" s="5">
        <v>0.57399999999999995</v>
      </c>
      <c r="J3276" s="5">
        <v>0.221</v>
      </c>
      <c r="K3276" t="str">
        <f t="shared" si="99"/>
        <v/>
      </c>
    </row>
    <row r="3277" spans="1:11" x14ac:dyDescent="0.2">
      <c r="A3277" s="3" t="s">
        <v>507</v>
      </c>
      <c r="B3277" s="3" t="s">
        <v>120</v>
      </c>
      <c r="C3277">
        <f>VLOOKUP(D3277,s5_up,2,FALSE)</f>
        <v>94</v>
      </c>
      <c r="D3277" s="3" t="s">
        <v>127</v>
      </c>
      <c r="E3277" s="3">
        <v>7</v>
      </c>
      <c r="F3277" s="3">
        <v>88</v>
      </c>
      <c r="G3277" s="4">
        <v>0.28999999999999998</v>
      </c>
      <c r="H3277" s="5">
        <v>0.23899999999999999</v>
      </c>
      <c r="I3277" s="5">
        <v>0.60199999999999998</v>
      </c>
      <c r="J3277" s="5">
        <v>0.159</v>
      </c>
      <c r="K3277" t="str">
        <f t="shared" si="99"/>
        <v/>
      </c>
    </row>
    <row r="3278" spans="1:11" x14ac:dyDescent="0.2">
      <c r="A3278" s="3" t="s">
        <v>507</v>
      </c>
      <c r="B3278" s="3" t="s">
        <v>120</v>
      </c>
      <c r="C3278">
        <f>VLOOKUP(D3278,s5_up,2,FALSE)</f>
        <v>712</v>
      </c>
      <c r="D3278" s="3" t="s">
        <v>97</v>
      </c>
      <c r="E3278" s="3">
        <v>7</v>
      </c>
      <c r="F3278" s="3">
        <v>2</v>
      </c>
      <c r="G3278" s="4">
        <v>1</v>
      </c>
      <c r="H3278" s="3"/>
      <c r="I3278" s="5">
        <v>0.5</v>
      </c>
      <c r="J3278" s="5">
        <v>0.5</v>
      </c>
      <c r="K3278" t="str">
        <f t="shared" si="99"/>
        <v/>
      </c>
    </row>
    <row r="3279" spans="1:11" x14ac:dyDescent="0.2">
      <c r="A3279" s="3" t="s">
        <v>507</v>
      </c>
      <c r="B3279" s="3" t="s">
        <v>120</v>
      </c>
      <c r="C3279">
        <f>VLOOKUP(D3279,s5_up,2,FALSE)</f>
        <v>347</v>
      </c>
      <c r="D3279" s="3" t="s">
        <v>129</v>
      </c>
      <c r="E3279" s="3">
        <v>6</v>
      </c>
      <c r="F3279" s="3">
        <v>3</v>
      </c>
      <c r="G3279" s="4">
        <v>0.3</v>
      </c>
      <c r="H3279" s="5">
        <v>1</v>
      </c>
      <c r="I3279" s="3"/>
      <c r="J3279" s="3"/>
      <c r="K3279" t="str">
        <f t="shared" si="99"/>
        <v/>
      </c>
    </row>
    <row r="3280" spans="1:11" x14ac:dyDescent="0.2">
      <c r="A3280" s="3" t="s">
        <v>507</v>
      </c>
      <c r="B3280" s="3" t="s">
        <v>120</v>
      </c>
      <c r="C3280">
        <f>VLOOKUP(D3280,s5_up,2,FALSE)</f>
        <v>347</v>
      </c>
      <c r="D3280" s="3" t="s">
        <v>129</v>
      </c>
      <c r="E3280" s="3">
        <v>7</v>
      </c>
      <c r="F3280" s="3">
        <v>7</v>
      </c>
      <c r="G3280" s="4">
        <v>0.7</v>
      </c>
      <c r="H3280" s="5">
        <v>0.71399999999999997</v>
      </c>
      <c r="I3280" s="5">
        <v>0.14299999999999999</v>
      </c>
      <c r="J3280" s="5">
        <v>0.14299999999999999</v>
      </c>
      <c r="K3280" t="str">
        <f t="shared" si="99"/>
        <v/>
      </c>
    </row>
    <row r="3281" spans="1:11" x14ac:dyDescent="0.2">
      <c r="A3281" s="3" t="s">
        <v>507</v>
      </c>
      <c r="B3281" s="3" t="s">
        <v>120</v>
      </c>
      <c r="C3281">
        <f>VLOOKUP(D3281,s5_up,2,FALSE)</f>
        <v>640</v>
      </c>
      <c r="D3281" s="3" t="s">
        <v>553</v>
      </c>
      <c r="E3281" s="3">
        <v>5</v>
      </c>
      <c r="F3281" s="3">
        <v>1</v>
      </c>
      <c r="G3281" s="4">
        <v>0.5</v>
      </c>
      <c r="H3281" s="3"/>
      <c r="I3281" s="5">
        <v>1</v>
      </c>
      <c r="J3281" s="3"/>
      <c r="K3281" t="str">
        <f t="shared" si="99"/>
        <v/>
      </c>
    </row>
    <row r="3282" spans="1:11" x14ac:dyDescent="0.2">
      <c r="A3282" s="3" t="s">
        <v>507</v>
      </c>
      <c r="B3282" s="3" t="s">
        <v>120</v>
      </c>
      <c r="C3282">
        <f>VLOOKUP(D3282,s5_up,2,FALSE)</f>
        <v>640</v>
      </c>
      <c r="D3282" s="3" t="s">
        <v>553</v>
      </c>
      <c r="E3282" s="3">
        <v>7</v>
      </c>
      <c r="F3282" s="3">
        <v>1</v>
      </c>
      <c r="G3282" s="4">
        <v>0.5</v>
      </c>
      <c r="H3282" s="3"/>
      <c r="I3282" s="5">
        <v>1</v>
      </c>
      <c r="J3282" s="3"/>
      <c r="K3282" t="str">
        <f t="shared" si="99"/>
        <v/>
      </c>
    </row>
    <row r="3283" spans="1:11" x14ac:dyDescent="0.2">
      <c r="A3283" s="3" t="s">
        <v>507</v>
      </c>
      <c r="B3283" s="3" t="s">
        <v>120</v>
      </c>
      <c r="C3283" t="e">
        <f>VLOOKUP(D3283,s5_up,2,FALSE)</f>
        <v>#N/A</v>
      </c>
      <c r="D3283" s="3" t="s">
        <v>554</v>
      </c>
      <c r="E3283" s="3">
        <v>4</v>
      </c>
      <c r="F3283" s="3">
        <v>3</v>
      </c>
      <c r="G3283" s="4">
        <v>0.17</v>
      </c>
      <c r="H3283" s="5">
        <v>0.33300000000000002</v>
      </c>
      <c r="I3283" s="3"/>
      <c r="J3283" s="5">
        <v>0.66700000000000004</v>
      </c>
      <c r="K3283" t="str">
        <f t="shared" si="99"/>
        <v/>
      </c>
    </row>
    <row r="3284" spans="1:11" x14ac:dyDescent="0.2">
      <c r="A3284" s="3" t="s">
        <v>507</v>
      </c>
      <c r="B3284" s="3" t="s">
        <v>120</v>
      </c>
      <c r="C3284" t="e">
        <f>VLOOKUP(D3284,s5_up,2,FALSE)</f>
        <v>#N/A</v>
      </c>
      <c r="D3284" s="3" t="s">
        <v>554</v>
      </c>
      <c r="E3284" s="3">
        <v>5</v>
      </c>
      <c r="F3284" s="3">
        <v>4</v>
      </c>
      <c r="G3284" s="4">
        <v>0.22</v>
      </c>
      <c r="H3284" s="5">
        <v>0.5</v>
      </c>
      <c r="I3284" s="3"/>
      <c r="J3284" s="5">
        <v>0.5</v>
      </c>
      <c r="K3284" t="str">
        <f t="shared" si="99"/>
        <v/>
      </c>
    </row>
    <row r="3285" spans="1:11" x14ac:dyDescent="0.2">
      <c r="A3285" s="3" t="s">
        <v>507</v>
      </c>
      <c r="B3285" s="3" t="s">
        <v>120</v>
      </c>
      <c r="C3285" t="e">
        <f>VLOOKUP(D3285,s5_up,2,FALSE)</f>
        <v>#N/A</v>
      </c>
      <c r="D3285" s="3" t="s">
        <v>554</v>
      </c>
      <c r="E3285" s="3">
        <v>6</v>
      </c>
      <c r="F3285" s="3">
        <v>2</v>
      </c>
      <c r="G3285" s="4">
        <v>0.11</v>
      </c>
      <c r="H3285" s="5">
        <v>1</v>
      </c>
      <c r="I3285" s="3"/>
      <c r="J3285" s="3"/>
      <c r="K3285" t="str">
        <f t="shared" si="99"/>
        <v/>
      </c>
    </row>
    <row r="3286" spans="1:11" x14ac:dyDescent="0.2">
      <c r="A3286" s="3" t="s">
        <v>507</v>
      </c>
      <c r="B3286" s="3" t="s">
        <v>120</v>
      </c>
      <c r="C3286" t="e">
        <f>VLOOKUP(D3286,s5_up,2,FALSE)</f>
        <v>#N/A</v>
      </c>
      <c r="D3286" s="3" t="s">
        <v>554</v>
      </c>
      <c r="E3286" s="3">
        <v>7</v>
      </c>
      <c r="F3286" s="3">
        <v>9</v>
      </c>
      <c r="G3286" s="4">
        <v>0.5</v>
      </c>
      <c r="H3286" s="5">
        <v>0.66700000000000004</v>
      </c>
      <c r="I3286" s="5">
        <v>0.111</v>
      </c>
      <c r="J3286" s="5">
        <v>0.222</v>
      </c>
      <c r="K3286" t="str">
        <f t="shared" si="99"/>
        <v/>
      </c>
    </row>
    <row r="3287" spans="1:11" x14ac:dyDescent="0.2">
      <c r="A3287" s="3" t="s">
        <v>507</v>
      </c>
      <c r="B3287" s="3" t="s">
        <v>120</v>
      </c>
      <c r="C3287" t="e">
        <f>VLOOKUP(D3287,s5_up,2,FALSE)</f>
        <v>#N/A</v>
      </c>
      <c r="D3287" s="3" t="s">
        <v>555</v>
      </c>
      <c r="E3287" s="3">
        <v>5</v>
      </c>
      <c r="F3287" s="3">
        <v>2</v>
      </c>
      <c r="G3287" s="4">
        <v>0.67</v>
      </c>
      <c r="H3287" s="5">
        <v>0.5</v>
      </c>
      <c r="I3287" s="3"/>
      <c r="J3287" s="5">
        <v>0.5</v>
      </c>
      <c r="K3287" t="str">
        <f t="shared" si="99"/>
        <v/>
      </c>
    </row>
    <row r="3288" spans="1:11" x14ac:dyDescent="0.2">
      <c r="A3288" s="3" t="s">
        <v>507</v>
      </c>
      <c r="B3288" s="3" t="s">
        <v>120</v>
      </c>
      <c r="C3288" t="e">
        <f>VLOOKUP(D3288,s5_up,2,FALSE)</f>
        <v>#N/A</v>
      </c>
      <c r="D3288" s="3" t="s">
        <v>555</v>
      </c>
      <c r="E3288" s="3">
        <v>7</v>
      </c>
      <c r="F3288" s="3">
        <v>1</v>
      </c>
      <c r="G3288" s="4">
        <v>0.33</v>
      </c>
      <c r="H3288" s="3"/>
      <c r="I3288" s="3"/>
      <c r="J3288" s="5">
        <v>1</v>
      </c>
      <c r="K3288" t="str">
        <f t="shared" si="99"/>
        <v/>
      </c>
    </row>
    <row r="3289" spans="1:11" x14ac:dyDescent="0.2">
      <c r="A3289" s="3" t="s">
        <v>507</v>
      </c>
      <c r="B3289" s="3" t="s">
        <v>120</v>
      </c>
      <c r="C3289" t="e">
        <f>VLOOKUP(D3289,s5_up,2,FALSE)</f>
        <v>#N/A</v>
      </c>
      <c r="D3289" s="3" t="s">
        <v>20</v>
      </c>
      <c r="E3289" s="3">
        <v>4</v>
      </c>
      <c r="F3289" s="3">
        <v>1</v>
      </c>
      <c r="G3289" s="4">
        <v>0.33</v>
      </c>
      <c r="H3289" s="5">
        <v>1</v>
      </c>
      <c r="I3289" s="3"/>
      <c r="J3289" s="3"/>
      <c r="K3289" t="str">
        <f t="shared" si="99"/>
        <v/>
      </c>
    </row>
    <row r="3290" spans="1:11" x14ac:dyDescent="0.2">
      <c r="A3290" s="3" t="s">
        <v>507</v>
      </c>
      <c r="B3290" s="3" t="s">
        <v>120</v>
      </c>
      <c r="C3290" t="e">
        <f>VLOOKUP(D3290,s5_up,2,FALSE)</f>
        <v>#N/A</v>
      </c>
      <c r="D3290" s="3" t="s">
        <v>20</v>
      </c>
      <c r="E3290" s="3">
        <v>5</v>
      </c>
      <c r="F3290" s="3">
        <v>1</v>
      </c>
      <c r="G3290" s="4">
        <v>0.33</v>
      </c>
      <c r="H3290" s="3"/>
      <c r="I3290" s="3"/>
      <c r="J3290" s="5">
        <v>1</v>
      </c>
      <c r="K3290" t="str">
        <f t="shared" si="99"/>
        <v/>
      </c>
    </row>
    <row r="3291" spans="1:11" x14ac:dyDescent="0.2">
      <c r="A3291" s="3" t="s">
        <v>507</v>
      </c>
      <c r="B3291" s="3" t="s">
        <v>120</v>
      </c>
      <c r="C3291" t="e">
        <f>VLOOKUP(D3291,s5_up,2,FALSE)</f>
        <v>#N/A</v>
      </c>
      <c r="D3291" s="3" t="s">
        <v>20</v>
      </c>
      <c r="E3291" s="3">
        <v>7</v>
      </c>
      <c r="F3291" s="3">
        <v>1</v>
      </c>
      <c r="G3291" s="4">
        <v>0.33</v>
      </c>
      <c r="H3291" s="3"/>
      <c r="I3291" s="3"/>
      <c r="J3291" s="5">
        <v>1</v>
      </c>
      <c r="K3291" t="str">
        <f t="shared" si="99"/>
        <v/>
      </c>
    </row>
    <row r="3292" spans="1:11" x14ac:dyDescent="0.2">
      <c r="A3292" s="3" t="s">
        <v>507</v>
      </c>
      <c r="B3292" s="3" t="s">
        <v>120</v>
      </c>
      <c r="C3292">
        <f>VLOOKUP(D3292,s5_up,2,FALSE)</f>
        <v>234</v>
      </c>
      <c r="D3292" s="3" t="s">
        <v>34</v>
      </c>
      <c r="E3292" s="3">
        <v>3</v>
      </c>
      <c r="F3292" s="3">
        <v>4</v>
      </c>
      <c r="G3292" s="4">
        <v>0.03</v>
      </c>
      <c r="H3292" s="5">
        <v>0.5</v>
      </c>
      <c r="I3292" s="5">
        <v>0.25</v>
      </c>
      <c r="J3292" s="5">
        <v>0.25</v>
      </c>
      <c r="K3292" t="str">
        <f t="shared" si="99"/>
        <v/>
      </c>
    </row>
    <row r="3293" spans="1:11" x14ac:dyDescent="0.2">
      <c r="A3293" s="3" t="s">
        <v>507</v>
      </c>
      <c r="B3293" s="3" t="s">
        <v>120</v>
      </c>
      <c r="C3293">
        <f>VLOOKUP(D3293,s5_up,2,FALSE)</f>
        <v>234</v>
      </c>
      <c r="D3293" s="3" t="s">
        <v>34</v>
      </c>
      <c r="E3293" s="3">
        <v>4</v>
      </c>
      <c r="F3293" s="3">
        <v>11</v>
      </c>
      <c r="G3293" s="4">
        <v>0.08</v>
      </c>
      <c r="H3293" s="5">
        <v>0.45500000000000002</v>
      </c>
      <c r="I3293" s="5">
        <v>0.36399999999999999</v>
      </c>
      <c r="J3293" s="5">
        <v>0.182</v>
      </c>
      <c r="K3293" t="str">
        <f t="shared" si="99"/>
        <v/>
      </c>
    </row>
    <row r="3294" spans="1:11" x14ac:dyDescent="0.2">
      <c r="A3294" s="3" t="s">
        <v>507</v>
      </c>
      <c r="B3294" s="3" t="s">
        <v>120</v>
      </c>
      <c r="C3294">
        <f>VLOOKUP(D3294,s5_up,2,FALSE)</f>
        <v>234</v>
      </c>
      <c r="D3294" s="3" t="s">
        <v>34</v>
      </c>
      <c r="E3294" s="3">
        <v>5</v>
      </c>
      <c r="F3294" s="3">
        <v>24</v>
      </c>
      <c r="G3294" s="4">
        <v>0.18</v>
      </c>
      <c r="H3294" s="5">
        <v>0.41699999999999998</v>
      </c>
      <c r="I3294" s="5">
        <v>8.3000000000000004E-2</v>
      </c>
      <c r="J3294" s="5">
        <v>0.5</v>
      </c>
      <c r="K3294" t="str">
        <f t="shared" si="99"/>
        <v/>
      </c>
    </row>
    <row r="3295" spans="1:11" x14ac:dyDescent="0.2">
      <c r="A3295" s="3" t="s">
        <v>507</v>
      </c>
      <c r="B3295" s="3" t="s">
        <v>120</v>
      </c>
      <c r="C3295">
        <f>VLOOKUP(D3295,s5_up,2,FALSE)</f>
        <v>234</v>
      </c>
      <c r="D3295" s="3" t="s">
        <v>34</v>
      </c>
      <c r="E3295" s="3">
        <v>6</v>
      </c>
      <c r="F3295" s="3">
        <v>27</v>
      </c>
      <c r="G3295" s="4">
        <v>0.21</v>
      </c>
      <c r="H3295" s="5">
        <v>0.44400000000000001</v>
      </c>
      <c r="I3295" s="5">
        <v>0.25900000000000001</v>
      </c>
      <c r="J3295" s="5">
        <v>0.29599999999999999</v>
      </c>
      <c r="K3295" t="str">
        <f t="shared" si="99"/>
        <v/>
      </c>
    </row>
    <row r="3296" spans="1:11" x14ac:dyDescent="0.2">
      <c r="A3296" s="3" t="s">
        <v>507</v>
      </c>
      <c r="B3296" s="3" t="s">
        <v>120</v>
      </c>
      <c r="C3296">
        <f>VLOOKUP(D3296,s5_up,2,FALSE)</f>
        <v>234</v>
      </c>
      <c r="D3296" s="3" t="s">
        <v>34</v>
      </c>
      <c r="E3296" s="3">
        <v>7</v>
      </c>
      <c r="F3296" s="3">
        <v>65</v>
      </c>
      <c r="G3296" s="4">
        <v>0.5</v>
      </c>
      <c r="H3296" s="5">
        <v>0.308</v>
      </c>
      <c r="I3296" s="5">
        <v>0.50800000000000001</v>
      </c>
      <c r="J3296" s="5">
        <v>0.185</v>
      </c>
      <c r="K3296" t="str">
        <f t="shared" ref="K3296:K3341" si="100">TRIM(L3296)</f>
        <v/>
      </c>
    </row>
    <row r="3297" spans="1:13" x14ac:dyDescent="0.2">
      <c r="A3297" s="3" t="s">
        <v>507</v>
      </c>
      <c r="B3297" s="3" t="s">
        <v>88</v>
      </c>
      <c r="C3297">
        <f>VLOOKUP(D3297,s5_blr,2,FALSE)</f>
        <v>389</v>
      </c>
      <c r="D3297" s="3" t="s">
        <v>100</v>
      </c>
      <c r="E3297" s="3">
        <v>3</v>
      </c>
      <c r="F3297" s="3">
        <v>10</v>
      </c>
      <c r="G3297" s="4">
        <v>0.04</v>
      </c>
      <c r="H3297" s="5">
        <v>1</v>
      </c>
      <c r="I3297" s="3"/>
      <c r="J3297" s="3"/>
      <c r="L3297" s="3" t="s">
        <v>97</v>
      </c>
      <c r="M3297" s="3">
        <v>326</v>
      </c>
    </row>
    <row r="3298" spans="1:13" x14ac:dyDescent="0.2">
      <c r="A3298" s="3" t="s">
        <v>507</v>
      </c>
      <c r="B3298" s="3" t="s">
        <v>88</v>
      </c>
      <c r="C3298">
        <f>VLOOKUP(D3298,s5_blr,2,FALSE)</f>
        <v>389</v>
      </c>
      <c r="D3298" s="3" t="s">
        <v>100</v>
      </c>
      <c r="E3298" s="3">
        <v>4</v>
      </c>
      <c r="F3298" s="3">
        <v>26</v>
      </c>
      <c r="G3298" s="4">
        <v>0.1</v>
      </c>
      <c r="H3298" s="5">
        <v>0.57699999999999996</v>
      </c>
      <c r="I3298" s="5">
        <v>0.23100000000000001</v>
      </c>
      <c r="J3298" s="5">
        <v>0.192</v>
      </c>
      <c r="L3298" s="3" t="s">
        <v>100</v>
      </c>
      <c r="M3298" s="3">
        <v>389</v>
      </c>
    </row>
    <row r="3299" spans="1:13" x14ac:dyDescent="0.2">
      <c r="A3299" s="3" t="s">
        <v>507</v>
      </c>
      <c r="B3299" s="3" t="s">
        <v>88</v>
      </c>
      <c r="C3299">
        <f>VLOOKUP(D3299,s5_blr,2,FALSE)</f>
        <v>389</v>
      </c>
      <c r="D3299" s="3" t="s">
        <v>100</v>
      </c>
      <c r="E3299" s="3">
        <v>5</v>
      </c>
      <c r="F3299" s="3">
        <v>47</v>
      </c>
      <c r="G3299" s="4">
        <v>0.18</v>
      </c>
      <c r="H3299" s="5">
        <v>0.66</v>
      </c>
      <c r="I3299" s="5">
        <v>6.4000000000000001E-2</v>
      </c>
      <c r="J3299" s="5">
        <v>0.27700000000000002</v>
      </c>
      <c r="L3299" s="3" t="s">
        <v>95</v>
      </c>
      <c r="M3299" s="3">
        <v>769</v>
      </c>
    </row>
    <row r="3300" spans="1:13" x14ac:dyDescent="0.2">
      <c r="A3300" s="3" t="s">
        <v>507</v>
      </c>
      <c r="B3300" s="3" t="s">
        <v>88</v>
      </c>
      <c r="C3300">
        <f>VLOOKUP(D3300,s5_blr,2,FALSE)</f>
        <v>389</v>
      </c>
      <c r="D3300" s="3" t="s">
        <v>100</v>
      </c>
      <c r="E3300" s="3">
        <v>6</v>
      </c>
      <c r="F3300" s="3">
        <v>59</v>
      </c>
      <c r="G3300" s="4">
        <v>0.23</v>
      </c>
      <c r="H3300" s="5">
        <v>0.23699999999999999</v>
      </c>
      <c r="I3300" s="5">
        <v>0.52500000000000002</v>
      </c>
      <c r="J3300" s="5">
        <v>0.23699999999999999</v>
      </c>
      <c r="L3300" s="3" t="s">
        <v>191</v>
      </c>
      <c r="M3300" s="3">
        <v>157</v>
      </c>
    </row>
    <row r="3301" spans="1:13" x14ac:dyDescent="0.2">
      <c r="A3301" s="3" t="s">
        <v>507</v>
      </c>
      <c r="B3301" s="3" t="s">
        <v>88</v>
      </c>
      <c r="C3301">
        <f>VLOOKUP(D3301,s5_blr,2,FALSE)</f>
        <v>389</v>
      </c>
      <c r="D3301" s="3" t="s">
        <v>100</v>
      </c>
      <c r="E3301" s="3">
        <v>7</v>
      </c>
      <c r="F3301" s="3">
        <v>115</v>
      </c>
      <c r="G3301" s="4">
        <v>0.45</v>
      </c>
      <c r="H3301" s="5">
        <v>0.496</v>
      </c>
      <c r="I3301" s="5">
        <v>0.27800000000000002</v>
      </c>
      <c r="J3301" s="5">
        <v>0.22600000000000001</v>
      </c>
      <c r="L3301" s="3" t="s">
        <v>14</v>
      </c>
      <c r="M3301" s="3">
        <v>61</v>
      </c>
    </row>
    <row r="3302" spans="1:13" x14ac:dyDescent="0.2">
      <c r="A3302" s="3" t="s">
        <v>507</v>
      </c>
      <c r="B3302" s="3" t="s">
        <v>88</v>
      </c>
      <c r="C3302" t="e">
        <f>VLOOKUP(D3302,s5_blr,2,FALSE)</f>
        <v>#N/A</v>
      </c>
      <c r="D3302" s="3" t="s">
        <v>91</v>
      </c>
      <c r="E3302" s="3">
        <v>3</v>
      </c>
      <c r="F3302" s="3">
        <v>4</v>
      </c>
      <c r="G3302" s="4">
        <v>0.06</v>
      </c>
      <c r="H3302" s="5">
        <v>0.25</v>
      </c>
      <c r="I3302" s="5">
        <v>0.25</v>
      </c>
      <c r="J3302" s="5">
        <v>0.5</v>
      </c>
      <c r="L3302" s="3" t="s">
        <v>406</v>
      </c>
      <c r="M3302" s="3">
        <v>202</v>
      </c>
    </row>
    <row r="3303" spans="1:13" x14ac:dyDescent="0.2">
      <c r="A3303" s="3" t="s">
        <v>507</v>
      </c>
      <c r="B3303" s="3" t="s">
        <v>88</v>
      </c>
      <c r="C3303" t="e">
        <f>VLOOKUP(D3303,s5_blr,2,FALSE)</f>
        <v>#N/A</v>
      </c>
      <c r="D3303" s="3" t="s">
        <v>91</v>
      </c>
      <c r="E3303" s="3">
        <v>4</v>
      </c>
      <c r="F3303" s="3">
        <v>9</v>
      </c>
      <c r="G3303" s="4">
        <v>0.13</v>
      </c>
      <c r="H3303" s="5">
        <v>0.55600000000000005</v>
      </c>
      <c r="I3303" s="5">
        <v>0.111</v>
      </c>
      <c r="J3303" s="5">
        <v>0.33300000000000002</v>
      </c>
      <c r="L3303" s="3" t="s">
        <v>557</v>
      </c>
      <c r="M3303" s="3">
        <v>141</v>
      </c>
    </row>
    <row r="3304" spans="1:13" x14ac:dyDescent="0.2">
      <c r="A3304" s="3" t="s">
        <v>507</v>
      </c>
      <c r="B3304" s="3" t="s">
        <v>88</v>
      </c>
      <c r="C3304" t="e">
        <f>VLOOKUP(D3304,s5_blr,2,FALSE)</f>
        <v>#N/A</v>
      </c>
      <c r="D3304" s="3" t="s">
        <v>91</v>
      </c>
      <c r="E3304" s="3">
        <v>5</v>
      </c>
      <c r="F3304" s="3">
        <v>18</v>
      </c>
      <c r="G3304" s="4">
        <v>0.26</v>
      </c>
      <c r="H3304" s="5">
        <v>0.5</v>
      </c>
      <c r="I3304" s="5">
        <v>0.33300000000000002</v>
      </c>
      <c r="J3304" s="5">
        <v>0.16700000000000001</v>
      </c>
      <c r="L3304" s="3" t="s">
        <v>390</v>
      </c>
      <c r="M3304" s="3">
        <v>46</v>
      </c>
    </row>
    <row r="3305" spans="1:13" x14ac:dyDescent="0.2">
      <c r="A3305" s="3" t="s">
        <v>507</v>
      </c>
      <c r="B3305" s="3" t="s">
        <v>88</v>
      </c>
      <c r="C3305" t="e">
        <f>VLOOKUP(D3305,s5_blr,2,FALSE)</f>
        <v>#N/A</v>
      </c>
      <c r="D3305" s="3" t="s">
        <v>91</v>
      </c>
      <c r="E3305" s="3">
        <v>6</v>
      </c>
      <c r="F3305" s="3">
        <v>13</v>
      </c>
      <c r="G3305" s="4">
        <v>0.19</v>
      </c>
      <c r="H3305" s="5">
        <v>0.38500000000000001</v>
      </c>
      <c r="I3305" s="5">
        <v>0.308</v>
      </c>
      <c r="J3305" s="5">
        <v>0.308</v>
      </c>
      <c r="L3305" s="3" t="s">
        <v>93</v>
      </c>
      <c r="M3305" s="3">
        <v>3091</v>
      </c>
    </row>
    <row r="3306" spans="1:13" x14ac:dyDescent="0.2">
      <c r="A3306" s="3" t="s">
        <v>507</v>
      </c>
      <c r="B3306" s="3" t="s">
        <v>88</v>
      </c>
      <c r="C3306" t="e">
        <f>VLOOKUP(D3306,s5_blr,2,FALSE)</f>
        <v>#N/A</v>
      </c>
      <c r="D3306" s="3" t="s">
        <v>91</v>
      </c>
      <c r="E3306" s="3">
        <v>7</v>
      </c>
      <c r="F3306" s="3">
        <v>26</v>
      </c>
      <c r="G3306" s="4">
        <v>0.37</v>
      </c>
      <c r="H3306" s="5">
        <v>0.57699999999999996</v>
      </c>
      <c r="I3306" s="5">
        <v>0.23100000000000001</v>
      </c>
      <c r="J3306" s="5">
        <v>0.192</v>
      </c>
      <c r="L3306" s="3" t="s">
        <v>556</v>
      </c>
      <c r="M3306" s="3">
        <v>167</v>
      </c>
    </row>
    <row r="3307" spans="1:13" x14ac:dyDescent="0.2">
      <c r="A3307" s="3" t="s">
        <v>507</v>
      </c>
      <c r="B3307" s="3" t="s">
        <v>88</v>
      </c>
      <c r="C3307">
        <f>VLOOKUP(D3307,s5_blr,2,FALSE)</f>
        <v>46</v>
      </c>
      <c r="D3307" s="3" t="s">
        <v>176</v>
      </c>
      <c r="E3307" s="3">
        <v>3</v>
      </c>
      <c r="F3307" s="3">
        <v>2</v>
      </c>
      <c r="G3307" s="4">
        <v>0.05</v>
      </c>
      <c r="H3307" s="5">
        <v>1</v>
      </c>
      <c r="I3307" s="3"/>
      <c r="J3307" s="3"/>
      <c r="L3307" s="3" t="s">
        <v>128</v>
      </c>
      <c r="M3307" s="3">
        <v>218</v>
      </c>
    </row>
    <row r="3308" spans="1:13" x14ac:dyDescent="0.2">
      <c r="A3308" s="3" t="s">
        <v>507</v>
      </c>
      <c r="B3308" s="3" t="s">
        <v>88</v>
      </c>
      <c r="C3308">
        <f>VLOOKUP(D3308,s5_blr,2,FALSE)</f>
        <v>46</v>
      </c>
      <c r="D3308" s="3" t="s">
        <v>176</v>
      </c>
      <c r="E3308" s="3">
        <v>4</v>
      </c>
      <c r="F3308" s="3">
        <v>3</v>
      </c>
      <c r="G3308" s="4">
        <v>0.08</v>
      </c>
      <c r="H3308" s="5">
        <v>1</v>
      </c>
      <c r="I3308" s="3"/>
      <c r="J3308" s="3"/>
      <c r="L3308" s="3" t="s">
        <v>244</v>
      </c>
      <c r="M3308" s="3">
        <v>3066</v>
      </c>
    </row>
    <row r="3309" spans="1:13" x14ac:dyDescent="0.2">
      <c r="A3309" s="3" t="s">
        <v>507</v>
      </c>
      <c r="B3309" s="3" t="s">
        <v>88</v>
      </c>
      <c r="C3309">
        <f>VLOOKUP(D3309,s5_blr,2,FALSE)</f>
        <v>46</v>
      </c>
      <c r="D3309" s="3" t="s">
        <v>176</v>
      </c>
      <c r="E3309" s="3">
        <v>5</v>
      </c>
      <c r="F3309" s="3">
        <v>6</v>
      </c>
      <c r="G3309" s="4">
        <v>0.16</v>
      </c>
      <c r="H3309" s="5">
        <v>0.66700000000000004</v>
      </c>
      <c r="I3309" s="3"/>
      <c r="J3309" s="5">
        <v>0.33300000000000002</v>
      </c>
      <c r="K3309" t="str">
        <f t="shared" si="100"/>
        <v/>
      </c>
    </row>
    <row r="3310" spans="1:13" x14ac:dyDescent="0.2">
      <c r="A3310" s="3" t="s">
        <v>507</v>
      </c>
      <c r="B3310" s="3" t="s">
        <v>88</v>
      </c>
      <c r="C3310">
        <f>VLOOKUP(D3310,s5_blr,2,FALSE)</f>
        <v>46</v>
      </c>
      <c r="D3310" s="3" t="s">
        <v>176</v>
      </c>
      <c r="E3310" s="3">
        <v>6</v>
      </c>
      <c r="F3310" s="3">
        <v>8</v>
      </c>
      <c r="G3310" s="4">
        <v>0.22</v>
      </c>
      <c r="H3310" s="5">
        <v>0.375</v>
      </c>
      <c r="I3310" s="5">
        <v>0.375</v>
      </c>
      <c r="J3310" s="5">
        <v>0.25</v>
      </c>
      <c r="K3310" t="str">
        <f t="shared" si="100"/>
        <v/>
      </c>
    </row>
    <row r="3311" spans="1:13" x14ac:dyDescent="0.2">
      <c r="A3311" s="3" t="s">
        <v>507</v>
      </c>
      <c r="B3311" s="3" t="s">
        <v>88</v>
      </c>
      <c r="C3311">
        <f>VLOOKUP(D3311,s5_blr,2,FALSE)</f>
        <v>46</v>
      </c>
      <c r="D3311" s="3" t="s">
        <v>176</v>
      </c>
      <c r="E3311" s="3">
        <v>7</v>
      </c>
      <c r="F3311" s="3">
        <v>18</v>
      </c>
      <c r="G3311" s="4">
        <v>0.49</v>
      </c>
      <c r="H3311" s="5">
        <v>0.38900000000000001</v>
      </c>
      <c r="I3311" s="5">
        <v>0.38900000000000001</v>
      </c>
      <c r="J3311" s="5">
        <v>0.222</v>
      </c>
      <c r="K3311" t="str">
        <f t="shared" si="100"/>
        <v/>
      </c>
    </row>
    <row r="3312" spans="1:13" x14ac:dyDescent="0.2">
      <c r="A3312" s="3" t="s">
        <v>507</v>
      </c>
      <c r="B3312" s="3" t="s">
        <v>88</v>
      </c>
      <c r="C3312">
        <f>VLOOKUP(D3312,s5_blr,2,FALSE)</f>
        <v>3091</v>
      </c>
      <c r="D3312" s="3" t="s">
        <v>93</v>
      </c>
      <c r="E3312" s="3">
        <v>3</v>
      </c>
      <c r="F3312" s="3">
        <v>1</v>
      </c>
      <c r="G3312" s="4">
        <v>0.02</v>
      </c>
      <c r="H3312" s="3"/>
      <c r="I3312" s="5">
        <v>1</v>
      </c>
      <c r="J3312" s="3"/>
      <c r="K3312" t="str">
        <f t="shared" si="100"/>
        <v/>
      </c>
    </row>
    <row r="3313" spans="1:11" x14ac:dyDescent="0.2">
      <c r="A3313" s="3" t="s">
        <v>507</v>
      </c>
      <c r="B3313" s="3" t="s">
        <v>88</v>
      </c>
      <c r="C3313">
        <f>VLOOKUP(D3313,s5_blr,2,FALSE)</f>
        <v>3091</v>
      </c>
      <c r="D3313" s="3" t="s">
        <v>93</v>
      </c>
      <c r="E3313" s="3">
        <v>4</v>
      </c>
      <c r="F3313" s="3">
        <v>8</v>
      </c>
      <c r="G3313" s="4">
        <v>0.15</v>
      </c>
      <c r="H3313" s="5">
        <v>0.625</v>
      </c>
      <c r="I3313" s="5">
        <v>0.125</v>
      </c>
      <c r="J3313" s="5">
        <v>0.25</v>
      </c>
      <c r="K3313" t="str">
        <f t="shared" si="100"/>
        <v/>
      </c>
    </row>
    <row r="3314" spans="1:11" x14ac:dyDescent="0.2">
      <c r="A3314" s="3" t="s">
        <v>507</v>
      </c>
      <c r="B3314" s="3" t="s">
        <v>88</v>
      </c>
      <c r="C3314">
        <f>VLOOKUP(D3314,s5_blr,2,FALSE)</f>
        <v>3091</v>
      </c>
      <c r="D3314" s="3" t="s">
        <v>93</v>
      </c>
      <c r="E3314" s="3">
        <v>5</v>
      </c>
      <c r="F3314" s="3">
        <v>10</v>
      </c>
      <c r="G3314" s="4">
        <v>0.19</v>
      </c>
      <c r="H3314" s="5">
        <v>0.4</v>
      </c>
      <c r="I3314" s="5">
        <v>0.3</v>
      </c>
      <c r="J3314" s="5">
        <v>0.3</v>
      </c>
      <c r="K3314" t="str">
        <f t="shared" si="100"/>
        <v/>
      </c>
    </row>
    <row r="3315" spans="1:11" x14ac:dyDescent="0.2">
      <c r="A3315" s="3" t="s">
        <v>507</v>
      </c>
      <c r="B3315" s="3" t="s">
        <v>88</v>
      </c>
      <c r="C3315">
        <f>VLOOKUP(D3315,s5_blr,2,FALSE)</f>
        <v>3091</v>
      </c>
      <c r="D3315" s="3" t="s">
        <v>93</v>
      </c>
      <c r="E3315" s="3">
        <v>6</v>
      </c>
      <c r="F3315" s="3">
        <v>17</v>
      </c>
      <c r="G3315" s="4">
        <v>0.32</v>
      </c>
      <c r="H3315" s="5">
        <v>0.23499999999999999</v>
      </c>
      <c r="I3315" s="5">
        <v>0.41199999999999998</v>
      </c>
      <c r="J3315" s="5">
        <v>0.35299999999999998</v>
      </c>
      <c r="K3315" t="str">
        <f t="shared" si="100"/>
        <v/>
      </c>
    </row>
    <row r="3316" spans="1:11" x14ac:dyDescent="0.2">
      <c r="A3316" s="3" t="s">
        <v>507</v>
      </c>
      <c r="B3316" s="3" t="s">
        <v>88</v>
      </c>
      <c r="C3316">
        <f>VLOOKUP(D3316,s5_blr,2,FALSE)</f>
        <v>3091</v>
      </c>
      <c r="D3316" s="3" t="s">
        <v>93</v>
      </c>
      <c r="E3316" s="3">
        <v>7</v>
      </c>
      <c r="F3316" s="3">
        <v>17</v>
      </c>
      <c r="G3316" s="4">
        <v>0.32</v>
      </c>
      <c r="H3316" s="5">
        <v>0.11799999999999999</v>
      </c>
      <c r="I3316" s="5">
        <v>0.52900000000000003</v>
      </c>
      <c r="J3316" s="5">
        <v>0.35299999999999998</v>
      </c>
      <c r="K3316" t="str">
        <f t="shared" si="100"/>
        <v/>
      </c>
    </row>
    <row r="3317" spans="1:11" x14ac:dyDescent="0.2">
      <c r="A3317" s="3" t="s">
        <v>507</v>
      </c>
      <c r="B3317" s="3" t="s">
        <v>88</v>
      </c>
      <c r="C3317">
        <f>VLOOKUP(D3317,s5_blr,2,FALSE)</f>
        <v>769</v>
      </c>
      <c r="D3317" s="3" t="s">
        <v>95</v>
      </c>
      <c r="E3317" s="3">
        <v>7</v>
      </c>
      <c r="F3317" s="3">
        <v>2</v>
      </c>
      <c r="G3317" s="4">
        <v>1</v>
      </c>
      <c r="H3317" s="5">
        <v>0.5</v>
      </c>
      <c r="I3317" s="5">
        <v>0.5</v>
      </c>
      <c r="J3317" s="3"/>
      <c r="K3317" t="str">
        <f t="shared" si="100"/>
        <v/>
      </c>
    </row>
    <row r="3318" spans="1:11" x14ac:dyDescent="0.2">
      <c r="A3318" s="3" t="s">
        <v>507</v>
      </c>
      <c r="B3318" s="3" t="s">
        <v>88</v>
      </c>
      <c r="C3318">
        <f>VLOOKUP(D3318,s5_blr,2,FALSE)</f>
        <v>167</v>
      </c>
      <c r="D3318" s="3" t="s">
        <v>556</v>
      </c>
      <c r="E3318" s="3">
        <v>3</v>
      </c>
      <c r="F3318" s="3">
        <v>3</v>
      </c>
      <c r="G3318" s="4">
        <v>0.1</v>
      </c>
      <c r="H3318" s="5">
        <v>1</v>
      </c>
      <c r="I3318" s="3"/>
      <c r="J3318" s="3"/>
      <c r="K3318" t="str">
        <f t="shared" si="100"/>
        <v/>
      </c>
    </row>
    <row r="3319" spans="1:11" x14ac:dyDescent="0.2">
      <c r="A3319" s="3" t="s">
        <v>507</v>
      </c>
      <c r="B3319" s="3" t="s">
        <v>88</v>
      </c>
      <c r="C3319">
        <f>VLOOKUP(D3319,s5_blr,2,FALSE)</f>
        <v>167</v>
      </c>
      <c r="D3319" s="3" t="s">
        <v>556</v>
      </c>
      <c r="E3319" s="3">
        <v>5</v>
      </c>
      <c r="F3319" s="3">
        <v>6</v>
      </c>
      <c r="G3319" s="4">
        <v>0.21</v>
      </c>
      <c r="H3319" s="5">
        <v>1</v>
      </c>
      <c r="I3319" s="3"/>
      <c r="J3319" s="3"/>
      <c r="K3319" t="str">
        <f t="shared" si="100"/>
        <v/>
      </c>
    </row>
    <row r="3320" spans="1:11" x14ac:dyDescent="0.2">
      <c r="A3320" s="3" t="s">
        <v>507</v>
      </c>
      <c r="B3320" s="3" t="s">
        <v>88</v>
      </c>
      <c r="C3320">
        <f>VLOOKUP(D3320,s5_blr,2,FALSE)</f>
        <v>167</v>
      </c>
      <c r="D3320" s="3" t="s">
        <v>556</v>
      </c>
      <c r="E3320" s="3">
        <v>6</v>
      </c>
      <c r="F3320" s="3">
        <v>9</v>
      </c>
      <c r="G3320" s="4">
        <v>0.31</v>
      </c>
      <c r="H3320" s="5">
        <v>0.88900000000000001</v>
      </c>
      <c r="I3320" s="5">
        <v>0.111</v>
      </c>
      <c r="J3320" s="3"/>
      <c r="K3320" t="str">
        <f t="shared" si="100"/>
        <v/>
      </c>
    </row>
    <row r="3321" spans="1:11" x14ac:dyDescent="0.2">
      <c r="A3321" s="3" t="s">
        <v>507</v>
      </c>
      <c r="B3321" s="3" t="s">
        <v>88</v>
      </c>
      <c r="C3321">
        <f>VLOOKUP(D3321,s5_blr,2,FALSE)</f>
        <v>167</v>
      </c>
      <c r="D3321" s="3" t="s">
        <v>556</v>
      </c>
      <c r="E3321" s="3">
        <v>7</v>
      </c>
      <c r="F3321" s="3">
        <v>11</v>
      </c>
      <c r="G3321" s="4">
        <v>0.38</v>
      </c>
      <c r="H3321" s="5">
        <v>1</v>
      </c>
      <c r="I3321" s="3"/>
      <c r="J3321" s="3"/>
      <c r="K3321" t="str">
        <f t="shared" si="100"/>
        <v/>
      </c>
    </row>
    <row r="3322" spans="1:11" x14ac:dyDescent="0.2">
      <c r="A3322" s="3" t="s">
        <v>507</v>
      </c>
      <c r="B3322" s="3" t="s">
        <v>88</v>
      </c>
      <c r="C3322">
        <f>VLOOKUP(D3322,s5_blr,2,FALSE)</f>
        <v>157</v>
      </c>
      <c r="D3322" s="3" t="s">
        <v>191</v>
      </c>
      <c r="E3322" s="3">
        <v>5</v>
      </c>
      <c r="F3322" s="3">
        <v>1</v>
      </c>
      <c r="G3322" s="4">
        <v>0.17</v>
      </c>
      <c r="H3322" s="5">
        <v>1</v>
      </c>
      <c r="I3322" s="3"/>
      <c r="J3322" s="3"/>
      <c r="K3322" t="str">
        <f t="shared" si="100"/>
        <v/>
      </c>
    </row>
    <row r="3323" spans="1:11" x14ac:dyDescent="0.2">
      <c r="A3323" s="3" t="s">
        <v>507</v>
      </c>
      <c r="B3323" s="3" t="s">
        <v>88</v>
      </c>
      <c r="C3323">
        <f>VLOOKUP(D3323,s5_blr,2,FALSE)</f>
        <v>157</v>
      </c>
      <c r="D3323" s="3" t="s">
        <v>191</v>
      </c>
      <c r="E3323" s="3">
        <v>7</v>
      </c>
      <c r="F3323" s="3">
        <v>5</v>
      </c>
      <c r="G3323" s="4">
        <v>0.83</v>
      </c>
      <c r="H3323" s="5">
        <v>0.6</v>
      </c>
      <c r="I3323" s="5">
        <v>0.2</v>
      </c>
      <c r="J3323" s="5">
        <v>0.2</v>
      </c>
      <c r="K3323" t="str">
        <f t="shared" si="100"/>
        <v/>
      </c>
    </row>
    <row r="3324" spans="1:11" x14ac:dyDescent="0.2">
      <c r="A3324" s="3" t="s">
        <v>507</v>
      </c>
      <c r="B3324" s="3" t="s">
        <v>88</v>
      </c>
      <c r="C3324">
        <f>VLOOKUP(D3324,s5_blr,2,FALSE)</f>
        <v>3066</v>
      </c>
      <c r="D3324" s="3" t="s">
        <v>244</v>
      </c>
      <c r="E3324" s="3">
        <v>6</v>
      </c>
      <c r="F3324" s="3">
        <v>1</v>
      </c>
      <c r="G3324" s="4">
        <v>0.2</v>
      </c>
      <c r="H3324" s="3"/>
      <c r="I3324" s="3"/>
      <c r="J3324" s="5">
        <v>1</v>
      </c>
      <c r="K3324" t="str">
        <f t="shared" si="100"/>
        <v/>
      </c>
    </row>
    <row r="3325" spans="1:11" x14ac:dyDescent="0.2">
      <c r="A3325" s="3" t="s">
        <v>507</v>
      </c>
      <c r="B3325" s="3" t="s">
        <v>88</v>
      </c>
      <c r="C3325">
        <f>VLOOKUP(D3325,s5_blr,2,FALSE)</f>
        <v>3066</v>
      </c>
      <c r="D3325" s="3" t="s">
        <v>244</v>
      </c>
      <c r="E3325" s="3">
        <v>7</v>
      </c>
      <c r="F3325" s="3">
        <v>4</v>
      </c>
      <c r="G3325" s="4">
        <v>0.8</v>
      </c>
      <c r="H3325" s="3"/>
      <c r="I3325" s="5">
        <v>0.75</v>
      </c>
      <c r="J3325" s="5">
        <v>0.25</v>
      </c>
      <c r="K3325" t="str">
        <f t="shared" si="100"/>
        <v/>
      </c>
    </row>
    <row r="3326" spans="1:11" x14ac:dyDescent="0.2">
      <c r="A3326" s="3" t="s">
        <v>507</v>
      </c>
      <c r="B3326" s="3" t="s">
        <v>88</v>
      </c>
      <c r="C3326">
        <f>VLOOKUP(D3326,s5_blr,2,FALSE)</f>
        <v>326</v>
      </c>
      <c r="D3326" s="3" t="s">
        <v>97</v>
      </c>
      <c r="E3326" s="3">
        <v>1</v>
      </c>
      <c r="F3326" s="3">
        <v>6</v>
      </c>
      <c r="G3326" s="4">
        <v>0.01</v>
      </c>
      <c r="H3326" s="3"/>
      <c r="I3326" s="5">
        <v>1</v>
      </c>
      <c r="J3326" s="3"/>
      <c r="K3326" t="str">
        <f t="shared" si="100"/>
        <v/>
      </c>
    </row>
    <row r="3327" spans="1:11" x14ac:dyDescent="0.2">
      <c r="A3327" s="3" t="s">
        <v>507</v>
      </c>
      <c r="B3327" s="3" t="s">
        <v>88</v>
      </c>
      <c r="C3327">
        <f>VLOOKUP(D3327,s5_blr,2,FALSE)</f>
        <v>326</v>
      </c>
      <c r="D3327" s="3" t="s">
        <v>97</v>
      </c>
      <c r="E3327" s="3">
        <v>2</v>
      </c>
      <c r="F3327" s="3">
        <v>27</v>
      </c>
      <c r="G3327" s="4">
        <v>0.06</v>
      </c>
      <c r="H3327" s="3"/>
      <c r="I3327" s="5">
        <v>0.85199999999999998</v>
      </c>
      <c r="J3327" s="5">
        <v>0.14799999999999999</v>
      </c>
      <c r="K3327" t="str">
        <f t="shared" si="100"/>
        <v/>
      </c>
    </row>
    <row r="3328" spans="1:11" x14ac:dyDescent="0.2">
      <c r="A3328" s="3" t="s">
        <v>507</v>
      </c>
      <c r="B3328" s="3" t="s">
        <v>88</v>
      </c>
      <c r="C3328">
        <f>VLOOKUP(D3328,s5_blr,2,FALSE)</f>
        <v>326</v>
      </c>
      <c r="D3328" s="3" t="s">
        <v>97</v>
      </c>
      <c r="E3328" s="3">
        <v>3</v>
      </c>
      <c r="F3328" s="3">
        <v>43</v>
      </c>
      <c r="G3328" s="4">
        <v>0.1</v>
      </c>
      <c r="H3328" s="5">
        <v>0.23300000000000001</v>
      </c>
      <c r="I3328" s="5">
        <v>0.53500000000000003</v>
      </c>
      <c r="J3328" s="5">
        <v>0.23300000000000001</v>
      </c>
      <c r="K3328" t="str">
        <f t="shared" si="100"/>
        <v/>
      </c>
    </row>
    <row r="3329" spans="1:11" x14ac:dyDescent="0.2">
      <c r="A3329" s="3" t="s">
        <v>507</v>
      </c>
      <c r="B3329" s="3" t="s">
        <v>88</v>
      </c>
      <c r="C3329">
        <f>VLOOKUP(D3329,s5_blr,2,FALSE)</f>
        <v>326</v>
      </c>
      <c r="D3329" s="3" t="s">
        <v>97</v>
      </c>
      <c r="E3329" s="3">
        <v>4</v>
      </c>
      <c r="F3329" s="3">
        <v>51</v>
      </c>
      <c r="G3329" s="4">
        <v>0.12</v>
      </c>
      <c r="H3329" s="5">
        <v>0.373</v>
      </c>
      <c r="I3329" s="5">
        <v>0.373</v>
      </c>
      <c r="J3329" s="5">
        <v>0.255</v>
      </c>
      <c r="K3329" t="str">
        <f t="shared" si="100"/>
        <v/>
      </c>
    </row>
    <row r="3330" spans="1:11" x14ac:dyDescent="0.2">
      <c r="A3330" s="3" t="s">
        <v>507</v>
      </c>
      <c r="B3330" s="3" t="s">
        <v>88</v>
      </c>
      <c r="C3330">
        <f>VLOOKUP(D3330,s5_blr,2,FALSE)</f>
        <v>326</v>
      </c>
      <c r="D3330" s="3" t="s">
        <v>97</v>
      </c>
      <c r="E3330" s="3">
        <v>5</v>
      </c>
      <c r="F3330" s="3">
        <v>54</v>
      </c>
      <c r="G3330" s="4">
        <v>0.13</v>
      </c>
      <c r="H3330" s="5">
        <v>0.57399999999999995</v>
      </c>
      <c r="I3330" s="5">
        <v>0.16700000000000001</v>
      </c>
      <c r="J3330" s="5">
        <v>0.25900000000000001</v>
      </c>
      <c r="K3330" t="str">
        <f t="shared" si="100"/>
        <v/>
      </c>
    </row>
    <row r="3331" spans="1:11" x14ac:dyDescent="0.2">
      <c r="A3331" s="3" t="s">
        <v>507</v>
      </c>
      <c r="B3331" s="3" t="s">
        <v>88</v>
      </c>
      <c r="C3331">
        <f>VLOOKUP(D3331,s5_blr,2,FALSE)</f>
        <v>326</v>
      </c>
      <c r="D3331" s="3" t="s">
        <v>97</v>
      </c>
      <c r="E3331" s="3">
        <v>6</v>
      </c>
      <c r="F3331" s="3">
        <v>95</v>
      </c>
      <c r="G3331" s="4">
        <v>0.23</v>
      </c>
      <c r="H3331" s="5">
        <v>0.30499999999999999</v>
      </c>
      <c r="I3331" s="5">
        <v>0.48399999999999999</v>
      </c>
      <c r="J3331" s="5">
        <v>0.21099999999999999</v>
      </c>
      <c r="K3331" t="str">
        <f t="shared" si="100"/>
        <v/>
      </c>
    </row>
    <row r="3332" spans="1:11" x14ac:dyDescent="0.2">
      <c r="A3332" s="3" t="s">
        <v>507</v>
      </c>
      <c r="B3332" s="3" t="s">
        <v>88</v>
      </c>
      <c r="C3332">
        <f>VLOOKUP(D3332,s5_blr,2,FALSE)</f>
        <v>326</v>
      </c>
      <c r="D3332" s="3" t="s">
        <v>97</v>
      </c>
      <c r="E3332" s="3">
        <v>7</v>
      </c>
      <c r="F3332" s="3">
        <v>142</v>
      </c>
      <c r="G3332" s="4">
        <v>0.34</v>
      </c>
      <c r="H3332" s="5">
        <v>0.35899999999999999</v>
      </c>
      <c r="I3332" s="5">
        <v>0.49299999999999999</v>
      </c>
      <c r="J3332" s="5">
        <v>0.14799999999999999</v>
      </c>
      <c r="K3332" t="str">
        <f t="shared" si="100"/>
        <v/>
      </c>
    </row>
    <row r="3333" spans="1:11" x14ac:dyDescent="0.2">
      <c r="A3333" s="3" t="s">
        <v>507</v>
      </c>
      <c r="B3333" s="3" t="s">
        <v>88</v>
      </c>
      <c r="C3333">
        <f>VLOOKUP(D3333,s5_blr,2,FALSE)</f>
        <v>218</v>
      </c>
      <c r="D3333" s="3" t="s">
        <v>128</v>
      </c>
      <c r="E3333" s="3">
        <v>5</v>
      </c>
      <c r="F3333" s="3">
        <v>4</v>
      </c>
      <c r="G3333" s="4">
        <v>0.56999999999999995</v>
      </c>
      <c r="H3333" s="5">
        <v>0.75</v>
      </c>
      <c r="I3333" s="3"/>
      <c r="J3333" s="5">
        <v>0.25</v>
      </c>
      <c r="K3333" t="str">
        <f t="shared" si="100"/>
        <v/>
      </c>
    </row>
    <row r="3334" spans="1:11" x14ac:dyDescent="0.2">
      <c r="A3334" s="3" t="s">
        <v>507</v>
      </c>
      <c r="B3334" s="3" t="s">
        <v>88</v>
      </c>
      <c r="C3334">
        <f>VLOOKUP(D3334,s5_blr,2,FALSE)</f>
        <v>218</v>
      </c>
      <c r="D3334" s="3" t="s">
        <v>128</v>
      </c>
      <c r="E3334" s="3">
        <v>7</v>
      </c>
      <c r="F3334" s="3">
        <v>3</v>
      </c>
      <c r="G3334" s="4">
        <v>0.43</v>
      </c>
      <c r="H3334" s="5">
        <v>0.66700000000000004</v>
      </c>
      <c r="I3334" s="3"/>
      <c r="J3334" s="5">
        <v>0.33300000000000002</v>
      </c>
      <c r="K3334" t="str">
        <f t="shared" si="100"/>
        <v/>
      </c>
    </row>
    <row r="3335" spans="1:11" x14ac:dyDescent="0.2">
      <c r="A3335" s="3" t="s">
        <v>507</v>
      </c>
      <c r="B3335" s="3" t="s">
        <v>88</v>
      </c>
      <c r="C3335" t="e">
        <f>VLOOKUP(D3335,s5_blr,2,FALSE)</f>
        <v>#N/A</v>
      </c>
      <c r="D3335" s="3" t="s">
        <v>98</v>
      </c>
      <c r="E3335" s="3">
        <v>5</v>
      </c>
      <c r="F3335" s="3">
        <v>1</v>
      </c>
      <c r="G3335" s="4">
        <v>0.2</v>
      </c>
      <c r="H3335" s="5">
        <v>1</v>
      </c>
      <c r="I3335" s="3"/>
      <c r="J3335" s="3"/>
      <c r="K3335" t="str">
        <f t="shared" si="100"/>
        <v/>
      </c>
    </row>
    <row r="3336" spans="1:11" x14ac:dyDescent="0.2">
      <c r="A3336" s="3" t="s">
        <v>507</v>
      </c>
      <c r="B3336" s="3" t="s">
        <v>88</v>
      </c>
      <c r="C3336" t="e">
        <f>VLOOKUP(D3336,s5_blr,2,FALSE)</f>
        <v>#N/A</v>
      </c>
      <c r="D3336" s="3" t="s">
        <v>98</v>
      </c>
      <c r="E3336" s="3">
        <v>7</v>
      </c>
      <c r="F3336" s="3">
        <v>4</v>
      </c>
      <c r="G3336" s="4">
        <v>0.8</v>
      </c>
      <c r="H3336" s="5">
        <v>0.5</v>
      </c>
      <c r="I3336" s="3"/>
      <c r="J3336" s="5">
        <v>0.5</v>
      </c>
      <c r="K3336" t="str">
        <f t="shared" si="100"/>
        <v/>
      </c>
    </row>
    <row r="3337" spans="1:11" x14ac:dyDescent="0.2">
      <c r="A3337" s="3" t="s">
        <v>507</v>
      </c>
      <c r="B3337" s="3" t="s">
        <v>88</v>
      </c>
      <c r="C3337">
        <f>VLOOKUP(D3337,s5_blr,2,FALSE)</f>
        <v>141</v>
      </c>
      <c r="D3337" s="3" t="s">
        <v>557</v>
      </c>
      <c r="E3337" s="3">
        <v>3</v>
      </c>
      <c r="F3337" s="3">
        <v>4</v>
      </c>
      <c r="G3337" s="4">
        <v>7.0000000000000007E-2</v>
      </c>
      <c r="H3337" s="5">
        <v>0.75</v>
      </c>
      <c r="I3337" s="3"/>
      <c r="J3337" s="5">
        <v>0.25</v>
      </c>
      <c r="K3337" t="str">
        <f t="shared" si="100"/>
        <v/>
      </c>
    </row>
    <row r="3338" spans="1:11" x14ac:dyDescent="0.2">
      <c r="A3338" s="3" t="s">
        <v>507</v>
      </c>
      <c r="B3338" s="3" t="s">
        <v>88</v>
      </c>
      <c r="C3338">
        <f>VLOOKUP(D3338,s5_blr,2,FALSE)</f>
        <v>141</v>
      </c>
      <c r="D3338" s="3" t="s">
        <v>557</v>
      </c>
      <c r="E3338" s="3">
        <v>4</v>
      </c>
      <c r="F3338" s="3">
        <v>9</v>
      </c>
      <c r="G3338" s="4">
        <v>0.17</v>
      </c>
      <c r="H3338" s="5">
        <v>0.77800000000000002</v>
      </c>
      <c r="I3338" s="5">
        <v>0.111</v>
      </c>
      <c r="J3338" s="5">
        <v>0.111</v>
      </c>
      <c r="K3338" t="str">
        <f t="shared" si="100"/>
        <v/>
      </c>
    </row>
    <row r="3339" spans="1:11" x14ac:dyDescent="0.2">
      <c r="A3339" s="3" t="s">
        <v>507</v>
      </c>
      <c r="B3339" s="3" t="s">
        <v>88</v>
      </c>
      <c r="C3339">
        <f>VLOOKUP(D3339,s5_blr,2,FALSE)</f>
        <v>141</v>
      </c>
      <c r="D3339" s="3" t="s">
        <v>557</v>
      </c>
      <c r="E3339" s="3">
        <v>5</v>
      </c>
      <c r="F3339" s="3">
        <v>12</v>
      </c>
      <c r="G3339" s="4">
        <v>0.22</v>
      </c>
      <c r="H3339" s="5">
        <v>0.5</v>
      </c>
      <c r="I3339" s="5">
        <v>0.33300000000000002</v>
      </c>
      <c r="J3339" s="5">
        <v>0.16700000000000001</v>
      </c>
      <c r="K3339" t="str">
        <f t="shared" si="100"/>
        <v/>
      </c>
    </row>
    <row r="3340" spans="1:11" x14ac:dyDescent="0.2">
      <c r="A3340" s="3" t="s">
        <v>507</v>
      </c>
      <c r="B3340" s="3" t="s">
        <v>88</v>
      </c>
      <c r="C3340">
        <f>VLOOKUP(D3340,s5_blr,2,FALSE)</f>
        <v>141</v>
      </c>
      <c r="D3340" s="3" t="s">
        <v>557</v>
      </c>
      <c r="E3340" s="3">
        <v>6</v>
      </c>
      <c r="F3340" s="3">
        <v>7</v>
      </c>
      <c r="G3340" s="4">
        <v>0.13</v>
      </c>
      <c r="H3340" s="5">
        <v>0.71399999999999997</v>
      </c>
      <c r="I3340" s="5">
        <v>0.28599999999999998</v>
      </c>
      <c r="J3340" s="3"/>
      <c r="K3340" t="str">
        <f t="shared" si="100"/>
        <v/>
      </c>
    </row>
    <row r="3341" spans="1:11" x14ac:dyDescent="0.2">
      <c r="A3341" s="3" t="s">
        <v>507</v>
      </c>
      <c r="B3341" s="3" t="s">
        <v>88</v>
      </c>
      <c r="C3341">
        <f>VLOOKUP(D3341,s5_blr,2,FALSE)</f>
        <v>141</v>
      </c>
      <c r="D3341" s="3" t="s">
        <v>557</v>
      </c>
      <c r="E3341" s="3">
        <v>7</v>
      </c>
      <c r="F3341" s="3">
        <v>22</v>
      </c>
      <c r="G3341" s="4">
        <v>0.41</v>
      </c>
      <c r="H3341" s="5">
        <v>0.63600000000000001</v>
      </c>
      <c r="I3341" s="5">
        <v>0.27300000000000002</v>
      </c>
      <c r="J3341" s="5">
        <v>9.0999999999999998E-2</v>
      </c>
      <c r="K3341" t="str">
        <f t="shared" si="100"/>
        <v/>
      </c>
    </row>
  </sheetData>
  <autoFilter ref="A1:P3341" xr:uid="{71422F20-320F-CF48-B91C-3FDC70605106}"/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61</vt:i4>
      </vt:variant>
    </vt:vector>
  </HeadingPairs>
  <TitlesOfParts>
    <vt:vector size="62" baseType="lpstr">
      <vt:lpstr>merged_csv_s6tos9_merged copy</vt:lpstr>
      <vt:lpstr>beng_s7</vt:lpstr>
      <vt:lpstr>blr_s7</vt:lpstr>
      <vt:lpstr>correct_data</vt:lpstr>
      <vt:lpstr>data</vt:lpstr>
      <vt:lpstr>data2</vt:lpstr>
      <vt:lpstr>del_s7</vt:lpstr>
      <vt:lpstr>guj_s7</vt:lpstr>
      <vt:lpstr>hrn_s7</vt:lpstr>
      <vt:lpstr>jai_s7</vt:lpstr>
      <vt:lpstr>mum_s7</vt:lpstr>
      <vt:lpstr>pp_s8</vt:lpstr>
      <vt:lpstr>ptna_s7</vt:lpstr>
      <vt:lpstr>pune_s7</vt:lpstr>
      <vt:lpstr>s5_beng</vt:lpstr>
      <vt:lpstr>s5_blr</vt:lpstr>
      <vt:lpstr>s5_del</vt:lpstr>
      <vt:lpstr>s5_guj</vt:lpstr>
      <vt:lpstr>s5_hara</vt:lpstr>
      <vt:lpstr>s5_jai</vt:lpstr>
      <vt:lpstr>s5_patna</vt:lpstr>
      <vt:lpstr>s5_pirate</vt:lpstr>
      <vt:lpstr>s5_pune</vt:lpstr>
      <vt:lpstr>s5_tamil</vt:lpstr>
      <vt:lpstr>s5_tt</vt:lpstr>
      <vt:lpstr>s5_umum</vt:lpstr>
      <vt:lpstr>s5_up</vt:lpstr>
      <vt:lpstr>s6_bengal</vt:lpstr>
      <vt:lpstr>s6_bulls</vt:lpstr>
      <vt:lpstr>s6_delhi</vt:lpstr>
      <vt:lpstr>s6_gujarat</vt:lpstr>
      <vt:lpstr>s6_harayana</vt:lpstr>
      <vt:lpstr>s6_jaipur</vt:lpstr>
      <vt:lpstr>s6_mumba</vt:lpstr>
      <vt:lpstr>s6_patna</vt:lpstr>
      <vt:lpstr>s6_puneri</vt:lpstr>
      <vt:lpstr>s6_tamil</vt:lpstr>
      <vt:lpstr>s6_telugu</vt:lpstr>
      <vt:lpstr>s6_up</vt:lpstr>
      <vt:lpstr>s8_beng</vt:lpstr>
      <vt:lpstr>s8_bulls</vt:lpstr>
      <vt:lpstr>s8_delhi</vt:lpstr>
      <vt:lpstr>s8_harayana</vt:lpstr>
      <vt:lpstr>s8_jaipur</vt:lpstr>
      <vt:lpstr>s8_tamil</vt:lpstr>
      <vt:lpstr>s8_up</vt:lpstr>
      <vt:lpstr>s9_beng</vt:lpstr>
      <vt:lpstr>s9_bulls</vt:lpstr>
      <vt:lpstr>s9_delhi</vt:lpstr>
      <vt:lpstr>s9_gujarat</vt:lpstr>
      <vt:lpstr>s9_harayana</vt:lpstr>
      <vt:lpstr>s9_jaipur</vt:lpstr>
      <vt:lpstr>s9_mumba</vt:lpstr>
      <vt:lpstr>s9_patna</vt:lpstr>
      <vt:lpstr>s9_puneri</vt:lpstr>
      <vt:lpstr>s9_tamil</vt:lpstr>
      <vt:lpstr>s9_telugu</vt:lpstr>
      <vt:lpstr>s9_up</vt:lpstr>
      <vt:lpstr>tamil_s7</vt:lpstr>
      <vt:lpstr>telu_s7</vt:lpstr>
      <vt:lpstr>tt_s8</vt:lpstr>
      <vt:lpstr>up_s7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Aniruddha Mukherjee</dc:creator>
  <cp:lastModifiedBy>Aniruddha Mukherjee</cp:lastModifiedBy>
  <dcterms:created xsi:type="dcterms:W3CDTF">2024-08-27T21:45:25Z</dcterms:created>
  <dcterms:modified xsi:type="dcterms:W3CDTF">2024-08-28T20:35:12Z</dcterms:modified>
</cp:coreProperties>
</file>