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1"/>
  </bookViews>
  <sheets>
    <sheet name="Hoja1" sheetId="1" r:id="rId1"/>
    <sheet name="Hoja2" sheetId="2" r:id="rId2"/>
    <sheet name="Hoja3" sheetId="4" r:id="rId3"/>
  </sheets>
  <calcPr calcId="125725"/>
</workbook>
</file>

<file path=xl/calcChain.xml><?xml version="1.0" encoding="utf-8"?>
<calcChain xmlns="http://schemas.openxmlformats.org/spreadsheetml/2006/main">
  <c r="AC36" i="2"/>
  <c r="E36" l="1"/>
  <c r="C36"/>
  <c r="C37" s="1"/>
  <c r="D36"/>
  <c r="F36"/>
  <c r="G36"/>
  <c r="H36"/>
  <c r="I36"/>
  <c r="J36"/>
  <c r="K36"/>
  <c r="L36"/>
  <c r="M36"/>
  <c r="N36"/>
  <c r="O36"/>
  <c r="P36"/>
  <c r="Q36"/>
  <c r="R36"/>
  <c r="S36"/>
  <c r="T36"/>
  <c r="U36"/>
  <c r="U37" s="1"/>
  <c r="V6"/>
  <c r="V7"/>
  <c r="V8"/>
  <c r="V9"/>
  <c r="V11"/>
  <c r="V12"/>
  <c r="V13"/>
  <c r="V15"/>
  <c r="V16"/>
  <c r="V18"/>
  <c r="V19"/>
  <c r="V20"/>
  <c r="V22"/>
  <c r="V23"/>
  <c r="V24"/>
  <c r="V25"/>
  <c r="V26"/>
  <c r="V27"/>
  <c r="V28"/>
  <c r="V29"/>
  <c r="V30"/>
  <c r="V32"/>
  <c r="V33"/>
  <c r="V34"/>
  <c r="V35"/>
  <c r="V5"/>
  <c r="X6"/>
  <c r="X7"/>
  <c r="X8"/>
  <c r="X9"/>
  <c r="X11"/>
  <c r="X12"/>
  <c r="X13"/>
  <c r="X15"/>
  <c r="X16"/>
  <c r="X18"/>
  <c r="X19"/>
  <c r="X20"/>
  <c r="X22"/>
  <c r="X23"/>
  <c r="X24"/>
  <c r="X26"/>
  <c r="X27"/>
  <c r="X28"/>
  <c r="X29"/>
  <c r="X30"/>
  <c r="X32"/>
  <c r="X33"/>
  <c r="X34"/>
  <c r="X35"/>
  <c r="X5"/>
  <c r="O37" l="1"/>
  <c r="T37"/>
  <c r="M37"/>
  <c r="S37"/>
  <c r="J37"/>
  <c r="I37"/>
  <c r="K37"/>
  <c r="G37"/>
  <c r="N37"/>
  <c r="H37"/>
  <c r="R37"/>
  <c r="Q37"/>
  <c r="L37"/>
  <c r="F37"/>
  <c r="P37"/>
  <c r="B36"/>
  <c r="B37" s="1"/>
  <c r="D37" l="1"/>
  <c r="X36"/>
  <c r="E37"/>
  <c r="V36"/>
  <c r="V37" l="1"/>
  <c r="V38" s="1"/>
  <c r="Z5" s="1"/>
  <c r="Z8" l="1"/>
  <c r="Z12"/>
  <c r="Z16"/>
  <c r="Z20"/>
  <c r="Z24"/>
  <c r="Z28"/>
  <c r="Z32"/>
  <c r="Z7"/>
  <c r="Z11"/>
  <c r="Z15"/>
  <c r="Z19"/>
  <c r="Z23"/>
  <c r="Z27"/>
  <c r="Z35"/>
  <c r="Z6"/>
  <c r="Z18"/>
  <c r="Z22"/>
  <c r="Z26"/>
  <c r="Z30"/>
  <c r="Z34"/>
  <c r="Z9"/>
  <c r="Z13"/>
  <c r="Z29"/>
  <c r="Z33"/>
  <c r="X37"/>
  <c r="AC37" s="1"/>
  <c r="AA26" l="1"/>
  <c r="AC26" s="1"/>
  <c r="AA15"/>
  <c r="AC15" s="1"/>
  <c r="AA16"/>
  <c r="AC16" s="1"/>
  <c r="AA30"/>
  <c r="AC30" s="1"/>
  <c r="AA19"/>
  <c r="AC19" s="1"/>
  <c r="AA20"/>
  <c r="AC20" s="1"/>
  <c r="AA33"/>
  <c r="AC33" s="1"/>
  <c r="AA34"/>
  <c r="AC34" s="1"/>
  <c r="AA18"/>
  <c r="AC18" s="1"/>
  <c r="AA23"/>
  <c r="AC23" s="1"/>
  <c r="AA7"/>
  <c r="AC7" s="1"/>
  <c r="AA24"/>
  <c r="AC24" s="1"/>
  <c r="AA8"/>
  <c r="AC8" s="1"/>
  <c r="AA13"/>
  <c r="AC13" s="1"/>
  <c r="AA35"/>
  <c r="AC35" s="1"/>
  <c r="AA32"/>
  <c r="AC32" s="1"/>
  <c r="AA29"/>
  <c r="AC29" s="1"/>
  <c r="AA6"/>
  <c r="AC6" s="1"/>
  <c r="AA5"/>
  <c r="AC5" s="1"/>
  <c r="AA9"/>
  <c r="AC9" s="1"/>
  <c r="AA22"/>
  <c r="AC22" s="1"/>
  <c r="AA27"/>
  <c r="AC27" s="1"/>
  <c r="AA11"/>
  <c r="AC11" s="1"/>
  <c r="AA28"/>
  <c r="AC28" s="1"/>
  <c r="AA12"/>
  <c r="AC12" s="1"/>
  <c r="X38"/>
  <c r="AC38" s="1"/>
  <c r="AC39" s="1"/>
</calcChain>
</file>

<file path=xl/sharedStrings.xml><?xml version="1.0" encoding="utf-8"?>
<sst xmlns="http://schemas.openxmlformats.org/spreadsheetml/2006/main" count="94" uniqueCount="71">
  <si>
    <t>Proxy</t>
  </si>
  <si>
    <t>Muy pequeño</t>
  </si>
  <si>
    <t>Pequeño</t>
  </si>
  <si>
    <t>Medio</t>
  </si>
  <si>
    <t>Grande</t>
  </si>
  <si>
    <t>Muy Grande</t>
  </si>
  <si>
    <t>Clases</t>
  </si>
  <si>
    <t>Reportes</t>
  </si>
  <si>
    <t>Consultas</t>
  </si>
  <si>
    <t>Formularios</t>
  </si>
  <si>
    <t>Casos de uso</t>
  </si>
  <si>
    <t>Subtotales</t>
  </si>
  <si>
    <t>Totales</t>
  </si>
  <si>
    <t>MP</t>
  </si>
  <si>
    <t>P</t>
  </si>
  <si>
    <t>M</t>
  </si>
  <si>
    <t>G</t>
  </si>
  <si>
    <t>MG</t>
  </si>
  <si>
    <t>LOC's</t>
  </si>
  <si>
    <t>LOCS por Hora</t>
  </si>
  <si>
    <t>Horas por dia</t>
  </si>
  <si>
    <t>Total dias</t>
  </si>
  <si>
    <t>Horas</t>
  </si>
  <si>
    <t>No</t>
  </si>
  <si>
    <t>Horas efectivas</t>
  </si>
  <si>
    <t>Análisis</t>
  </si>
  <si>
    <t>Diseño de la solucuón</t>
  </si>
  <si>
    <t>Diseño gráfico</t>
  </si>
  <si>
    <t>Pruebas</t>
  </si>
  <si>
    <t>Catálogos</t>
  </si>
  <si>
    <t>Pedidos</t>
  </si>
  <si>
    <t>Login</t>
  </si>
  <si>
    <t>Atención</t>
  </si>
  <si>
    <t>Crear y Modificar comanda</t>
  </si>
  <si>
    <t>Modificar estatus de la comanda</t>
  </si>
  <si>
    <t>Redes sociales</t>
  </si>
  <si>
    <t>Registro</t>
  </si>
  <si>
    <t>Subir fotos de los platillos</t>
  </si>
  <si>
    <t>Facturación</t>
  </si>
  <si>
    <t>Agregar/Modificar datos del cliente</t>
  </si>
  <si>
    <t>Turnos</t>
  </si>
  <si>
    <t>Cobrar comanda</t>
  </si>
  <si>
    <t>Unir/separar cuentas</t>
  </si>
  <si>
    <t>Cierre de turno</t>
  </si>
  <si>
    <t>Reporte de ventas por producto</t>
  </si>
  <si>
    <t>clase pedido</t>
  </si>
  <si>
    <t>clase detpedidos</t>
  </si>
  <si>
    <t>clase producto de pedido</t>
  </si>
  <si>
    <t>clase producto</t>
  </si>
  <si>
    <t>clase productos</t>
  </si>
  <si>
    <t>clase categoria</t>
  </si>
  <si>
    <t>col pedidos</t>
  </si>
  <si>
    <t>col productos</t>
  </si>
  <si>
    <t>col categorias</t>
  </si>
  <si>
    <t>Ajustadas</t>
  </si>
  <si>
    <t>Subir producto</t>
  </si>
  <si>
    <t>Administración (Altas, bajas y cambios) de usuarios</t>
  </si>
  <si>
    <t>Admistración (Altas, bajas y cambios) de productos</t>
  </si>
  <si>
    <t>Administración (Altas bajas y cambios) de categorias</t>
  </si>
  <si>
    <t>Modificar la disponibilidad del producto</t>
  </si>
  <si>
    <t>Crear/Modificar pedido</t>
  </si>
  <si>
    <t>Consultar el menú por parte del cliente</t>
  </si>
  <si>
    <t>Calificar la atención</t>
  </si>
  <si>
    <t>Creación de la factura</t>
  </si>
  <si>
    <t>Envío de la factura a la dirección de correo electrónico del cliente</t>
  </si>
  <si>
    <t>Abrir turnos de caja</t>
  </si>
  <si>
    <t>Administración de formas de pago</t>
  </si>
  <si>
    <t>Reportes de ventas por periodo</t>
  </si>
  <si>
    <t>Reportes de ventas por cliente</t>
  </si>
  <si>
    <t>Reporte de calificación de servicio</t>
  </si>
  <si>
    <t>Horas ajustadas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</si>
</sst>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justify" vertical="top" wrapText="1"/>
    </xf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 applyFill="1" applyBorder="1" applyAlignment="1">
      <alignment horizontal="justify" vertical="top" wrapText="1"/>
    </xf>
    <xf numFmtId="2" fontId="2" fillId="0" borderId="0" xfId="0" applyNumberFormat="1" applyFont="1"/>
    <xf numFmtId="0" fontId="3" fillId="0" borderId="0" xfId="0" applyFont="1" applyBorder="1" applyAlignment="1">
      <alignment horizontal="justify" vertical="top" wrapText="1"/>
    </xf>
    <xf numFmtId="0" fontId="1" fillId="0" borderId="0" xfId="0" applyFont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3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right"/>
    </xf>
    <xf numFmtId="2" fontId="1" fillId="0" borderId="0" xfId="0" applyNumberFormat="1" applyFont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selection activeCell="D8" sqref="D8"/>
    </sheetView>
  </sheetViews>
  <sheetFormatPr baseColWidth="10"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>
        <v>22.22</v>
      </c>
      <c r="C2">
        <v>44.81</v>
      </c>
      <c r="D2">
        <v>90.38</v>
      </c>
      <c r="E2">
        <v>182.26</v>
      </c>
      <c r="F2">
        <v>367.56</v>
      </c>
    </row>
    <row r="3" spans="1:6">
      <c r="A3" t="s">
        <v>7</v>
      </c>
      <c r="B3">
        <v>45</v>
      </c>
      <c r="C3">
        <v>90</v>
      </c>
      <c r="D3">
        <v>180</v>
      </c>
      <c r="E3">
        <v>320</v>
      </c>
      <c r="F3">
        <v>550</v>
      </c>
    </row>
    <row r="4" spans="1:6">
      <c r="A4" t="s">
        <v>8</v>
      </c>
      <c r="B4" s="1">
        <v>12</v>
      </c>
      <c r="C4" s="1">
        <v>23</v>
      </c>
      <c r="D4" s="1">
        <v>45</v>
      </c>
      <c r="E4" s="1">
        <v>90</v>
      </c>
      <c r="F4" s="1">
        <v>180</v>
      </c>
    </row>
    <row r="5" spans="1:6">
      <c r="A5" t="s">
        <v>9</v>
      </c>
      <c r="B5">
        <v>75</v>
      </c>
      <c r="C5">
        <v>150</v>
      </c>
      <c r="D5">
        <v>300</v>
      </c>
      <c r="E5">
        <v>450</v>
      </c>
      <c r="F5">
        <v>650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53"/>
  <sheetViews>
    <sheetView tabSelected="1" zoomScaleNormal="100" workbookViewId="0">
      <pane xSplit="1" ySplit="3" topLeftCell="AC13" activePane="bottomRight" state="frozen"/>
      <selection pane="topRight" activeCell="B1" sqref="B1"/>
      <selection pane="bottomLeft" activeCell="A4" sqref="A4"/>
      <selection pane="bottomRight" activeCell="AC35" activeCellId="4" sqref="AC8 AC9 AC29 AC30 AC35"/>
    </sheetView>
  </sheetViews>
  <sheetFormatPr baseColWidth="10" defaultRowHeight="12.75"/>
  <cols>
    <col min="1" max="1" width="37.7109375" style="8" customWidth="1"/>
    <col min="2" max="21" width="8.28515625" style="8" customWidth="1"/>
    <col min="22" max="22" width="11.42578125" style="8"/>
    <col min="23" max="23" width="6.140625" style="8" customWidth="1"/>
    <col min="24" max="24" width="11.42578125" style="8"/>
    <col min="25" max="25" width="5.5703125" style="8" customWidth="1"/>
    <col min="26" max="27" width="11.42578125" style="8"/>
    <col min="28" max="28" width="5.5703125" style="8" customWidth="1"/>
    <col min="29" max="16384" width="11.42578125" style="8"/>
  </cols>
  <sheetData>
    <row r="1" spans="1:29">
      <c r="B1" s="20" t="s">
        <v>6</v>
      </c>
      <c r="C1" s="21"/>
      <c r="D1" s="21"/>
      <c r="E1" s="21"/>
      <c r="F1" s="22"/>
      <c r="G1" s="23" t="s">
        <v>9</v>
      </c>
      <c r="H1" s="24"/>
      <c r="I1" s="24"/>
      <c r="J1" s="24"/>
      <c r="K1" s="25"/>
      <c r="L1" s="23" t="s">
        <v>8</v>
      </c>
      <c r="M1" s="24"/>
      <c r="N1" s="24"/>
      <c r="O1" s="24"/>
      <c r="P1" s="25"/>
      <c r="Q1" s="23" t="s">
        <v>7</v>
      </c>
      <c r="R1" s="24"/>
      <c r="S1" s="24"/>
      <c r="T1" s="24"/>
      <c r="U1" s="25"/>
    </row>
    <row r="2" spans="1:29">
      <c r="B2" s="9" t="s">
        <v>13</v>
      </c>
      <c r="C2" s="10" t="s">
        <v>14</v>
      </c>
      <c r="D2" s="10" t="s">
        <v>15</v>
      </c>
      <c r="E2" s="10" t="s">
        <v>16</v>
      </c>
      <c r="F2" s="11" t="s">
        <v>17</v>
      </c>
      <c r="G2" s="9" t="s">
        <v>13</v>
      </c>
      <c r="H2" s="10" t="s">
        <v>14</v>
      </c>
      <c r="I2" s="10" t="s">
        <v>15</v>
      </c>
      <c r="J2" s="10" t="s">
        <v>16</v>
      </c>
      <c r="K2" s="11" t="s">
        <v>17</v>
      </c>
      <c r="L2" s="9" t="s">
        <v>13</v>
      </c>
      <c r="M2" s="10" t="s">
        <v>14</v>
      </c>
      <c r="N2" s="10" t="s">
        <v>15</v>
      </c>
      <c r="O2" s="10" t="s">
        <v>16</v>
      </c>
      <c r="P2" s="11" t="s">
        <v>17</v>
      </c>
      <c r="Q2" s="9" t="s">
        <v>13</v>
      </c>
      <c r="R2" s="10" t="s">
        <v>14</v>
      </c>
      <c r="S2" s="10" t="s">
        <v>15</v>
      </c>
      <c r="T2" s="10" t="s">
        <v>16</v>
      </c>
      <c r="U2" s="11" t="s">
        <v>17</v>
      </c>
      <c r="V2" s="8" t="s">
        <v>12</v>
      </c>
      <c r="W2" s="8" t="s">
        <v>19</v>
      </c>
      <c r="Z2" s="8" t="s">
        <v>54</v>
      </c>
      <c r="AA2" s="8" t="s">
        <v>70</v>
      </c>
      <c r="AB2" s="8" t="s">
        <v>20</v>
      </c>
      <c r="AC2" s="8" t="s">
        <v>21</v>
      </c>
    </row>
    <row r="3" spans="1:29" ht="15" thickBot="1">
      <c r="A3" s="8" t="s">
        <v>10</v>
      </c>
      <c r="B3" s="17">
        <v>7</v>
      </c>
      <c r="C3" s="18">
        <v>21</v>
      </c>
      <c r="D3" s="18">
        <v>66</v>
      </c>
      <c r="E3" s="18">
        <v>207</v>
      </c>
      <c r="F3" s="19">
        <v>652</v>
      </c>
      <c r="G3" s="17">
        <v>23</v>
      </c>
      <c r="H3" s="18">
        <v>58</v>
      </c>
      <c r="I3" s="18">
        <v>143</v>
      </c>
      <c r="J3" s="18">
        <v>353</v>
      </c>
      <c r="K3" s="19">
        <v>875</v>
      </c>
      <c r="L3" s="17">
        <v>12</v>
      </c>
      <c r="M3" s="18">
        <v>23</v>
      </c>
      <c r="N3" s="18">
        <v>45</v>
      </c>
      <c r="O3" s="18">
        <v>90</v>
      </c>
      <c r="P3" s="19">
        <v>180</v>
      </c>
      <c r="Q3" s="17">
        <v>26</v>
      </c>
      <c r="R3" s="18">
        <v>57</v>
      </c>
      <c r="S3" s="18">
        <v>124</v>
      </c>
      <c r="T3" s="18">
        <v>270</v>
      </c>
      <c r="U3" s="19">
        <v>588</v>
      </c>
    </row>
    <row r="4" spans="1:29">
      <c r="A4" s="12" t="s">
        <v>29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9" ht="25.5">
      <c r="A5" s="14" t="s">
        <v>56</v>
      </c>
      <c r="C5" s="13">
        <v>3</v>
      </c>
      <c r="D5" s="13">
        <v>2</v>
      </c>
      <c r="E5" s="13"/>
      <c r="F5" s="13"/>
      <c r="G5" s="13"/>
      <c r="H5" s="13">
        <v>1</v>
      </c>
      <c r="I5" s="13">
        <v>1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>
        <f>SUM(B5:U5)</f>
        <v>7</v>
      </c>
      <c r="X5" s="8">
        <f>B5*$B$3+C5*$C$3+D5*$D$3+E5*$E$3+F5*$F$3+G5*$G$3+H5*$H$3+I5*$I$3+J5*$J$3+K5*$K$3+L5*$L$3+M5*$M$3+N5*$N$3+O5*$O$3+P5*$P$3+Q5*$Q$3+R5*$R$3+S5*$S$3+T5*$T$3+U5*$U$3</f>
        <v>396</v>
      </c>
      <c r="Y5" s="8">
        <v>40</v>
      </c>
      <c r="Z5" s="12">
        <f>$V$38*X5/$V$37</f>
        <v>483.81812542144309</v>
      </c>
      <c r="AA5" s="12">
        <f>Z5/Y5</f>
        <v>12.095453135536077</v>
      </c>
      <c r="AB5" s="8">
        <v>4</v>
      </c>
      <c r="AC5" s="8">
        <f>(AA5)/AB5</f>
        <v>3.0238632838840194</v>
      </c>
    </row>
    <row r="6" spans="1:29">
      <c r="A6" s="2" t="s">
        <v>55</v>
      </c>
      <c r="C6" s="13">
        <v>3</v>
      </c>
      <c r="D6" s="13">
        <v>2</v>
      </c>
      <c r="E6" s="13"/>
      <c r="F6" s="13"/>
      <c r="G6" s="13"/>
      <c r="H6" s="13">
        <v>1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>
        <f t="shared" ref="V6:V35" si="0">SUM(B6:U6)</f>
        <v>6</v>
      </c>
      <c r="X6" s="8">
        <f t="shared" ref="X6:X36" si="1">B6*$B$3+C6*$C$3+D6*$D$3+E6*$E$3+F6*$F$3+G6*$G$3+H6*$H$3+I6*$I$3+J6*$J$3+K6*$K$3+L6*$L$3+M6*$M$3+N6*$N$3+O6*$O$3+P6*$P$3+Q6*$Q$3+R6*$R$3+S6*$S$3+T6*$T$3+U6*$U$3</f>
        <v>253</v>
      </c>
      <c r="Y6" s="8">
        <v>40</v>
      </c>
      <c r="Z6" s="12">
        <f t="shared" ref="Z6:Z35" si="2">$V$38*X6/$V$37</f>
        <v>309.10602457481082</v>
      </c>
      <c r="AA6" s="12">
        <f t="shared" ref="AA6:AA35" si="3">Z6/Y6</f>
        <v>7.7276506143702708</v>
      </c>
      <c r="AB6" s="8">
        <v>4</v>
      </c>
      <c r="AC6" s="8">
        <f t="shared" ref="AC6:AC35" si="4">(AA6)/AB6</f>
        <v>1.9319126535925677</v>
      </c>
    </row>
    <row r="7" spans="1:29" ht="25.5">
      <c r="A7" s="2" t="s">
        <v>57</v>
      </c>
      <c r="C7" s="13">
        <v>5</v>
      </c>
      <c r="D7" s="13">
        <v>4</v>
      </c>
      <c r="E7" s="13"/>
      <c r="F7" s="13"/>
      <c r="G7" s="13"/>
      <c r="H7" s="13">
        <v>1</v>
      </c>
      <c r="I7" s="13"/>
      <c r="J7" s="13">
        <v>1</v>
      </c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>
        <f t="shared" si="0"/>
        <v>11</v>
      </c>
      <c r="X7" s="8">
        <f t="shared" si="1"/>
        <v>780</v>
      </c>
      <c r="Y7" s="8">
        <v>40</v>
      </c>
      <c r="Z7" s="12">
        <f t="shared" si="2"/>
        <v>952.97509552708482</v>
      </c>
      <c r="AA7" s="12">
        <f t="shared" si="3"/>
        <v>23.824377388177119</v>
      </c>
      <c r="AB7" s="8">
        <v>4</v>
      </c>
      <c r="AC7" s="8">
        <f t="shared" si="4"/>
        <v>5.9560943470442798</v>
      </c>
    </row>
    <row r="8" spans="1:29" ht="25.5">
      <c r="A8" s="2" t="s">
        <v>58</v>
      </c>
      <c r="C8" s="13">
        <v>3</v>
      </c>
      <c r="D8" s="13">
        <v>2</v>
      </c>
      <c r="E8" s="13"/>
      <c r="F8" s="13"/>
      <c r="G8" s="13"/>
      <c r="H8" s="13">
        <v>1</v>
      </c>
      <c r="I8" s="13">
        <v>1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>
        <f t="shared" si="0"/>
        <v>7</v>
      </c>
      <c r="X8" s="8">
        <f t="shared" si="1"/>
        <v>396</v>
      </c>
      <c r="Y8" s="8">
        <v>40</v>
      </c>
      <c r="Z8" s="12">
        <f t="shared" si="2"/>
        <v>483.81812542144309</v>
      </c>
      <c r="AA8" s="12">
        <f t="shared" si="3"/>
        <v>12.095453135536077</v>
      </c>
      <c r="AB8" s="8">
        <v>4</v>
      </c>
      <c r="AC8" s="8">
        <f t="shared" si="4"/>
        <v>3.0238632838840194</v>
      </c>
    </row>
    <row r="9" spans="1:29">
      <c r="A9" s="2" t="s">
        <v>59</v>
      </c>
      <c r="C9" s="13">
        <v>2</v>
      </c>
      <c r="D9" s="13">
        <v>2</v>
      </c>
      <c r="E9" s="13"/>
      <c r="F9" s="13"/>
      <c r="G9" s="13"/>
      <c r="H9" s="13"/>
      <c r="I9" s="13">
        <v>1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>
        <f t="shared" si="0"/>
        <v>5</v>
      </c>
      <c r="X9" s="8">
        <f t="shared" si="1"/>
        <v>317</v>
      </c>
      <c r="Y9" s="8">
        <v>40</v>
      </c>
      <c r="Z9" s="12">
        <f t="shared" si="2"/>
        <v>387.29885292575113</v>
      </c>
      <c r="AA9" s="12">
        <f t="shared" si="3"/>
        <v>9.682471323143778</v>
      </c>
      <c r="AB9" s="8">
        <v>4</v>
      </c>
      <c r="AC9" s="8">
        <f t="shared" si="4"/>
        <v>2.4206178307859445</v>
      </c>
    </row>
    <row r="10" spans="1:29">
      <c r="A10" s="7" t="s">
        <v>30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Z10" s="12"/>
      <c r="AA10" s="12"/>
    </row>
    <row r="11" spans="1:29">
      <c r="A11" s="2" t="s">
        <v>31</v>
      </c>
      <c r="C11" s="13"/>
      <c r="D11" s="13">
        <v>2</v>
      </c>
      <c r="E11" s="13"/>
      <c r="F11" s="13"/>
      <c r="G11" s="13"/>
      <c r="H11" s="13">
        <v>1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>
        <f t="shared" si="0"/>
        <v>3</v>
      </c>
      <c r="X11" s="8">
        <f t="shared" si="1"/>
        <v>190</v>
      </c>
      <c r="Y11" s="8">
        <v>40</v>
      </c>
      <c r="Z11" s="12">
        <f t="shared" si="2"/>
        <v>232.134959166854</v>
      </c>
      <c r="AA11" s="12">
        <f t="shared" si="3"/>
        <v>5.8033739791713499</v>
      </c>
      <c r="AB11" s="8">
        <v>4</v>
      </c>
      <c r="AC11" s="8">
        <f t="shared" si="4"/>
        <v>1.4508434947928375</v>
      </c>
    </row>
    <row r="12" spans="1:29">
      <c r="A12" s="2" t="s">
        <v>60</v>
      </c>
      <c r="C12" s="13">
        <v>9</v>
      </c>
      <c r="D12" s="13">
        <v>8</v>
      </c>
      <c r="E12" s="13"/>
      <c r="F12" s="13"/>
      <c r="G12" s="13"/>
      <c r="H12" s="13">
        <v>1</v>
      </c>
      <c r="I12" s="13"/>
      <c r="J12" s="13">
        <v>1</v>
      </c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>
        <f t="shared" si="0"/>
        <v>19</v>
      </c>
      <c r="X12" s="8">
        <f t="shared" si="1"/>
        <v>1128</v>
      </c>
      <c r="Y12" s="8">
        <v>40</v>
      </c>
      <c r="Z12" s="12">
        <f t="shared" si="2"/>
        <v>1378.1485996853226</v>
      </c>
      <c r="AA12" s="12">
        <f t="shared" si="3"/>
        <v>34.453714992133065</v>
      </c>
      <c r="AB12" s="8">
        <v>4</v>
      </c>
      <c r="AC12" s="8">
        <f t="shared" si="4"/>
        <v>8.6134287480332663</v>
      </c>
    </row>
    <row r="13" spans="1:29">
      <c r="A13" s="8" t="s">
        <v>61</v>
      </c>
      <c r="C13" s="13">
        <v>2</v>
      </c>
      <c r="D13" s="13">
        <v>2</v>
      </c>
      <c r="E13" s="13"/>
      <c r="F13" s="13"/>
      <c r="G13" s="13"/>
      <c r="H13" s="13"/>
      <c r="I13" s="13"/>
      <c r="J13" s="13">
        <v>1</v>
      </c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>
        <f t="shared" si="0"/>
        <v>5</v>
      </c>
      <c r="X13" s="8">
        <f t="shared" si="1"/>
        <v>527</v>
      </c>
      <c r="Y13" s="8">
        <v>40</v>
      </c>
      <c r="Z13" s="12">
        <f t="shared" si="2"/>
        <v>643.86907095227389</v>
      </c>
      <c r="AA13" s="12">
        <f t="shared" si="3"/>
        <v>16.096726773806846</v>
      </c>
      <c r="AB13" s="8">
        <v>4</v>
      </c>
      <c r="AC13" s="8">
        <f t="shared" si="4"/>
        <v>4.0241816934517116</v>
      </c>
    </row>
    <row r="14" spans="1:29">
      <c r="A14" s="7" t="s">
        <v>32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Z14" s="12"/>
      <c r="AA14" s="12"/>
    </row>
    <row r="15" spans="1:29">
      <c r="A15" s="2" t="s">
        <v>33</v>
      </c>
      <c r="C15" s="13">
        <v>9</v>
      </c>
      <c r="D15" s="13">
        <v>8</v>
      </c>
      <c r="E15" s="13"/>
      <c r="F15" s="13"/>
      <c r="G15" s="13"/>
      <c r="H15" s="13">
        <v>1</v>
      </c>
      <c r="I15" s="13"/>
      <c r="J15" s="13">
        <v>1</v>
      </c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>
        <f t="shared" si="0"/>
        <v>19</v>
      </c>
      <c r="X15" s="8">
        <f t="shared" si="1"/>
        <v>1128</v>
      </c>
      <c r="Y15" s="8">
        <v>40</v>
      </c>
      <c r="Z15" s="12">
        <f t="shared" si="2"/>
        <v>1378.1485996853226</v>
      </c>
      <c r="AA15" s="12">
        <f t="shared" si="3"/>
        <v>34.453714992133065</v>
      </c>
      <c r="AB15" s="8">
        <v>4</v>
      </c>
      <c r="AC15" s="8">
        <f t="shared" si="4"/>
        <v>8.6134287480332663</v>
      </c>
    </row>
    <row r="16" spans="1:29">
      <c r="A16" s="2" t="s">
        <v>34</v>
      </c>
      <c r="C16" s="13">
        <v>4</v>
      </c>
      <c r="D16" s="13">
        <v>3</v>
      </c>
      <c r="E16" s="13"/>
      <c r="F16" s="13"/>
      <c r="G16" s="13"/>
      <c r="H16" s="13">
        <v>2</v>
      </c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>
        <f t="shared" si="0"/>
        <v>9</v>
      </c>
      <c r="X16" s="8">
        <f t="shared" si="1"/>
        <v>398</v>
      </c>
      <c r="Y16" s="8">
        <v>40</v>
      </c>
      <c r="Z16" s="12">
        <f t="shared" si="2"/>
        <v>486.26165130740998</v>
      </c>
      <c r="AA16" s="12">
        <f t="shared" si="3"/>
        <v>12.15654128268525</v>
      </c>
      <c r="AB16" s="8">
        <v>4</v>
      </c>
      <c r="AC16" s="8">
        <f t="shared" si="4"/>
        <v>3.0391353206713125</v>
      </c>
    </row>
    <row r="17" spans="1:29">
      <c r="A17" s="7" t="s">
        <v>35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Z17" s="12"/>
      <c r="AA17" s="12"/>
    </row>
    <row r="18" spans="1:29">
      <c r="A18" s="2" t="s">
        <v>36</v>
      </c>
      <c r="C18" s="13"/>
      <c r="D18" s="13">
        <v>1</v>
      </c>
      <c r="E18" s="13"/>
      <c r="F18" s="13"/>
      <c r="G18" s="13"/>
      <c r="H18" s="13"/>
      <c r="I18" s="13">
        <v>1</v>
      </c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>
        <f t="shared" si="0"/>
        <v>2</v>
      </c>
      <c r="X18" s="8">
        <f t="shared" si="1"/>
        <v>209</v>
      </c>
      <c r="Y18" s="8">
        <v>40</v>
      </c>
      <c r="Z18" s="12">
        <f t="shared" si="2"/>
        <v>255.34845508353939</v>
      </c>
      <c r="AA18" s="12">
        <f t="shared" si="3"/>
        <v>6.3837113770884848</v>
      </c>
      <c r="AB18" s="8">
        <v>4</v>
      </c>
      <c r="AC18" s="8">
        <f t="shared" si="4"/>
        <v>1.5959278442721212</v>
      </c>
    </row>
    <row r="19" spans="1:29">
      <c r="A19" s="14" t="s">
        <v>62</v>
      </c>
      <c r="C19" s="13">
        <v>1</v>
      </c>
      <c r="D19" s="13">
        <v>2</v>
      </c>
      <c r="E19" s="13"/>
      <c r="F19" s="13"/>
      <c r="G19" s="13"/>
      <c r="H19" s="13">
        <v>1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>
        <f t="shared" si="0"/>
        <v>4</v>
      </c>
      <c r="X19" s="8">
        <f t="shared" si="1"/>
        <v>211</v>
      </c>
      <c r="Y19" s="8">
        <v>40</v>
      </c>
      <c r="Z19" s="12">
        <f t="shared" si="2"/>
        <v>257.79198096950626</v>
      </c>
      <c r="AA19" s="12">
        <f t="shared" si="3"/>
        <v>6.4447995242376566</v>
      </c>
      <c r="AB19" s="8">
        <v>4</v>
      </c>
      <c r="AC19" s="8">
        <f t="shared" si="4"/>
        <v>1.6111998810594141</v>
      </c>
    </row>
    <row r="20" spans="1:29">
      <c r="A20" s="2" t="s">
        <v>37</v>
      </c>
      <c r="C20" s="13">
        <v>1</v>
      </c>
      <c r="D20" s="13">
        <v>2</v>
      </c>
      <c r="E20" s="13"/>
      <c r="F20" s="13"/>
      <c r="G20" s="13"/>
      <c r="H20" s="13">
        <v>1</v>
      </c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>
        <f t="shared" si="0"/>
        <v>4</v>
      </c>
      <c r="X20" s="8">
        <f t="shared" si="1"/>
        <v>211</v>
      </c>
      <c r="Y20" s="8">
        <v>40</v>
      </c>
      <c r="Z20" s="12">
        <f t="shared" si="2"/>
        <v>257.79198096950626</v>
      </c>
      <c r="AA20" s="12">
        <f t="shared" si="3"/>
        <v>6.4447995242376566</v>
      </c>
      <c r="AB20" s="8">
        <v>4</v>
      </c>
      <c r="AC20" s="8">
        <f t="shared" si="4"/>
        <v>1.6111998810594141</v>
      </c>
    </row>
    <row r="21" spans="1:29">
      <c r="A21" s="7" t="s">
        <v>38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Z21" s="12"/>
      <c r="AA21" s="12"/>
    </row>
    <row r="22" spans="1:29">
      <c r="A22" s="14" t="s">
        <v>39</v>
      </c>
      <c r="C22" s="13">
        <v>2</v>
      </c>
      <c r="D22" s="13">
        <v>2</v>
      </c>
      <c r="E22" s="13"/>
      <c r="F22" s="13"/>
      <c r="G22" s="13"/>
      <c r="H22" s="13">
        <v>1</v>
      </c>
      <c r="I22" s="13">
        <v>1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>
        <f t="shared" si="0"/>
        <v>6</v>
      </c>
      <c r="X22" s="8">
        <f t="shared" si="1"/>
        <v>375</v>
      </c>
      <c r="Y22" s="8">
        <v>40</v>
      </c>
      <c r="Z22" s="12">
        <f t="shared" si="2"/>
        <v>458.16110361879072</v>
      </c>
      <c r="AA22" s="12">
        <f t="shared" si="3"/>
        <v>11.454027590469767</v>
      </c>
      <c r="AB22" s="8">
        <v>4</v>
      </c>
      <c r="AC22" s="8">
        <f t="shared" si="4"/>
        <v>2.8635068976174418</v>
      </c>
    </row>
    <row r="23" spans="1:29">
      <c r="A23" s="5" t="s">
        <v>63</v>
      </c>
      <c r="C23" s="13">
        <v>9</v>
      </c>
      <c r="D23" s="13">
        <v>8</v>
      </c>
      <c r="E23" s="13"/>
      <c r="F23" s="13"/>
      <c r="G23" s="13"/>
      <c r="H23" s="13">
        <v>1</v>
      </c>
      <c r="I23" s="13"/>
      <c r="J23" s="13">
        <v>1</v>
      </c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>
        <f t="shared" si="0"/>
        <v>19</v>
      </c>
      <c r="X23" s="8">
        <f t="shared" si="1"/>
        <v>1128</v>
      </c>
      <c r="Y23" s="8">
        <v>40</v>
      </c>
      <c r="Z23" s="12">
        <f t="shared" si="2"/>
        <v>1378.1485996853226</v>
      </c>
      <c r="AA23" s="12">
        <f t="shared" si="3"/>
        <v>34.453714992133065</v>
      </c>
      <c r="AB23" s="8">
        <v>4</v>
      </c>
      <c r="AC23" s="8">
        <f t="shared" si="4"/>
        <v>8.6134287480332663</v>
      </c>
    </row>
    <row r="24" spans="1:29" ht="25.5">
      <c r="A24" s="5" t="s">
        <v>64</v>
      </c>
      <c r="C24" s="13">
        <v>2</v>
      </c>
      <c r="D24" s="13">
        <v>1</v>
      </c>
      <c r="E24" s="13"/>
      <c r="F24" s="13"/>
      <c r="G24" s="13"/>
      <c r="H24" s="13">
        <v>1</v>
      </c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>
        <f t="shared" si="0"/>
        <v>4</v>
      </c>
      <c r="X24" s="8">
        <f t="shared" si="1"/>
        <v>166</v>
      </c>
      <c r="Y24" s="8">
        <v>40</v>
      </c>
      <c r="Z24" s="12">
        <f t="shared" si="2"/>
        <v>202.81264853525136</v>
      </c>
      <c r="AA24" s="12">
        <f t="shared" si="3"/>
        <v>5.0703162133812842</v>
      </c>
      <c r="AB24" s="8">
        <v>4</v>
      </c>
      <c r="AC24" s="8">
        <f t="shared" si="4"/>
        <v>1.2675790533453211</v>
      </c>
    </row>
    <row r="25" spans="1:29">
      <c r="A25" s="12" t="s">
        <v>40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>
        <f t="shared" si="0"/>
        <v>0</v>
      </c>
      <c r="Z25" s="12"/>
      <c r="AA25" s="12"/>
    </row>
    <row r="26" spans="1:29">
      <c r="A26" s="8" t="s">
        <v>65</v>
      </c>
      <c r="B26" s="13"/>
      <c r="C26" s="13">
        <v>2</v>
      </c>
      <c r="D26" s="13">
        <v>1</v>
      </c>
      <c r="E26" s="13"/>
      <c r="F26" s="13"/>
      <c r="G26" s="13"/>
      <c r="H26" s="13"/>
      <c r="I26" s="13">
        <v>1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>
        <f t="shared" si="0"/>
        <v>4</v>
      </c>
      <c r="X26" s="8">
        <f t="shared" si="1"/>
        <v>251</v>
      </c>
      <c r="Y26" s="8">
        <v>40</v>
      </c>
      <c r="Z26" s="12">
        <f t="shared" si="2"/>
        <v>306.66249868884393</v>
      </c>
      <c r="AA26" s="12">
        <f t="shared" si="3"/>
        <v>7.6665624672210981</v>
      </c>
      <c r="AB26" s="8">
        <v>4</v>
      </c>
      <c r="AC26" s="8">
        <f t="shared" si="4"/>
        <v>1.9166406168052745</v>
      </c>
    </row>
    <row r="27" spans="1:29">
      <c r="A27" s="8" t="s">
        <v>41</v>
      </c>
      <c r="B27" s="13"/>
      <c r="C27" s="13">
        <v>8</v>
      </c>
      <c r="D27" s="13">
        <v>7</v>
      </c>
      <c r="E27" s="13"/>
      <c r="F27" s="13"/>
      <c r="G27" s="13"/>
      <c r="H27" s="13">
        <v>1</v>
      </c>
      <c r="I27" s="13">
        <v>1</v>
      </c>
      <c r="J27" s="13"/>
      <c r="K27" s="13"/>
      <c r="L27" s="13"/>
      <c r="M27" s="13"/>
      <c r="N27" s="13"/>
      <c r="O27" s="13"/>
      <c r="P27" s="13"/>
      <c r="Q27" s="13"/>
      <c r="R27" s="13"/>
      <c r="S27" s="13">
        <v>1</v>
      </c>
      <c r="T27" s="13"/>
      <c r="U27" s="13"/>
      <c r="V27" s="13">
        <f t="shared" si="0"/>
        <v>18</v>
      </c>
      <c r="X27" s="8">
        <f t="shared" si="1"/>
        <v>955</v>
      </c>
      <c r="Y27" s="8">
        <v>40</v>
      </c>
      <c r="Z27" s="12">
        <f t="shared" si="2"/>
        <v>1166.7836105491872</v>
      </c>
      <c r="AA27" s="12">
        <f t="shared" si="3"/>
        <v>29.169590263729681</v>
      </c>
      <c r="AB27" s="8">
        <v>4</v>
      </c>
      <c r="AC27" s="8">
        <f t="shared" si="4"/>
        <v>7.2923975659324203</v>
      </c>
    </row>
    <row r="28" spans="1:29">
      <c r="A28" s="8" t="s">
        <v>42</v>
      </c>
      <c r="B28" s="13"/>
      <c r="C28" s="13">
        <v>5</v>
      </c>
      <c r="D28" s="13">
        <v>4</v>
      </c>
      <c r="E28" s="13"/>
      <c r="F28" s="13"/>
      <c r="G28" s="13"/>
      <c r="H28" s="13">
        <v>1</v>
      </c>
      <c r="I28" s="13"/>
      <c r="J28" s="13">
        <v>1</v>
      </c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>
        <f t="shared" si="0"/>
        <v>11</v>
      </c>
      <c r="X28" s="8">
        <f t="shared" si="1"/>
        <v>780</v>
      </c>
      <c r="Y28" s="8">
        <v>40</v>
      </c>
      <c r="Z28" s="12">
        <f t="shared" si="2"/>
        <v>952.97509552708482</v>
      </c>
      <c r="AA28" s="12">
        <f t="shared" si="3"/>
        <v>23.824377388177119</v>
      </c>
      <c r="AB28" s="8">
        <v>4</v>
      </c>
      <c r="AC28" s="8">
        <f t="shared" si="4"/>
        <v>5.9560943470442798</v>
      </c>
    </row>
    <row r="29" spans="1:29">
      <c r="A29" s="8" t="s">
        <v>43</v>
      </c>
      <c r="B29" s="13"/>
      <c r="C29" s="13">
        <v>5</v>
      </c>
      <c r="D29" s="13">
        <v>4</v>
      </c>
      <c r="E29" s="13"/>
      <c r="F29" s="13"/>
      <c r="G29" s="13"/>
      <c r="H29" s="13"/>
      <c r="I29" s="13">
        <v>1</v>
      </c>
      <c r="J29" s="13"/>
      <c r="K29" s="13"/>
      <c r="L29" s="13"/>
      <c r="M29" s="13"/>
      <c r="N29" s="13"/>
      <c r="O29" s="13"/>
      <c r="P29" s="13"/>
      <c r="Q29" s="13"/>
      <c r="R29" s="13"/>
      <c r="S29" s="13">
        <v>1</v>
      </c>
      <c r="T29" s="13"/>
      <c r="U29" s="13"/>
      <c r="V29" s="13">
        <f t="shared" si="0"/>
        <v>11</v>
      </c>
      <c r="X29" s="8">
        <f t="shared" si="1"/>
        <v>636</v>
      </c>
      <c r="Y29" s="8">
        <v>40</v>
      </c>
      <c r="Z29" s="12">
        <f t="shared" si="2"/>
        <v>777.04123173746916</v>
      </c>
      <c r="AA29" s="12">
        <f t="shared" si="3"/>
        <v>19.42603079343673</v>
      </c>
      <c r="AB29" s="8">
        <v>4</v>
      </c>
      <c r="AC29" s="8">
        <f t="shared" si="4"/>
        <v>4.8565076983591826</v>
      </c>
    </row>
    <row r="30" spans="1:29">
      <c r="A30" s="8" t="s">
        <v>66</v>
      </c>
      <c r="B30" s="13"/>
      <c r="C30" s="13">
        <v>3</v>
      </c>
      <c r="D30" s="13">
        <v>2</v>
      </c>
      <c r="E30" s="13"/>
      <c r="F30" s="13"/>
      <c r="G30" s="13"/>
      <c r="H30" s="13">
        <v>1</v>
      </c>
      <c r="I30" s="13">
        <v>1</v>
      </c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>
        <f t="shared" si="0"/>
        <v>7</v>
      </c>
      <c r="X30" s="8">
        <f t="shared" si="1"/>
        <v>396</v>
      </c>
      <c r="Y30" s="8">
        <v>40</v>
      </c>
      <c r="Z30" s="12">
        <f t="shared" si="2"/>
        <v>483.81812542144309</v>
      </c>
      <c r="AA30" s="12">
        <f t="shared" si="3"/>
        <v>12.095453135536077</v>
      </c>
      <c r="AB30" s="8">
        <v>4</v>
      </c>
      <c r="AC30" s="8">
        <f t="shared" si="4"/>
        <v>3.0238632838840194</v>
      </c>
    </row>
    <row r="31" spans="1:29">
      <c r="A31" s="12" t="s">
        <v>7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Z31" s="12"/>
      <c r="AA31" s="12"/>
    </row>
    <row r="32" spans="1:29">
      <c r="A32" s="8" t="s">
        <v>67</v>
      </c>
      <c r="B32" s="13"/>
      <c r="C32" s="13">
        <v>2</v>
      </c>
      <c r="D32" s="13">
        <v>2</v>
      </c>
      <c r="E32" s="13">
        <v>1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>
        <v>2</v>
      </c>
      <c r="T32" s="13"/>
      <c r="U32" s="13"/>
      <c r="V32" s="13">
        <f t="shared" si="0"/>
        <v>7</v>
      </c>
      <c r="X32" s="8">
        <f t="shared" si="1"/>
        <v>629</v>
      </c>
      <c r="Y32" s="8">
        <v>40</v>
      </c>
      <c r="Z32" s="12">
        <f t="shared" si="2"/>
        <v>768.48889113658504</v>
      </c>
      <c r="AA32" s="12">
        <f t="shared" si="3"/>
        <v>19.212222278414625</v>
      </c>
      <c r="AB32" s="8">
        <v>4</v>
      </c>
      <c r="AC32" s="8">
        <f t="shared" si="4"/>
        <v>4.8030555696036563</v>
      </c>
    </row>
    <row r="33" spans="1:29">
      <c r="A33" s="8" t="s">
        <v>68</v>
      </c>
      <c r="B33" s="13"/>
      <c r="C33" s="13">
        <v>2</v>
      </c>
      <c r="D33" s="13">
        <v>2</v>
      </c>
      <c r="E33" s="13">
        <v>1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>
        <v>2</v>
      </c>
      <c r="T33" s="13"/>
      <c r="U33" s="13"/>
      <c r="V33" s="13">
        <f t="shared" si="0"/>
        <v>7</v>
      </c>
      <c r="X33" s="8">
        <f t="shared" si="1"/>
        <v>629</v>
      </c>
      <c r="Y33" s="8">
        <v>40</v>
      </c>
      <c r="Z33" s="12">
        <f t="shared" si="2"/>
        <v>768.48889113658504</v>
      </c>
      <c r="AA33" s="12">
        <f t="shared" si="3"/>
        <v>19.212222278414625</v>
      </c>
      <c r="AB33" s="8">
        <v>4</v>
      </c>
      <c r="AC33" s="8">
        <f t="shared" si="4"/>
        <v>4.8030555696036563</v>
      </c>
    </row>
    <row r="34" spans="1:29">
      <c r="A34" s="8" t="s">
        <v>44</v>
      </c>
      <c r="B34" s="13"/>
      <c r="C34" s="13">
        <v>2</v>
      </c>
      <c r="D34" s="13">
        <v>2</v>
      </c>
      <c r="E34" s="13">
        <v>1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>
        <v>2</v>
      </c>
      <c r="T34" s="13"/>
      <c r="U34" s="13"/>
      <c r="V34" s="13">
        <f t="shared" si="0"/>
        <v>7</v>
      </c>
      <c r="X34" s="8">
        <f t="shared" si="1"/>
        <v>629</v>
      </c>
      <c r="Y34" s="8">
        <v>40</v>
      </c>
      <c r="Z34" s="12">
        <f t="shared" si="2"/>
        <v>768.48889113658504</v>
      </c>
      <c r="AA34" s="12">
        <f t="shared" si="3"/>
        <v>19.212222278414625</v>
      </c>
      <c r="AB34" s="8">
        <v>4</v>
      </c>
      <c r="AC34" s="8">
        <f t="shared" si="4"/>
        <v>4.8030555696036563</v>
      </c>
    </row>
    <row r="35" spans="1:29">
      <c r="A35" s="8" t="s">
        <v>69</v>
      </c>
      <c r="B35" s="13"/>
      <c r="C35" s="13">
        <v>2</v>
      </c>
      <c r="D35" s="13">
        <v>2</v>
      </c>
      <c r="E35" s="13">
        <v>1</v>
      </c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>
        <v>2</v>
      </c>
      <c r="T35" s="13"/>
      <c r="U35" s="13"/>
      <c r="V35" s="13">
        <f t="shared" si="0"/>
        <v>7</v>
      </c>
      <c r="X35" s="8">
        <f t="shared" si="1"/>
        <v>629</v>
      </c>
      <c r="Y35" s="8">
        <v>40</v>
      </c>
      <c r="Z35" s="12">
        <f t="shared" si="2"/>
        <v>768.48889113658504</v>
      </c>
      <c r="AA35" s="12">
        <f t="shared" si="3"/>
        <v>19.212222278414625</v>
      </c>
      <c r="AB35" s="8">
        <v>4</v>
      </c>
      <c r="AC35" s="8">
        <f t="shared" si="4"/>
        <v>4.8030555696036563</v>
      </c>
    </row>
    <row r="36" spans="1:29">
      <c r="A36" s="15" t="s">
        <v>11</v>
      </c>
      <c r="B36" s="12">
        <f t="shared" ref="B36" si="5">SUM(B5:B32)</f>
        <v>0</v>
      </c>
      <c r="C36" s="12">
        <f>SUM(C4:C35)</f>
        <v>86</v>
      </c>
      <c r="D36" s="12">
        <f t="shared" ref="D36:U36" si="6">SUM(D4:D35)</f>
        <v>77</v>
      </c>
      <c r="E36" s="12">
        <f>SUM(E4:E35)</f>
        <v>4</v>
      </c>
      <c r="F36" s="12">
        <f t="shared" si="6"/>
        <v>0</v>
      </c>
      <c r="G36" s="12">
        <f t="shared" si="6"/>
        <v>0</v>
      </c>
      <c r="H36" s="12">
        <f t="shared" si="6"/>
        <v>17</v>
      </c>
      <c r="I36" s="12">
        <f t="shared" si="6"/>
        <v>9</v>
      </c>
      <c r="J36" s="12">
        <f t="shared" si="6"/>
        <v>6</v>
      </c>
      <c r="K36" s="12">
        <f t="shared" si="6"/>
        <v>0</v>
      </c>
      <c r="L36" s="12">
        <f t="shared" si="6"/>
        <v>0</v>
      </c>
      <c r="M36" s="12">
        <f t="shared" si="6"/>
        <v>0</v>
      </c>
      <c r="N36" s="12">
        <f t="shared" si="6"/>
        <v>0</v>
      </c>
      <c r="O36" s="12">
        <f t="shared" si="6"/>
        <v>0</v>
      </c>
      <c r="P36" s="12">
        <f t="shared" si="6"/>
        <v>0</v>
      </c>
      <c r="Q36" s="12">
        <f t="shared" si="6"/>
        <v>0</v>
      </c>
      <c r="R36" s="12">
        <f t="shared" si="6"/>
        <v>0</v>
      </c>
      <c r="S36" s="12">
        <f t="shared" si="6"/>
        <v>10</v>
      </c>
      <c r="T36" s="12">
        <f t="shared" si="6"/>
        <v>0</v>
      </c>
      <c r="U36" s="12">
        <f t="shared" si="6"/>
        <v>0</v>
      </c>
      <c r="V36" s="15">
        <f t="shared" ref="V36:V37" si="7">SUM(B36:U36)</f>
        <v>209</v>
      </c>
      <c r="W36" s="12"/>
      <c r="X36" s="8">
        <f t="shared" si="1"/>
        <v>13347</v>
      </c>
      <c r="Y36" s="8">
        <v>40</v>
      </c>
      <c r="AB36" s="12"/>
      <c r="AC36" s="12">
        <f>SUM(AC5:AC35)</f>
        <v>101.91793750000002</v>
      </c>
    </row>
    <row r="37" spans="1:29">
      <c r="A37" s="15" t="s">
        <v>18</v>
      </c>
      <c r="B37" s="12">
        <f>B36*B3</f>
        <v>0</v>
      </c>
      <c r="C37" s="12">
        <f>C36*C3</f>
        <v>1806</v>
      </c>
      <c r="D37" s="12">
        <f t="shared" ref="D37:T37" si="8">D36*D3</f>
        <v>5082</v>
      </c>
      <c r="E37" s="12">
        <f t="shared" si="8"/>
        <v>828</v>
      </c>
      <c r="F37" s="12">
        <f t="shared" si="8"/>
        <v>0</v>
      </c>
      <c r="G37" s="12">
        <f t="shared" si="8"/>
        <v>0</v>
      </c>
      <c r="H37" s="12">
        <f t="shared" si="8"/>
        <v>986</v>
      </c>
      <c r="I37" s="12">
        <f t="shared" si="8"/>
        <v>1287</v>
      </c>
      <c r="J37" s="12">
        <f t="shared" si="8"/>
        <v>2118</v>
      </c>
      <c r="K37" s="12">
        <f t="shared" si="8"/>
        <v>0</v>
      </c>
      <c r="L37" s="12">
        <f t="shared" si="8"/>
        <v>0</v>
      </c>
      <c r="M37" s="12">
        <f t="shared" si="8"/>
        <v>0</v>
      </c>
      <c r="N37" s="12">
        <f t="shared" si="8"/>
        <v>0</v>
      </c>
      <c r="O37" s="12">
        <f t="shared" si="8"/>
        <v>0</v>
      </c>
      <c r="P37" s="12">
        <f t="shared" si="8"/>
        <v>0</v>
      </c>
      <c r="Q37" s="12">
        <f t="shared" si="8"/>
        <v>0</v>
      </c>
      <c r="R37" s="12">
        <f t="shared" si="8"/>
        <v>0</v>
      </c>
      <c r="S37" s="12">
        <f t="shared" si="8"/>
        <v>1240</v>
      </c>
      <c r="T37" s="12">
        <f t="shared" si="8"/>
        <v>0</v>
      </c>
      <c r="U37" s="12">
        <f>U36*U3</f>
        <v>0</v>
      </c>
      <c r="V37" s="12">
        <f t="shared" si="7"/>
        <v>13347</v>
      </c>
      <c r="W37" s="12">
        <v>40</v>
      </c>
      <c r="X37" s="16">
        <f>V37/W37</f>
        <v>333.67500000000001</v>
      </c>
      <c r="Y37" s="12"/>
      <c r="Z37" s="12"/>
      <c r="AA37" s="12"/>
      <c r="AB37" s="8">
        <v>4</v>
      </c>
      <c r="AC37" s="12">
        <f>X37/AB37</f>
        <v>83.418750000000003</v>
      </c>
    </row>
    <row r="38" spans="1:29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>
        <f>-3313.22 +V37*1.47</f>
        <v>16306.87</v>
      </c>
      <c r="W38" s="12">
        <v>40</v>
      </c>
      <c r="X38" s="16">
        <f>V38/W38</f>
        <v>407.67175000000003</v>
      </c>
      <c r="Y38" s="12"/>
      <c r="Z38" s="12"/>
      <c r="AA38" s="12"/>
      <c r="AB38" s="8">
        <v>4</v>
      </c>
      <c r="AC38" s="12">
        <f>X38/AB38</f>
        <v>101.91793750000001</v>
      </c>
    </row>
    <row r="39" spans="1:29">
      <c r="AC39" s="8">
        <f>AC38/20</f>
        <v>5.0958968750000002</v>
      </c>
    </row>
    <row r="45" spans="1:29">
      <c r="B45" s="8">
        <v>1</v>
      </c>
      <c r="C45" s="8" t="s">
        <v>45</v>
      </c>
    </row>
    <row r="46" spans="1:29">
      <c r="B46" s="8">
        <v>1</v>
      </c>
      <c r="C46" s="8" t="s">
        <v>46</v>
      </c>
    </row>
    <row r="47" spans="1:29">
      <c r="B47" s="8">
        <v>1</v>
      </c>
      <c r="C47" s="8" t="s">
        <v>47</v>
      </c>
    </row>
    <row r="48" spans="1:29">
      <c r="B48" s="8">
        <v>1</v>
      </c>
      <c r="C48" s="8" t="s">
        <v>48</v>
      </c>
    </row>
    <row r="49" spans="2:3">
      <c r="B49" s="8">
        <v>1</v>
      </c>
      <c r="C49" s="8" t="s">
        <v>49</v>
      </c>
    </row>
    <row r="50" spans="2:3">
      <c r="B50" s="8">
        <v>1</v>
      </c>
      <c r="C50" s="8" t="s">
        <v>50</v>
      </c>
    </row>
    <row r="51" spans="2:3">
      <c r="B51" s="8">
        <v>1</v>
      </c>
      <c r="C51" s="8" t="s">
        <v>51</v>
      </c>
    </row>
    <row r="52" spans="2:3">
      <c r="B52" s="8">
        <v>1</v>
      </c>
      <c r="C52" s="8" t="s">
        <v>52</v>
      </c>
    </row>
    <row r="53" spans="2:3">
      <c r="B53" s="8">
        <v>1</v>
      </c>
      <c r="C53" s="8" t="s">
        <v>53</v>
      </c>
    </row>
  </sheetData>
  <mergeCells count="4">
    <mergeCell ref="B1:F1"/>
    <mergeCell ref="G1:K1"/>
    <mergeCell ref="L1:P1"/>
    <mergeCell ref="Q1:U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"/>
  <sheetViews>
    <sheetView workbookViewId="0">
      <selection activeCell="A2" sqref="A2:J23"/>
    </sheetView>
  </sheetViews>
  <sheetFormatPr baseColWidth="10" defaultRowHeight="14.25"/>
  <cols>
    <col min="1" max="1" width="11.42578125" style="3"/>
    <col min="2" max="2" width="81.7109375" style="3" bestFit="1" customWidth="1"/>
    <col min="3" max="9" width="11.42578125" style="3"/>
    <col min="10" max="10" width="13" style="3" bestFit="1" customWidth="1"/>
    <col min="11" max="16384" width="11.42578125" style="3"/>
  </cols>
  <sheetData>
    <row r="1" spans="1:10">
      <c r="A1" s="3" t="s">
        <v>23</v>
      </c>
      <c r="B1" s="3" t="s">
        <v>10</v>
      </c>
      <c r="C1" s="3" t="s">
        <v>18</v>
      </c>
      <c r="D1" s="3" t="s">
        <v>24</v>
      </c>
      <c r="E1" s="3" t="s">
        <v>22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21</v>
      </c>
    </row>
    <row r="2" spans="1:10">
      <c r="J2" s="6"/>
    </row>
    <row r="3" spans="1:10">
      <c r="J3" s="6"/>
    </row>
    <row r="4" spans="1:10">
      <c r="J4" s="6"/>
    </row>
    <row r="5" spans="1:10">
      <c r="J5" s="6"/>
    </row>
    <row r="6" spans="1:10">
      <c r="J6" s="6"/>
    </row>
    <row r="7" spans="1:10">
      <c r="J7" s="6"/>
    </row>
    <row r="8" spans="1:10">
      <c r="J8" s="6"/>
    </row>
    <row r="9" spans="1:10">
      <c r="J9" s="6"/>
    </row>
    <row r="10" spans="1:10">
      <c r="J10" s="6"/>
    </row>
    <row r="11" spans="1:10">
      <c r="J11" s="6"/>
    </row>
    <row r="12" spans="1:10">
      <c r="J12" s="6"/>
    </row>
    <row r="13" spans="1:10">
      <c r="J13" s="6"/>
    </row>
    <row r="14" spans="1:10">
      <c r="J14" s="6"/>
    </row>
    <row r="15" spans="1:10">
      <c r="J15" s="6"/>
    </row>
    <row r="16" spans="1:10">
      <c r="J16" s="6"/>
    </row>
    <row r="17" spans="2:10">
      <c r="J17" s="6"/>
    </row>
    <row r="18" spans="2:10">
      <c r="J18" s="6"/>
    </row>
    <row r="19" spans="2:10">
      <c r="B19" s="4"/>
    </row>
    <row r="20" spans="2:10">
      <c r="B20" s="5"/>
    </row>
    <row r="21" spans="2:10">
      <c r="J21" s="6"/>
    </row>
  </sheetData>
  <pageMargins left="0.7" right="0.7" top="0.75" bottom="0.75" header="0.3" footer="0.3"/>
  <pageSetup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2010-09-22T03:10:58Z</dcterms:created>
  <dcterms:modified xsi:type="dcterms:W3CDTF">2020-05-06T05:34:14Z</dcterms:modified>
</cp:coreProperties>
</file>