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08"/>
  <workbookPr hidePivotFieldList="1" defaultThemeVersion="166925"/>
  <mc:AlternateContent xmlns:mc="http://schemas.openxmlformats.org/markup-compatibility/2006">
    <mc:Choice Requires="x15">
      <x15ac:absPath xmlns:x15ac="http://schemas.microsoft.com/office/spreadsheetml/2010/11/ac" url="/Users/aminmezouari/Downloads/"/>
    </mc:Choice>
  </mc:AlternateContent>
  <xr:revisionPtr revIDLastSave="0" documentId="13_ncr:1_{3FDF8AFB-1AAB-A142-A0CB-9274163D7CA4}" xr6:coauthVersionLast="47" xr6:coauthVersionMax="47" xr10:uidLastSave="{00000000-0000-0000-0000-000000000000}"/>
  <bookViews>
    <workbookView xWindow="0" yWindow="720" windowWidth="27040" windowHeight="15840" xr2:uid="{08F2BC74-F09B-436F-B948-D65E45F652CD}"/>
  </bookViews>
  <sheets>
    <sheet name="Project Start" sheetId="1" r:id="rId1"/>
  </sheets>
  <definedNames>
    <definedName name="_xlnm._FilterDatabase" localSheetId="0" hidden="1">'Project Start'!$A$10:$J$50</definedName>
    <definedName name="_xlnm.Print_Area" localSheetId="0">'Project Start'!$A$1:$J$50</definedName>
    <definedName name="_xlnm.Print_Titles" localSheetId="0">'Project Start'!$1:$10</definedName>
    <definedName name="Slicer_Plan_Type">#N/A</definedName>
  </definedNames>
  <calcPr calcId="191029"/>
  <pivotCaches>
    <pivotCache cacheId="10" r:id="rId2"/>
  </pivotCaches>
  <extLst>
    <ext xmlns:x14="http://schemas.microsoft.com/office/spreadsheetml/2009/9/main" uri="{BBE1A952-AA13-448e-AADC-164F8A28A991}">
      <x14:slicerCaches>
        <x14:slicerCache r:id="rId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2" i="1" l="1"/>
  <c r="J6" i="1"/>
  <c r="J5" i="1"/>
  <c r="J4" i="1"/>
  <c r="J3" i="1"/>
  <c r="I19" i="1"/>
  <c r="J19" i="1" s="1"/>
  <c r="I42" i="1"/>
  <c r="J42" i="1" s="1"/>
  <c r="I45" i="1"/>
  <c r="J45" i="1" s="1"/>
  <c r="I16" i="1"/>
  <c r="J16" i="1" s="1"/>
  <c r="I28" i="1"/>
  <c r="J28" i="1" s="1"/>
  <c r="I26" i="1"/>
  <c r="J26" i="1" s="1"/>
  <c r="I36" i="1"/>
  <c r="J36" i="1" s="1"/>
  <c r="I50" i="1"/>
  <c r="J50" i="1" s="1"/>
  <c r="I14" i="1"/>
  <c r="J14" i="1" s="1"/>
  <c r="I34" i="1"/>
  <c r="J34" i="1" s="1"/>
  <c r="I20" i="1"/>
  <c r="J20" i="1" s="1"/>
  <c r="I39" i="1"/>
  <c r="J39" i="1" s="1"/>
  <c r="I43" i="1"/>
  <c r="J43" i="1" s="1"/>
  <c r="I18" i="1"/>
  <c r="J18" i="1" s="1"/>
  <c r="I30" i="1"/>
  <c r="J30" i="1" s="1"/>
  <c r="I23" i="1"/>
  <c r="J23" i="1" s="1"/>
  <c r="I38" i="1"/>
  <c r="J38" i="1" s="1"/>
  <c r="I47" i="1"/>
  <c r="J47" i="1" s="1"/>
  <c r="I12" i="1"/>
  <c r="J12" i="1" s="1"/>
  <c r="I33" i="1"/>
  <c r="J33" i="1" s="1"/>
  <c r="I21" i="1"/>
  <c r="J21" i="1" s="1"/>
  <c r="I41" i="1"/>
  <c r="J41" i="1" s="1"/>
  <c r="I44" i="1"/>
  <c r="J44" i="1" s="1"/>
  <c r="I17" i="1"/>
  <c r="J17" i="1" s="1"/>
  <c r="I29" i="1"/>
  <c r="J29" i="1" s="1"/>
  <c r="I24" i="1"/>
  <c r="J24" i="1" s="1"/>
  <c r="I37" i="1"/>
  <c r="J37" i="1" s="1"/>
  <c r="I48" i="1"/>
  <c r="J48" i="1" s="1"/>
  <c r="I11" i="1"/>
  <c r="J11" i="1" s="1"/>
  <c r="I31" i="1"/>
  <c r="J31" i="1" s="1"/>
  <c r="I22" i="1"/>
  <c r="J22" i="1" s="1"/>
  <c r="I40" i="1"/>
  <c r="J40" i="1" s="1"/>
  <c r="I46" i="1"/>
  <c r="J46" i="1" s="1"/>
  <c r="I15" i="1"/>
  <c r="J15" i="1" s="1"/>
  <c r="I27" i="1"/>
  <c r="J27" i="1" s="1"/>
  <c r="I25" i="1"/>
  <c r="J25" i="1" s="1"/>
  <c r="I35" i="1"/>
  <c r="J35" i="1" s="1"/>
  <c r="I49" i="1"/>
  <c r="J49" i="1" s="1"/>
  <c r="I13" i="1"/>
  <c r="J13" i="1" s="1"/>
  <c r="I32" i="1"/>
  <c r="J32" i="1" s="1"/>
  <c r="J8" i="1" l="1"/>
  <c r="J7" i="1"/>
</calcChain>
</file>

<file path=xl/sharedStrings.xml><?xml version="1.0" encoding="utf-8"?>
<sst xmlns="http://schemas.openxmlformats.org/spreadsheetml/2006/main" count="156" uniqueCount="68">
  <si>
    <t>Insurance Plan</t>
  </si>
  <si>
    <t>Region</t>
  </si>
  <si>
    <t>Plan Type</t>
  </si>
  <si>
    <t>Membership</t>
  </si>
  <si>
    <t>Projected Claims</t>
  </si>
  <si>
    <t>Actual Claims</t>
  </si>
  <si>
    <t>Premiums</t>
  </si>
  <si>
    <t>Claims</t>
  </si>
  <si>
    <t>Expenses</t>
  </si>
  <si>
    <t>Profits</t>
  </si>
  <si>
    <t>North</t>
  </si>
  <si>
    <t>East</t>
  </si>
  <si>
    <t>South</t>
  </si>
  <si>
    <t>West</t>
  </si>
  <si>
    <t>Central</t>
  </si>
  <si>
    <t>PPO</t>
  </si>
  <si>
    <t>Profit Margin</t>
  </si>
  <si>
    <t>A</t>
  </si>
  <si>
    <t>B</t>
  </si>
  <si>
    <t>C</t>
  </si>
  <si>
    <t>D</t>
  </si>
  <si>
    <t>E</t>
  </si>
  <si>
    <t>F</t>
  </si>
  <si>
    <t>G</t>
  </si>
  <si>
    <t>H</t>
  </si>
  <si>
    <t>I</t>
  </si>
  <si>
    <t>J</t>
  </si>
  <si>
    <t>K</t>
  </si>
  <si>
    <t>L</t>
  </si>
  <si>
    <t>M</t>
  </si>
  <si>
    <t>N</t>
  </si>
  <si>
    <t>O</t>
  </si>
  <si>
    <t>P</t>
  </si>
  <si>
    <t>Q</t>
  </si>
  <si>
    <t>R</t>
  </si>
  <si>
    <t>S</t>
  </si>
  <si>
    <t>T</t>
  </si>
  <si>
    <t>U</t>
  </si>
  <si>
    <t>V</t>
  </si>
  <si>
    <t>W</t>
  </si>
  <si>
    <t>X</t>
  </si>
  <si>
    <t>Y</t>
  </si>
  <si>
    <t>Z</t>
  </si>
  <si>
    <t>AA</t>
  </si>
  <si>
    <t>AB</t>
  </si>
  <si>
    <t>AC</t>
  </si>
  <si>
    <t>AD</t>
  </si>
  <si>
    <t>AE</t>
  </si>
  <si>
    <t>AF</t>
  </si>
  <si>
    <t>AG</t>
  </si>
  <si>
    <t>AH</t>
  </si>
  <si>
    <t>AI</t>
  </si>
  <si>
    <t>AJ</t>
  </si>
  <si>
    <t>AK</t>
  </si>
  <si>
    <t>AL</t>
  </si>
  <si>
    <t>AM</t>
  </si>
  <si>
    <t>HMO</t>
  </si>
  <si>
    <t>AN</t>
  </si>
  <si>
    <t>SUMMARY REPORT</t>
  </si>
  <si>
    <t>Plan Count</t>
  </si>
  <si>
    <t>Members</t>
  </si>
  <si>
    <t>Avg. Margin</t>
  </si>
  <si>
    <t>Delta</t>
  </si>
  <si>
    <t>Health Group</t>
  </si>
  <si>
    <t>Grand Total</t>
  </si>
  <si>
    <t>Row Labels</t>
  </si>
  <si>
    <t>Sum of Membership</t>
  </si>
  <si>
    <t>Average of Profit Margin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</si>
</sst>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5" formatCode="&quot;$&quot;#,##0"/>
    <numFmt numFmtId="166" formatCode="0.0%"/>
  </numFmts>
  <fonts count="9" x14ac:knownFonts="1">
    <font>
      <sz val="11"/>
      <color theme="1"/>
      <name val="Calibri"/>
      <family val="2"/>
      <scheme val="minor"/>
    </font>
    <font>
      <sz val="11"/>
      <color theme="1"/>
      <name val="Calibri"/>
      <family val="2"/>
      <scheme val="minor"/>
    </font>
    <font>
      <b/>
      <sz val="11"/>
      <color theme="1"/>
      <name val="Calibri"/>
      <family val="2"/>
      <scheme val="minor"/>
    </font>
    <font>
      <sz val="28"/>
      <name val="Calibri"/>
      <family val="2"/>
      <scheme val="minor"/>
    </font>
    <font>
      <i/>
      <sz val="11"/>
      <color theme="1"/>
      <name val="Calibri"/>
      <family val="2"/>
      <scheme val="minor"/>
    </font>
    <font>
      <i/>
      <u/>
      <sz val="11"/>
      <color theme="1"/>
      <name val="Calibri"/>
      <family val="2"/>
      <scheme val="minor"/>
    </font>
    <font>
      <b/>
      <sz val="11"/>
      <color rgb="FF0070C0"/>
      <name val="Calibri"/>
      <family val="2"/>
      <scheme val="minor"/>
    </font>
    <font>
      <b/>
      <i/>
      <sz val="28"/>
      <color rgb="FF0070C0"/>
      <name val="Calibri (Body)"/>
    </font>
    <font>
      <b/>
      <i/>
      <sz val="28"/>
      <color rgb="FFFF0000"/>
      <name val="Calibri (Body)"/>
    </font>
  </fonts>
  <fills count="4">
    <fill>
      <patternFill patternType="none"/>
    </fill>
    <fill>
      <patternFill patternType="gray125"/>
    </fill>
    <fill>
      <patternFill patternType="solid">
        <fgColor rgb="FFFF0000"/>
        <bgColor indexed="64"/>
      </patternFill>
    </fill>
    <fill>
      <patternFill patternType="solid">
        <fgColor rgb="FF0070C0"/>
        <bgColor indexed="64"/>
      </patternFill>
    </fill>
  </fills>
  <borders count="23">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top style="medium">
        <color indexed="64"/>
      </top>
      <bottom style="double">
        <color indexed="64"/>
      </bottom>
      <diagonal/>
    </border>
    <border>
      <left/>
      <right style="medium">
        <color indexed="64"/>
      </right>
      <top style="medium">
        <color indexed="64"/>
      </top>
      <bottom style="double">
        <color indexed="64"/>
      </bottom>
      <diagonal/>
    </border>
    <border>
      <left/>
      <right style="medium">
        <color indexed="64"/>
      </right>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double">
        <color indexed="64"/>
      </bottom>
      <diagonal/>
    </border>
    <border>
      <left style="thin">
        <color indexed="64"/>
      </left>
      <right style="thin">
        <color indexed="64"/>
      </right>
      <top style="medium">
        <color indexed="64"/>
      </top>
      <bottom style="double">
        <color indexed="64"/>
      </bottom>
      <diagonal/>
    </border>
    <border>
      <left style="thin">
        <color indexed="64"/>
      </left>
      <right style="medium">
        <color indexed="64"/>
      </right>
      <top style="medium">
        <color indexed="64"/>
      </top>
      <bottom style="double">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s>
  <cellStyleXfs count="2">
    <xf numFmtId="0" fontId="0" fillId="0" borderId="0"/>
    <xf numFmtId="44" fontId="1" fillId="0" borderId="0" applyFont="0" applyFill="0" applyBorder="0" applyAlignment="0" applyProtection="0"/>
  </cellStyleXfs>
  <cellXfs count="44">
    <xf numFmtId="0" fontId="0" fillId="0" borderId="0" xfId="0"/>
    <xf numFmtId="0" fontId="2" fillId="0" borderId="0" xfId="0" applyFont="1"/>
    <xf numFmtId="0" fontId="5" fillId="0" borderId="0" xfId="0" applyFont="1"/>
    <xf numFmtId="0" fontId="0" fillId="0" borderId="1" xfId="0" applyBorder="1"/>
    <xf numFmtId="0" fontId="0" fillId="0" borderId="2" xfId="0" applyBorder="1"/>
    <xf numFmtId="0" fontId="0" fillId="0" borderId="4" xfId="0" applyBorder="1"/>
    <xf numFmtId="0" fontId="0" fillId="0" borderId="6" xfId="0" applyBorder="1"/>
    <xf numFmtId="0" fontId="0" fillId="0" borderId="15" xfId="0" applyBorder="1"/>
    <xf numFmtId="0" fontId="0" fillId="0" borderId="16" xfId="0" applyBorder="1"/>
    <xf numFmtId="165" fontId="0" fillId="0" borderId="16" xfId="0" applyNumberFormat="1" applyBorder="1"/>
    <xf numFmtId="165" fontId="0" fillId="0" borderId="1" xfId="0" applyNumberFormat="1" applyBorder="1"/>
    <xf numFmtId="165" fontId="0" fillId="0" borderId="15" xfId="0" applyNumberFormat="1" applyBorder="1"/>
    <xf numFmtId="0" fontId="6" fillId="2" borderId="17" xfId="0" applyFont="1" applyFill="1" applyBorder="1"/>
    <xf numFmtId="0" fontId="6" fillId="2" borderId="18" xfId="0" applyFont="1" applyFill="1" applyBorder="1"/>
    <xf numFmtId="0" fontId="6" fillId="2" borderId="19" xfId="0" applyFont="1" applyFill="1" applyBorder="1"/>
    <xf numFmtId="0" fontId="0" fillId="0" borderId="10" xfId="0" applyBorder="1"/>
    <xf numFmtId="166" fontId="0" fillId="0" borderId="14" xfId="0" applyNumberFormat="1" applyBorder="1"/>
    <xf numFmtId="0" fontId="4" fillId="0" borderId="11" xfId="0" applyFont="1" applyBorder="1"/>
    <xf numFmtId="0" fontId="4" fillId="0" borderId="12" xfId="0" applyFont="1" applyBorder="1"/>
    <xf numFmtId="165" fontId="0" fillId="0" borderId="1" xfId="1" applyNumberFormat="1" applyFont="1" applyBorder="1"/>
    <xf numFmtId="165" fontId="0" fillId="0" borderId="16" xfId="1" applyNumberFormat="1" applyFont="1" applyBorder="1"/>
    <xf numFmtId="166" fontId="0" fillId="0" borderId="7" xfId="0" applyNumberFormat="1" applyBorder="1"/>
    <xf numFmtId="166" fontId="0" fillId="0" borderId="3" xfId="0" applyNumberFormat="1" applyBorder="1"/>
    <xf numFmtId="165" fontId="0" fillId="0" borderId="15" xfId="1" applyNumberFormat="1" applyFont="1" applyBorder="1"/>
    <xf numFmtId="166" fontId="0" fillId="0" borderId="5" xfId="0" applyNumberFormat="1" applyBorder="1"/>
    <xf numFmtId="0" fontId="7" fillId="2" borderId="20" xfId="0" applyFont="1" applyFill="1" applyBorder="1" applyAlignment="1">
      <alignment horizontal="center" vertical="center"/>
    </xf>
    <xf numFmtId="0" fontId="3" fillId="2" borderId="21" xfId="0" applyFont="1" applyFill="1" applyBorder="1" applyAlignment="1">
      <alignment horizontal="center" vertical="center"/>
    </xf>
    <xf numFmtId="0" fontId="3" fillId="2" borderId="22" xfId="0" applyFont="1" applyFill="1" applyBorder="1" applyAlignment="1">
      <alignment horizontal="center" vertical="center"/>
    </xf>
    <xf numFmtId="0" fontId="3" fillId="2" borderId="11" xfId="0" applyFont="1" applyFill="1" applyBorder="1" applyAlignment="1">
      <alignment horizontal="center" vertical="center"/>
    </xf>
    <xf numFmtId="0" fontId="3" fillId="2" borderId="0" xfId="0" applyFont="1" applyFill="1" applyAlignment="1">
      <alignment horizontal="center" vertical="center"/>
    </xf>
    <xf numFmtId="0" fontId="3" fillId="2" borderId="10" xfId="0" applyFont="1" applyFill="1" applyBorder="1" applyAlignment="1">
      <alignment horizontal="center" vertical="center"/>
    </xf>
    <xf numFmtId="0" fontId="8" fillId="3" borderId="11" xfId="0" applyFont="1" applyFill="1" applyBorder="1" applyAlignment="1">
      <alignment horizontal="center" vertical="center"/>
    </xf>
    <xf numFmtId="0" fontId="3" fillId="3" borderId="0" xfId="0" applyFont="1" applyFill="1" applyAlignment="1">
      <alignment horizontal="center" vertical="center"/>
    </xf>
    <xf numFmtId="0" fontId="3" fillId="3" borderId="11" xfId="0" applyFont="1" applyFill="1" applyBorder="1" applyAlignment="1">
      <alignment horizontal="center" vertical="center"/>
    </xf>
    <xf numFmtId="0" fontId="3" fillId="3" borderId="12" xfId="0" applyFont="1" applyFill="1" applyBorder="1" applyAlignment="1">
      <alignment horizontal="center" vertical="center"/>
    </xf>
    <xf numFmtId="0" fontId="3" fillId="3" borderId="13" xfId="0" applyFont="1" applyFill="1" applyBorder="1" applyAlignment="1">
      <alignment horizontal="center" vertical="center"/>
    </xf>
    <xf numFmtId="0" fontId="6" fillId="2" borderId="8" xfId="0" applyFont="1" applyFill="1" applyBorder="1" applyAlignment="1">
      <alignment horizontal="center"/>
    </xf>
    <xf numFmtId="0" fontId="6" fillId="2" borderId="9" xfId="0" applyFont="1" applyFill="1" applyBorder="1" applyAlignment="1">
      <alignment horizontal="center"/>
    </xf>
    <xf numFmtId="0" fontId="0" fillId="0" borderId="0" xfId="0" applyAlignment="1">
      <alignment horizontal="center"/>
    </xf>
    <xf numFmtId="0" fontId="0" fillId="0" borderId="10" xfId="0" applyBorder="1" applyAlignment="1">
      <alignment horizontal="center"/>
    </xf>
    <xf numFmtId="0" fontId="0" fillId="0" borderId="0" xfId="0" pivotButton="1"/>
    <xf numFmtId="0" fontId="0" fillId="0" borderId="0" xfId="0" applyAlignment="1">
      <alignment horizontal="left"/>
    </xf>
    <xf numFmtId="0" fontId="0" fillId="0" borderId="0" xfId="0" applyNumberFormat="1"/>
    <xf numFmtId="9" fontId="0" fillId="0" borderId="0" xfId="0" applyNumberFormat="1"/>
  </cellXfs>
  <cellStyles count="2">
    <cellStyle name="Currency" xfId="1" builtinId="4"/>
    <cellStyle name="Normal" xfId="0" builtinId="0"/>
  </cellStyles>
  <dxfs count="7">
    <dxf>
      <numFmt numFmtId="13" formatCode="0%"/>
    </dxf>
    <dxf>
      <numFmt numFmtId="13" formatCode="0%"/>
    </dxf>
    <dxf>
      <numFmt numFmtId="13" formatCode="0%"/>
    </dxf>
    <dxf>
      <numFmt numFmtId="13" formatCode="0%"/>
    </dxf>
    <dxf>
      <numFmt numFmtId="13" formatCode="0%"/>
    </dxf>
    <dxf>
      <numFmt numFmtId="13" formatCode="0%"/>
    </dxf>
    <dxf>
      <numFmt numFmtId="13"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microsoft.com/office/2007/relationships/slicerCache" Target="slicerCaches/slicerCache1.xml"/><Relationship Id="rId7" Type="http://schemas.openxmlformats.org/officeDocument/2006/relationships/calcChain" Target="calcChain.xml"/><Relationship Id="rId2" Type="http://schemas.openxmlformats.org/officeDocument/2006/relationships/pivotCacheDefinition" Target="pivotCache/pivotCacheDefinition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[Formatting_Project.xlsx]Project Start!PivotTable1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Profit Margin by 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'Project Start'!$M$17</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'Project Start'!$L$18:$L$23</c:f>
              <c:strCache>
                <c:ptCount val="5"/>
                <c:pt idx="0">
                  <c:v>Central</c:v>
                </c:pt>
                <c:pt idx="1">
                  <c:v>East</c:v>
                </c:pt>
                <c:pt idx="2">
                  <c:v>North</c:v>
                </c:pt>
                <c:pt idx="3">
                  <c:v>South</c:v>
                </c:pt>
                <c:pt idx="4">
                  <c:v>West</c:v>
                </c:pt>
              </c:strCache>
            </c:strRef>
          </c:cat>
          <c:val>
            <c:numRef>
              <c:f>'Project Start'!$M$18:$M$23</c:f>
              <c:numCache>
                <c:formatCode>0%</c:formatCode>
                <c:ptCount val="5"/>
                <c:pt idx="0">
                  <c:v>0.11931511649257387</c:v>
                </c:pt>
                <c:pt idx="1">
                  <c:v>0.14220813982876435</c:v>
                </c:pt>
                <c:pt idx="2">
                  <c:v>0.10084318996311341</c:v>
                </c:pt>
                <c:pt idx="3">
                  <c:v>9.0327788921172367E-2</c:v>
                </c:pt>
                <c:pt idx="4">
                  <c:v>8.8370985349664088E-2</c:v>
                </c:pt>
              </c:numCache>
            </c:numRef>
          </c:val>
          <c:extLst>
            <c:ext xmlns:c16="http://schemas.microsoft.com/office/drawing/2014/chart" uri="{C3380CC4-5D6E-409C-BE32-E72D297353CC}">
              <c16:uniqueId val="{00000000-5871-C04C-A9DB-7C6B08436FF8}"/>
            </c:ext>
          </c:extLst>
        </c:ser>
        <c:dLbls>
          <c:dLblPos val="outEnd"/>
          <c:showLegendKey val="0"/>
          <c:showVal val="1"/>
          <c:showCatName val="0"/>
          <c:showSerName val="0"/>
          <c:showPercent val="0"/>
          <c:showBubbleSize val="0"/>
        </c:dLbls>
        <c:gapWidth val="219"/>
        <c:overlap val="-27"/>
        <c:axId val="1072743663"/>
        <c:axId val="1073524431"/>
      </c:barChart>
      <c:catAx>
        <c:axId val="10727436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3524431"/>
        <c:crosses val="autoZero"/>
        <c:auto val="1"/>
        <c:lblAlgn val="ctr"/>
        <c:lblOffset val="100"/>
        <c:noMultiLvlLbl val="0"/>
      </c:catAx>
      <c:valAx>
        <c:axId val="107352443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27436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[Formatting_Project.xlsx]Project Start!PivotTable2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Sum</a:t>
            </a:r>
            <a:r>
              <a:rPr lang="en-US" baseline="0"/>
              <a:t> of Membership by Region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'Project Start'!$M$24</c:f>
              <c:strCache>
                <c:ptCount val="1"/>
                <c:pt idx="0">
                  <c:v>Total</c:v>
                </c:pt>
              </c:strCache>
            </c:strRef>
          </c:tx>
          <c:dPt>
            <c:idx val="0"/>
            <c:bubble3D val="0"/>
            <c:spPr>
              <a:solidFill>
                <a:schemeClr val="accent1"/>
              </a:solidFill>
              <a:ln>
                <a:noFill/>
              </a:ln>
              <a:effectLst/>
            </c:spPr>
          </c:dPt>
          <c:dPt>
            <c:idx val="1"/>
            <c:bubble3D val="0"/>
            <c:spPr>
              <a:solidFill>
                <a:schemeClr val="accent2"/>
              </a:solidFill>
              <a:ln>
                <a:noFill/>
              </a:ln>
              <a:effectLst/>
            </c:spPr>
          </c:dPt>
          <c:dPt>
            <c:idx val="2"/>
            <c:bubble3D val="0"/>
            <c:spPr>
              <a:solidFill>
                <a:schemeClr val="accent3"/>
              </a:solidFill>
              <a:ln>
                <a:noFill/>
              </a:ln>
              <a:effectLst/>
            </c:spPr>
          </c:dPt>
          <c:dPt>
            <c:idx val="3"/>
            <c:bubble3D val="0"/>
            <c:spPr>
              <a:solidFill>
                <a:schemeClr val="accent4"/>
              </a:solidFill>
              <a:ln>
                <a:noFill/>
              </a:ln>
              <a:effectLst/>
            </c:spPr>
          </c:dPt>
          <c:dPt>
            <c:idx val="4"/>
            <c:bubble3D val="0"/>
            <c:spPr>
              <a:solidFill>
                <a:schemeClr val="accent5"/>
              </a:solidFill>
              <a:ln>
                <a:no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'Project Start'!$L$25:$L$30</c:f>
              <c:strCache>
                <c:ptCount val="5"/>
                <c:pt idx="0">
                  <c:v>Central</c:v>
                </c:pt>
                <c:pt idx="1">
                  <c:v>East</c:v>
                </c:pt>
                <c:pt idx="2">
                  <c:v>North</c:v>
                </c:pt>
                <c:pt idx="3">
                  <c:v>South</c:v>
                </c:pt>
                <c:pt idx="4">
                  <c:v>West</c:v>
                </c:pt>
              </c:strCache>
            </c:strRef>
          </c:cat>
          <c:val>
            <c:numRef>
              <c:f>'Project Start'!$M$25:$M$30</c:f>
              <c:numCache>
                <c:formatCode>General</c:formatCode>
                <c:ptCount val="5"/>
                <c:pt idx="0">
                  <c:v>56126</c:v>
                </c:pt>
                <c:pt idx="1">
                  <c:v>48603</c:v>
                </c:pt>
                <c:pt idx="2">
                  <c:v>46097</c:v>
                </c:pt>
                <c:pt idx="3">
                  <c:v>36747</c:v>
                </c:pt>
                <c:pt idx="4">
                  <c:v>47242</c:v>
                </c:pt>
              </c:numCache>
            </c:numRef>
          </c:val>
          <c:extLst>
            <c:ext xmlns:c16="http://schemas.microsoft.com/office/drawing/2014/chart" uri="{C3380CC4-5D6E-409C-BE32-E72D297353CC}">
              <c16:uniqueId val="{00000000-0945-5B42-893D-C4258D1B814A}"/>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177800</xdr:colOff>
      <xdr:row>0</xdr:row>
      <xdr:rowOff>0</xdr:rowOff>
    </xdr:from>
    <xdr:to>
      <xdr:col>2</xdr:col>
      <xdr:colOff>617417</xdr:colOff>
      <xdr:row>7</xdr:row>
      <xdr:rowOff>190500</xdr:rowOff>
    </xdr:to>
    <xdr:pic>
      <xdr:nvPicPr>
        <xdr:cNvPr id="10" name="Picture 9">
          <a:extLst>
            <a:ext uri="{FF2B5EF4-FFF2-40B4-BE49-F238E27FC236}">
              <a16:creationId xmlns:a16="http://schemas.microsoft.com/office/drawing/2014/main" id="{D342F6AC-7BF5-25F2-7938-A7584950862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77800" y="0"/>
          <a:ext cx="2116017" cy="1447800"/>
        </a:xfrm>
        <a:prstGeom prst="rect">
          <a:avLst/>
        </a:prstGeom>
      </xdr:spPr>
    </xdr:pic>
    <xdr:clientData/>
  </xdr:twoCellAnchor>
  <xdr:twoCellAnchor>
    <xdr:from>
      <xdr:col>13</xdr:col>
      <xdr:colOff>56662</xdr:colOff>
      <xdr:row>7</xdr:row>
      <xdr:rowOff>125534</xdr:rowOff>
    </xdr:from>
    <xdr:to>
      <xdr:col>17</xdr:col>
      <xdr:colOff>882162</xdr:colOff>
      <xdr:row>21</xdr:row>
      <xdr:rowOff>23935</xdr:rowOff>
    </xdr:to>
    <xdr:graphicFrame macro="">
      <xdr:nvGraphicFramePr>
        <xdr:cNvPr id="3" name="Chart 2">
          <a:extLst>
            <a:ext uri="{FF2B5EF4-FFF2-40B4-BE49-F238E27FC236}">
              <a16:creationId xmlns:a16="http://schemas.microsoft.com/office/drawing/2014/main" id="{728248C3-A6A2-CC89-10F2-B2DD6BC6FE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50800</xdr:colOff>
      <xdr:row>22</xdr:row>
      <xdr:rowOff>63500</xdr:rowOff>
    </xdr:from>
    <xdr:to>
      <xdr:col>17</xdr:col>
      <xdr:colOff>901700</xdr:colOff>
      <xdr:row>36</xdr:row>
      <xdr:rowOff>184150</xdr:rowOff>
    </xdr:to>
    <xdr:graphicFrame macro="">
      <xdr:nvGraphicFramePr>
        <xdr:cNvPr id="4" name="Chart 3">
          <a:extLst>
            <a:ext uri="{FF2B5EF4-FFF2-40B4-BE49-F238E27FC236}">
              <a16:creationId xmlns:a16="http://schemas.microsoft.com/office/drawing/2014/main" id="{A7CA4B21-8232-0EB0-1E95-23A38DD0027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11</xdr:col>
      <xdr:colOff>305029</xdr:colOff>
      <xdr:row>10</xdr:row>
      <xdr:rowOff>49187</xdr:rowOff>
    </xdr:from>
    <xdr:to>
      <xdr:col>12</xdr:col>
      <xdr:colOff>1020263</xdr:colOff>
      <xdr:row>14</xdr:row>
      <xdr:rowOff>189128</xdr:rowOff>
    </xdr:to>
    <mc:AlternateContent xmlns:mc="http://schemas.openxmlformats.org/markup-compatibility/2006">
      <mc:Choice xmlns:a14="http://schemas.microsoft.com/office/drawing/2010/main" Requires="a14">
        <xdr:graphicFrame macro="">
          <xdr:nvGraphicFramePr>
            <xdr:cNvPr id="5" name="Plan Type">
              <a:extLst>
                <a:ext uri="{FF2B5EF4-FFF2-40B4-BE49-F238E27FC236}">
                  <a16:creationId xmlns:a16="http://schemas.microsoft.com/office/drawing/2014/main" id="{3BA3EB93-DA17-F927-173E-CD5DCA643CCA}"/>
                </a:ext>
              </a:extLst>
            </xdr:cNvPr>
            <xdr:cNvGraphicFramePr/>
          </xdr:nvGraphicFramePr>
          <xdr:xfrm>
            <a:off x="0" y="0"/>
            <a:ext cx="0" cy="0"/>
          </xdr:xfrm>
          <a:graphic>
            <a:graphicData uri="http://schemas.microsoft.com/office/drawing/2010/slicer">
              <sle:slicer xmlns:sle="http://schemas.microsoft.com/office/drawing/2010/slicer" name="Plan Type"/>
            </a:graphicData>
          </a:graphic>
        </xdr:graphicFrame>
      </mc:Choice>
      <mc:Fallback>
        <xdr:sp macro="" textlink="">
          <xdr:nvSpPr>
            <xdr:cNvPr id="0" name=""/>
            <xdr:cNvSpPr>
              <a:spLocks noTextEdit="1"/>
            </xdr:cNvSpPr>
          </xdr:nvSpPr>
          <xdr:spPr>
            <a:xfrm>
              <a:off x="9287058" y="1944984"/>
              <a:ext cx="1764364" cy="949796"/>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min Mezouari" refreshedDate="45847.809235300927" createdVersion="8" refreshedVersion="8" minRefreshableVersion="3" recordCount="40" xr:uid="{F638C778-E8A9-634F-8551-3ACF1005A267}">
  <cacheSource type="worksheet">
    <worksheetSource ref="A10:J50" sheet="Project Start"/>
  </cacheSource>
  <cacheFields count="10">
    <cacheField name="Insurance Plan" numFmtId="0">
      <sharedItems count="40">
        <s v="AD"/>
        <s v="T"/>
        <s v="AN"/>
        <s v="J"/>
        <s v="AI"/>
        <s v="E"/>
        <s v="Y"/>
        <s v="O"/>
        <s v="B"/>
        <s v="L"/>
        <s v="V"/>
        <s v="AF"/>
        <s v="Q"/>
        <s v="AA"/>
        <s v="AK"/>
        <s v="G"/>
        <s v="AJ"/>
        <s v="F"/>
        <s v="Z"/>
        <s v="P"/>
        <s v="AE"/>
        <s v="A"/>
        <s v="U"/>
        <s v="K"/>
        <s v="AL"/>
        <s v="H"/>
        <s v="AB"/>
        <s v="R"/>
        <s v="M"/>
        <s v="AG"/>
        <s v="W"/>
        <s v="C"/>
        <s v="N"/>
        <s v="X"/>
        <s v="D"/>
        <s v="AH"/>
        <s v="S"/>
        <s v="AC"/>
        <s v="AM"/>
        <s v="I"/>
      </sharedItems>
    </cacheField>
    <cacheField name="Region" numFmtId="0">
      <sharedItems count="5">
        <s v="Central"/>
        <s v="East"/>
        <s v="North"/>
        <s v="South"/>
        <s v="West"/>
      </sharedItems>
    </cacheField>
    <cacheField name="Plan Type" numFmtId="0">
      <sharedItems count="2">
        <s v="HMO"/>
        <s v="PPO"/>
      </sharedItems>
    </cacheField>
    <cacheField name="Membership" numFmtId="0">
      <sharedItems containsSemiMixedTypes="0" containsString="0" containsNumber="1" containsInteger="1" minValue="1088" maxValue="9924"/>
    </cacheField>
    <cacheField name="Premiums" numFmtId="165">
      <sharedItems containsSemiMixedTypes="0" containsString="0" containsNumber="1" containsInteger="1" minValue="388416" maxValue="3497130"/>
    </cacheField>
    <cacheField name="Projected Claims" numFmtId="0">
      <sharedItems containsSemiMixedTypes="0" containsString="0" containsNumber="1" containsInteger="1" minValue="252416" maxValue="2875365"/>
    </cacheField>
    <cacheField name="Actual Claims" numFmtId="0">
      <sharedItems containsSemiMixedTypes="0" containsString="0" containsNumber="1" containsInteger="1" minValue="232832" maxValue="2768796"/>
    </cacheField>
    <cacheField name="Expenses" numFmtId="165">
      <sharedItems containsSemiMixedTypes="0" containsString="0" containsNumber="1" containsInteger="1" minValue="68544" maxValue="704604"/>
    </cacheField>
    <cacheField name="Profits" numFmtId="165">
      <sharedItems containsSemiMixedTypes="0" containsString="0" containsNumber="1" containsInteger="1" minValue="-471900" maxValue="1120875" count="40">
        <n v="235378"/>
        <n v="1120875"/>
        <n v="136525"/>
        <n v="39584"/>
        <n v="-224181"/>
        <n v="672184"/>
        <n v="333200"/>
        <n v="261378"/>
        <n v="275979"/>
        <n v="699267"/>
        <n v="196755"/>
        <n v="49545"/>
        <n v="-26208"/>
        <n v="804636"/>
        <n v="107364"/>
        <n v="434750"/>
        <n v="274788"/>
        <n v="494797"/>
        <n v="175195"/>
        <n v="87040"/>
        <n v="407812"/>
        <n v="177788"/>
        <n v="-59010"/>
        <n v="-79755"/>
        <n v="-218328"/>
        <n v="549208"/>
        <n v="164700"/>
        <n v="386698"/>
        <n v="110964"/>
        <n v="112015"/>
        <n v="95508"/>
        <n v="-79476"/>
        <n v="1004094"/>
        <n v="-312852"/>
        <n v="194082"/>
        <n v="156096"/>
        <n v="864500"/>
        <n v="-471900"/>
        <n v="235125"/>
        <n v="133515"/>
      </sharedItems>
    </cacheField>
    <cacheField name="Profit Margin" numFmtId="166">
      <sharedItems containsSemiMixedTypes="0" containsString="0" containsNumber="1" minValue="-0.19141914191419143" maxValue="0.32051282051282054"/>
    </cacheField>
  </cacheFields>
  <extLst>
    <ext xmlns:x14="http://schemas.microsoft.com/office/spreadsheetml/2009/9/main" uri="{725AE2AE-9491-48be-B2B4-4EB974FC3084}">
      <x14:pivotCacheDefinition pivotCacheId="94763083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0">
  <r>
    <x v="0"/>
    <x v="0"/>
    <x v="0"/>
    <n v="9053"/>
    <n v="2724953"/>
    <n v="2380939"/>
    <n v="1810600"/>
    <n v="678975"/>
    <x v="0"/>
    <n v="8.6378737541528236E-2"/>
  </r>
  <r>
    <x v="1"/>
    <x v="0"/>
    <x v="0"/>
    <n v="8967"/>
    <n v="3497130"/>
    <n v="2232783"/>
    <n v="1793400"/>
    <n v="582855"/>
    <x v="1"/>
    <n v="0.32051282051282054"/>
  </r>
  <r>
    <x v="2"/>
    <x v="0"/>
    <x v="0"/>
    <n v="3175"/>
    <n v="1079500"/>
    <n v="714375"/>
    <n v="739775"/>
    <n v="203200"/>
    <x v="2"/>
    <n v="0.12647058823529411"/>
  </r>
  <r>
    <x v="3"/>
    <x v="0"/>
    <x v="0"/>
    <n v="2474"/>
    <n v="885692"/>
    <n v="541806"/>
    <n v="677876"/>
    <n v="168232"/>
    <x v="3"/>
    <n v="4.4692737430167599E-2"/>
  </r>
  <r>
    <x v="4"/>
    <x v="0"/>
    <x v="1"/>
    <n v="9747"/>
    <n v="2992329"/>
    <n v="2875365"/>
    <n v="2563461"/>
    <n v="653049"/>
    <x v="4"/>
    <n v="-7.4918566775244305E-2"/>
  </r>
  <r>
    <x v="5"/>
    <x v="0"/>
    <x v="1"/>
    <n v="9208"/>
    <n v="3250424"/>
    <n v="1998136"/>
    <n v="1961304"/>
    <n v="616936"/>
    <x v="5"/>
    <n v="0.20679886685552407"/>
  </r>
  <r>
    <x v="6"/>
    <x v="0"/>
    <x v="1"/>
    <n v="6800"/>
    <n v="2658800"/>
    <n v="1407600"/>
    <n v="1972000"/>
    <n v="353600"/>
    <x v="6"/>
    <n v="0.12531969309462915"/>
  </r>
  <r>
    <x v="7"/>
    <x v="0"/>
    <x v="1"/>
    <n v="6702"/>
    <n v="2191554"/>
    <n v="1447632"/>
    <n v="1574970"/>
    <n v="355206"/>
    <x v="7"/>
    <n v="0.11926605504587157"/>
  </r>
  <r>
    <x v="8"/>
    <x v="1"/>
    <x v="0"/>
    <n v="8363"/>
    <n v="2584167"/>
    <n v="2500537"/>
    <n v="1864949"/>
    <n v="443239"/>
    <x v="8"/>
    <n v="0.10679611650485436"/>
  </r>
  <r>
    <x v="9"/>
    <x v="1"/>
    <x v="0"/>
    <n v="7519"/>
    <n v="2819625"/>
    <n v="1932383"/>
    <n v="1684256"/>
    <n v="436102"/>
    <x v="9"/>
    <n v="0.248"/>
  </r>
  <r>
    <x v="10"/>
    <x v="1"/>
    <x v="0"/>
    <n v="5045"/>
    <n v="1664850"/>
    <n v="1205755"/>
    <n v="1200710"/>
    <n v="267385"/>
    <x v="10"/>
    <n v="0.11818181818181818"/>
  </r>
  <r>
    <x v="11"/>
    <x v="1"/>
    <x v="0"/>
    <n v="1835"/>
    <n v="603715"/>
    <n v="433060"/>
    <n v="418380"/>
    <n v="135790"/>
    <x v="11"/>
    <n v="8.2066869300911852E-2"/>
  </r>
  <r>
    <x v="12"/>
    <x v="1"/>
    <x v="1"/>
    <n v="8736"/>
    <n v="3153696"/>
    <n v="1878240"/>
    <n v="2533440"/>
    <n v="646464"/>
    <x v="12"/>
    <n v="-8.3102493074792248E-3"/>
  </r>
  <r>
    <x v="13"/>
    <x v="1"/>
    <x v="1"/>
    <n v="7812"/>
    <n v="2968560"/>
    <n v="2015496"/>
    <n v="1640520"/>
    <n v="523404"/>
    <x v="13"/>
    <n v="0.27105263157894738"/>
  </r>
  <r>
    <x v="14"/>
    <x v="1"/>
    <x v="1"/>
    <n v="4668"/>
    <n v="1783176"/>
    <n v="1330380"/>
    <n v="1339716"/>
    <n v="336096"/>
    <x v="14"/>
    <n v="6.0209424083769635E-2"/>
  </r>
  <r>
    <x v="15"/>
    <x v="1"/>
    <x v="1"/>
    <n v="4625"/>
    <n v="1674250"/>
    <n v="1096125"/>
    <n v="994375"/>
    <n v="245125"/>
    <x v="15"/>
    <n v="0.25966850828729282"/>
  </r>
  <r>
    <x v="16"/>
    <x v="2"/>
    <x v="0"/>
    <n v="7633"/>
    <n v="2679183"/>
    <n v="1992213"/>
    <n v="1954048"/>
    <n v="450347"/>
    <x v="16"/>
    <n v="0.10256410256410256"/>
  </r>
  <r>
    <x v="17"/>
    <x v="2"/>
    <x v="0"/>
    <n v="5101"/>
    <n v="1928178"/>
    <n v="1030402"/>
    <n v="1106917"/>
    <n v="326464"/>
    <x v="17"/>
    <n v="0.25661375661375663"/>
  </r>
  <r>
    <x v="18"/>
    <x v="2"/>
    <x v="0"/>
    <n v="4735"/>
    <n v="1609900"/>
    <n v="1377885"/>
    <n v="1141135"/>
    <n v="293570"/>
    <x v="18"/>
    <n v="0.10882352941176471"/>
  </r>
  <r>
    <x v="19"/>
    <x v="2"/>
    <x v="0"/>
    <n v="1088"/>
    <n v="388416"/>
    <n v="252416"/>
    <n v="232832"/>
    <n v="68544"/>
    <x v="19"/>
    <n v="0.22408963585434175"/>
  </r>
  <r>
    <x v="20"/>
    <x v="2"/>
    <x v="1"/>
    <n v="9484"/>
    <n v="3338368"/>
    <n v="2778812"/>
    <n v="2408936"/>
    <n v="521620"/>
    <x v="20"/>
    <n v="0.12215909090909091"/>
  </r>
  <r>
    <x v="21"/>
    <x v="2"/>
    <x v="1"/>
    <n v="6838"/>
    <n v="2509546"/>
    <n v="1805232"/>
    <n v="1989858"/>
    <n v="341900"/>
    <x v="21"/>
    <n v="7.0844686648501368E-2"/>
  </r>
  <r>
    <x v="22"/>
    <x v="2"/>
    <x v="1"/>
    <n v="5901"/>
    <n v="1793904"/>
    <n v="1728993"/>
    <n v="1487052"/>
    <n v="365862"/>
    <x v="22"/>
    <n v="-3.2894736842105261E-2"/>
  </r>
  <r>
    <x v="23"/>
    <x v="2"/>
    <x v="1"/>
    <n v="5317"/>
    <n v="1754610"/>
    <n v="1515345"/>
    <n v="1451541"/>
    <n v="382824"/>
    <x v="23"/>
    <n v="-4.5454545454545456E-2"/>
  </r>
  <r>
    <x v="24"/>
    <x v="3"/>
    <x v="0"/>
    <n v="9924"/>
    <n v="3255072"/>
    <n v="2610012"/>
    <n v="2768796"/>
    <n v="704604"/>
    <x v="24"/>
    <n v="-6.7073170731707321E-2"/>
  </r>
  <r>
    <x v="25"/>
    <x v="3"/>
    <x v="0"/>
    <n v="6952"/>
    <n v="2766896"/>
    <n v="1883992"/>
    <n v="1814472"/>
    <n v="403216"/>
    <x v="25"/>
    <n v="0.19849246231155779"/>
  </r>
  <r>
    <x v="26"/>
    <x v="3"/>
    <x v="0"/>
    <n v="6588"/>
    <n v="2496852"/>
    <n v="1719468"/>
    <n v="1890756"/>
    <n v="441396"/>
    <x v="26"/>
    <n v="6.5963060686015831E-2"/>
  </r>
  <r>
    <x v="27"/>
    <x v="3"/>
    <x v="0"/>
    <n v="3614"/>
    <n v="1427530"/>
    <n v="766168"/>
    <n v="795080"/>
    <n v="245752"/>
    <x v="27"/>
    <n v="0.27088607594936709"/>
  </r>
  <r>
    <x v="28"/>
    <x v="3"/>
    <x v="1"/>
    <n v="2642"/>
    <n v="874502"/>
    <n v="655216"/>
    <n v="612944"/>
    <n v="150594"/>
    <x v="28"/>
    <n v="0.12688821752265861"/>
  </r>
  <r>
    <x v="29"/>
    <x v="3"/>
    <x v="1"/>
    <n v="2605"/>
    <n v="864860"/>
    <n v="713770"/>
    <n v="586125"/>
    <n v="166720"/>
    <x v="29"/>
    <n v="0.12951807228915663"/>
  </r>
  <r>
    <x v="30"/>
    <x v="3"/>
    <x v="1"/>
    <n v="2274"/>
    <n v="798174"/>
    <n v="534390"/>
    <n v="579870"/>
    <n v="122796"/>
    <x v="30"/>
    <n v="0.11965811965811966"/>
  </r>
  <r>
    <x v="31"/>
    <x v="3"/>
    <x v="1"/>
    <n v="2148"/>
    <n v="652992"/>
    <n v="532704"/>
    <n v="584256"/>
    <n v="148212"/>
    <x v="31"/>
    <n v="-0.12171052631578948"/>
  </r>
  <r>
    <x v="32"/>
    <x v="4"/>
    <x v="0"/>
    <n v="7969"/>
    <n v="3171662"/>
    <n v="1793025"/>
    <n v="1729273"/>
    <n v="438295"/>
    <x v="32"/>
    <n v="0.3165829145728643"/>
  </r>
  <r>
    <x v="33"/>
    <x v="4"/>
    <x v="0"/>
    <n v="5394"/>
    <n v="1634382"/>
    <n v="1246014"/>
    <n v="1548078"/>
    <n v="399156"/>
    <x v="33"/>
    <n v="-0.19141914191419143"/>
  </r>
  <r>
    <x v="34"/>
    <x v="4"/>
    <x v="0"/>
    <n v="4621"/>
    <n v="1534172"/>
    <n v="924200"/>
    <n v="1039725"/>
    <n v="300365"/>
    <x v="34"/>
    <n v="0.12650602409638553"/>
  </r>
  <r>
    <x v="35"/>
    <x v="4"/>
    <x v="0"/>
    <n v="4336"/>
    <n v="1647680"/>
    <n v="1292128"/>
    <n v="1201072"/>
    <n v="290512"/>
    <x v="35"/>
    <n v="9.4736842105263161E-2"/>
  </r>
  <r>
    <x v="36"/>
    <x v="4"/>
    <x v="1"/>
    <n v="9100"/>
    <n v="3303300"/>
    <n v="2138500"/>
    <n v="1920100"/>
    <n v="518700"/>
    <x v="36"/>
    <n v="0.26170798898071623"/>
  </r>
  <r>
    <x v="37"/>
    <x v="4"/>
    <x v="1"/>
    <n v="8580"/>
    <n v="2608320"/>
    <n v="1956240"/>
    <n v="2513940"/>
    <n v="566280"/>
    <x v="37"/>
    <n v="-0.18092105263157895"/>
  </r>
  <r>
    <x v="38"/>
    <x v="4"/>
    <x v="1"/>
    <n v="4275"/>
    <n v="1509075"/>
    <n v="1235475"/>
    <n v="1051650"/>
    <n v="222300"/>
    <x v="38"/>
    <n v="0.15580736543909349"/>
  </r>
  <r>
    <x v="39"/>
    <x v="4"/>
    <x v="1"/>
    <n v="2967"/>
    <n v="1077021"/>
    <n v="697245"/>
    <n v="774387"/>
    <n v="169119"/>
    <x v="39"/>
    <n v="0.1239669421487603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716E1B3-9269-D448-9C5E-092472022BC3}" name="PivotTable2"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L24:M30" firstHeaderRow="1" firstDataRow="1" firstDataCol="1"/>
  <pivotFields count="10">
    <pivotField showAll="0"/>
    <pivotField axis="axisRow" showAll="0">
      <items count="6">
        <item x="0"/>
        <item x="1"/>
        <item x="2"/>
        <item x="3"/>
        <item x="4"/>
        <item t="default"/>
      </items>
    </pivotField>
    <pivotField showAll="0">
      <items count="3">
        <item x="0"/>
        <item x="1"/>
        <item t="default"/>
      </items>
    </pivotField>
    <pivotField dataField="1" showAll="0"/>
    <pivotField numFmtId="165" showAll="0"/>
    <pivotField showAll="0"/>
    <pivotField showAll="0"/>
    <pivotField numFmtId="165" showAll="0"/>
    <pivotField numFmtId="165" showAll="0"/>
    <pivotField numFmtId="166" showAll="0"/>
  </pivotFields>
  <rowFields count="1">
    <field x="1"/>
  </rowFields>
  <rowItems count="6">
    <i>
      <x/>
    </i>
    <i>
      <x v="1"/>
    </i>
    <i>
      <x v="2"/>
    </i>
    <i>
      <x v="3"/>
    </i>
    <i>
      <x v="4"/>
    </i>
    <i t="grand">
      <x/>
    </i>
  </rowItems>
  <colItems count="1">
    <i/>
  </colItems>
  <dataFields count="1">
    <dataField name="Sum of Membership" fld="3"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D1E5DA1-E7D1-9943-BB65-B4D7C04D7F70}" name="PivotTable1"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L17:M23" firstHeaderRow="1" firstDataRow="1" firstDataCol="1"/>
  <pivotFields count="10">
    <pivotField showAll="0">
      <items count="41">
        <item x="21"/>
        <item x="13"/>
        <item x="26"/>
        <item x="37"/>
        <item x="0"/>
        <item x="20"/>
        <item x="11"/>
        <item x="29"/>
        <item x="35"/>
        <item x="4"/>
        <item x="16"/>
        <item x="14"/>
        <item x="24"/>
        <item x="38"/>
        <item x="2"/>
        <item x="8"/>
        <item x="31"/>
        <item x="34"/>
        <item x="5"/>
        <item x="17"/>
        <item x="15"/>
        <item x="25"/>
        <item x="39"/>
        <item x="3"/>
        <item x="23"/>
        <item x="9"/>
        <item x="28"/>
        <item x="32"/>
        <item x="7"/>
        <item x="19"/>
        <item x="12"/>
        <item x="27"/>
        <item x="36"/>
        <item x="1"/>
        <item x="22"/>
        <item x="10"/>
        <item x="30"/>
        <item x="33"/>
        <item x="6"/>
        <item x="18"/>
        <item t="default"/>
      </items>
    </pivotField>
    <pivotField axis="axisRow" showAll="0">
      <items count="6">
        <item x="0"/>
        <item x="1"/>
        <item x="2"/>
        <item x="3"/>
        <item x="4"/>
        <item t="default"/>
      </items>
    </pivotField>
    <pivotField showAll="0">
      <items count="3">
        <item x="0"/>
        <item x="1"/>
        <item t="default"/>
      </items>
    </pivotField>
    <pivotField showAll="0"/>
    <pivotField numFmtId="165" showAll="0"/>
    <pivotField showAll="0"/>
    <pivotField showAll="0"/>
    <pivotField numFmtId="165" showAll="0"/>
    <pivotField numFmtId="165" showAll="0">
      <items count="41">
        <item x="37"/>
        <item x="33"/>
        <item x="4"/>
        <item x="24"/>
        <item x="23"/>
        <item x="31"/>
        <item x="22"/>
        <item x="12"/>
        <item x="3"/>
        <item x="11"/>
        <item x="19"/>
        <item x="30"/>
        <item x="14"/>
        <item x="28"/>
        <item x="29"/>
        <item x="39"/>
        <item x="2"/>
        <item x="35"/>
        <item x="26"/>
        <item x="18"/>
        <item x="21"/>
        <item x="34"/>
        <item x="10"/>
        <item x="38"/>
        <item x="0"/>
        <item x="7"/>
        <item x="16"/>
        <item x="8"/>
        <item x="6"/>
        <item x="27"/>
        <item x="20"/>
        <item x="15"/>
        <item x="17"/>
        <item x="25"/>
        <item x="5"/>
        <item x="9"/>
        <item x="13"/>
        <item x="36"/>
        <item x="32"/>
        <item x="1"/>
        <item t="default"/>
      </items>
    </pivotField>
    <pivotField dataField="1" numFmtId="166" showAll="0"/>
  </pivotFields>
  <rowFields count="1">
    <field x="1"/>
  </rowFields>
  <rowItems count="6">
    <i>
      <x/>
    </i>
    <i>
      <x v="1"/>
    </i>
    <i>
      <x v="2"/>
    </i>
    <i>
      <x v="3"/>
    </i>
    <i>
      <x v="4"/>
    </i>
    <i t="grand">
      <x/>
    </i>
  </rowItems>
  <colItems count="1">
    <i/>
  </colItems>
  <dataFields count="1">
    <dataField name="Average of Profit Margin" fld="9" subtotal="average" baseField="0" baseItem="0" numFmtId="9"/>
  </dataFields>
  <formats count="1">
    <format dxfId="6">
      <pivotArea outline="0" collapsedLevelsAreSubtotals="1"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lan_Type" xr10:uid="{E78F9A50-9855-AB4C-865D-D19D3E648F50}" sourceName="Plan Type">
  <pivotTables>
    <pivotTable tabId="1" name="PivotTable1"/>
    <pivotTable tabId="1" name="PivotTable2"/>
  </pivotTables>
  <data>
    <tabular pivotCacheId="947630835">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lan Type" xr10:uid="{DEE140E5-639A-A14F-926F-709EED7C3989}" cache="Slicer_Plan_Type" caption="Plan Type" rowHeight="230716"/>
  <slicer name="Plan Type 1" xr10:uid="{629EE2F3-DA41-994B-B60A-8EA576C83E86}" cache="Slicer_Plan_Type" caption="Plan Type" rowHeight="230716"/>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908D3A-5459-423B-AC08-BE156C6FE5C6}">
  <dimension ref="A1:M50"/>
  <sheetViews>
    <sheetView tabSelected="1" zoomScale="69" zoomScaleNormal="100" workbookViewId="0">
      <selection activeCell="S16" sqref="S16"/>
    </sheetView>
  </sheetViews>
  <sheetFormatPr baseColWidth="10" defaultColWidth="8.83203125" defaultRowHeight="15" x14ac:dyDescent="0.2"/>
  <cols>
    <col min="1" max="1" width="12.6640625" customWidth="1"/>
    <col min="2" max="2" width="9.33203125" customWidth="1"/>
    <col min="3" max="3" width="10" customWidth="1"/>
    <col min="4" max="4" width="11.33203125" customWidth="1"/>
    <col min="5" max="5" width="10.83203125" customWidth="1"/>
    <col min="6" max="6" width="14.1640625" customWidth="1"/>
    <col min="7" max="7" width="13.33203125" customWidth="1"/>
    <col min="8" max="8" width="10.5" customWidth="1"/>
    <col min="9" max="10" width="11.6640625" customWidth="1"/>
    <col min="11" max="11" width="2.6640625" customWidth="1"/>
    <col min="12" max="12" width="13.6640625" bestFit="1" customWidth="1"/>
    <col min="13" max="13" width="17.83203125" bestFit="1" customWidth="1"/>
    <col min="14" max="15" width="12.1640625" bestFit="1" customWidth="1"/>
    <col min="16" max="16" width="12.6640625" bestFit="1" customWidth="1"/>
    <col min="17" max="21" width="12.1640625" bestFit="1" customWidth="1"/>
    <col min="22" max="22" width="12.6640625" bestFit="1" customWidth="1"/>
    <col min="23" max="24" width="12.1640625" bestFit="1" customWidth="1"/>
    <col min="25" max="25" width="12.6640625" bestFit="1" customWidth="1"/>
    <col min="26" max="28" width="12.1640625" bestFit="1" customWidth="1"/>
    <col min="29" max="29" width="12.6640625" bestFit="1" customWidth="1"/>
    <col min="30" max="36" width="12.1640625" bestFit="1" customWidth="1"/>
    <col min="37" max="37" width="12.6640625" bestFit="1" customWidth="1"/>
    <col min="38" max="38" width="6.1640625" bestFit="1" customWidth="1"/>
    <col min="39" max="42" width="12.1640625" bestFit="1" customWidth="1"/>
    <col min="43" max="43" width="12.6640625" bestFit="1" customWidth="1"/>
    <col min="44" max="46" width="12.1640625" bestFit="1" customWidth="1"/>
    <col min="47" max="47" width="12.6640625" bestFit="1" customWidth="1"/>
    <col min="48" max="48" width="12.1640625" bestFit="1" customWidth="1"/>
    <col min="49" max="49" width="11.1640625" bestFit="1" customWidth="1"/>
    <col min="50" max="50" width="12.6640625" bestFit="1" customWidth="1"/>
    <col min="51" max="53" width="12.1640625" bestFit="1" customWidth="1"/>
  </cols>
  <sheetData>
    <row r="1" spans="1:12" ht="14.5" customHeight="1" thickBot="1" x14ac:dyDescent="0.25">
      <c r="A1" s="38"/>
      <c r="B1" s="38"/>
      <c r="C1" s="39"/>
      <c r="D1" s="25" t="s">
        <v>62</v>
      </c>
      <c r="E1" s="26"/>
      <c r="F1" s="26"/>
      <c r="G1" s="26"/>
      <c r="H1" s="27"/>
      <c r="I1" s="36" t="s">
        <v>58</v>
      </c>
      <c r="J1" s="37"/>
      <c r="L1" s="1"/>
    </row>
    <row r="2" spans="1:12" ht="14.5" customHeight="1" thickTop="1" x14ac:dyDescent="0.2">
      <c r="A2" s="38"/>
      <c r="B2" s="38"/>
      <c r="C2" s="39"/>
      <c r="D2" s="28"/>
      <c r="E2" s="29"/>
      <c r="F2" s="29"/>
      <c r="G2" s="29"/>
      <c r="H2" s="30"/>
      <c r="I2" s="17" t="s">
        <v>59</v>
      </c>
      <c r="J2" s="15">
        <f>COUNTA(A11:A50)</f>
        <v>40</v>
      </c>
      <c r="L2" s="2"/>
    </row>
    <row r="3" spans="1:12" ht="14.5" customHeight="1" x14ac:dyDescent="0.2">
      <c r="A3" s="38"/>
      <c r="B3" s="38"/>
      <c r="C3" s="39"/>
      <c r="D3" s="28"/>
      <c r="E3" s="29"/>
      <c r="F3" s="29"/>
      <c r="G3" s="29"/>
      <c r="H3" s="30"/>
      <c r="I3" s="17" t="s">
        <v>60</v>
      </c>
      <c r="J3" s="15">
        <f>SUM(D11:D50)</f>
        <v>234815</v>
      </c>
    </row>
    <row r="4" spans="1:12" ht="14.5" customHeight="1" x14ac:dyDescent="0.2">
      <c r="A4" s="38"/>
      <c r="B4" s="38"/>
      <c r="C4" s="39"/>
      <c r="D4" s="28"/>
      <c r="E4" s="29"/>
      <c r="F4" s="29"/>
      <c r="G4" s="29"/>
      <c r="H4" s="30"/>
      <c r="I4" s="17" t="s">
        <v>6</v>
      </c>
      <c r="J4" s="15">
        <f>SUM(E11:E50)</f>
        <v>82157016</v>
      </c>
    </row>
    <row r="5" spans="1:12" ht="14.5" customHeight="1" x14ac:dyDescent="0.2">
      <c r="A5" s="38"/>
      <c r="B5" s="38"/>
      <c r="C5" s="39"/>
      <c r="D5" s="31" t="s">
        <v>63</v>
      </c>
      <c r="E5" s="32"/>
      <c r="F5" s="32"/>
      <c r="G5" s="32"/>
      <c r="H5" s="32"/>
      <c r="I5" s="17" t="s">
        <v>7</v>
      </c>
      <c r="J5" s="15">
        <f>SUM(G11:G50)</f>
        <v>57952575</v>
      </c>
      <c r="L5" s="2"/>
    </row>
    <row r="6" spans="1:12" ht="14.5" customHeight="1" x14ac:dyDescent="0.2">
      <c r="A6" s="38"/>
      <c r="B6" s="38"/>
      <c r="C6" s="39"/>
      <c r="D6" s="33"/>
      <c r="E6" s="32"/>
      <c r="F6" s="32"/>
      <c r="G6" s="32"/>
      <c r="H6" s="32"/>
      <c r="I6" s="17" t="s">
        <v>8</v>
      </c>
      <c r="J6" s="15">
        <f>SUM(H11:H50)</f>
        <v>14684806</v>
      </c>
    </row>
    <row r="7" spans="1:12" x14ac:dyDescent="0.2">
      <c r="A7" s="38"/>
      <c r="B7" s="38"/>
      <c r="C7" s="39"/>
      <c r="D7" s="33"/>
      <c r="E7" s="32"/>
      <c r="F7" s="32"/>
      <c r="G7" s="32"/>
      <c r="H7" s="32"/>
      <c r="I7" s="17" t="s">
        <v>9</v>
      </c>
      <c r="J7" s="15">
        <f>SUM(I11:I50)</f>
        <v>9519635</v>
      </c>
    </row>
    <row r="8" spans="1:12" ht="16" thickBot="1" x14ac:dyDescent="0.25">
      <c r="A8" s="38"/>
      <c r="B8" s="38"/>
      <c r="C8" s="39"/>
      <c r="D8" s="34"/>
      <c r="E8" s="35"/>
      <c r="F8" s="35"/>
      <c r="G8" s="35"/>
      <c r="H8" s="35"/>
      <c r="I8" s="18" t="s">
        <v>61</v>
      </c>
      <c r="J8" s="16">
        <f>AVERAGE(J11:J50)</f>
        <v>0.10821304411105763</v>
      </c>
    </row>
    <row r="9" spans="1:12" ht="16" thickBot="1" x14ac:dyDescent="0.25">
      <c r="L9" s="2"/>
    </row>
    <row r="10" spans="1:12" ht="16" thickBot="1" x14ac:dyDescent="0.25">
      <c r="A10" s="12" t="s">
        <v>0</v>
      </c>
      <c r="B10" s="13" t="s">
        <v>1</v>
      </c>
      <c r="C10" s="13" t="s">
        <v>2</v>
      </c>
      <c r="D10" s="13" t="s">
        <v>3</v>
      </c>
      <c r="E10" s="13" t="s">
        <v>6</v>
      </c>
      <c r="F10" s="13" t="s">
        <v>4</v>
      </c>
      <c r="G10" s="13" t="s">
        <v>5</v>
      </c>
      <c r="H10" s="13" t="s">
        <v>8</v>
      </c>
      <c r="I10" s="13" t="s">
        <v>9</v>
      </c>
      <c r="J10" s="14" t="s">
        <v>16</v>
      </c>
    </row>
    <row r="11" spans="1:12" ht="16" thickTop="1" x14ac:dyDescent="0.2">
      <c r="A11" s="6" t="s">
        <v>46</v>
      </c>
      <c r="B11" s="8" t="s">
        <v>14</v>
      </c>
      <c r="C11" s="8" t="s">
        <v>56</v>
      </c>
      <c r="D11" s="8">
        <v>9053</v>
      </c>
      <c r="E11" s="9">
        <v>2724953</v>
      </c>
      <c r="F11" s="8">
        <v>2380939</v>
      </c>
      <c r="G11" s="8">
        <v>1810600</v>
      </c>
      <c r="H11" s="9">
        <v>678975</v>
      </c>
      <c r="I11" s="20">
        <f t="shared" ref="I11:I50" si="0">E11-G11-H11</f>
        <v>235378</v>
      </c>
      <c r="J11" s="21">
        <f t="shared" ref="J11:J50" si="1">I11/E11</f>
        <v>8.6378737541528236E-2</v>
      </c>
    </row>
    <row r="12" spans="1:12" ht="16" thickTop="1" x14ac:dyDescent="0.2">
      <c r="A12" s="4" t="s">
        <v>36</v>
      </c>
      <c r="B12" s="3" t="s">
        <v>14</v>
      </c>
      <c r="C12" s="3" t="s">
        <v>56</v>
      </c>
      <c r="D12" s="3">
        <v>8967</v>
      </c>
      <c r="E12" s="10">
        <v>3497130</v>
      </c>
      <c r="F12" s="3">
        <v>2232783</v>
      </c>
      <c r="G12" s="3">
        <v>1793400</v>
      </c>
      <c r="H12" s="10">
        <v>582855</v>
      </c>
      <c r="I12" s="19">
        <f t="shared" si="0"/>
        <v>1120875</v>
      </c>
      <c r="J12" s="22">
        <f t="shared" si="1"/>
        <v>0.32051282051282054</v>
      </c>
    </row>
    <row r="13" spans="1:12" ht="16" thickTop="1" x14ac:dyDescent="0.2">
      <c r="A13" s="4" t="s">
        <v>57</v>
      </c>
      <c r="B13" s="3" t="s">
        <v>14</v>
      </c>
      <c r="C13" s="3" t="s">
        <v>56</v>
      </c>
      <c r="D13" s="3">
        <v>3175</v>
      </c>
      <c r="E13" s="10">
        <v>1079500</v>
      </c>
      <c r="F13" s="3">
        <v>714375</v>
      </c>
      <c r="G13" s="3">
        <v>739775</v>
      </c>
      <c r="H13" s="10">
        <v>203200</v>
      </c>
      <c r="I13" s="19">
        <f t="shared" si="0"/>
        <v>136525</v>
      </c>
      <c r="J13" s="22">
        <f t="shared" si="1"/>
        <v>0.12647058823529411</v>
      </c>
    </row>
    <row r="14" spans="1:12" ht="16" thickTop="1" x14ac:dyDescent="0.2">
      <c r="A14" s="4" t="s">
        <v>26</v>
      </c>
      <c r="B14" s="3" t="s">
        <v>14</v>
      </c>
      <c r="C14" s="3" t="s">
        <v>56</v>
      </c>
      <c r="D14" s="3">
        <v>2474</v>
      </c>
      <c r="E14" s="10">
        <v>885692</v>
      </c>
      <c r="F14" s="3">
        <v>541806</v>
      </c>
      <c r="G14" s="3">
        <v>677876</v>
      </c>
      <c r="H14" s="10">
        <v>168232</v>
      </c>
      <c r="I14" s="19">
        <f t="shared" si="0"/>
        <v>39584</v>
      </c>
      <c r="J14" s="22">
        <f t="shared" si="1"/>
        <v>4.4692737430167599E-2</v>
      </c>
    </row>
    <row r="15" spans="1:12" ht="16" thickTop="1" x14ac:dyDescent="0.2">
      <c r="A15" s="4" t="s">
        <v>51</v>
      </c>
      <c r="B15" s="3" t="s">
        <v>14</v>
      </c>
      <c r="C15" s="3" t="s">
        <v>15</v>
      </c>
      <c r="D15" s="3">
        <v>9747</v>
      </c>
      <c r="E15" s="10">
        <v>2992329</v>
      </c>
      <c r="F15" s="3">
        <v>2875365</v>
      </c>
      <c r="G15" s="3">
        <v>2563461</v>
      </c>
      <c r="H15" s="10">
        <v>653049</v>
      </c>
      <c r="I15" s="19">
        <f t="shared" si="0"/>
        <v>-224181</v>
      </c>
      <c r="J15" s="22">
        <f t="shared" si="1"/>
        <v>-7.4918566775244305E-2</v>
      </c>
    </row>
    <row r="16" spans="1:12" ht="16" thickTop="1" x14ac:dyDescent="0.2">
      <c r="A16" s="4" t="s">
        <v>21</v>
      </c>
      <c r="B16" s="3" t="s">
        <v>14</v>
      </c>
      <c r="C16" s="3" t="s">
        <v>15</v>
      </c>
      <c r="D16" s="3">
        <v>9208</v>
      </c>
      <c r="E16" s="10">
        <v>3250424</v>
      </c>
      <c r="F16" s="3">
        <v>1998136</v>
      </c>
      <c r="G16" s="3">
        <v>1961304</v>
      </c>
      <c r="H16" s="10">
        <v>616936</v>
      </c>
      <c r="I16" s="19">
        <f t="shared" si="0"/>
        <v>672184</v>
      </c>
      <c r="J16" s="22">
        <f t="shared" si="1"/>
        <v>0.20679886685552407</v>
      </c>
    </row>
    <row r="17" spans="1:13" ht="16" thickTop="1" x14ac:dyDescent="0.2">
      <c r="A17" s="4" t="s">
        <v>41</v>
      </c>
      <c r="B17" s="3" t="s">
        <v>14</v>
      </c>
      <c r="C17" s="3" t="s">
        <v>15</v>
      </c>
      <c r="D17" s="3">
        <v>6800</v>
      </c>
      <c r="E17" s="10">
        <v>2658800</v>
      </c>
      <c r="F17" s="3">
        <v>1407600</v>
      </c>
      <c r="G17" s="3">
        <v>1972000</v>
      </c>
      <c r="H17" s="10">
        <v>353600</v>
      </c>
      <c r="I17" s="19">
        <f t="shared" si="0"/>
        <v>333200</v>
      </c>
      <c r="J17" s="22">
        <f t="shared" si="1"/>
        <v>0.12531969309462915</v>
      </c>
      <c r="L17" s="40" t="s">
        <v>65</v>
      </c>
      <c r="M17" t="s">
        <v>67</v>
      </c>
    </row>
    <row r="18" spans="1:13" ht="16" thickTop="1" x14ac:dyDescent="0.2">
      <c r="A18" s="4" t="s">
        <v>31</v>
      </c>
      <c r="B18" s="3" t="s">
        <v>14</v>
      </c>
      <c r="C18" s="3" t="s">
        <v>15</v>
      </c>
      <c r="D18" s="3">
        <v>6702</v>
      </c>
      <c r="E18" s="10">
        <v>2191554</v>
      </c>
      <c r="F18" s="3">
        <v>1447632</v>
      </c>
      <c r="G18" s="3">
        <v>1574970</v>
      </c>
      <c r="H18" s="10">
        <v>355206</v>
      </c>
      <c r="I18" s="19">
        <f t="shared" si="0"/>
        <v>261378</v>
      </c>
      <c r="J18" s="22">
        <f t="shared" si="1"/>
        <v>0.11926605504587157</v>
      </c>
      <c r="L18" s="41" t="s">
        <v>14</v>
      </c>
      <c r="M18" s="43">
        <v>0.11931511649257387</v>
      </c>
    </row>
    <row r="19" spans="1:13" ht="16" thickTop="1" x14ac:dyDescent="0.2">
      <c r="A19" s="4" t="s">
        <v>18</v>
      </c>
      <c r="B19" s="3" t="s">
        <v>11</v>
      </c>
      <c r="C19" s="3" t="s">
        <v>56</v>
      </c>
      <c r="D19" s="3">
        <v>8363</v>
      </c>
      <c r="E19" s="10">
        <v>2584167</v>
      </c>
      <c r="F19" s="3">
        <v>2500537</v>
      </c>
      <c r="G19" s="3">
        <v>1864949</v>
      </c>
      <c r="H19" s="10">
        <v>443239</v>
      </c>
      <c r="I19" s="19">
        <f t="shared" si="0"/>
        <v>275979</v>
      </c>
      <c r="J19" s="22">
        <f t="shared" si="1"/>
        <v>0.10679611650485436</v>
      </c>
      <c r="L19" s="41" t="s">
        <v>11</v>
      </c>
      <c r="M19" s="43">
        <v>0.14220813982876435</v>
      </c>
    </row>
    <row r="20" spans="1:13" ht="16" thickTop="1" x14ac:dyDescent="0.2">
      <c r="A20" s="4" t="s">
        <v>28</v>
      </c>
      <c r="B20" s="3" t="s">
        <v>11</v>
      </c>
      <c r="C20" s="3" t="s">
        <v>56</v>
      </c>
      <c r="D20" s="3">
        <v>7519</v>
      </c>
      <c r="E20" s="10">
        <v>2819625</v>
      </c>
      <c r="F20" s="3">
        <v>1932383</v>
      </c>
      <c r="G20" s="3">
        <v>1684256</v>
      </c>
      <c r="H20" s="10">
        <v>436102</v>
      </c>
      <c r="I20" s="19">
        <f t="shared" si="0"/>
        <v>699267</v>
      </c>
      <c r="J20" s="22">
        <f t="shared" si="1"/>
        <v>0.248</v>
      </c>
      <c r="L20" s="41" t="s">
        <v>10</v>
      </c>
      <c r="M20" s="43">
        <v>0.10084318996311341</v>
      </c>
    </row>
    <row r="21" spans="1:13" ht="16" thickTop="1" x14ac:dyDescent="0.2">
      <c r="A21" s="4" t="s">
        <v>38</v>
      </c>
      <c r="B21" s="3" t="s">
        <v>11</v>
      </c>
      <c r="C21" s="3" t="s">
        <v>56</v>
      </c>
      <c r="D21" s="3">
        <v>5045</v>
      </c>
      <c r="E21" s="10">
        <v>1664850</v>
      </c>
      <c r="F21" s="3">
        <v>1205755</v>
      </c>
      <c r="G21" s="3">
        <v>1200710</v>
      </c>
      <c r="H21" s="10">
        <v>267385</v>
      </c>
      <c r="I21" s="19">
        <f t="shared" si="0"/>
        <v>196755</v>
      </c>
      <c r="J21" s="22">
        <f t="shared" si="1"/>
        <v>0.11818181818181818</v>
      </c>
      <c r="L21" s="41" t="s">
        <v>12</v>
      </c>
      <c r="M21" s="43">
        <v>9.0327788921172367E-2</v>
      </c>
    </row>
    <row r="22" spans="1:13" ht="16" thickTop="1" x14ac:dyDescent="0.2">
      <c r="A22" s="4" t="s">
        <v>48</v>
      </c>
      <c r="B22" s="3" t="s">
        <v>11</v>
      </c>
      <c r="C22" s="3" t="s">
        <v>56</v>
      </c>
      <c r="D22" s="3">
        <v>1835</v>
      </c>
      <c r="E22" s="10">
        <v>603715</v>
      </c>
      <c r="F22" s="3">
        <v>433060</v>
      </c>
      <c r="G22" s="3">
        <v>418380</v>
      </c>
      <c r="H22" s="10">
        <v>135790</v>
      </c>
      <c r="I22" s="19">
        <f t="shared" si="0"/>
        <v>49545</v>
      </c>
      <c r="J22" s="22">
        <f t="shared" si="1"/>
        <v>8.2066869300911852E-2</v>
      </c>
      <c r="L22" s="41" t="s">
        <v>13</v>
      </c>
      <c r="M22" s="43">
        <v>8.8370985349664088E-2</v>
      </c>
    </row>
    <row r="23" spans="1:13" ht="16" thickTop="1" x14ac:dyDescent="0.2">
      <c r="A23" s="4" t="s">
        <v>33</v>
      </c>
      <c r="B23" s="3" t="s">
        <v>11</v>
      </c>
      <c r="C23" s="3" t="s">
        <v>15</v>
      </c>
      <c r="D23" s="3">
        <v>8736</v>
      </c>
      <c r="E23" s="10">
        <v>3153696</v>
      </c>
      <c r="F23" s="3">
        <v>1878240</v>
      </c>
      <c r="G23" s="3">
        <v>2533440</v>
      </c>
      <c r="H23" s="10">
        <v>646464</v>
      </c>
      <c r="I23" s="19">
        <f t="shared" si="0"/>
        <v>-26208</v>
      </c>
      <c r="J23" s="22">
        <f t="shared" si="1"/>
        <v>-8.3102493074792248E-3</v>
      </c>
      <c r="L23" s="41" t="s">
        <v>64</v>
      </c>
      <c r="M23" s="43">
        <v>0.10821304411105763</v>
      </c>
    </row>
    <row r="24" spans="1:13" ht="16" thickTop="1" x14ac:dyDescent="0.2">
      <c r="A24" s="4" t="s">
        <v>43</v>
      </c>
      <c r="B24" s="3" t="s">
        <v>11</v>
      </c>
      <c r="C24" s="3" t="s">
        <v>15</v>
      </c>
      <c r="D24" s="3">
        <v>7812</v>
      </c>
      <c r="E24" s="10">
        <v>2968560</v>
      </c>
      <c r="F24" s="3">
        <v>2015496</v>
      </c>
      <c r="G24" s="3">
        <v>1640520</v>
      </c>
      <c r="H24" s="10">
        <v>523404</v>
      </c>
      <c r="I24" s="19">
        <f t="shared" si="0"/>
        <v>804636</v>
      </c>
      <c r="J24" s="22">
        <f t="shared" si="1"/>
        <v>0.27105263157894738</v>
      </c>
      <c r="L24" s="40" t="s">
        <v>65</v>
      </c>
      <c r="M24" t="s">
        <v>66</v>
      </c>
    </row>
    <row r="25" spans="1:13" ht="16" thickTop="1" x14ac:dyDescent="0.2">
      <c r="A25" s="4" t="s">
        <v>53</v>
      </c>
      <c r="B25" s="3" t="s">
        <v>11</v>
      </c>
      <c r="C25" s="3" t="s">
        <v>15</v>
      </c>
      <c r="D25" s="3">
        <v>4668</v>
      </c>
      <c r="E25" s="10">
        <v>1783176</v>
      </c>
      <c r="F25" s="3">
        <v>1330380</v>
      </c>
      <c r="G25" s="3">
        <v>1339716</v>
      </c>
      <c r="H25" s="10">
        <v>336096</v>
      </c>
      <c r="I25" s="19">
        <f t="shared" si="0"/>
        <v>107364</v>
      </c>
      <c r="J25" s="22">
        <f t="shared" si="1"/>
        <v>6.0209424083769635E-2</v>
      </c>
      <c r="L25" s="41" t="s">
        <v>14</v>
      </c>
      <c r="M25" s="42">
        <v>56126</v>
      </c>
    </row>
    <row r="26" spans="1:13" ht="16" thickTop="1" x14ac:dyDescent="0.2">
      <c r="A26" s="4" t="s">
        <v>23</v>
      </c>
      <c r="B26" s="3" t="s">
        <v>11</v>
      </c>
      <c r="C26" s="3" t="s">
        <v>15</v>
      </c>
      <c r="D26" s="3">
        <v>4625</v>
      </c>
      <c r="E26" s="10">
        <v>1674250</v>
      </c>
      <c r="F26" s="3">
        <v>1096125</v>
      </c>
      <c r="G26" s="3">
        <v>994375</v>
      </c>
      <c r="H26" s="10">
        <v>245125</v>
      </c>
      <c r="I26" s="19">
        <f t="shared" si="0"/>
        <v>434750</v>
      </c>
      <c r="J26" s="22">
        <f t="shared" si="1"/>
        <v>0.25966850828729282</v>
      </c>
      <c r="L26" s="41" t="s">
        <v>11</v>
      </c>
      <c r="M26" s="42">
        <v>48603</v>
      </c>
    </row>
    <row r="27" spans="1:13" ht="16" thickTop="1" x14ac:dyDescent="0.2">
      <c r="A27" s="4" t="s">
        <v>52</v>
      </c>
      <c r="B27" s="3" t="s">
        <v>10</v>
      </c>
      <c r="C27" s="3" t="s">
        <v>56</v>
      </c>
      <c r="D27" s="3">
        <v>7633</v>
      </c>
      <c r="E27" s="10">
        <v>2679183</v>
      </c>
      <c r="F27" s="3">
        <v>1992213</v>
      </c>
      <c r="G27" s="3">
        <v>1954048</v>
      </c>
      <c r="H27" s="10">
        <v>450347</v>
      </c>
      <c r="I27" s="19">
        <f t="shared" si="0"/>
        <v>274788</v>
      </c>
      <c r="J27" s="22">
        <f t="shared" si="1"/>
        <v>0.10256410256410256</v>
      </c>
      <c r="L27" s="41" t="s">
        <v>10</v>
      </c>
      <c r="M27" s="42">
        <v>46097</v>
      </c>
    </row>
    <row r="28" spans="1:13" ht="16" thickTop="1" x14ac:dyDescent="0.2">
      <c r="A28" s="4" t="s">
        <v>22</v>
      </c>
      <c r="B28" s="3" t="s">
        <v>10</v>
      </c>
      <c r="C28" s="3" t="s">
        <v>56</v>
      </c>
      <c r="D28" s="3">
        <v>5101</v>
      </c>
      <c r="E28" s="10">
        <v>1928178</v>
      </c>
      <c r="F28" s="3">
        <v>1030402</v>
      </c>
      <c r="G28" s="3">
        <v>1106917</v>
      </c>
      <c r="H28" s="10">
        <v>326464</v>
      </c>
      <c r="I28" s="19">
        <f t="shared" si="0"/>
        <v>494797</v>
      </c>
      <c r="J28" s="22">
        <f t="shared" si="1"/>
        <v>0.25661375661375663</v>
      </c>
      <c r="L28" s="41" t="s">
        <v>12</v>
      </c>
      <c r="M28" s="42">
        <v>36747</v>
      </c>
    </row>
    <row r="29" spans="1:13" ht="16" thickTop="1" x14ac:dyDescent="0.2">
      <c r="A29" s="4" t="s">
        <v>42</v>
      </c>
      <c r="B29" s="3" t="s">
        <v>10</v>
      </c>
      <c r="C29" s="3" t="s">
        <v>56</v>
      </c>
      <c r="D29" s="3">
        <v>4735</v>
      </c>
      <c r="E29" s="10">
        <v>1609900</v>
      </c>
      <c r="F29" s="3">
        <v>1377885</v>
      </c>
      <c r="G29" s="3">
        <v>1141135</v>
      </c>
      <c r="H29" s="10">
        <v>293570</v>
      </c>
      <c r="I29" s="19">
        <f t="shared" si="0"/>
        <v>175195</v>
      </c>
      <c r="J29" s="22">
        <f t="shared" si="1"/>
        <v>0.10882352941176471</v>
      </c>
      <c r="L29" s="41" t="s">
        <v>13</v>
      </c>
      <c r="M29" s="42">
        <v>47242</v>
      </c>
    </row>
    <row r="30" spans="1:13" ht="16" thickTop="1" x14ac:dyDescent="0.2">
      <c r="A30" s="4" t="s">
        <v>32</v>
      </c>
      <c r="B30" s="3" t="s">
        <v>10</v>
      </c>
      <c r="C30" s="3" t="s">
        <v>56</v>
      </c>
      <c r="D30" s="3">
        <v>1088</v>
      </c>
      <c r="E30" s="10">
        <v>388416</v>
      </c>
      <c r="F30" s="3">
        <v>252416</v>
      </c>
      <c r="G30" s="3">
        <v>232832</v>
      </c>
      <c r="H30" s="10">
        <v>68544</v>
      </c>
      <c r="I30" s="19">
        <f t="shared" si="0"/>
        <v>87040</v>
      </c>
      <c r="J30" s="22">
        <f t="shared" si="1"/>
        <v>0.22408963585434175</v>
      </c>
      <c r="L30" s="41" t="s">
        <v>64</v>
      </c>
      <c r="M30" s="42">
        <v>234815</v>
      </c>
    </row>
    <row r="31" spans="1:13" ht="16" thickTop="1" x14ac:dyDescent="0.2">
      <c r="A31" s="4" t="s">
        <v>47</v>
      </c>
      <c r="B31" s="3" t="s">
        <v>10</v>
      </c>
      <c r="C31" s="3" t="s">
        <v>15</v>
      </c>
      <c r="D31" s="3">
        <v>9484</v>
      </c>
      <c r="E31" s="10">
        <v>3338368</v>
      </c>
      <c r="F31" s="3">
        <v>2778812</v>
      </c>
      <c r="G31" s="3">
        <v>2408936</v>
      </c>
      <c r="H31" s="10">
        <v>521620</v>
      </c>
      <c r="I31" s="19">
        <f t="shared" si="0"/>
        <v>407812</v>
      </c>
      <c r="J31" s="22">
        <f t="shared" si="1"/>
        <v>0.12215909090909091</v>
      </c>
    </row>
    <row r="32" spans="1:13" ht="16" thickTop="1" x14ac:dyDescent="0.2">
      <c r="A32" s="4" t="s">
        <v>17</v>
      </c>
      <c r="B32" s="3" t="s">
        <v>10</v>
      </c>
      <c r="C32" s="3" t="s">
        <v>15</v>
      </c>
      <c r="D32" s="3">
        <v>6838</v>
      </c>
      <c r="E32" s="10">
        <v>2509546</v>
      </c>
      <c r="F32" s="3">
        <v>1805232</v>
      </c>
      <c r="G32" s="3">
        <v>1989858</v>
      </c>
      <c r="H32" s="10">
        <v>341900</v>
      </c>
      <c r="I32" s="19">
        <f t="shared" si="0"/>
        <v>177788</v>
      </c>
      <c r="J32" s="22">
        <f t="shared" si="1"/>
        <v>7.0844686648501368E-2</v>
      </c>
    </row>
    <row r="33" spans="1:10" ht="16" thickTop="1" x14ac:dyDescent="0.2">
      <c r="A33" s="4" t="s">
        <v>37</v>
      </c>
      <c r="B33" s="3" t="s">
        <v>10</v>
      </c>
      <c r="C33" s="3" t="s">
        <v>15</v>
      </c>
      <c r="D33" s="3">
        <v>5901</v>
      </c>
      <c r="E33" s="10">
        <v>1793904</v>
      </c>
      <c r="F33" s="3">
        <v>1728993</v>
      </c>
      <c r="G33" s="3">
        <v>1487052</v>
      </c>
      <c r="H33" s="10">
        <v>365862</v>
      </c>
      <c r="I33" s="19">
        <f t="shared" si="0"/>
        <v>-59010</v>
      </c>
      <c r="J33" s="22">
        <f t="shared" si="1"/>
        <v>-3.2894736842105261E-2</v>
      </c>
    </row>
    <row r="34" spans="1:10" ht="16" thickTop="1" x14ac:dyDescent="0.2">
      <c r="A34" s="4" t="s">
        <v>27</v>
      </c>
      <c r="B34" s="3" t="s">
        <v>10</v>
      </c>
      <c r="C34" s="3" t="s">
        <v>15</v>
      </c>
      <c r="D34" s="3">
        <v>5317</v>
      </c>
      <c r="E34" s="10">
        <v>1754610</v>
      </c>
      <c r="F34" s="3">
        <v>1515345</v>
      </c>
      <c r="G34" s="3">
        <v>1451541</v>
      </c>
      <c r="H34" s="10">
        <v>382824</v>
      </c>
      <c r="I34" s="19">
        <f t="shared" si="0"/>
        <v>-79755</v>
      </c>
      <c r="J34" s="22">
        <f t="shared" si="1"/>
        <v>-4.5454545454545456E-2</v>
      </c>
    </row>
    <row r="35" spans="1:10" ht="16" thickTop="1" x14ac:dyDescent="0.2">
      <c r="A35" s="4" t="s">
        <v>54</v>
      </c>
      <c r="B35" s="3" t="s">
        <v>12</v>
      </c>
      <c r="C35" s="3" t="s">
        <v>56</v>
      </c>
      <c r="D35" s="3">
        <v>9924</v>
      </c>
      <c r="E35" s="10">
        <v>3255072</v>
      </c>
      <c r="F35" s="3">
        <v>2610012</v>
      </c>
      <c r="G35" s="3">
        <v>2768796</v>
      </c>
      <c r="H35" s="10">
        <v>704604</v>
      </c>
      <c r="I35" s="19">
        <f t="shared" si="0"/>
        <v>-218328</v>
      </c>
      <c r="J35" s="22">
        <f t="shared" si="1"/>
        <v>-6.7073170731707321E-2</v>
      </c>
    </row>
    <row r="36" spans="1:10" ht="16" thickTop="1" x14ac:dyDescent="0.2">
      <c r="A36" s="4" t="s">
        <v>24</v>
      </c>
      <c r="B36" s="3" t="s">
        <v>12</v>
      </c>
      <c r="C36" s="3" t="s">
        <v>56</v>
      </c>
      <c r="D36" s="3">
        <v>6952</v>
      </c>
      <c r="E36" s="10">
        <v>2766896</v>
      </c>
      <c r="F36" s="3">
        <v>1883992</v>
      </c>
      <c r="G36" s="3">
        <v>1814472</v>
      </c>
      <c r="H36" s="10">
        <v>403216</v>
      </c>
      <c r="I36" s="19">
        <f t="shared" si="0"/>
        <v>549208</v>
      </c>
      <c r="J36" s="22">
        <f t="shared" si="1"/>
        <v>0.19849246231155779</v>
      </c>
    </row>
    <row r="37" spans="1:10" ht="16" thickTop="1" x14ac:dyDescent="0.2">
      <c r="A37" s="4" t="s">
        <v>44</v>
      </c>
      <c r="B37" s="3" t="s">
        <v>12</v>
      </c>
      <c r="C37" s="3" t="s">
        <v>56</v>
      </c>
      <c r="D37" s="3">
        <v>6588</v>
      </c>
      <c r="E37" s="10">
        <v>2496852</v>
      </c>
      <c r="F37" s="3">
        <v>1719468</v>
      </c>
      <c r="G37" s="3">
        <v>1890756</v>
      </c>
      <c r="H37" s="10">
        <v>441396</v>
      </c>
      <c r="I37" s="19">
        <f t="shared" si="0"/>
        <v>164700</v>
      </c>
      <c r="J37" s="22">
        <f t="shared" si="1"/>
        <v>6.5963060686015831E-2</v>
      </c>
    </row>
    <row r="38" spans="1:10" ht="16" thickTop="1" x14ac:dyDescent="0.2">
      <c r="A38" s="4" t="s">
        <v>34</v>
      </c>
      <c r="B38" s="3" t="s">
        <v>12</v>
      </c>
      <c r="C38" s="3" t="s">
        <v>56</v>
      </c>
      <c r="D38" s="3">
        <v>3614</v>
      </c>
      <c r="E38" s="10">
        <v>1427530</v>
      </c>
      <c r="F38" s="3">
        <v>766168</v>
      </c>
      <c r="G38" s="3">
        <v>795080</v>
      </c>
      <c r="H38" s="10">
        <v>245752</v>
      </c>
      <c r="I38" s="19">
        <f t="shared" si="0"/>
        <v>386698</v>
      </c>
      <c r="J38" s="22">
        <f t="shared" si="1"/>
        <v>0.27088607594936709</v>
      </c>
    </row>
    <row r="39" spans="1:10" ht="16" thickTop="1" x14ac:dyDescent="0.2">
      <c r="A39" s="4" t="s">
        <v>29</v>
      </c>
      <c r="B39" s="3" t="s">
        <v>12</v>
      </c>
      <c r="C39" s="3" t="s">
        <v>15</v>
      </c>
      <c r="D39" s="3">
        <v>2642</v>
      </c>
      <c r="E39" s="10">
        <v>874502</v>
      </c>
      <c r="F39" s="3">
        <v>655216</v>
      </c>
      <c r="G39" s="3">
        <v>612944</v>
      </c>
      <c r="H39" s="10">
        <v>150594</v>
      </c>
      <c r="I39" s="19">
        <f t="shared" si="0"/>
        <v>110964</v>
      </c>
      <c r="J39" s="22">
        <f t="shared" si="1"/>
        <v>0.12688821752265861</v>
      </c>
    </row>
    <row r="40" spans="1:10" ht="16" thickTop="1" x14ac:dyDescent="0.2">
      <c r="A40" s="4" t="s">
        <v>49</v>
      </c>
      <c r="B40" s="3" t="s">
        <v>12</v>
      </c>
      <c r="C40" s="3" t="s">
        <v>15</v>
      </c>
      <c r="D40" s="3">
        <v>2605</v>
      </c>
      <c r="E40" s="10">
        <v>864860</v>
      </c>
      <c r="F40" s="3">
        <v>713770</v>
      </c>
      <c r="G40" s="3">
        <v>586125</v>
      </c>
      <c r="H40" s="10">
        <v>166720</v>
      </c>
      <c r="I40" s="19">
        <f t="shared" si="0"/>
        <v>112015</v>
      </c>
      <c r="J40" s="22">
        <f t="shared" si="1"/>
        <v>0.12951807228915663</v>
      </c>
    </row>
    <row r="41" spans="1:10" ht="16" thickTop="1" x14ac:dyDescent="0.2">
      <c r="A41" s="4" t="s">
        <v>39</v>
      </c>
      <c r="B41" s="3" t="s">
        <v>12</v>
      </c>
      <c r="C41" s="3" t="s">
        <v>15</v>
      </c>
      <c r="D41" s="3">
        <v>2274</v>
      </c>
      <c r="E41" s="10">
        <v>798174</v>
      </c>
      <c r="F41" s="3">
        <v>534390</v>
      </c>
      <c r="G41" s="3">
        <v>579870</v>
      </c>
      <c r="H41" s="10">
        <v>122796</v>
      </c>
      <c r="I41" s="19">
        <f t="shared" si="0"/>
        <v>95508</v>
      </c>
      <c r="J41" s="22">
        <f t="shared" si="1"/>
        <v>0.11965811965811966</v>
      </c>
    </row>
    <row r="42" spans="1:10" x14ac:dyDescent="0.2">
      <c r="A42" s="4" t="s">
        <v>19</v>
      </c>
      <c r="B42" s="3" t="s">
        <v>12</v>
      </c>
      <c r="C42" s="3" t="s">
        <v>15</v>
      </c>
      <c r="D42" s="3">
        <v>2148</v>
      </c>
      <c r="E42" s="10">
        <v>652992</v>
      </c>
      <c r="F42" s="3">
        <v>532704</v>
      </c>
      <c r="G42" s="3">
        <v>584256</v>
      </c>
      <c r="H42" s="10">
        <v>148212</v>
      </c>
      <c r="I42" s="19">
        <f t="shared" si="0"/>
        <v>-79476</v>
      </c>
      <c r="J42" s="22">
        <f t="shared" si="1"/>
        <v>-0.12171052631578948</v>
      </c>
    </row>
    <row r="43" spans="1:10" x14ac:dyDescent="0.2">
      <c r="A43" s="4" t="s">
        <v>30</v>
      </c>
      <c r="B43" s="3" t="s">
        <v>13</v>
      </c>
      <c r="C43" s="3" t="s">
        <v>56</v>
      </c>
      <c r="D43" s="3">
        <v>7969</v>
      </c>
      <c r="E43" s="10">
        <v>3171662</v>
      </c>
      <c r="F43" s="3">
        <v>1793025</v>
      </c>
      <c r="G43" s="3">
        <v>1729273</v>
      </c>
      <c r="H43" s="10">
        <v>438295</v>
      </c>
      <c r="I43" s="19">
        <f t="shared" si="0"/>
        <v>1004094</v>
      </c>
      <c r="J43" s="22">
        <f t="shared" si="1"/>
        <v>0.3165829145728643</v>
      </c>
    </row>
    <row r="44" spans="1:10" ht="16" thickTop="1" x14ac:dyDescent="0.2">
      <c r="A44" s="4" t="s">
        <v>40</v>
      </c>
      <c r="B44" s="3" t="s">
        <v>13</v>
      </c>
      <c r="C44" s="3" t="s">
        <v>56</v>
      </c>
      <c r="D44" s="3">
        <v>5394</v>
      </c>
      <c r="E44" s="10">
        <v>1634382</v>
      </c>
      <c r="F44" s="3">
        <v>1246014</v>
      </c>
      <c r="G44" s="3">
        <v>1548078</v>
      </c>
      <c r="H44" s="10">
        <v>399156</v>
      </c>
      <c r="I44" s="19">
        <f t="shared" si="0"/>
        <v>-312852</v>
      </c>
      <c r="J44" s="22">
        <f t="shared" si="1"/>
        <v>-0.19141914191419143</v>
      </c>
    </row>
    <row r="45" spans="1:10" ht="16" thickTop="1" x14ac:dyDescent="0.2">
      <c r="A45" s="4" t="s">
        <v>20</v>
      </c>
      <c r="B45" s="3" t="s">
        <v>13</v>
      </c>
      <c r="C45" s="3" t="s">
        <v>56</v>
      </c>
      <c r="D45" s="3">
        <v>4621</v>
      </c>
      <c r="E45" s="10">
        <v>1534172</v>
      </c>
      <c r="F45" s="3">
        <v>924200</v>
      </c>
      <c r="G45" s="3">
        <v>1039725</v>
      </c>
      <c r="H45" s="10">
        <v>300365</v>
      </c>
      <c r="I45" s="19">
        <f t="shared" si="0"/>
        <v>194082</v>
      </c>
      <c r="J45" s="22">
        <f t="shared" si="1"/>
        <v>0.12650602409638553</v>
      </c>
    </row>
    <row r="46" spans="1:10" x14ac:dyDescent="0.2">
      <c r="A46" s="4" t="s">
        <v>50</v>
      </c>
      <c r="B46" s="3" t="s">
        <v>13</v>
      </c>
      <c r="C46" s="3" t="s">
        <v>56</v>
      </c>
      <c r="D46" s="3">
        <v>4336</v>
      </c>
      <c r="E46" s="10">
        <v>1647680</v>
      </c>
      <c r="F46" s="3">
        <v>1292128</v>
      </c>
      <c r="G46" s="3">
        <v>1201072</v>
      </c>
      <c r="H46" s="10">
        <v>290512</v>
      </c>
      <c r="I46" s="19">
        <f t="shared" si="0"/>
        <v>156096</v>
      </c>
      <c r="J46" s="22">
        <f t="shared" si="1"/>
        <v>9.4736842105263161E-2</v>
      </c>
    </row>
    <row r="47" spans="1:10" x14ac:dyDescent="0.2">
      <c r="A47" s="4" t="s">
        <v>35</v>
      </c>
      <c r="B47" s="3" t="s">
        <v>13</v>
      </c>
      <c r="C47" s="3" t="s">
        <v>15</v>
      </c>
      <c r="D47" s="3">
        <v>9100</v>
      </c>
      <c r="E47" s="10">
        <v>3303300</v>
      </c>
      <c r="F47" s="3">
        <v>2138500</v>
      </c>
      <c r="G47" s="3">
        <v>1920100</v>
      </c>
      <c r="H47" s="10">
        <v>518700</v>
      </c>
      <c r="I47" s="19">
        <f t="shared" si="0"/>
        <v>864500</v>
      </c>
      <c r="J47" s="22">
        <f t="shared" si="1"/>
        <v>0.26170798898071623</v>
      </c>
    </row>
    <row r="48" spans="1:10" x14ac:dyDescent="0.2">
      <c r="A48" s="4" t="s">
        <v>45</v>
      </c>
      <c r="B48" s="3" t="s">
        <v>13</v>
      </c>
      <c r="C48" s="3" t="s">
        <v>15</v>
      </c>
      <c r="D48" s="3">
        <v>8580</v>
      </c>
      <c r="E48" s="10">
        <v>2608320</v>
      </c>
      <c r="F48" s="3">
        <v>1956240</v>
      </c>
      <c r="G48" s="3">
        <v>2513940</v>
      </c>
      <c r="H48" s="10">
        <v>566280</v>
      </c>
      <c r="I48" s="19">
        <f t="shared" si="0"/>
        <v>-471900</v>
      </c>
      <c r="J48" s="22">
        <f t="shared" si="1"/>
        <v>-0.18092105263157895</v>
      </c>
    </row>
    <row r="49" spans="1:10" x14ac:dyDescent="0.2">
      <c r="A49" s="4" t="s">
        <v>55</v>
      </c>
      <c r="B49" s="3" t="s">
        <v>13</v>
      </c>
      <c r="C49" s="3" t="s">
        <v>15</v>
      </c>
      <c r="D49" s="3">
        <v>4275</v>
      </c>
      <c r="E49" s="10">
        <v>1509075</v>
      </c>
      <c r="F49" s="3">
        <v>1235475</v>
      </c>
      <c r="G49" s="3">
        <v>1051650</v>
      </c>
      <c r="H49" s="10">
        <v>222300</v>
      </c>
      <c r="I49" s="19">
        <f t="shared" si="0"/>
        <v>235125</v>
      </c>
      <c r="J49" s="22">
        <f t="shared" si="1"/>
        <v>0.15580736543909349</v>
      </c>
    </row>
    <row r="50" spans="1:10" ht="16" thickBot="1" x14ac:dyDescent="0.25">
      <c r="A50" s="5" t="s">
        <v>25</v>
      </c>
      <c r="B50" s="7" t="s">
        <v>13</v>
      </c>
      <c r="C50" s="7" t="s">
        <v>15</v>
      </c>
      <c r="D50" s="7">
        <v>2967</v>
      </c>
      <c r="E50" s="11">
        <v>1077021</v>
      </c>
      <c r="F50" s="7">
        <v>697245</v>
      </c>
      <c r="G50" s="7">
        <v>774387</v>
      </c>
      <c r="H50" s="11">
        <v>169119</v>
      </c>
      <c r="I50" s="23">
        <f t="shared" si="0"/>
        <v>133515</v>
      </c>
      <c r="J50" s="24">
        <f t="shared" si="1"/>
        <v>0.12396694214876033</v>
      </c>
    </row>
  </sheetData>
  <autoFilter ref="A10:J50" xr:uid="{30908D3A-5459-423B-AC08-BE156C6FE5C6}"/>
  <sortState xmlns:xlrd2="http://schemas.microsoft.com/office/spreadsheetml/2017/richdata2" ref="A11:J50">
    <sortCondition ref="B11:B50"/>
    <sortCondition ref="C11:C50"/>
    <sortCondition descending="1" ref="D11:D50"/>
  </sortState>
  <mergeCells count="4">
    <mergeCell ref="D1:H4"/>
    <mergeCell ref="D5:H8"/>
    <mergeCell ref="I1:J1"/>
    <mergeCell ref="A1:C8"/>
  </mergeCells>
  <conditionalFormatting sqref="J11:J50">
    <cfRule type="colorScale" priority="1">
      <colorScale>
        <cfvo type="min"/>
        <cfvo type="percentile" val="50"/>
        <cfvo type="max"/>
        <color rgb="FFF8696B"/>
        <color rgb="FFFFEB84"/>
        <color rgb="FF63BE7B"/>
      </colorScale>
    </cfRule>
  </conditionalFormatting>
  <pageMargins left="0.7" right="0.7" top="0.75" bottom="0.75" header="0.3" footer="0.3"/>
  <pageSetup scale="99" orientation="landscape" r:id="rId3"/>
  <colBreaks count="1" manualBreakCount="1">
    <brk id="10" max="1048575" man="1"/>
  </colBreaks>
  <drawing r:id="rId4"/>
  <extLst>
    <ext xmlns:x14="http://schemas.microsoft.com/office/spreadsheetml/2009/9/main" uri="{A8765BA9-456A-4dab-B4F3-ACF838C121DE}">
      <x14:slicerList>
        <x14:slicer r:id="rId5"/>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Project Start</vt:lpstr>
      <vt:lpstr>'Project Start'!Print_Area</vt:lpstr>
      <vt:lpstr>'Project Start'!Print_Titles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Kematick, Cedean</dc:creator>
  <cp:lastModifiedBy>Mezouari Amine</cp:lastModifiedBy>
  <cp:lastPrinted>2023-10-11T00:22:22Z</cp:lastPrinted>
  <dcterms:created xsi:type="dcterms:W3CDTF">2023-10-09T23:02:47Z</dcterms:created>
  <dcterms:modified xsi:type="dcterms:W3CDTF">2025-07-09T11:56:41Z</dcterms:modified>
</cp:coreProperties>
</file>