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3D Objects\"/>
    </mc:Choice>
  </mc:AlternateContent>
  <bookViews>
    <workbookView xWindow="0" yWindow="0" windowWidth="15530" windowHeight="8010" activeTab="3"/>
  </bookViews>
  <sheets>
    <sheet name="Raw_data" sheetId="1" r:id="rId1"/>
    <sheet name="Data_cleaning" sheetId="2" r:id="rId2"/>
    <sheet name="Analysis" sheetId="3" r:id="rId3"/>
    <sheet name="Dashboard" sheetId="4" r:id="rId4"/>
    <sheet name="Documentation" sheetId="5" r:id="rId5"/>
  </sheets>
  <definedNames>
    <definedName name="_xlnm._FilterDatabase" localSheetId="1" hidden="1">Data_cleaning!$H$1:$H$1464</definedName>
  </definedNames>
  <calcPr calcId="162913"/>
  <pivotCaches>
    <pivotCache cacheId="0" r:id="rId6"/>
    <pivotCache cacheId="1" r:id="rId7"/>
    <pivotCache cacheId="2" r:id="rId8"/>
  </pivotCaches>
</workbook>
</file>

<file path=xl/calcChain.xml><?xml version="1.0" encoding="utf-8"?>
<calcChain xmlns="http://schemas.openxmlformats.org/spreadsheetml/2006/main">
  <c r="B8" i="5" l="1"/>
  <c r="K2" i="2"/>
  <c r="A42" i="4" a="1"/>
  <c r="A42" i="4" s="1"/>
  <c r="E29" i="3"/>
  <c r="E28" i="3"/>
  <c r="D38" i="4"/>
  <c r="D36" i="4"/>
  <c r="D37" i="4"/>
  <c r="D35" i="4"/>
  <c r="H23" i="3" l="1" a="1"/>
  <c r="H23" i="3" s="1"/>
  <c r="G23" i="3" a="1"/>
  <c r="G23" i="3" s="1"/>
  <c r="G25" i="3" s="1"/>
  <c r="F23" i="3" a="1"/>
  <c r="F23" i="3" s="1"/>
  <c r="F24" i="3" s="1"/>
  <c r="E23" i="3" a="1"/>
  <c r="E23" i="3" s="1"/>
  <c r="E25" i="3" s="1"/>
  <c r="D4" i="4"/>
  <c r="C4" i="4"/>
  <c r="B4" i="4"/>
  <c r="C5" i="3"/>
  <c r="C4" i="3"/>
  <c r="C6" i="3"/>
  <c r="C7" i="3"/>
  <c r="A4" i="4"/>
  <c r="H25" i="3" l="1"/>
  <c r="H24" i="3"/>
  <c r="F25" i="3"/>
  <c r="E24" i="3"/>
  <c r="G24" i="3"/>
  <c r="D33" i="3"/>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2" i="2"/>
  <c r="I17" i="3"/>
  <c r="I16" i="3"/>
  <c r="I15" i="3"/>
  <c r="I14" i="3"/>
  <c r="I13" i="3"/>
  <c r="E8" i="3"/>
  <c r="F2" i="3" a="1"/>
  <c r="F2" i="3" s="1"/>
  <c r="O10" i="3"/>
  <c r="O5" i="3"/>
  <c r="O11" i="3"/>
  <c r="O6" i="3"/>
  <c r="O12" i="3"/>
  <c r="O7" i="3"/>
  <c r="O13" i="3"/>
  <c r="O8" i="3"/>
  <c r="O9" i="3"/>
  <c r="O4" i="3"/>
  <c r="J13" i="3" l="1"/>
  <c r="J15" i="3"/>
  <c r="J17" i="3"/>
  <c r="J16" i="3"/>
  <c r="J14" i="3"/>
  <c r="I18" i="3"/>
  <c r="J3" i="3"/>
  <c r="J5" i="3"/>
  <c r="J4" i="3"/>
  <c r="J2" i="3"/>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J2" i="2"/>
  <c r="F3"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C3"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2" i="2"/>
</calcChain>
</file>

<file path=xl/sharedStrings.xml><?xml version="1.0" encoding="utf-8"?>
<sst xmlns="http://schemas.openxmlformats.org/spreadsheetml/2006/main" count="18023" uniqueCount="7296">
  <si>
    <t>user</t>
  </si>
  <si>
    <t>user_id</t>
  </si>
  <si>
    <t>title</t>
  </si>
  <si>
    <t>extension</t>
  </si>
  <si>
    <t>is_helpful</t>
  </si>
  <si>
    <t>rating</t>
  </si>
  <si>
    <t>review</t>
  </si>
  <si>
    <t>category</t>
  </si>
  <si>
    <t>Amazon CustomerAmazon Customer</t>
  </si>
  <si>
    <t>AH5M24Z73ZHQGN77WA3JT3Q7TEBQ</t>
  </si>
  <si>
    <t>NUWAVE, GRILL IS PRETTY GOOD SO FAR</t>
  </si>
  <si>
    <t>Verified Purchase</t>
  </si>
  <si>
    <t>kitchen</t>
  </si>
  <si>
    <t>Wyeventer</t>
  </si>
  <si>
    <t>AFI7ALURI5CPDT4V7CUXZXLNFDVA</t>
  </si>
  <si>
    <t>Game changer</t>
  </si>
  <si>
    <t>A</t>
  </si>
  <si>
    <t>AENH6LSB6BM7XLPEYUL43WBOD6JA</t>
  </si>
  <si>
    <t>More Than Meets My Needs</t>
  </si>
  <si>
    <t>My Needs:Smallish footprint.No burns.Even cooking.Versatility.Intuitive operation or a good manual.Durability.Shouldn't be too hard, right? I had an Emerson convection toaster oven that took great care of my family for almost exactly 15 years. When it died a week ago, I looked at the counter space and thought SCORE!Then we tried to live without a toaster oven.I have a Samsung smart range that I would marry if not for my husband's objections. It does a lot and has a lot of perfectly calibrated presets. But it's a big machine that uses gas and electricity and takes a while to heat up and that's a lot to reheat a slice or a sandwich. And, even though it's a lot better insulated than the oven it replaces, it does heat the kitchen in the summer.And wouldn't you know it? Right after the toaster oven died, we had need to heat a sandwich. The dead toaster oven was oppressing us.It's a first world problem and we are first world people, but we are not made of money, and it was Presidents Day. So we bought this thing.It stays cool enough to be able to put your hand on it while it airfries. My actual air fryer will scorch you if you try laying hands on it. You can touch the sides, the top, the door, the handle. Warm? Yes. Do you harm? No.The footprint is smaller than my old one. It's small enough that I can pull it out to the end of the counter and not have it under my cabinets while it cooks.So far, it cooks perfectly evenly. Tater tots come out looking like little brown shirts or army tots, completely conforming, each to the others. The probe seems accurate.Accessories were easy to set up, but the oven operation is a bit opaque on the panel. Luckily, the manual works. It's an alleged air fryer? But there's no preset for that (you can make one if you're into operator's manual deep dives).And it's very versatile - bread proof/yogurt temp all the way up to air fry. I just lost the need for three different appliances.Hope this thing lasts. I kind of love it.</t>
  </si>
  <si>
    <t>Aylene W. Barr</t>
  </si>
  <si>
    <t>AHFAAT5CJ6IIGIURHFBICP44ZHVA</t>
  </si>
  <si>
    <t>Great machine and incredible customer support!</t>
  </si>
  <si>
    <t>One</t>
  </si>
  <si>
    <t>My family is following a low carb diet and we have essentially six adults living together (MIL and adult children still here while going to college etc) so there is food being cooked at all hours of the day. This machine is used at least twice a day, sometimes five or six times a day. Crisy bacon is easy, frozen patties cooked to done and great for chicken nuggets too.We were very unhappy when I started getting an error message when preheating and worried that it might be dangerous. I looked up the online customer manual and found the error message listed there. I followed the directions and emailed customer service for help. I received a response on the same day and they sent me a replacement unit free of charge that I got in less than a week. The box includes a return shipping sticker (prepaid) to send back the defective unit. That is customer service!The new unit works great and we are back in business!</t>
  </si>
  <si>
    <t>Ivette</t>
  </si>
  <si>
    <t>AG4UMTWF2QN3BRDCSNVXTGZTPCAA</t>
  </si>
  <si>
    <t>Love it</t>
  </si>
  <si>
    <t>I bought this nuwave brio in November 2020. I never did a review but I want to do it know. In Nov 2025 will be 5 years using this airfryer and I can't live with out her. Perfection cooker in food, perfect rotisserie chicken, juicy red meat. The numbers in panel are intact and perfect size for my kitchen.</t>
  </si>
  <si>
    <t>Djinn</t>
  </si>
  <si>
    <t>AHO5TWX2UUDF22I2XOW4SZN2GDRQ</t>
  </si>
  <si>
    <t>Works great!</t>
  </si>
  <si>
    <t>I love the design as well as the ease and of using it.</t>
  </si>
  <si>
    <t>Ethan</t>
  </si>
  <si>
    <t>AFKZUIF6G6FKXDFO22NL5W3ZLHUQ</t>
  </si>
  <si>
    <t>Quiet! Hot! It has Rotisserie!!</t>
  </si>
  <si>
    <t>Ok. I almost NEVER write Product reviews, but this Air Fryer absolutely blew me away (pun intended).First things first, the sound. One of the things that made me want to spend a bit more on an Air fryer than I did initially (this is my second fryer in the past few years) is the noise. My first Air fryer (about $70) was LOUD and it got annoying as I work in the room next to it. This thing comparatively makes almost no noise.Next, my favorite feature, Rotisserie. I never thought I needed this feature until I tried it. It does a REALLY good job. I am  able to rotisserie two chicken breasts at the same time quite comfortably using the included basket. The chicken comes out after about 18 minutes hot, crispy and juicy!I have also done a fair amount of "bulk cooking" making an entire dinner across 3 racks for a family of 5 fairly comfortably.I haven't used the included probe yet, but having the ability to cook to temperature is exciting.Finally, the most hidden gem feature is easily the glass front and light. I can watch my food cook! Very often I am cooking something I haven't air fried before, so I don't know exactly how long I would need, and being able to watch it cook and make decisions based on what I am seeing is a game changer!</t>
  </si>
  <si>
    <t>Benjamin Solheim</t>
  </si>
  <si>
    <t>AF44IYYKVBHBUNKQEICMO4T7MJ6Q</t>
  </si>
  <si>
    <t>Good for cheese burgers</t>
  </si>
  <si>
    <t>I had trouble getting it to cook perogies, they either are too hard or undercooked. But cheese burgers at 350 for 4 minutes on a side for normal size patty came out a nice medium. It is a pita to clean even with the removable drip tray but not needing to use my over is nice. I've made a couple things in it I found the temps and times from youtube videos mostly. Some things are faster some things are slower but most things are similar times to a regular over.</t>
  </si>
  <si>
    <t>jackie hodges</t>
  </si>
  <si>
    <t>AGTVNHEOZCRUASEIU2QX6JBVWNCQ</t>
  </si>
  <si>
    <t>oven</t>
  </si>
  <si>
    <t>this was a great addition to my kitchen. But it was to large for the space that i have. So I returned it</t>
  </si>
  <si>
    <t>gabriel</t>
  </si>
  <si>
    <t>AEZMHCTOR4XWPQJJEP47UBY2G4UA</t>
  </si>
  <si>
    <t>Good</t>
  </si>
  <si>
    <t>Goog</t>
  </si>
  <si>
    <t>Yuki</t>
  </si>
  <si>
    <t>AFGOHTTJWRAYHJQKZZULDJID5ADQ</t>
  </si>
  <si>
    <t>Great tool for busy mom</t>
  </si>
  <si>
    <t>First time Apple Watch user and I am very happy with the purchase. As a mom of toddler, this is very helpful tool so that I get notification while my phone is inside stroller or diaper bag and chasing my child in the park. I also love the GPS and emergency notification that I can share with my family. I have started to work out little more and care for health as it encourage to stand up, track movement etc which is very helpful. Iâ€™m impressed with the battery life and how fast it charges too! Iâ€™ve been using iPhone since it came out and MacBook but Apple Watch was something I didnâ€™t think I needed. Itâ€™s not something you need, but it is well worth investing to make your life easier. Watch quality and size is perfect for my arm and it is durable and water resistance so I donâ€™t have to worry about it while playing in the splash pad or parks too!</t>
  </si>
  <si>
    <t>Electronics</t>
  </si>
  <si>
    <t>Saby</t>
  </si>
  <si>
    <t>AFFUJJPQEWVDXYGSKC3SLMIIU75Q</t>
  </si>
  <si>
    <t>Amazing, my favorite purchase</t>
  </si>
  <si>
    <t>Absolutely love this watch! Itâ€™s my first smart watch, so I decided to start with the SE and if I wanted to upgrade to the Series 9/10 I could later. But this little watch does everything I need it to. I donâ€™t work out a lot, but I enjoy using it when I dance and go on walks. I like that you can text or answer calls quickly when youâ€™re away from your phone. I have a very hands-on job, but the screen looks good, some scratches if you look reallly hard, but no large cracks. I also really like the starlight color, itâ€™s a nice warmer silver that matches more of my outfits/jewelry. Vernal, very happy with it.</t>
  </si>
  <si>
    <t xml:space="preserve">Shelby </t>
  </si>
  <si>
    <t>AEWQC7JKO4RBKIHOK3U7S7PJ5O6A</t>
  </si>
  <si>
    <t>Daily watch</t>
  </si>
  <si>
    <t>I bought this watch over a year ago and I do love it. It tracks my activity, I can talk on the phone, text back, it will even find my phone if I lose it! The battery tends to die fairly quick. I have to charge it once a day. The color is pretty and is a very durable watch. All in all, I highly recommend the Apple Watch!</t>
  </si>
  <si>
    <t>Sunny dhama</t>
  </si>
  <si>
    <t>AHJGHJOHYP5YGMOACP4BNXQKZTIQ</t>
  </si>
  <si>
    <t>Great battery life and seamless integration!</t>
  </si>
  <si>
    <t>I recently acquired the Apple Watch SE (2nd Gen) with the Starlight Aluminum Case and Starlight Sport Band, and I must say it has been a game-changer for me. As a graduate student pursuing a master's in computer science at the University of Florida and a research assistant at the Learn Dialogue Lab, I needed a smartwatch that could seamlessly integrate into my active lifestyle, help me stay on top of my health, and even assist in my research tasks. The Apple Watch SE has exceeded my expectations in all these aspects.One of the standout features for me is the fitness and sleep tracking capabilities. With my busy schedule, it's crucial to keep tabs on my physical activity and sleep patterns. The Apple Watch SE does an excellent job of tracking my steps, calories burned, and even encourages me to move when I've been sitting for too long. The sleep tracking feature has been a revelation, providing insights into the quality of my sleep and helping me make adjustments for better rest.Being a tech enthusiast and someone deeply involved in the IT sector, I appreciate the crash detection and heart rate monitoring functions. Safety is paramount, and the watch's ability to detect a potential fall and initiate an emergency call is a reassuring feature, especially when I'm out traveling or in the middle of a research project. The heart rate monitor keeps me informed about my cardiovascular health during workouts and daily activities.As someone who loves teaching and mentoring, the Apple Watch SE also helps me manage my busy schedule. The calendar notifications and reminders keep me on track for meetings with my mentees and colleagues at the lab, which is essential for our collaborative projects, such as "Collaborative sports," "Amby: Language model for middle schoolers," and "Integrate AI."Moreover, the watch seamlessly integrates with my iPhone, allowing me to respond to messages, emails, and calls without taking out my phone, which is incredibly convenient during our frequent lab meetings and while I'm on the go.In conclusion, the Apple Watch SE (2nd Gen) has become an indispensable part of my daily life. Its fitness and health-tracking features, coupled with its integration into my professional and academic activities, make it a must-have for anyone in the IT sector aiming to be a leader in future IT solutions. Whether I'm teaching React JS or exploring new states in the USA, this smartwatch has proven to be a reliable companion. Highly recommended!</t>
  </si>
  <si>
    <t>M@reBe@r</t>
  </si>
  <si>
    <t>AEEEIOCKG5TKBOHMHNLSAGAQRHZQ</t>
  </si>
  <si>
    <t>Best watch for iOS users, itâ€™s a no-brainer!</t>
  </si>
  <si>
    <t>I was always a Fitbit user for my iPhone because I thought Apple Watch was too pricey for me. I started out with the Fitbit Blaze which was fine then upgraded to the first Sense watch which was junk. It finally died on me after only 3 years and the glue didnâ€™t hold up so the face popped off. So I was in the market for a new smart watch.Finally broke down and bought this watch. Price for the SE was similar to the Fitbit.This is night and day!! If youâ€™re on the fence about which one to choose, go with the Apple Watch!!The only downside is you have to charge it daily. Youâ€™ll get used to it. Itâ€™s fine, youâ€™ll live.Itâ€™s beautiful, stylish but most of all you get all the features that mimics your phone. Youâ€™re not limited to the basics like you are with Fitbit. With the Apple Watch you can do it all so you get more bang for your buck. Donâ€™t think on it. Just get this. Itâ€™s a no-brainer. Woot!</t>
  </si>
  <si>
    <t>JosÃ© A. Corleto</t>
  </si>
  <si>
    <t>AE3JRWFDK7YKPRU5LQVQSJQWGB7A</t>
  </si>
  <si>
    <t>Nice and affordable watch</t>
  </si>
  <si>
    <t>I bought it for my wife and sheâ€™s happy with it.As many other customers say, the battery life is not the best. It can barely last for around 18 hours despite most of the background processes are turned off.</t>
  </si>
  <si>
    <t>Tyandra PTyandra P</t>
  </si>
  <si>
    <t>AECKACZU66B2I754RUINZDECF3AQ</t>
  </si>
  <si>
    <t>Authentic product</t>
  </si>
  <si>
    <t>Iâ€™ve had it for a few months now and itâ€™s easy to set up, affordable and very convenient for me when iâ€™m at work. I love the color and size of it tooâ˜ºï¸</t>
  </si>
  <si>
    <t>Ricardo</t>
  </si>
  <si>
    <t>AHKYMAJBD6UHJMES64ZTISYKNM5A</t>
  </si>
  <si>
    <t>Great apple watch</t>
  </si>
  <si>
    <t>Bought this for my sister after we bough a used one that barely worked. This works perfect and my sister absolutely loves it. We got it for her birthday and she says it fits her perfect and works amazing. She said the battery life is great and it charges fine. My sister does manual labor and said the watch has taken a beating but doing really good. She loves it so much and it is a great product. I have grown fond of apple but still they need to work on some things haha.</t>
  </si>
  <si>
    <t>aleciaalecia</t>
  </si>
  <si>
    <t>AEX3T6BZUU3X7SW3NVMRRB26BYDQ</t>
  </si>
  <si>
    <t>Great Watch</t>
  </si>
  <si>
    <t>I bought this watch for my daughter &amp; she loves it. It has alot of great features and works well with her Iphone. It's very user-friendly &amp; the apps are easy to navigate. The battery works efficiently and last for a long time.</t>
  </si>
  <si>
    <t>Marie</t>
  </si>
  <si>
    <t>AEK55BORHMM5XESWCDLS3TAFSEHQ</t>
  </si>
  <si>
    <t>Apple Watch/fitness tracker</t>
  </si>
  <si>
    <t>I have had this watch for over a year super functional quality to watch is amazing. Very durable. I work out with all my wrist every day and donâ€™t even know itâ€™s on my wrist. Due to how itâ€™s very lightweight and it charges super quick at night itâ€™s charged within probably an hour.</t>
  </si>
  <si>
    <t>Tiffany Lee Mezo</t>
  </si>
  <si>
    <t>AE563QU2VOUFPWLJ266B6DHQJT5Q</t>
  </si>
  <si>
    <t>Watch Saver</t>
  </si>
  <si>
    <t>Well, my mom was out for a walk when she fell and the watch actually called 911! I didnâ€™t know it would do this!  EMS came and cleaned her wounds up. That God for this watch!!!!</t>
  </si>
  <si>
    <t>Karla</t>
  </si>
  <si>
    <t>AEHRQQWGO6WRJNDGCXC5EUG6TNGQ</t>
  </si>
  <si>
    <t>I purchased a watch front  &amp; back cover to keep it nicer.</t>
  </si>
  <si>
    <t>Iâ€™m liking that I can change my watch bands. My other Apple Watch I couldâ€™t get the watch band on one side the button would not push in no how no way. I could actually set the watch up to my phone myself!</t>
  </si>
  <si>
    <t>Tasha</t>
  </si>
  <si>
    <t>AGAYKCP2GM6DDHHJLW6CTBWKBSMA</t>
  </si>
  <si>
    <t>Apple Watch accessories</t>
  </si>
  <si>
    <t>Color is nice and great fit</t>
  </si>
  <si>
    <t>BLJL25BLJL25</t>
  </si>
  <si>
    <t>AFCZNLXHN2L3OFOETOBGK42LBBEQ</t>
  </si>
  <si>
    <t>Perfect</t>
  </si>
  <si>
    <t>Got this on sale and itâ€™s perfect. My old watch broke and was so bummed until I found this perfect replacement</t>
  </si>
  <si>
    <t>ElizabethElizabeth</t>
  </si>
  <si>
    <t>AEICPXK6OTUMCQPNXNOZ5MU2NXEA</t>
  </si>
  <si>
    <t>It wakes me up in the morning by tapping my wrist, without waking up anyone else</t>
  </si>
  <si>
    <t>My last watch the glass kind of chipped and started breaking so I figured to get a new watch.I think I went down as far as what features the Watch can do to this SE watch. But it still has the functions that I actually want. For example, it wakes me up when the alarm goes off; that way, it doesnâ€™t wake up anyone else because itâ€™s not beeping. Itâ€™s just tapping my wrist.I can also use the other functions that has such as answering the phone and answering texts. You can also check the weather and you can see the pictures that people sent you.There are really so many features to it that Iâ€™m not really sure that I would need the watch that has more features because this is really a good watch!I highly recommend this watch. Itâ€™s really good and it looks nice and the feature where it wakes me up without having to go off, but just tap my wrist, is the reason I actually bought this watch.I highly recommend this watch! you should get it!</t>
  </si>
  <si>
    <t>Jae</t>
  </si>
  <si>
    <t>AHZMTCAM7PECOL2L7QZVF225VONA</t>
  </si>
  <si>
    <t>Great gift</t>
  </si>
  <si>
    <t>Got this as a gift and they loved it! Works well and looks very nice!</t>
  </si>
  <si>
    <t>Amazon Customer</t>
  </si>
  <si>
    <t>AE4T7OL4UCDBFVWFKPEUCJR5CKKA</t>
  </si>
  <si>
    <t>you have to charge it everyday</t>
  </si>
  <si>
    <t>the battery does not last very long.</t>
  </si>
  <si>
    <t>Darlene Cooley</t>
  </si>
  <si>
    <t>AFVA2N7GIU6SSK2K26QC7JE2CI3A</t>
  </si>
  <si>
    <t>Happy with watch</t>
  </si>
  <si>
    <t>Happy with this watch. Has all the functions I need and use. A charge usually lasts me two days. Would buy again.</t>
  </si>
  <si>
    <t>Summer G.Summer G.</t>
  </si>
  <si>
    <t>AHKAY36QG2ZU2ETEC7R26LDSLIHA</t>
  </si>
  <si>
    <t>Satisfied</t>
  </si>
  <si>
    <t>The media could not be loaded.                                                                                            The only reason I ordered it from Amazon not the official website was because the price was lower. It arrived in a perfect condition. As for the product, Iâ€™m satisfied with it just like any other Apple products. Iâ€™ve had it for a month but I donâ€™t wear it all day just because I donâ€™t like having anything on my wrist. Itâ€™s mostly for workout purposes. The only thing I donâ€™t approve of is the battery life. The battery runs out fast even when I leave it on a counter all day. But like I said, since I donâ€™t wear it often. It doesnâ€™t bother me too much.</t>
  </si>
  <si>
    <t>Fattiesmama</t>
  </si>
  <si>
    <t>AH524CD5S6DI4M665QORBS6QJL3Q</t>
  </si>
  <si>
    <t>Exactly what we wanted</t>
  </si>
  <si>
    <t>Ordered this watch as a replacement for an old watch. It was everything we needed and arrived in a timely manner. The watch is new and sealed, it paired fine with the phone.</t>
  </si>
  <si>
    <t>Matt P.</t>
  </si>
  <si>
    <t>AHRQQN36UWBMDXA7G53775PYRJRQ</t>
  </si>
  <si>
    <t>My daughter loves it</t>
  </si>
  <si>
    <t>Bought this for my daughter for Christmas 2023, after her wearing it pretty much everyday for a year it's still going strong and works great. She loves it.</t>
  </si>
  <si>
    <t>AE74NWBRHXSGMN5AWZHDGAZNMBCQ</t>
  </si>
  <si>
    <t>Love, love, love it</t>
  </si>
  <si>
    <t>I am so happy with this watch. I should have gotten it sooner. All these years with a phone, I forgot how nice it is to hear have a watch. I love seeing the temperature at a glance, and what my next appointment is. I love the ease of health monitoring, controlling music playback, and receiving messages even if Iâ€™m not near my phone.I donâ€™t care for the band, but there are endless replacement possibilities. I was thrown off by the USBC charger, but itâ€™s no big deal now. I also bought normal-USB-compatible backup chargers for my car and my office. The charging speed is good. I bought a screen protector/cover and itâ€™s already pretty banged up, so Iâ€™m glad I did.</t>
  </si>
  <si>
    <t>AGDJD5B3AUVK4WGEDM2S7YEKB7FA</t>
  </si>
  <si>
    <t>Okay, I'm a convert</t>
  </si>
  <si>
    <t>I really loved my Fitbit Luxe for its small size and stylish look. I didn't really need all the extras an Apple watch offers, and I didn't want to wear the big clunky Apple. But when Google took over and my last Fitbit died for the final time. it appeared that it really wasn't being supported any longer. Why did I wait so long? This watch is waaaay more than I really need, but I love it! There are lots of replacement bands available to lessen the utilitarian appearance.</t>
  </si>
  <si>
    <t>Bretz</t>
  </si>
  <si>
    <t>AHKETNWF3EFO54W2U2AGW4GGHIOA</t>
  </si>
  <si>
    <t>Battery life</t>
  </si>
  <si>
    <t>Itâ€™s a pretty good item, the battery life just doesnâ€™t last as long as Iâ€™d expect.</t>
  </si>
  <si>
    <t>Jan</t>
  </si>
  <si>
    <t>AHG62TLHNV6VMSHX6ZKLKK6GBQCQ</t>
  </si>
  <si>
    <t>It's OK</t>
  </si>
  <si>
    <t>This watch has some nice features: being able to receive emails and phone calls on it from your iPhone is very convenient, as is the sleep schedule/wind down feature. The wide choice of watch faces that show different information (or none at all if that's what you want) is nice to have.I had a Fitbit Charge 5 (which I opted not to replace when it died bc Fitbit seems to have reliability issues) &amp; some of the features I loved about that watch were that it showed real-time info on your heart rate without having to click off to another screen, and it tracked SPO2 info, which this watch does not &amp; you will have to buy a separate pulse oximeter. You will need to charge this watch every day, as opposed to every 4-5 days with a Fitbit. And the band that came with the watch kept popping off. I ended up buying a set of silicone watchbands from a third-party seller on Amazon that had a rectangular stud instead of a round one &amp; that solved the popping-off problem.I'm still trying to figure out the Activity app on this watch bc i don't find it easy to follow &amp; don't feel that it provides good real-time info on your activity levels, but maybe that's just bc I haven't figured it all out yet.It seems like this watch is really more for people who want the convenience of having a mini-iPhone on their wrist than for people who want to track their health and fitness.</t>
  </si>
  <si>
    <t>SarahSarah</t>
  </si>
  <si>
    <t>AGOEB7I7DMZOWRJH4H2VTGE7AWYQ</t>
  </si>
  <si>
    <t>Easier than going to the store.</t>
  </si>
  <si>
    <t>When my original Apple Watch started having problems, I thought I was going to have to go wait in store to buy a new watch but when I found this one on Amazon, I thought it would be too good to be true. This watch is exactly the same as what you would buy in store, but without the wait. I have always liked this Apple Watch because I've never needed the newest one. The functionality, sound quality, Watch quality, and weight were always some of my favorite things about it. I love that this one came with the more cream/rose colored band. But for work I usually just used my old band so I donâ€™t damage the new one. If you want an Apple Watch at a good price and donâ€™t need the newest one, I would suggest this one. I like the price of it a lot better too.</t>
  </si>
  <si>
    <t>Sandy</t>
  </si>
  <si>
    <t>AHRLNVY3M6VKWNYR5J6OZGYHHUBA</t>
  </si>
  <si>
    <t>1st time Apple Watch wearer!</t>
  </si>
  <si>
    <t>And I love it!</t>
  </si>
  <si>
    <t>Roland Frymire</t>
  </si>
  <si>
    <t>AFCVISYWC2AVDOXPZKNIB6PUHRMQ</t>
  </si>
  <si>
    <t>Great little watch except for one important thing</t>
  </si>
  <si>
    <t>Iâ€™ve owned a couple of these Apple watches that are great products with the exception of one major problem. I have also purchased non-apple watches that cost much less that have had a much longer battery life than the Apple Watch. I donâ€™t understand why the Apple Watch has a pathetic battery life wherein the much cheaper watches are Incredibly proficient in their battery life. The battery life for an Apple Watch is on the average is 24 hours wherein the other much less expensive non-Apple watches can go for days or even weeks. Shame on Apple.</t>
  </si>
  <si>
    <t>SunDevil03</t>
  </si>
  <si>
    <t>AGXQFILAA7LDXARFEIYWDGGBWAFQ</t>
  </si>
  <si>
    <t>Fiance Loves It</t>
  </si>
  <si>
    <t>My fiance has never had a smart watch and she would often talk about how cool it would be. But she doesn't make a ton of money so it's always been a bit of a pipe dream. Well her birthday came around and this watch was at a great price, so I had to pick it up for her. She absolutely loves it. Perfect functionality. It's not too big, but still big enough to be useful.Personally I'm a Samsung guy and I've got a Galaxy Watch that I love, but she sure loves her Apple Watch and so far it appears to be a big winner.</t>
  </si>
  <si>
    <t>Robert Gala</t>
  </si>
  <si>
    <t>AGPZMNVA52KNZMA2KEIBJ74EUAUA</t>
  </si>
  <si>
    <t>I wasnâ€™t really a watch guy, or at least I wasnâ€™t until recently. This watch has changed my life. It offers so many features that I canâ€™t even begin to list them all. Iâ€™ve said this before, but itâ€™s truly amazing. If you work out, run errands, use Apple Pay, or just want a convenient way to keep track of your time, this watch is for you. I highly recommend it. You wonâ€™t regret this purchase.</t>
  </si>
  <si>
    <t xml:space="preserve">PaNhia </t>
  </si>
  <si>
    <t>AF2G47CBXMAILR36PQ53GPRZRY6Q</t>
  </si>
  <si>
    <t>Love it but the battery dies way too fast</t>
  </si>
  <si>
    <t>I love the product. However, the battery dies way too fast within one day even if Iâ€™m not using it. I would say it lasts me about a good 5-6 hrs. Need to charge it every day.</t>
  </si>
  <si>
    <t>Kimberly Leksen</t>
  </si>
  <si>
    <t>AFZGVAGNQJXZJRWNM4VPPM4HGKTQ</t>
  </si>
  <si>
    <t>Watch</t>
  </si>
  <si>
    <t>Nice watch however Iâ€™m still trying to figure some things out. I had a Fitbit  versa 2 prior to this Apple Watch.Seems like my text messages are not received by my phone. Maybe I need a new iPhone Iâ€™m still using my old 11. And the battery life does dwindle quick. Otherwise itâ€™s a super cute watch and has many options. I did talk on it and was able to answer my phone on the watch and the sound was awesome. ðŸ˜Ž</t>
  </si>
  <si>
    <t>Michelle</t>
  </si>
  <si>
    <t>AGMY7JWCQVFJC7XP4TKPIIJBJVEQ</t>
  </si>
  <si>
    <t>Love Love</t>
  </si>
  <si>
    <t>Wanted to start out with a cheaper version of the watch to make sure I really like it. And I love it! I use it mostly for fitness and checking important notifications when I don't have my phone nearby. I also love the sleep tracker and the heart rate monitor. I see the other features that come with the other apple watch such as the airfib, which this one doesn't have. But I believe this is a good starter watch for those who may have never owned a smart watch like this. Then in the future you can upgrade if necessary.</t>
  </si>
  <si>
    <t>J. Dean</t>
  </si>
  <si>
    <t>AEYNIGTERZ2VQJADFPAHMMXFEY6A</t>
  </si>
  <si>
    <t>Bought in Prime Days n Worth It</t>
  </si>
  <si>
    <t>Iâ€™ve been eye balling these watches for awhile. When I saw the pricing on this one during Amazon Prime Days I bought it. No regrets really. I like that it measures how many calories Iâ€™ve burnt at the gym, being able to talk to someone while Iâ€™m busy working without having to hold my phone. It also is an easy reference for checking notifications whether texts or prompts from sources Iâ€™ve chosen. The watch does charge fast as it will lose battery life if worn all day</t>
  </si>
  <si>
    <t>A. Liegl</t>
  </si>
  <si>
    <t>AGTTE5HS7SZFAWMC6P2WLQ5UJVGQ</t>
  </si>
  <si>
    <t>Does the job</t>
  </si>
  <si>
    <t>Received this watch &amp; has everything I need to monitor my lifestyle. I wish the battery would last longer &amp; didnâ€™t have to charge it so often</t>
  </si>
  <si>
    <t>Pamela Ott</t>
  </si>
  <si>
    <t>AHHVQ4GWPNWFAP3YAR6EKGPEOMQQ</t>
  </si>
  <si>
    <t>Love This Watch</t>
  </si>
  <si>
    <t>I purchased this watch to replace my series 4. I have really small wrists so the watch was the same size as my series 4. I do like the color of the band but I only wear the original band for a short time because it does get dirty fast.</t>
  </si>
  <si>
    <t>Tsb</t>
  </si>
  <si>
    <t>AHS22FERVIN3GXYIIEQMHPYMJZTA</t>
  </si>
  <si>
    <t>Love the watch itself but battery life is less than 24 hrs. Not ideal</t>
  </si>
  <si>
    <t>ð™¹ð™°ðš‚ð™¼ð™¸ð™½ð™´ ðŸŒ»</t>
  </si>
  <si>
    <t>AEU67U54MXRR5MTKPWM3YAFTTSDQ</t>
  </si>
  <si>
    <t>Perfect and Affordable!</t>
  </si>
  <si>
    <t>Iâ€™ve been steadily growing my collection of Apple products, and always had the Apple Watch on my list. The SE is the perfect buy for anyone looking for a sleek, stylish, and functional smartwatch at a fair price. It is compatible with the latest iOS and has all of the application features I was looking for (and then some)! Plus it has loads of cute watch faces to choose from - you can even easily switch between faces by adding them to your â€œFavorites.â€ All-in-all Iâ€™m very happy with my purchase!</t>
  </si>
  <si>
    <t>Jessica</t>
  </si>
  <si>
    <t>AFN6DF772KMD3NZ4PTZQ3K4YAVAA</t>
  </si>
  <si>
    <t>Really good!</t>
  </si>
  <si>
    <t>The delivery was delayed, but the watch is really good!</t>
  </si>
  <si>
    <t>Debo</t>
  </si>
  <si>
    <t>AHQ3IPOJYC432FQKOQ7H5N3X62TQ</t>
  </si>
  <si>
    <t>Nice</t>
  </si>
  <si>
    <t>Great watch for the money. Goes with most of wife's outfits and she appreciates the fitness tracker.</t>
  </si>
  <si>
    <t>Tom Venuto, Author of Burn the Fat, Feed The MuscleTom Venuto, Author of Burn the Fat, Feed The Muscle</t>
  </si>
  <si>
    <t>AHOJVFMWNQWI23DEWGYIJY5NUNVA</t>
  </si>
  <si>
    <t>Huge toolkit of actionable, practical, organized strategies to build positive habits</t>
  </si>
  <si>
    <t>I've read a lot of books on changing behavior and building habits and James Clear's  Atomic Habits is my new favorite. This book is different from others in the way it covers an enormous amount of ground in the larger area of self-improvement while seamlessly tying all these ideas back into the central theme of habits.One of the core concepts in Atomic Habits is to focus on the small improvement. The impact a 1% improvement per day can make may appear negligible at first, but Clear makes a compelling argument that in the case of habits, thinking small produces the biggest results over time. "Habits are the compound interest of self-improvement," explains Clear.Over the months and years, the accumulated effect of small habitual daily behaviors is staggering. Early in the book we are also warned that this compounding works both ways, so we'd better make sure we're making it work in the positive direction, not for the negative.This is a concept I was introduced to years ago under a different name - Kaizen - the Japanese term for continuous incremental improvement. What's different and new in this book is how the concept is applied specifically to building habits.I found the information introduced in chapter two about behavior change at the identity level to be spot-on. You're also given a simple two-step process for changing your identity and this one idea alone is incredibly powerful.In chapter three, we are introduced to the habit loop - cue, craving, response, reward - and we learn how to build good habits in 4 simple steps and break bad habits in 4 simple steps.One of those steps to habit formation, which goes hand in hand with the 1% concept, is how to make it not only small, but easy. In the chapters that follow, this is exactly what you find out.Other ideas of great value that stood out included, habit stacking (the best way to form a new habit), habit tracking, habit shaping and how to design your environment - physical and social - for habit building success. You learn the truth about self-control, how to stop procrastinating and how to use implementation intentions, temptation bundling and motivational rituals. The book is simply packed with actionable ideas, tactics and strategies.Virtually every idea in the book is useful and resonated with me. While I may not agree that we should "forget about goals," I agree with one of Clear's core principles in the book - that we must develop systems for change. If we only focus on goals and don't develop systems and a focus on the process, we risk falling into a number of goal-related traps which ultimately lead to stagnation. With the right systems, we're rewarded with continuous improvement on a lifelong journey of success.Another difference between Atomic Habits and other books in this genre is that while it's based on science it doesn't bog you down with unnecessary details of the research. Clear's book is intensely practical, giving you a huge toolkit of organized and named strategies you can apply immediately to create and strengthen positive habits and stop the negative ones.The book is conversational, and includes many interesting stories, making it easy to read - and hard to put down (I read it cover to cover in one day).It's possible this might become your most highlighted personal improvement book because every page is so chocked full of memorable and quotable gems of advice.</t>
  </si>
  <si>
    <t>Books and Stationary</t>
  </si>
  <si>
    <t>Haical Sajovic Haddad</t>
  </si>
  <si>
    <t>AFOO7WNTJ5WCQ6ZWXCSJYSYI5OWQ</t>
  </si>
  <si>
    <t>Updated review after 100 days building small yet lasting habits.</t>
  </si>
  <si>
    <t>I previously wrote this review right after reading the book.  Today, February 15th, after applying Jamesâ€™s system for 100 days on a few tiny habits, I feel compelled to share updates with you because they have sincerely worked.I will divide the review into 5 parts.  The first part is a summary of the book with short excerpts highlighted while taking notes.  Next, I hope to share pieces of advice that have motivated me while building new habits.  Following that, I will share how I implemented the first 3 habits throughout these months.  Then, some thoughts to whom I would recommend reading the book.  Last, there are 4 complementary readings.SUMMARY[Introduction]  James starts by sharing personal strategies he implemented to recover from a serious accident in high school.  That event forced him to improve the quality of his routine to get his life in order, coming to the conclusion that â€œwe all deal with setbacks, but in the long run, the quality of our lives often depends on the quality of our habits.  With the same habits, you will end up with the same results.  But with better habits, anything is possible.â€[Section I  :  The Fundamentals][Chapter 1]  Here we learn the power of compounding effect:  changes that seem small and unimportant at any given day will compound into remarkable results if we are willing to stick with them for months and years.  James explains that â€œbreakthrough moments are often the result of many previous actions, which build up the potential required to unleash a major change.â€  Comparing to habits, he shows that bamboo can barely be seen during the first couple of years while the roots grow underground before exploding for almost 100 feet into the air in a few weeks.  From that perspective, we come to understand the best outcomes are generally delayed.[Chapter 2]  Based on a 3-layer concentric circle behavior change modelâ€”divided into outcome change, process change, and identity changeâ€”James explains that we should pay attention to our inner identity by focusing on beliefs, assumptions, and values.  â€œMany people begin the process of changing their habits by focusing on what they want to achieve.  This leads us to outcome-based habits.  The alternative is to build identity-based habits.  With this approach, we start by focusing on who we wish to become.â€  The strongest changes, then, happen from inside out, starting from our identity, passing through the process, and ultimately changing the outcome.[Chapter 3]  In this chapter we are introduced to a 4-step framework, which is composed of cue, craving, response, and reward.  James calls it 'The 4 Laws of Behavior Change'.  He then explains that we can think of each law as a lever that influences our behaviorâ€”when the levers are in the right positions, they create good habits effortless whereas when they are in the wrong position, it is nearly impossible.  Through examples, he explains that â€œthe cue triggers a craving, which motivates a response, which provides a reward, which satisfies the craving and, ultimately, becomes associated with the cue.â€  Together they create a habit loop that, when repeated many times, habits become automatic.[Section II  :  Make It Obvious][Chapter 4]  A primer on how cues play a crucial role in predicting habit formation without consciously thinking about the outcomes.  Once our habits become so common, the cues associated with them become essentially invisible because they are deeply encoded.  If we want to create better habits, a good idea is to be aware of the cues.  James finishes up by sharing a strategy called 'Habits Scorecard'â€”a simple exercise to become more aware of our behavior on a daily basis.  We first write down a chronological list of our daily habits and, once we have a full list, we score each habit as an effective, ineffective, or neutral habit.  Besides noticing what is actually going on, we can notice if certain behaviors help us become the type of person we wish to be.[Chapter 5]  The cues that can trigger a habit come in a wide range of forms, and the 2 most common cues are time and location.  When we make a specific plan for when and where we will perform a new habit, we are more likely to follow through.  Stacking our habits by pairing a new habit with a current habit is a form to connect our behavior to our own advantage.  An example when building a daily journaling habit would be: â€œafter I pour my cup of coffee each morning, I will journal for 5 minutes.â€[Chapter 6]  This chapter shows how our environment plays a crucial role in defining habit behaviors.  â€œGiven that we are more dependent on vision than any other sense, it should come as no surprise that visual cues are the greatest catalyst of our behavior.â€  To build good habits, then, we should either make desirable cues obvious in our environment or build new habits in a new environment to avoid fighting against old ones.[Chapter 7]  One of the most practical ways to break a bad habit is to reduce exposure to the cue that causes it.  As James points out, â€œit is easier to avoid temptation than resist it.â€[Section III  :  Make It Attractive][Chapter 8]  James explains how the modern food industry has created products that are more attractive and addictive to consumers, and by doing so he shows that the more attractive an opportunity is, the more likely it is to become habit-forming.  Every behavior that is highly habit-forming tends to be associated with higher levels of dopamine.  It is the anticipation of a reward that motivates us to take action.  â€œTemptation bundling is one way to make your habits more attractive.  The strategy is to pair an action you want to do with an action you need to do.â€[Chapter 9]  â€œWe tend to adopt habits that are praised and approved of by our culture because we have a strong desire to fit in and belong to the tribe.â€  That said, it is common to pick up habits and behaviors from our parents, peers, and colleagues.  There is also a tremendous internal pressure to comply with the norms of the tribe.  And, finally, we try to copy the behavior of successful people because we desire success ourselves.  One of the best strategies to build better habits is to join a culture where the desired behavior is the normal behavior.[Chapter 10]  To avoid unnecessary and detrimental cravings, we should highlight the benefits of avoiding a bad habit by making it seem unattractive.  â€œHabits are unattractive when we associate them with negative feelings.â€[Section IV  :  Make It Easy][Chapter 11]  â€œAll habits follow a similar trajectory from effortful practice to automatic behavior, a process known as automaticity.  Automaticity is the ability to perform a behavior without thinking about each step, which occurs when the nonconscious mind takes over.â€  The key component is to pay close attention to the frequency we perform a habit, not much for how long we have been practicing it.[Chapter 12]  Since every action requires a certain amount of energy, we are motivated to do what is easy.  By contrast, the more energy required, the less likely it is to occur.  â€œYou don't actually want the habit itself.  What you really want is the outcome the habit delivers.  The greater the obstacle, the more friction there is between you and your desired end state.â€  That is why we should reduce the friction associated with our habits by creating a prosperous environment to make future actions easier.[Chapter 13]  There are decisive moments that deliver an outsized impact every single day.  As James puts, these decisive moments are a fork in the road, sending us in the direction of a productive path or an unproductive one.  To avoid procrastination, the skill of 'Showing Up' says that we should start a new habit by taking baby steps, making it as easy as possible to take action.  â€œA new habit should not feel like a challenge.  The actions that follow can be challenging, but the first 2 minutes should be easy.  What you want is a gateway habit that naturally leads you down a more productive path.â€  He calls it the 'Two-Minute Rule', meaning that new habits should take less than 2 minutes to do in the beginning.  Once the habit is established we can improve and master the finer details.[Chapter 14]  In order to keep bad habits away is to make them difficult in the first place.  There are 2 interesting strategies to improve our future behavior.  [1] Make good choices in advance before we can fall victim to temptation in the future.  James gives a personal example by sharing that whenever he is looking to cut calories he will ask the waiter to split his meal and box half of it to go before the meal is served.  If, however, he waits for the meal to be served and tries to eat just half, that would never happen.  [2] Make onetime actions that can automate our future habits and deliver increasing returns over time such as buying a good water filter, unsubscribing from unwanted emails, moving to a friendlier neighborhood, buying a standing desk, or setting up automatic bill pay.[Section V  :  Make It Satisfying][Chapter 15]  We should make sure to feel immediately satisfied after performing a new habit to increase the odds that the behavior will be repeated next time.  â€œThe human brain has evolved to prioritize immediate rewards over delayed rewards.â€  For that, we can add a little bit of immediate pleasure to the habits that pay off in the long-run.[Chapter 16]  Here we learn how to measure our progress by tracking our habits.  The immediate satisfaction it deliversâ€”as mentioned earlier in Chapter 15â€”is one of the many benefits that standout.  Besides that, James says, â€œwhen we get a signal that we are moving forward, we become more motivated to continue down that path.â€  The most basic format to track our habits is to get a calendar and mark an X each time we stick with our routine.  One of the most important passages of the entire book is as follows:  â€œIf you miss one day, try to get back into it as quickly as possible.  The first mistake is never the one that ruins you.  It is the spiral of repeated mistakes that follows.  Missing once is an accident.  Missing twice is the start of a new habit.  This is a distinguishing feature between winners and losers.  Anyone can have a bad performance, a bad workout, or a bad day at work.  But when successful people fail, they rebound quickly.â€[Chapter 17]  In order to prevent bad habits and/or eliminate unhealthy behaviors, James says that we could either add an instant cost to the action or make it painful.  A habit contract is also another strategy to hold our accountability:  â€œIt is a verbal or written agreement in which you state your commitment to a particular habit and the punishment that will occur if you don't follow through.  Then you find one to two people to act as your accountability partners and sign off on the contract with you.â€[Section VI  :  Advanced Techniques][Chapter 18]  We learn how to distinguish habits when genes may or may not influence our performance especially for competitive activities.  â€œOne of the best ways to ensure your habits remain satisfying over the long-run is to pick behaviors that align with your personality and skills.â€  James proposes us to set some time apart to explore new activities in the beginning, before shifting our focus to exploit them thoroughly.[Chapter 19]  When we find the sweet spot of our ability we tend to learn best and fastest.  The â€˜Goldilocks Ruleâ€™ states that "humans experience peak motivation when working on tasks that are right on the edge of their current abilities.  Not too hard.  Not too easy.  Just right.â€[Chapter 20]  One downside of certain habits, James explains, is that we may stop paying attention to the little details and errors.  To counterbalance that we should review and reflect on the process over time to remain conscious of our own performance.  Using a simple chart to convey his message, we learn that â€œthe process of mastery requires that you progressively layer improvements on top of one another, each habit building upon the last until a new level of performance has been reached and a higher range of skills has been internalized.â€PERSONAL THOUGHTSReading the book twice helped me take better notes and capture details.  In the meantime, I thought about 3 simple strategies that could improve our adherence to new habits.  Let me share these strategies here with you, and in the following section, I will describe how I managed to cultivate the first 3 new habits upon reading the bookâ€”following the system proposed by James together with these 3 strategies.[1]  The first strategy is about determining a 'commitment time frame' to avoid excuses during this initial trial period.  A 1-month time frame is a fair commitment, choosing to start on the first day of the month to practice it every single day for a full month.  Just at the end of the period, I will take the time to reflect and evaluate the pros and cons.[2]  The next one is to choose only 1 new habit each month.  In doing so we become familiar with the practice intentionally while we develop a sense of purpose.[3]  Last, during the first month of any new habit, I noticed that if I spend time exploring the details and the benefits, my motivation stays high.  It doesn't only help us create better practices, but it is also inspiring to learn from others who have succeeded previously by adding the same habit into their lives.  Podcasts, articles, videos, books, online courses, tutorials, and blog posts are all good sources.IMPLEMENTATION OF NEW HABITS[Nov 1, 2018]  I had been wanting to journal on a daily basis for many years but that had never happened.  Although I have carried a notebook with me for quite a while, it has never worked as a real journalâ€”a daily routine, when we sit down and write personal thoughts, intentions, and reflections at around the same time.  Instead, it has been mostly used to take notes during meetings, to write down ideas and thoughts, to express travel memories, and to doodle.  Today, after 3+ months, I haven't looked back once, and still can't believe it took me that long to start this daily habit.  During the first month, I read blog posts, watched videos, and even read a short and inexpensive book to foster my creativity.[Dec 1, 2018]  I have been impressed by the physical capabilities we can develop through body movement.  Although yoga has been a special part of my life since I was 18, I hadn't given proper attention to handstands.  But now, after 2+ months practicing it every day, it is rewarding to see improvements on a weekly basis.  Again, I definitely recommend watching videos and reading tutorials to find your favorite method.  This is the perfect habit to stack at the end or in the middle of any physical movement practice you may enjoy.[Jan 1, 2019]  By now we know the benefits of cold showersâ€”ranging from healthier skin appearance all the way to a more resilient perspective of the world.  I had previously taken cold showers for 3 months in 2017, but it was a â€œgoalâ€ mindset instead of a â€œhabitâ€ mindset.  After that trial I set aside and, although I have kept taking cold showers once or twice a week since then, I wished cold showers was the default mode.  Now, after 1+ month, I can't see myself taking warm showers.  After all, it is about intention.  Again, we can learn uncountable benefits of cold showers by reading success stories.  One of my inspirations was Wim Hof.  It isn't comfortable in the beginning of any chosen day, but after 3-4 minutes, both my breath and thoughts calm down.Putting them together, these 3 habits don't take more than 30 minutes of my day.  While I spend about 10 minutes journaling and 10 more minutes practicing handstands, I save 5 minutes taking cold showers because I won't stay any longer than necessary.RECOMMENDATION[1]  First, if you have watched videos, listened to podcasts, read articles and books on habit formation and, after all that, you feel satisfied, then, please, save your money and time.[2]  However, if you are like me, that even after reading a few books on building habits and having successfully added good habits to your life, feel that there is still room for improvement, this book can be a terrific addition.[3]  Last, if you haven't spent much time and energy discovering a good system to build lasting habits while breaking bad ones, please, read this book.COMPLEMENTARY READINGS[1]  Game Changers, by Dave Asprey, exposed me to a wealth array of ideas/habits/tools that have helped me decide which new habit to build next.  The book is divided into 46 laws.[2]  Essentialism, by Greg McKeown, helped me focus on less but more important tasks, giving clarity to what matters most.  This is especially interesting to break bad habits.[3]  The Talent Code, by Daniel Coyle, brought more motivation when learning new skills based on the assumptions that we develop new talents through deep practices, finding our ignition identity, and having the right coach to guide us genuinely.  I read it many years ago, then, a few years back, I read his following book called The Little Book of Talentâ€”which is perhaps even more to the point.[4]  The Systems View of Life, by Fritjof Capra, enlightened my perspectives on how nature and living beings are systematically integrated.  It is a profound and slightly academic book that can complement Atomic Habits especially to tie together the 4-step framework into the feedback loop system.I sincerely hope you, too, have fun while building new habits.Take care,Haical</t>
  </si>
  <si>
    <t>Mike PritchardMike Pritchard</t>
  </si>
  <si>
    <t>AFIYLH7AIYLQEKPDV7EIYPMIJJEA</t>
  </si>
  <si>
    <t>Atomic Habits will change your life! 9 takeaways:</t>
  </si>
  <si>
    <t>Atomic Habits by James Clear is one of those rare books that I immediately read twice in a row. It is filled with dozens of science-backed and actionable nuggets of wisdom. Do you want to improve any habits in your life? I heartily recommend Atomic Habits to you! We are all driven by our habits - many of which are unconscious. Below are 9 quotes and takeaways from this life-changing book:1. "Getting 1 percent better every day counts for a lot in the long-run." Atomic Habits explains why the little things you do every day matters. Your little habits matter. It may not seem like a big deal to skip a workout or to be kind, but it is a big deal. Imagine if you improved your habits by only 1% every day. You'd be dramatically a different person in a year. Then imagine if you let your habits decline by 1% every day. You'd be in a much worse spot in life overall a year from now. Your little habits - atomic habits - count for a lot in the long run. What little habits are you improving upon (or neglecting...) today?2. "You do not rise to the level of your goals. You fall to the level of your systems." This is such an important point in the book. Oftentimes we focus on goals in our life, while neglecting to focus on the systems that help us achieve goals. As an example, I had a friend who had the goal to complete a triathlon.  He achieved this goal!  And then he quit working out for the next year and got out of shape... He was so focused on achieving a goal that he neglected his underlying systems of being healthy. Goal achievement can actually set us back if we don't get set up sustainable systems.  Get the systems right and then we'll indeed also achieve our goals. Systems &gt; Goals.3. "Every action you take is a vote for the type of person you wish to become. No single instance will transform your beliefs, but as the votes build up, so does the evidence of your new identity." I love this quote from the book. Every action - every habit - you take casts a vote for the type of person you want to become. Do you want to be a more organized person? When you develop habits and systems that organize your life, you are casting votes for thinking of yourself as an organized person. You think to yourself, "hey, I'm an organized person." And then you reinforce that belief with your habits and actions - a virtuous cycle! The flip side of this can be true too. What if you often show up late to meetings? You're casting votes that may make you think "well, I'm just a person that is always late." An un-virtuous cycle.  Be careful to make sure that your habits and ultimately your beliefs cast votes for the type of person you want to become and, indeed, who you truly are.4. "How long does it actually take to form a new habit? You just need to get your reps in." Atomic Habits answers the question of "how much time does it take to form a new habit" with a better answer of : X number of actions.  Meaning, you may need to simply complete a new habit 100 times for it to stick, which could be done in 3 days or 3 weeks or 3 months, depending on the new habit. It is better to think of forming new habits in terms of consistently taking action, versus trying to stick to a habit for just X number of days. Get your reps in.5. "Reduce friction. Decrease the number of steps between you and your good habits." The inverse of this is also true - increase friction between you and your bad habits! I think about this a lot when it comes to eating healthy. I need to reduce friction by having healthy food in the house and healthy snacks at work. And I need to increase friction by not having candy in the house or in my office! Out of sight, out of mind. In sight, and I eat it. :)  (which of course reminds me of the Dad joke I often tell my girls: "I'm on a seafood diet. I see food and I eat it...)6. "Use temptation bundling. Pair an action you want to do with an action you need to do." This is a powerful concept. I put this in practice by only "watching TV" when I'm on the treadmill. I am able to run at a 6 MPH pace and watch TV or videos on the iPad when I'm on a treadmill. So, I generally only watch sporting events or movies or 80s music videos on YouTube when I'm running on the treadmill. This approach actually allows me to run longer if I want to watch a full half of a game, for example. And 80s music videos will often give me the energy to run that extra mile. :)  Think about a new habit you want to start and how you can bundle it with an action you're already taking. Stack them together - i.e. habit stacking.7. "Use a habit tracker. Keep track of your habit streak and 'don't break the chain.'" Atomic Habits does a nice job of explaining the importance of tracking your habits for success. What gets measured gets managed. One of my favorite habit trackers is a FitBit/Apple Watch, which tracks steps, heart rate, sleep, weight and can even track food intake/calories, if you input this data.  My behavior definitely changes thanks to these habit trackers. Atomic Habits gives you additional habit tracker resources.8. "Never miss twice. When you forget to do a habit, make sure you get back on track immediately." We all will have days where we fall off the bandwagon and our habits go in reverse. Well, that's okay for one day. Don't let it happen twice. Get back on track as soon as possible. (And, yes, sometimes we miss a habit two days in row. Just don't let it become three days...)9. Author James Clear gets to the point quickly in Atomic Habits and with actionable advice. James has been blogging about habits, health, happiness, creativity and productivity since 2012. Check out a sampling of his writing at his website. James is also fun to follow on Twitter. Atomic Habits has 20 relatively short chapters that open with compelling stories and end with helpful chapter summaries. If you listen to books on Audible, I highly recommend the audio book as James reads this book very passionately.</t>
  </si>
  <si>
    <t>AF3BU2FPKRUWQSRPTJLJVBPRDCDQ</t>
  </si>
  <si>
    <t>Tiny Baby Steps</t>
  </si>
  <si>
    <t>This book is an excellent example of how small infinitesimal changes add up over time. You don't have to bite off more than you can chew. Rather, start small, and build upwards in order to improve your overall life. Plenty of real life examples as well as charts and illustrations that keep the reader engaged throughout. A must read for anyone needing a life boost.</t>
  </si>
  <si>
    <t>Amazonlover</t>
  </si>
  <si>
    <t>AG62UD7Q67DBARLYYTGSWHASW33Q</t>
  </si>
  <si>
    <t>Transforming Through Tiny Changes: A Deep Dive into 'Atomic Habits</t>
  </si>
  <si>
    <t>My journey with "Atomic Habits: An Easy &amp; Proven Way to Build Good Habits &amp; Break Bad Ones" has not just been enlightening, but it has been an absolute game-changer for my personal development. I began this exploration with a hint of skepticism and concluded with an undeniable realization of its potential. "Atomic Habits" is not just another self-help book; it's a guide, a mentor, and a blueprint that ignited my drive for growth in ways I never foresaw.While it's nearly impeccable in its approach, there are a few nuances that could resonate differently with readers. Eager to provide an objective viewpoint, I'll dive into my thorough experience with this book, offering an insider's perspective on its profound layers. This review is packed with my praises, yet it also touches on areas where the content could be slightly refined for broader appeal.ðŸ–¥ï¸ðŸ“š **Detailed Strategy Over Mere Concepts**: A refreshing twist in self-help literature: At first read, it's evident that "Atomic Habits" isnâ€™t just about abstract concepts. Instead, it offers actionable strategies, a pivot from the norm that significantly influenced my approach to habit formation. Its emphasis on the power of compound growth resonates deeply, bridging the gap between mere knowledge and its practical application.ðŸ’¡ðŸŒ™ **Micro Changes, Macro Impacts**: Illuminating the potential of the minuscule: One of the standout features of the book is its emphasis on small changes leading to profound impacts over time. This concept is relatable, especially for those who've faced the daunting task of overhauling their lifestyles overnight. Itâ€™s these minor tweaks, consistently applied, that can shape destiny, a theme consistently echoed throughout the book.ðŸ“šðŸŽ’ **Science Meets Anecdote**: A Blend of Research and Real-Life Stories: James Clear masterfully intertwines scientific research with personal anecdotes, painting a comprehensive picture of habit formation. This duality provides both a theoretical foundation and relatable stories, enhancing the book's credibility and readability.ðŸ•¶ï¸ðŸ–ï¸ **Crisp Presentation Coupled with Engaging Narration**: A Treat for Avid Readers: The coherent structure and lucid style of "Atomic Habits" are commendable. But the true gem is its captivating narrative, which ensures readers are glued from start to finish. It feels less like a study of habits and more like an enlightening conversation with a trusted friend.ðŸ”‹â±ï¸ **Sustained Motivation as the Central Theme**: The Powerhouse of Habitual Evolution: The recurring theme of maintaining motivation is a testament to the book's holistic approach. By focusing on systems over goals, it provides readers with a blueprint for long-term success, making transient motivation bursts a thing of the past.However, in the spirit of a well-rounded review, I'd like to touch upon a minor observation:âš–ï¸ðŸ¤” **Overemphasis on Certain Concepts**: Repetition for Reinforcement, or Redundancy?: While the recurring themes reinforce the book's core concepts, there are instances where certain ideas felt slightly overemphasized. While some readers might find this repetition helpful, others might see it as a tad redundant.Considering everything, "Atomic Habits" overwhelmingly earns its 5-star rating ðŸŒŸðŸŒŸðŸŒŸðŸŒŸðŸŒŸ. Any minor repetitiveness pales in comparison to the goldmine of insights this book offers. The meticulous research, relatable anecdotes, and actionable strategies make it a must-read.To all individuals eager for personal growth and those on the fence about diving into the realm of habits, I wholeheartedly endorse "Atomic Habits". It promises transformative insights and practical tools to craft a better version of oneself. After all, don't we all seek a life of improvement, one habit at a time?I extend my deepest thanks to you for investing your time in this comprehensive review. I trust it aids in your decision-making journey, drawing you a step closer to finding your perfect self-improvement guide. To a future enriched with continuous growth, one habit at a time. Dive in, evolve, and thrive! ðŸ“šðŸ’«ðŸŒ</t>
  </si>
  <si>
    <t>Scott Romney</t>
  </si>
  <si>
    <t>AFJWILVUKZTXLMXJCBMMTQMVZAVA</t>
  </si>
  <si>
    <t>Focusing on habits has changed my life</t>
  </si>
  <si>
    <t>This book was a game-changer for me. I have taught my children, my employees, my friends, the folks I go to church with, etc. about the main points from this book. I no longer focus on goals, I focus on building better habits and using habit stacking. I have habits that I'd tried to develop for decades to no avail that I now have been doing daily for 2-3 years using the psychology from this book. My all-or-nothing personality benefited greatly from implementing the idea of showing up for 2 minutes, making it so easy that it didn't make sense not to do it, and then the habit grows from there. I think James Clear does an amazing job explaining these concepts.  I am a huge fan of this book, and I've gotten several other people to incorporate these concepts so they can change their lives for the better as well.  I feel better about myself and no longer beat myself up come New Year's, because it's not about reevaluating myself at the start of each new year.  Now it's a daily process to focus on habits and get a little better as I go.  I use a habit tracker every single day without fail, and there are some habits that are non-negotiable that I complete no matter what is going on in my life.  These concepts truly work!</t>
  </si>
  <si>
    <t>Kurt Witowski</t>
  </si>
  <si>
    <t>AH3CO6FCIGKQ3Y6RLQKN7AJRA5RA</t>
  </si>
  <si>
    <t>A â€œMust Haveâ€ For Young Adults</t>
  </si>
  <si>
    <t>â€œAtomic Habitsâ€ pinpoints effective choices that catapult remarkable results. A friendly and down-to-earth vibe makes it a joy to read. Donâ€™t let that fool you though â€” significant thought and effort went into this book, making it a wealth of excellent suggestions. Lifeâ€™s too short to make all the mistakes yourself. Thatâ€™s why itâ€™s good to learn from books and other people.As if the book wasnâ€™t already an outstanding value, James will support you with links and even bonus material (email proof of purchase) if you like. The man has done his homework and then some. Not hard to see why itâ€™s sold over 15 million copies. If you want to achieve maximal effectiveness while still enjoying the process then â€œAtomic Habitsâ€ is for you.</t>
  </si>
  <si>
    <t>Ines</t>
  </si>
  <si>
    <t>AFJJBXPYP5ANFCWQJ2KEEMYBL4MA</t>
  </si>
  <si>
    <t>A Game-Changer for Building Lasting Habits</t>
  </si>
  <si>
    <t>I canâ€™t recommend Atomic Habits enough! This book is a complete game-changer when it comes to understanding how habits work and how to create positive, lasting change in your life. James Clear breaks down the science of habit formation into simple, actionable steps that anyone can apply.What I love most about this book is how practical it is. Clear doesnâ€™t just talk about the importance of habits or motivational theories; he gives you a clear, step-by-step approach to making real change. His "1% improvement" philosophy is so refreshingâ€”itâ€™s all about making small, incremental changes that, over time, lead to huge results. This approach feels more achievable and sustainable than the typical â€œall-or-nothingâ€ advice we often hear.The book is packed with insightful strategies for building good habits (like habit stacking and the 2-minute rule) and breaking bad ones. Clear also dives into the psychology behind habits, showing how environment, identity, and consistency play crucial roles. I found the examples and case studies particularly helpful for understanding how to apply these ideas to different areas of life, whether itâ€™s fitness, productivity, or personal growth.Since reading the book, Iâ€™ve implemented several of his strategies, and Iâ€™ve already noticed positive changes. Iâ€™ve been able to stick with new habits in a way I never could before.If youâ€™re looking to make lasting changes in your life and break free from old, unproductive habits, this book is a must-read. Itâ€™s one of the best personal development books Iâ€™ve read in a long time and is now a go-to recommendation for anyone trying to improve their habits.Let me know if you find this helpful, I hope it is! I put a lot of effort and time writing these reviews so it would be greatly appreciated!</t>
  </si>
  <si>
    <t>Zbunny</t>
  </si>
  <si>
    <t>AH3COXJMS7ZLFUJS4FV2X2K3EL3A</t>
  </si>
  <si>
    <t>Small changes make a big difference</t>
  </si>
  <si>
    <t>This book really helped me reshape my habits over time. By "showing up" every day, even if I just do a 2 minute version or 5 minute version, I have now formed habits that have lasted 2 years so far, and I think they are deeply embedded enough that they will last a lifetime.Some of my habits include morning bible study (habit stacked) but also taking a 15 minute walk during my mid-morning break (and if it's stormy outside I switch to squats, planks, lunges, etc.).I also habit stacked my whole morning: wake up&gt;deep breathing&gt;brushing teeth&gt;grounding for 3 minutes&gt;drinking 12 oz water&gt;showering&gt;skin care&gt;bible study and prayer&gt;dress and out the door by 6:00 am). I've never felt healthier or more at peace with myself and the world. I've also shared these ideas with my students to get them to make small changes for a big impact in their life trajectory. Some run with it, some ignore it, but at least the idea is planted in their brain.</t>
  </si>
  <si>
    <t>S. H. Nager</t>
  </si>
  <si>
    <t>AEPO2M5PT34MN74SUW2CGNUZWESQ</t>
  </si>
  <si>
    <t>This is, again, my opinion:It started off well. It is somewhat simplistic, but it hits enough key points. I understood he overcame his setback with what he wanted with sports. It was a good grounding of what he achieved.We got ideas on how to work on habits, ideas on daily/life practices, touched on many aspects of everyday lives, and how we look at things. It was interesting.Then, the end, again for me, nose-dived heavily into sports analogies, and he lost me. It became too focused on this aspect.I will be using this book for freshmen in college, as a peer highly recommended it. We'll see how they analyze it and report on the book.Before I read the book, my only qualm was the word "Law" for the sections. It still bothers me.I did enjoy the first 2/3's. I know many feel this is an excellent book. My four stars are for what I wrote above. Again, my opinion.</t>
  </si>
  <si>
    <t>AE63ONDBAUZOOQRORRRL3XI4UPVQ</t>
  </si>
  <si>
    <t>This Book Was So Good, I Bought It Twice!</t>
  </si>
  <si>
    <t>I rarely write reviews, but Iâ€™m making an exception because James Clearâ€™s work has genuinely impacted my life. I first listened to Atomic Habits on Spotify and loved it so much that when James offered a bonus chapter for purchasing the book, I didnâ€™t hesitate to spend my hard-earned money on a physical copyâ€”despite already having access to it. Thatâ€™s how much value I found in this book.This review probably isnâ€™t necessary given the bookâ€™s massive success, but I felt compelled to write it because of how much James Clearâ€™s content continues to benefit me. His 3-2-1 newsletter is the only one I consistently read every week, and I even make a point to revisit it if I donâ€™t have time initially.Atomic Habits isnâ€™t just a bookâ€”itâ€™s a guide that inspires action, and I highly recommend it to anyone looking to make meaningful changes in their life.</t>
  </si>
  <si>
    <t>P. Carn</t>
  </si>
  <si>
    <t>AGZWQJBHTLOR3LQTBDVMSZSQEYWA</t>
  </si>
  <si>
    <t>FILLED WITH NUGGETS</t>
  </si>
  <si>
    <t>I read a library copy of this book, cover to cover, about three years ago. I am not, I repeat NOT, a self-help book type. I found this book so helpful, however, I proceeded to purchase my own copy so I could highlight passages, make notes in the margins and turn it into a life reference book. And then I purchased an audio version... Unlike the sappy pabulum found in many other self-helps, this book gave me solid NUGGETS that provoked deep reflection into areas that prompted true personal growth. PLUS, it helped me create one-sentence prompts that I could burn into mind and pull up when immediate motivation was needed. For instance when I feel lazy, I ask myself, "What would a healthy person do?" I lean into his concept of identity-based habits rather than outcome based habits. I routinely revisit Atomic Habits. More than any program, or personality, this way of embracing change has impacted numerous areas of my life. Thank you!</t>
  </si>
  <si>
    <t>Kathleen Shannon</t>
  </si>
  <si>
    <t>AFYQP34WCN2L7ZPODP4J4LAOV4ZQ</t>
  </si>
  <si>
    <t>Mary Poppins for adults</t>
  </si>
  <si>
    <t>James Clear might not like this comparison but his book reminded me of certain lines in Mary Poppins. â€œFor every job that must be done there is an element of fun. You find the fun and snap the jobâ€™s a gameâ€. Establishing new habits or desperately trying to rid myself of bad ones made me feel like I was checking off a list of chores. Mr. Clear brings joy and satisfaction to habit making and breaking with his innovative and unique ideas. He actually makes the whole process exciting. Yes, as he says life is short. Before you know it youâ€™re 60. However, with this easy and inspirational book Iâ€™m ready to take on new habits and ditch the bad ones. Mr. Clear proves that you can teach an old dog new tricks.</t>
  </si>
  <si>
    <t>ARHuelsenbeck</t>
  </si>
  <si>
    <t>AGG5ADSURYJDEQDWHIND5NBLWWFQ</t>
  </si>
  <si>
    <t>You will be familiar with much of the material in this book. You've heard it before.</t>
  </si>
  <si>
    <t>I bought Atomic Habits: An Easy &amp; Proven Way to Build Good Habits &amp; Break Bad Ones by James Clear because it had been recommended to me so very many times. I was already familiar with Clear because Iâ€™ve read many of his articles and I subscribe to his newsletter.You will be familiar with much of the material in this book, because there are so many self-help resources out there and on the internet, but itâ€™s nice to have it all collected in one place. Also, Clear helps you analyze what you want to improve in your own life and gives you helpful strategies to do that. He identifies four laws to help you form good habits, and points out that to break bad habits you need to invert the four laws.Here are some sentences from the book that I underlined:Be far more concerned with your current trajectory than with your current results.You get what you repeat.In order to make a meaningful difference, habits need to persist long enough to break through the plateau of latent potential.Becoming the best version of yourself requires you to continually edit your beliefs, and to upgrade and expand your identity.Desire is the engine that drives behavior. Every action is taken because of the anticipation that precedes it.When changing your habits means challenging the tribe, change is unattractive. When changing your habits means fitting in with the tribe, change is very attractive.The most effective form of learning is practice, not planning.The amount of time you have been performing a habit is not as important as the number of times you have performed it.Direct your effort toward areas that both excite you and match your natural skills, to align your ambition with your ability.When you canâ€™t win by being better, you can win by being different. By combining your skills, you reduce the level of competition, which makes it easier to stand out.Reflection and review enables the long-term improvement of all habits because it makes you aware of your mistakes and helps you consider possible paths for improvement.Each of the 20 chapters includes anecdotal illustrations and a summary at the end.Atomic Habits is a book that I will be rereading regularly.</t>
  </si>
  <si>
    <t>Natalia Castano</t>
  </si>
  <si>
    <t>AEAKEDWXDU7I5WTIAF2VNNYGRJLQ</t>
  </si>
  <si>
    <t>Great gift with practical insights</t>
  </si>
  <si>
    <t>I bought this book as a gift, and my friend absolutely loved it. The hardcover format adds a nice touch, making it feel even more special.She mentioned that the book has been incredibly helpful in creating new habits and breaking bad ones. Itâ€™s practical, well-written, and full of actionable advice. Highly recommend it as a thoughtful gift or for anyone looking to improve their daily routines!</t>
  </si>
  <si>
    <t>tyester</t>
  </si>
  <si>
    <t>AEDPRDHBU3YLOCQUKNDUZNMTU3BQ</t>
  </si>
  <si>
    <t>This book has already become ingrained in our culture</t>
  </si>
  <si>
    <t>If you haven't read this yet, you'll be surprised at how much of it sounds familiar when you DO read it. I just finished reading the paper copy (listened to Audible first time around) and I was thinking to myself that I will miss reading this book. I'm maybe starting to understand why people read this more than once. It inspires habit change in ways that are completely attainable and the various methods described allow each reader to come at habit change in whatever way suits them best. Each topic is treated in depth, so I imagine that's the allure of the re-readsâ€”you'll pick up something from one of the approaches that didn't resonate last time. I'll continue to refer to the contents of this book going forward.</t>
  </si>
  <si>
    <t>A Colorado bookworm</t>
  </si>
  <si>
    <t>AGDOPXBUVJC72XHYDYXNYXDEFRDA</t>
  </si>
  <si>
    <t>A digestible, applicable, memorable self help book</t>
  </si>
  <si>
    <t>Iâ€™m not usually a big self help reader, or, if I am, itâ€™s usually coming from a different angle. But my book club was reading this, so I went for it. Andâ€¦drum roll, pleaseâ€¦I loved it! It made me aware of my all or nothing, subconscious ways of thinking, which have influenced so much of my life. I intend to make this book a reference manual for being resilient in building habits I wish to grow and maintain and in letting go of behaviors and thought patterns which have held me back or held me hostage. Thanks, James!</t>
  </si>
  <si>
    <t>Lenore Burgi</t>
  </si>
  <si>
    <t>AFM5UF7HWHO2FMJLASKH6M6Z4ZTA</t>
  </si>
  <si>
    <t>Led me to a great app.</t>
  </si>
  <si>
    <t>This book is helping me achieve my goals.  I love that Mr. Clear gives a step by step process; baby steps toward becoming the person you wish to be.  I appreciated the free downloads and mostly I love the app for Atomic Habits.  It reminds me and tracks my progress. I feel like I am breaking through toward becoming more.</t>
  </si>
  <si>
    <t>Shontelle Logan</t>
  </si>
  <si>
    <t>AG5FZB3PUDZQ2QANJ3QLI2K774TQ</t>
  </si>
  <si>
    <t>A Gentle Reminderâ€¦</t>
  </si>
  <si>
    <t>I did enjoy this book and I feel like it would be arrogant for me to say I didnâ€™t learn ANYTHINGâ€¦ But for the most part, I feel like this book was a good reminder of things I knew, but forgot about.  It did a good job of explaining the concepts and gave good examples of putting the concepts into practice.  I also found myself discovering that there are actually names for some of the things I already do.  All in all, I felt like this was a great book and a good place to start if you have your mind in the right space to start making some big changes in your life by beginning with some very small habits. *hugs ðŸ™ðŸ¾ðŸ’œðŸ¦‹</t>
  </si>
  <si>
    <t>SC</t>
  </si>
  <si>
    <t>AHMIJSZ6Y2XYTDAYRNV327JDW3CA</t>
  </si>
  <si>
    <t>Glad this book came to me!</t>
  </si>
  <si>
    <t>This book was recommended to me by a friend and I have to remember to thank them.  Wonderful self help book.  I have already started using some of the suggested methods with positive results.  Give the book a try, you will be glad you did!</t>
  </si>
  <si>
    <t>Randall SRandall S</t>
  </si>
  <si>
    <t>AE4AGH5233UP5VQSBHHNRQIHSDGA</t>
  </si>
  <si>
    <t>Helpful Info about Habit Breaking and Making</t>
  </si>
  <si>
    <t>This book breaks down what it takes to build a new habit and get rid of a bad one. Chapters are reasonably short and scientific explanation of habit construction is very readable.  There are some personal examples but mainly consists of explanation of how habits are built or broken, specifically "cue, craving, response and reward." There are good examples of what it takes to build a good habit (make it obvious, make it attractive, make it easy, make it satisfying) as well as how to break ourselves from bad habits by distancing us from the cues that spark these habits and building mental and physical barriers that make these habits invisible, unattractive, difficult and unsatisfying.  This was a good read, and the concepts explained here will apply to multiple aspects of our lives.</t>
  </si>
  <si>
    <t>Virginia Vasquez</t>
  </si>
  <si>
    <t>AG7DFXXPS5PNARCPXGX5Y6SE5PKA</t>
  </si>
  <si>
    <t>Great book and will make a great gift as well.</t>
  </si>
  <si>
    <t>Excellent book, finally got to read it. A must read transforming book that will help you form good habits. A â€œMust Haveâ€ For Young Adults, I will be gifting this book to my son on his 14th birthday.</t>
  </si>
  <si>
    <t>Andreas Aristidou</t>
  </si>
  <si>
    <t>AHL4PUMBLEFOFIWCJH2ONF2T322A</t>
  </si>
  <si>
    <t>Distilled and clear ideas made into a simple system of behavior change. Top notch!</t>
  </si>
  <si>
    <t>I began reading this book with very high expectations and it did not disappoint. I, myself, am a big believer of the power of habits and have done a lot of research on the topic. Yet I learned a lot, especially the clarity with which the author presents his ideas. Big parts of the book were, in some sense, confirmation that I was doing things the right way, since I was oftentimes thinking "oh yeah, that's similar to what I'm doing". Still, parts of the book and strategies proposed were new to me and really helped add habit strategies to my toolbox. As mentioned though, the best thing about this book is the clarity with which the ideas are presented and the way they blend together.This quote from the last chapter summarizes the "Four Laws of Behavior Change" (that the book is about) well: " (1) Sometimes a habit will be hard to remember and you'll need to make it obvious. (2) Other times you won't feel like starting and you'll need to make it attractive. (3) In many cases, you may find that a habit will be too difficult and you'll need to make it easy. (4) And sometimes, you won't feel like sticking with it and you'll need to make it satisfying."Here's some of the notes I made while reading the book:- Habits are like compound interest in self-improvement.- Outcomes are a lagging measure of habits.- The "Valley of Disappointment" is the period where you are putting in the hard work but still seeing no results. --&gt; but remember, your work is not being wasted, it is being stored.- You do not rise to the level of your goals, you fall to the level of your systems.- Your habits shape your identity and your identity shapes your habit. It's a feedback loop. (reverse causation for the nerds here)- Make clear plans - Use the "Implementation Intention": When X happens, then I will do Y OR if Z happens, then I will do W.- Use "Habit Stacking": After behavior X, I will immediately perform behavior Y OR If Z happens, I will immediately perform behavior W. (i.e. As soon as I begin boiling water for tea, I will do 10 burpees). Also, be very clear. (i.e. I will do the burpees next to the fridge in the kitchen, or whatever, you get the idea. As long as it works, it's good!)- People with high self-control are the ones who structure their environments in such a way to minimize exposure to tempting situations.- Use "Temptation Bundling" + "Habit Stacking": After X, i will Y. Right after Y, I will immediately Z,where X - habit I already do, Y - habit I need to do, Z - habit I want to do. (The anticipation of a reward is what gives us the most motivation - and not the reward itself.)- Do something you enjoy before a difficult habit.- Planning can sometimes be a form of procrastination because it can make you feel like you are making progress (while you are not).- Make your habits as easy as possible to start (i.e. do one set of abs, read one page of my book) - This is called a "Gateway Habit". and it helps to reinforce your identity of who you are which will itself help motivate you to keep going.- Prime your environment for future use - "resetting your environment" (i.e. Take out your coffee and mug the night before, make your bed perfectly, to remove the sense of sleep / bedroom if you'll be working from your bedroom)- Use pre-commitment devices to make it harder/ impossible to deviate from good habits.- Even one minute of a bad habit (i.e. checking instagram) can manifest into a lot (i.e. getting lost in time browsing instagram).- Put some immediate reward into good habits / immediate punishment to bad habits.- Create a habit tracker / calendar to provide a sense of accomplishment and motivation.- Rule: Never miss a habit twice! (life gets in the way, but don't let it derail you off your path)- Finding what you are naturally gifted in will make good habits easier. To do that ask the following questions. (1) What feels like fun to me but work to others? (2) What makes me lose track of time? (3) Where do I get greater returns than the average person? (4) What comes naturally to me?- You can also win by being different, by rewriting the rules (i.e. by combining your unique set of skills)- Periodic reflection and review can enable the long-term improvement of all habits - identity building.Finally, some quotes I liked:- "Really successful people feel the same lack of motivation as everyone else. The difference is that they find a way to show up despite the feelings of boredom."- "The greatest threat to success is not failure, but boredom."- "You have to fall in love with boredom."- "Improvement is not just about learning habits, it's also about fine-tuning them."- "Success is not a goal to reach or a finish line to cross. It is a system to improve, an endless process to refine."And my favorite:- "It is remarkable what you can build if you just don't stop."</t>
  </si>
  <si>
    <t>DoctorMickey</t>
  </si>
  <si>
    <t>AHJQFJU2YHED6MATIIW37GZE6BUA</t>
  </si>
  <si>
    <t>I hate giving 5 stars, too much rating inflation, but this one deserves it.</t>
  </si>
  <si>
    <t>Donâ€™t let the title â€œAtomicâ€ dissuade you. It is how tiny (atomic level) behavior changes can lead to massive (atomic explosion) gradual changes.  I was an undergrad. Science major where the majority (66%) were defined as average.  Thus 3 star should be the most common rating and not a bad one. I tend to ignore most 5 star ratings, but I do believe this book is 2 standard deviations above the norm.  Iâ€™ve listened to this book several times, and have a hard copy to study.  A second grade teacher was quoted as saying â€˜if a job/project is too hard, take smaller stepsâ€™</t>
  </si>
  <si>
    <t>Veronica 59</t>
  </si>
  <si>
    <t>AEG7HBO5ETXGTSGVU5XCUP6MWVZA</t>
  </si>
  <si>
    <t>Best Book on Habit Formation</t>
  </si>
  <si>
    <t>I've read a number of books on habit formation.  This is not only the best book, but the only one I would recommend.  The author covers the nuances of habit formation (or getting rid of a bad habit) from a number of directions and gives you many concrete ideas for solidifying the new habit (or getting rid of the old habit) into your life.</t>
  </si>
  <si>
    <t>Susan</t>
  </si>
  <si>
    <t>AFYQOZJ4IJUMV2QLPXJ7RBWDHM3A</t>
  </si>
  <si>
    <t>Life-changing Book. My favorite book of all time.</t>
  </si>
  <si>
    <t>MY FAVORITE BOOK OF ALL TIME. This book changed my life, especially in regard to helping me get out of a victim mindset where everything was always "happening" to me instead of me taking responsibility to become the person I want and need to be for my family and friends. I hope you choose to read it, it will change your life in practical ways and give you the tools you need to grow. Also, no fluff, every word is meaningful and helpful. JUST BUY IT! If you don't like it, return it. But it's worth it!</t>
  </si>
  <si>
    <t>James Walker</t>
  </si>
  <si>
    <t>AHNLNFD2RENWQFBISKE3JO3X7EKQ</t>
  </si>
  <si>
    <t>Functional, Realistic Strategies for Success in Life</t>
  </si>
  <si>
    <t>It works. The information is succinct and to the point with just enough explanation to not be overbearing. If you apply it you will quickly find that it works. For any topic of endeavour because human potential is universally based on the basic, fundamental principles exploredDo yourself a favour and read. You will develop and grow from it. Even if you only glean a few nuggets that information will be carried with you for a lifetime as you apply it to your pursuits in life</t>
  </si>
  <si>
    <t>Amy Simenson</t>
  </si>
  <si>
    <t>AEPE3NE55F7XWH7IKXR2FS4H7XVQ</t>
  </si>
  <si>
    <t>The book will change your life!</t>
  </si>
  <si>
    <t>I've read this book several times. Each time, I get something new out of it. It's an easy read, full of knowledge and skills that you can immediately begin to apply to your own life. James Clear writes in a way that feels like you're having a conversation with a close friend or mentor. So many "aha" moments of realization and practical strategies for improving your life, one small change at a time. If you've been on the fence about reading this one, it's time. It'll easily become one of your favorites!</t>
  </si>
  <si>
    <t>Maddy</t>
  </si>
  <si>
    <t>AHP7T6TYPYEITN3VY5EVZQKIVS2A</t>
  </si>
  <si>
    <t>The book =10/10; The delivery=1/10</t>
  </si>
  <si>
    <t>The book is amazing!! the delivery speed was awesome! the issue? the book was delivered in a massive box, with absolutely no filler. the book was thrown around and every corner is now round and messed up instead of good condition. i just donâ€™t think thatâ€™s acceptable ðŸ¤·â€â™€ï¸</t>
  </si>
  <si>
    <t>Alex CovtunAlex Covtun</t>
  </si>
  <si>
    <t>AHSI3XBTDDHLR2MVXM3O3XJKRCEQ</t>
  </si>
  <si>
    <t>Transformative and Practical â€“ A Game-Changer for Building Habits</t>
  </si>
  <si>
    <t>Atomic Habits: An Easy &amp; Proven Way to Build Good Habits &amp; Break Bad Ones by James Clear  is a game-changer when it comes to personal growth and habit formation. Clear breaks down the science of habit building in an accessible, practical way, offering a step-by-step guide on how to make small changes that lead to big results over time. His advice on how to focus on systems rather than goals, and how to make habits more manageable and rewarding, has been incredibly helpful in my own life.What I appreciate most is how the book emphasizes the power of incremental improvement, showing that tiny adjustments can compound into major transformation. Clearâ€™s writing is clear, engaging, and filled with actionable insights, making it easy to understand and apply the principles.If youâ€™re looking to improve your habits, whether for personal growth, productivity, or health, Atomic Habits is an essential read. Highly recommended!</t>
  </si>
  <si>
    <t>Soxguy</t>
  </si>
  <si>
    <t>AGAVKTOX5HJF54F7FJ4SZC3QIXOQ</t>
  </si>
  <si>
    <t>Baby steps</t>
  </si>
  <si>
    <t>I personally love the book and have used it as inspiration to start a morning yoga habit and also to read at least 10 minutes every day.  I found it worth the money and time investment.</t>
  </si>
  <si>
    <t>kimberly</t>
  </si>
  <si>
    <t>AGAZ34K26PDGIXDAHBN74ZL3B2KQ</t>
  </si>
  <si>
    <t>Atomic Habit</t>
  </si>
  <si>
    <t>Learned so much from this book! Great and easy read. This book shows you not only how to establish good habits but ways to break the bad ones.</t>
  </si>
  <si>
    <t>Agel</t>
  </si>
  <si>
    <t>AGWZO32SUGSJDFM6N3OVUCZZBDPQ</t>
  </si>
  <si>
    <t>Easy to Read (Iâ€™m beginning to read books again)</t>
  </si>
  <si>
    <t>Atomic Habits is easy to read, interesting, and insightful. It breaks down habit formation into simple, practical steps, making self-improvement feel achievable. A must-read for anyone looking to build better habits.</t>
  </si>
  <si>
    <t>Alberta M.</t>
  </si>
  <si>
    <t>AEF4KZXAOMPUFCZK2KBQF7MF7FSQ</t>
  </si>
  <si>
    <t>Why You Need this Book</t>
  </si>
  <si>
    <t>I've been reading quite a bit lately. This book is definitely one of the most practical reads, one that I will read over and over again. I really love that it comes with a workbook. This really puts things into perspective with real change on the horizon and one that lasts and continues to grow. I highly recommend this book.</t>
  </si>
  <si>
    <t>AEC5HY52RVXC52OAJ5AJQRNGPA3A</t>
  </si>
  <si>
    <t>A great piece</t>
  </si>
  <si>
    <t>a wonderful practical book to help everyone understand the changes in life , keep referring to the contents of this masterpiece for your better future</t>
  </si>
  <si>
    <t>J L</t>
  </si>
  <si>
    <t>AE3TD64LLO4FCUX5BOUERQRPJHRA</t>
  </si>
  <si>
    <t>A Comprehensive &amp; Encouraging Book!</t>
  </si>
  <si>
    <t>This book is life-changing! I used a highlighter while reading it, because there were many things I wanted to easily refer back to. I need to buy a couple of copies for friends.  I LOVED this book.</t>
  </si>
  <si>
    <t>Jean</t>
  </si>
  <si>
    <t>AH4LISFLHKWERFR7IGUXXFOFUWNA</t>
  </si>
  <si>
    <t>The book that will change your habits and results!</t>
  </si>
  <si>
    <t>Atomic Habits is an amazing book guiding one to new ways of thinking about and planning habits to improve their lives. I started implementing the ideas as soon as I read the first chapter.James Clear makes it so easy to understand and make the changes necessary to improve habits for consistent results of improvement.Thank you Mr Clear for changing my life for the better!</t>
  </si>
  <si>
    <t>Stephen H. A. Adams</t>
  </si>
  <si>
    <t>AH5HOQ3UTZF5ZG2RHW5OJRL643YQ</t>
  </si>
  <si>
    <t>Clarity for a cluttered life</t>
  </si>
  <si>
    <t>Like so many others, I was taken by how clear the information in this book was imparted by James. I listened to it via audiobook, but felt impelled to buy a copy that I'd be able to refer back to in the coming years. I've already implemented several of the ideas in the book and have been able to clear a few bad habits while adding new good ones.</t>
  </si>
  <si>
    <t>Discreet Shopper</t>
  </si>
  <si>
    <t>AHP4FYIEKSZRH4NPP2O27UF2A5FQ</t>
  </si>
  <si>
    <t>Great book!</t>
  </si>
  <si>
    <t>This is my new favorite book!  The writer packs a lot of thought and instruction in his book.The seller packaged and shipped the book promptly.</t>
  </si>
  <si>
    <t>Valerie Daniel</t>
  </si>
  <si>
    <t>AHBAS5TNK4G2A7C56KJNZRIV6THQ</t>
  </si>
  <si>
    <t>Read and Read Again</t>
  </si>
  <si>
    <t>I will have this Book on repeat each year!  The concepts are worth the time investment!  It will be part of my 1% better.</t>
  </si>
  <si>
    <t>Heena M</t>
  </si>
  <si>
    <t>AETLSEK7GDFXXNYU4PQRKEMNTWRQ</t>
  </si>
  <si>
    <t>Must read it</t>
  </si>
  <si>
    <t>A perfect book to change my life. Small small habits can be transforming our lives which learnt from this book.</t>
  </si>
  <si>
    <t>montgoti</t>
  </si>
  <si>
    <t>AEJJVY6IOE55YRJZU6UODS5WCKRA</t>
  </si>
  <si>
    <t>Playbook for those who have tried "cold turkey" or "crash diets" and failed. James has the formula!</t>
  </si>
  <si>
    <t>James lays out why we fail at "quick fixes", rely on "self-control", or accept defeat because we believe we are not disciplined enough. He explains in clear messages how small wins work with your health, wealth, and happiness just as compounding does with continued investments that are left to grow.Anyone who understands the process and makes even small commitments will benefit.</t>
  </si>
  <si>
    <t>K.Victoria Smith</t>
  </si>
  <si>
    <t>AHD7ZFWYAJPDUHLAEKLSKYBMBWKA</t>
  </si>
  <si>
    <t>A must read for anyone wanting to makes changes</t>
  </si>
  <si>
    <t>This is the most imortant book to read on how to understand habits. How we can create them or break them. It lays out why we all struggle with sticking to new habits and regress to the bad habits we want to break. Clear presents a simple strategy to improve our daily habits.It's working for me. Time to stack those habits.</t>
  </si>
  <si>
    <t>jchrisman</t>
  </si>
  <si>
    <t>AG3OIITA66NAX6JCGGCCLOPK25RQ</t>
  </si>
  <si>
    <t>This book changed the way I live.</t>
  </si>
  <si>
    <t>As a teacher, I use the steps to forming a habit in my classroom to build routines with students. I also use them to be a more efficient worker, athlete, mother, human.  I quote this book too often, but the concepts are just so simple and easy to remember. James Clearâ€™s writing style is delightfully engaging, making the book a very enjoyable read. I was a little sad to finish it, but then I discovered his weekly newsletter!</t>
  </si>
  <si>
    <t>Jerry L. Funston</t>
  </si>
  <si>
    <t>AHW3DLIDTH7AFBYC7F6MHNKNGQ5Q</t>
  </si>
  <si>
    <t>Literally Life Changing</t>
  </si>
  <si>
    <t>I do not tend towards "Self-Help" books ... because most aren't helpful.Try harder, do more, etc ... these things don't work for me, but Clear's book offers practical, doable steps.And I love the explanations of why it works.â€œEvery action you take is a vote for the type of person you wish to become.â€ â€• James Clear</t>
  </si>
  <si>
    <t>Nesho Argueta</t>
  </si>
  <si>
    <t>AHZY2RSYH7DDVD73Q22AULXK4PYA</t>
  </si>
  <si>
    <t>Good book</t>
  </si>
  <si>
    <t>Good book, to creat habits, I created a habit that doesnt burden me, its read 15 mins a day (monday to friday) believe it or not, thats a book a month in some cases</t>
  </si>
  <si>
    <t>hrh</t>
  </si>
  <si>
    <t>AHWRFICKVK42RR2PXKUIJBOELYDQ</t>
  </si>
  <si>
    <t>Highly Recommend</t>
  </si>
  <si>
    <t>donâ€™t read much anymore, but I make it a point to re-read Atomic Habits at least once a year, usually in January. The advice in the book is practical and easy to follow, especially for anyone looking to make positive changes in their life. Itâ€™s helped me build better habits and break some bad ones. Even though Iâ€™ve read it multiple times, I always find something new to take away from it. Highly recommend if youâ€™re looking to improve your daily routines.</t>
  </si>
  <si>
    <t>Aracely</t>
  </si>
  <si>
    <t>AEJPYBYEMUFXVEDATTQG5V4EF5SQ</t>
  </si>
  <si>
    <t>Helps reach goals</t>
  </si>
  <si>
    <t>This is the type of book you keep it around and read it more than once!</t>
  </si>
  <si>
    <t>Apple</t>
  </si>
  <si>
    <t>AF3MAAQAZ6AJTGYC736YEBTBD4HA</t>
  </si>
  <si>
    <t>Happy customer</t>
  </si>
  <si>
    <t>I love this book haven't read all soo far this book teaches you to have faith ðŸ™ this book was recommended by Crissy Carter and I also recommend it as well</t>
  </si>
  <si>
    <t>David C. Wesley</t>
  </si>
  <si>
    <t>AGUBA4H4K2NCROFNGLZWH7GNTBJA</t>
  </si>
  <si>
    <t>Actionable</t>
  </si>
  <si>
    <t>James Clear has told me what I can and should do to be a better performer and human.  He's given crisp, clear examples I've gone back to for several years now.  He tells the truth about the challenge of building constructive habits and ending allegiance to destructive behaviors.  If a better future is worth your time, then read it.  Again and again!</t>
  </si>
  <si>
    <t>Joe MillerJoe Miller</t>
  </si>
  <si>
    <t>AFMYXQVCEZJR2R5UBP5KTEL7A2BA</t>
  </si>
  <si>
    <t>Awesome waterproof backpack with lots of space</t>
  </si>
  <si>
    <t>â€œAbsolutely love this backpack! Itâ€™s spacious yet compact, with more than enough pockets to keep everything organized, including a padded compartment that fits my 17-inch laptop perfectly. The USB charging port is a game-changer, especially during travel. It feels sturdy, comfortable on my back, and the anti-theft pocket is a great touch. Plus, itâ€™s waterproofâ€”no stress on rainy days! Definitely worth every penny, and the lifetime warranty is a huge bonus!â€</t>
  </si>
  <si>
    <t>Sports, Outdoors &amp; Travel</t>
  </si>
  <si>
    <t>Lisa Heller</t>
  </si>
  <si>
    <t>AHRNLZDL46XD4GXR3HEFC763ANTA</t>
  </si>
  <si>
    <t>Great backpack-sturdy-roomy-lots of pockets</t>
  </si>
  <si>
    <t>This backpack is awesome! I took it on a cruise with me and it helped so much. Straps are comfortable. Portable charger and also plenty of pockets. Built nicely. We did lots of walking and beach trips etc....it went everywhere with me and was perfect size.</t>
  </si>
  <si>
    <t>ANDRES PACHECO</t>
  </si>
  <si>
    <t>AF4SXVKZ3WCFI3MXIJYNALCH2U3Q</t>
  </si>
  <si>
    <t>Spacious Laptop Backpack</t>
  </si>
  <si>
    <t>I bought this backpack for my 17-inch laptop, and Iâ€™m thrilled with its quality and design. The laptop compartment is spacious and well-padded, providing excellent protection. It also has several additional pockets that are very useful for organizing cables, chargers, and other accessories. The material is sturdy and seems durable, perfect for daily use or travel. Itâ€™s also very comfortable to carry thanks to the adjustable, padded straps. Definitely a purchase I would recommend to anyone looking for a practical and high-quality backpack</t>
  </si>
  <si>
    <t>Kristina Rose</t>
  </si>
  <si>
    <t>AHDFBHEMZCZ2G4TD3MFEFY6LKYYQ</t>
  </si>
  <si>
    <t>Backpack is great for the money</t>
  </si>
  <si>
    <t>So I grabbed this backpack which is really really awesome it's very big it's got a lot of compartments in it The only thing that's concerning me is how cheap the zippers are I mean I already had a problem with it splitting and that's why 4 stars watch my detailed video for more information</t>
  </si>
  <si>
    <t>TC</t>
  </si>
  <si>
    <t>AHMQFRSYKYFEPSIPW2NH3EJ3GLWA</t>
  </si>
  <si>
    <t>Still going strong after 2 years!</t>
  </si>
  <si>
    <t>2024 Update:Have had this for over 2 years now. Has been on many weekend and weeklong trips and many flights. It's great as a carry-on "personal belonging" and can fit it under your seat if need-be as long as you don't stuff it to the brim. Love it so much the whole family has one now. Makes short plane trips a breeze.-----------------------------------I got this backpack because my primary need was something with a lot of room for clothes in for a multi-day trip but could also function as backpack as well. This fits both of those requirements. Fully stuffed with a week's worth of clothes is as big as a carry-on suitcase. Keep it about 3/4th full, and it will slide under your seat.It appears to be decent manufacturing quality with decent materials. There is a good amount of thickness and padding. The Stitching seems good. I don't think it's up for daily heavy use, but it seems durable for someone like me who's only gonna dust this off for the short trips 8-10 times a year.There's no unsightly logo on the one I received, and it looks pretty slick. I'll definitely feel cooler walking around an airport with this than my dirty, 20 year-old Jansport that I've bee using since college.The design is excellent and practical. I like that it has 1 very large compartment with a small slot in it that you can slide a laptop or tablet into if you want, or not, and it doesn't waste space if you don't use it. The large compartment has some bands to help keep different clothes separate. Nice feature.  I really like that the main focus was for clothes.The other compartment for pens and non-clothing items is a good space saving size.  The only thing I'll ding it on the design is that the zipper of the large compartment is kinda awkward being on the back, and not the side. This means you'll have to set the backpack on it's face, and if it's not lying flat, it might be a little annoying, but I think the trade off for the price of this for what you get it's not a big enough deal to matter much.Obviously if you're fine with spending like $100 on a backpack for more durability, go for it.  This is probably not the right choice if you're gonna be using it all the time. But for the infrequent user like myself, this is a solid choice at a great price.</t>
  </si>
  <si>
    <t>Lynda Lou</t>
  </si>
  <si>
    <t>AHPLRXCIHCYZPKSM5HYTTOYL6V7Q</t>
  </si>
  <si>
    <t>Beautiful &amp; functional</t>
  </si>
  <si>
    <t>Using this as a carryon for flying. It has lots of functional pockets in addition to the padded laptop compartment, and the charging port is nice. The color is beautiful! Seems a good quality and should last for a long time.</t>
  </si>
  <si>
    <t xml:space="preserve">Jana </t>
  </si>
  <si>
    <t>AGYB7CN5HNHGJTEPUXXRLOAIUCVA</t>
  </si>
  <si>
    <t>Great</t>
  </si>
  <si>
    <t>This is a great backpack! I used it while we were walking around NYC. It has SO much room inside, more than youâ€™d think and itâ€™s very durable and waterproof! Great buy for the price!</t>
  </si>
  <si>
    <t>Sherrie Bollhorst</t>
  </si>
  <si>
    <t>AGRMOZ3Y5ITEXPL5UIYNJT6VKZYA</t>
  </si>
  <si>
    <t>Great Back Pack for everything</t>
  </si>
  <si>
    <t>I broke my longtime backpack that I used for everything from hiking, traveling, camping, skiing and more.  I had that backpack for over 12 years.  I was overjoyed when I saw this backpack with the new travel features and 180 degree zip to pack clothes or other necessary items.I flew with it yesterday and did not have any problems getting in and out with zippers or easy access to it from the stow away area of the plane.  I use this as a carry on so the slip on features to my suitcase was perfect!  Even on my luggage I was able to easily access any compartment.  I had so much more room in this back pack then my older version I was able to use the clip-ons for more compression.  I also liked when deciding on my purchase the vendor had the measurements that were needed for a carry on.  I did not have to worry about being out of compliance and being made to check it in.The only negative I would say is there were no directions that came with the backpack.  Because the charging connections were built-in I was confused in how it worked and why on the side of the bag it has an area specific for charging headset and usb.  There are charging cords that connect to your personal charging block but I did not understand the purpose.  I bought it for that additional features however, when I was looking at it closely and hooked up my charging block it served no purpose - but that is only ME.  That said, my charging blocks all have the cords built-in so this negated my need for this specifically.  That said,  I could see if one has the USB cord that can connect directly with a universal A, C or iPhone connection it is a plus.  I will use this feature in longer flights when I need the extra charging device.  This is why I still gave 5 starts simply because it is based on the need of the bag.  It is essential to one's purpose either way.I would not hesitate to recommend this bag for anyone who needs XL space - Students, Travelers or Athletics.  It is a durable bag, equally esthetic and easy to carry even with a heavy load.  10/10 purchase!!</t>
  </si>
  <si>
    <t>Mrs. K</t>
  </si>
  <si>
    <t>AHD4RX4NEGQ2G5KJTDW3THJ26OPA</t>
  </si>
  <si>
    <t>Comfortable Airport Bag</t>
  </si>
  <si>
    <t>I love this bag. I purchased to take on a 10 day trip where we flew and then traveled by bus. The bag was comfortable to carry and it had so much room. You are able to fit several days worth of clothes in the largest compartment, and there are pockets for all the daily items you need accessible when traveling. I love having a backpack when traveling through the airport versus a shoulder bag or rolling bag. It makes moving around a crowded airport and bus so much easier.</t>
  </si>
  <si>
    <t>Jennifer H.</t>
  </si>
  <si>
    <t>AF3MMJGX3O4FFBMFBJVA6DOM3USQ</t>
  </si>
  <si>
    <t>I havenâ€™t actually used this yet, but it arrived just in time for my upcoming trip. It was all I expected and more. I wanted a â€œflightâ€ backpack, that either me or my husband could take on a flight, in addition to a carry on. It looks perfect. Good fabric, LOTS of little stow away pockets, etc. I am very pleased with it.</t>
  </si>
  <si>
    <t>JN</t>
  </si>
  <si>
    <t>AHCDZ43GRDK4VVG2YSPQUG2F2RVA</t>
  </si>
  <si>
    <t>So far, so good.</t>
  </si>
  <si>
    <t>I've used the travel backpack once since it arrived and I've pleased so far.  Holds clothes, toiletries, and tech equipment with no issues.  Glad I saw this one.</t>
  </si>
  <si>
    <t>AGR5UVLTXR3UVLTOXAT7TTPJFUUA</t>
  </si>
  <si>
    <t>Phone from the lunch bag.</t>
  </si>
  <si>
    <t>This bag holds ice and don't leak and it keeps your food nice and cool to enjoy later. Please  buy this bag. I has a cell phone charger as well.</t>
  </si>
  <si>
    <t>Richard</t>
  </si>
  <si>
    <t>AF4UWMBPQRY2STYZYXXZ7EF4QLEA</t>
  </si>
  <si>
    <t>Loving it</t>
  </si>
  <si>
    <t>Sweet pack!  ðŸ‘ðŸ˜</t>
  </si>
  <si>
    <t>Magdiel Rivero Gonzalez</t>
  </si>
  <si>
    <t>AFKM5YFNXUUWXMG7576FWWKAERGA</t>
  </si>
  <si>
    <t>It is an excellent product, I loved it!</t>
  </si>
  <si>
    <t>I liked it very much, it is an excellent product.</t>
  </si>
  <si>
    <t>JOSE DO80Q63777N</t>
  </si>
  <si>
    <t>AGEGD5JR5BHJBU76TYNRPS2OEJPQ</t>
  </si>
  <si>
    <t>Suficiente espacio y buen material</t>
  </si>
  <si>
    <t>Suficiente espacio para mis viajes en solitario, materiales de buena calidad.Nota: el empacado podrÃ­a ser mejor!</t>
  </si>
  <si>
    <t>John</t>
  </si>
  <si>
    <t>AF2OG2YLZG4XIIPVU2HHFONRF6FQ</t>
  </si>
  <si>
    <t>Very nice</t>
  </si>
  <si>
    <t>Made going through the airport easy, holds a lot. I put enough clothes for a week in it.</t>
  </si>
  <si>
    <t>Ãngel F.</t>
  </si>
  <si>
    <t>AHA7MBUQDFIUH5NP534UIGJMCXRQ</t>
  </si>
  <si>
    <t>Muy  complacido!!!</t>
  </si>
  <si>
    <t>Es  mejor cuando la ves se ve muy bien y de buen material, excelente mochila</t>
  </si>
  <si>
    <t>VerÃ³nica Yanes.</t>
  </si>
  <si>
    <t>AHWFPN6PPZ4ZYUSX4SWBJARGZO2A</t>
  </si>
  <si>
    <t>Buena</t>
  </si>
  <si>
    <t>La calidad de la mochila es excelente, duradera y los colores son vivos, se siente bastante solida y espaciosa, lo Ãºnico es que esta dice que trae una lonchera y esta no la traÃ­a. Por lo demÃ¡s es recomendada 10/10</t>
  </si>
  <si>
    <t>Wendy Denise Strout</t>
  </si>
  <si>
    <t>AHCKACFQHPP4VYO6KQSDONCSSYXQ</t>
  </si>
  <si>
    <t>Awesome</t>
  </si>
  <si>
    <t>It Was Just What I Was Looking For</t>
  </si>
  <si>
    <t>roxalinda zubietha</t>
  </si>
  <si>
    <t>AH7LO2H52OKQ5KVHSAMZSMTL2YRA</t>
  </si>
  <si>
    <t>Backpack</t>
  </si>
  <si>
    <t>The best backpack to take in airplane love it</t>
  </si>
  <si>
    <t>Pamela Beckner</t>
  </si>
  <si>
    <t>AH3VKH3ANQ7CLNYYNSWIXHQP6ROA</t>
  </si>
  <si>
    <t>Great for dogs.</t>
  </si>
  <si>
    <t>Not sure if they're any good for tennis but if you're looking for some durable cheapies to entertain the dog they're great.  My dog can eventually break them but it takes her longer than the overpriced balls ive gotten her at pet stores that immediately split in half at the seam.</t>
  </si>
  <si>
    <t>Ac07724Ac07724</t>
  </si>
  <si>
    <t>AHOEUCRTFVGST4EYT3XEL554L2TA</t>
  </si>
  <si>
    <t>Got these for my dogs</t>
  </si>
  <si>
    <t>Ok, let me begin by saying I do not play tennis, donâ€™t know what constitutes a good tennis ball.I have four dogs, 15 year old Chihuahua, 8 year old terrier mix, 2 year old Bullmastiff and a 1 year old lab mix.  They all pretty much get along.  Anyway, I got the balls for the lab.  I opened the box as soon as it came in and gave one to the lab, the bullmastiff and the terrier.  The chihuahua doesnâ€™t know how to use toys because he was brought up on the streets and only has Bowstaff skills.  The Terrier, who is about 10xâ€™s smarter than the other three combined took his and put it under the daybed on our porch.  The BM and lab played switch and steal from each other for a while.  The BM lost interest and went to the source, the box.  He tore that box open and there were tennis balls strewn across my front yard.  The lab was literally in ball heaven.  Anyway, the terrier played the long game.  Nonchalantly, he grabbed a ball and transferred them to his stash.  This went on for about an hour.  There were only two balls left in the yard.  He went to the fence and started barking, which of course was a ruse and got the big young dogs excited.  They dropped their balls and too ran to the fence.  As they were running to the fence the terrier grabbed the second to last ball and stashed it.  It was finally down to one ball.  He waited and watched and schemed.  Finally a lizard caught the attention of the lab.  The lab went racing to one side of the yard with the BM hot on her tail.  The terrier saw his opportunity and seized the advantage.  He raced into the center of the yard with no thought of anything other than victory.  He grabbed that last ball and made a run for his hiding place.  The BM, finally realizing what was happening, shifted fire and identified his target - the last ball.  He began his approach onto his target.  The terrier, identifying the sheer mass of the BMs fire power made a heroic leap over the box into his secured location.  The terrier was victorious!BTW - great value and will provide me and my dogs with entertainment for about a week until my BM tears them apart.  If I could I would give more stars!</t>
  </si>
  <si>
    <t>Yulfi Frias</t>
  </si>
  <si>
    <t>AECMENL3C235K6IMTYPYGMZRNQSA</t>
  </si>
  <si>
    <t>Good, I guess</t>
  </si>
  <si>
    <t>I don't know anything about tennis balls. I bought these because I needed to fluff up some pillows thatI had purchased online. It's a bunch of balls in a little carrying-bag ðŸ¤·ðŸ½â€â™‚ï¸. They don't look very durable, but boy are they vibrant. I'll use them to play fetch with my dogs now.</t>
  </si>
  <si>
    <t>Pat Macy</t>
  </si>
  <si>
    <t>AF5QRFL57S7C6HBLZIFUJ4CTYLIQ</t>
  </si>
  <si>
    <t>Great for Pets, Skill Practice, and Young Kids Learning Tennis</t>
  </si>
  <si>
    <t>I bought these Magicorange Tennis Balls for my dog, who loves to play fetch. They are a great size for him, and they are durable enough to withstand his rough play. I also like that they come in a pack of 12, so I don't have to worry about running out too quickly.I would also recommend these tennis balls for young kids who are learning to play tennis. They are a bit softer than regular tennis balls, which makes them less likely to hurt if they hit someone. They are durable enough to withstand a bit of rough play.Overall, I am very happy with these Magicorange Tennis Balls. They are a great value for the price, and they are perfect for pets, skill practice, and young kids learning tennis.Pros:DurableBouncyGood size for pets and young kidsAffordableCons:Not as bouncy as regular tennis ballsCan be a bit hard to controlOverall:I would definitely recommend these tennis balls to anyone looking for a durable and affordable option for pets, skill practice, or young kids learning tennis. They are a great value for the price, and they are sure to provide hours of fun.</t>
  </si>
  <si>
    <t>jason k.</t>
  </si>
  <si>
    <t>AFIBEWL6FNQ3UCL7WTZMUNNBLIOA</t>
  </si>
  <si>
    <t>Want more</t>
  </si>
  <si>
    <t>Best dog balls for my pitbulls mouth size but unfortunately this seller does not have them anymore</t>
  </si>
  <si>
    <t>NJ Kerr</t>
  </si>
  <si>
    <t>AEMZF3E2EVEYBTNE5UMF5KY47SAQ</t>
  </si>
  <si>
    <t>Best Gift Ever!!</t>
  </si>
  <si>
    <t>We got these for our black lab and she absolutely love love loved them.  She knew what was in the box before I even opened it and she got so excited...I couldn't get the box open fast enough.  These balls are made out of great quality material and have been the best gift ever for our dog.  I highly recommend these for anyones dog that loves to play.</t>
  </si>
  <si>
    <t>linda harrell</t>
  </si>
  <si>
    <t>AFFK6IFRLIUVZEMSVLO44PD77Q2A</t>
  </si>
  <si>
    <t>Great price but not a pet toy</t>
  </si>
  <si>
    <t>Priced great.  If I were using for tennis, I won't like them because there isn't a good "bounce" to the ball.  However, I bought these for my French Bulldog who was able to destroy each ball I gave him within a couple of days.  Unless you have a small dog I wouldn't recommend this as a pet toy.  At least not a durable one.</t>
  </si>
  <si>
    <t>LX</t>
  </si>
  <si>
    <t>AFKOIY3FU35JIR3JBO4WOZZRXPFQ</t>
  </si>
  <si>
    <t>Good to buy</t>
  </si>
  <si>
    <t>This is pickball not tennis ball. Please correct the name.</t>
  </si>
  <si>
    <t>Laura</t>
  </si>
  <si>
    <t>AG35E7MSWDSD64ZHVCDAMOSODXUQ</t>
  </si>
  <si>
    <t>New tennis balls</t>
  </si>
  <si>
    <t>My fault for not reading well enough. But I hoped this came with a net to hold balls. Mine did not. But, you can smell the newness of the tennis balls And my dog is going to go crazy for them Christmas morning. It was a good value and I would buy them again.</t>
  </si>
  <si>
    <t>Liran</t>
  </si>
  <si>
    <t>AFQQVHY5TFDZXD4SUVCYEPNFMLSQ</t>
  </si>
  <si>
    <t>simple</t>
  </si>
  <si>
    <t>and not expensive</t>
  </si>
  <si>
    <t>shelby</t>
  </si>
  <si>
    <t>AGLDGIMQ2IZJLWPXTWRSW6KAKJSA</t>
  </si>
  <si>
    <t>Tennis balls for the washer and dryer</t>
  </si>
  <si>
    <t>These tennis balls are great. I use them in the washer and dryer to fluff out my down comforters and my pillows.These work as expected.</t>
  </si>
  <si>
    <t>M00SHi3</t>
  </si>
  <si>
    <t>AFQAFMUEB3IQ37TJH2OK2UZYNOLA</t>
  </si>
  <si>
    <t>Great Product</t>
  </si>
  <si>
    <t>My dog loves these things lmao</t>
  </si>
  <si>
    <t>SeabassSeabass</t>
  </si>
  <si>
    <t>AEI2DRH63NT7Z4PTR4EJXCF7437A</t>
  </si>
  <si>
    <t>Happy puppy!</t>
  </si>
  <si>
    <t>The quality of these balls isn't great, but my puppy couldn't care less and they were cheap! I can now say that, just like her father, my dogter loves gay balls.</t>
  </si>
  <si>
    <t>Donavin Smith</t>
  </si>
  <si>
    <t>AF7CUTMUVIOVT4XZORAH64ATQESQ</t>
  </si>
  <si>
    <t>For the dogs</t>
  </si>
  <si>
    <t>I always see reviews on the tennis balls as either 1 or 5 star...those are the balls you want.  If you want them for playing tennis, then find reviews that are about that, this one is about the dogs!  These balls are durable enough that they will chew on them and not pop them right away.  The fir does pull off some so the little dogs can grab them by the fir well enough to play, but the big dogs still love the ball itself.  I'm not saying they are pop-proof, I am on subscribe and save with this.</t>
  </si>
  <si>
    <t>Brutabobm</t>
  </si>
  <si>
    <t>AGMPNCTJMKPYQL5CPBPD27BLKP7Q</t>
  </si>
  <si>
    <t>right on!</t>
  </si>
  <si>
    <t>I use them on my walker!!</t>
  </si>
  <si>
    <t>Kindle Customer</t>
  </si>
  <si>
    <t>AGZ4IE2A4EEXYGZ7XPYMEH4HEXRQ</t>
  </si>
  <si>
    <t>Tennis balls</t>
  </si>
  <si>
    <t>These wee fof my dog. He loves tennis balls to play with. The price for a dozen tennis balls was what made me buy these . He is still playing with some of them and he is a very destructive chewer.</t>
  </si>
  <si>
    <t>David Cavicchi Jr</t>
  </si>
  <si>
    <t>AEMZRAKPFK7P3TL2522KP64OVYFA</t>
  </si>
  <si>
    <t>Dogo likes them</t>
  </si>
  <si>
    <t>Great for medium-smaller dogs. They are smaller than regular tennis balls in diameter though.</t>
  </si>
  <si>
    <t>Ken Malito</t>
  </si>
  <si>
    <t>AFVZXY25ZN4IZZLJUAOBC5LTYFAA</t>
  </si>
  <si>
    <t>If you are buying these for your dog they don't last</t>
  </si>
  <si>
    <t>My dog loves to play fetch and admittedly, will give these a few chews before she drops them upon return. They basically last 3 fetching " sessions" before they come apart. Would like something more durable.</t>
  </si>
  <si>
    <t>Monica Gunter</t>
  </si>
  <si>
    <t>AF6362HRPOR62IHX7ZMXOQSSXFWQ</t>
  </si>
  <si>
    <t>They are okay</t>
  </si>
  <si>
    <t>Both my dogs love playing fetch. These have good bounce but they break super fast. My dogs arenâ€™t much of a chewers, especially my GS. He just wants to hold the ball. But they have broken about 5+ of these. Normally I have to buy new balls because they lose them in the woods behind our house, Iâ€™ve never had them break before unless they were really really old. They broke it in about 15 mins of playing</t>
  </si>
  <si>
    <t>judith friesz</t>
  </si>
  <si>
    <t>AHVNZJRTLMHE3QCTDDDEF7YJ5XZQ</t>
  </si>
  <si>
    <t>Balls</t>
  </si>
  <si>
    <t>My dog absolutely loves balls so this bag of tennis balls work perfect</t>
  </si>
  <si>
    <t xml:space="preserve">Jen </t>
  </si>
  <si>
    <t>AFQU4AX4DRPTJDR6WJVW6LKHGRMQ</t>
  </si>
  <si>
    <t>Great customer service</t>
  </si>
  <si>
    <t>Bought this bat a couple months ago and it has some great pop off the barrel. Our menâ€™s league switched to wood bats last year and I got one in black last year that worked great and the whole team used it, so bought a second one this year to accommodate the additional use by the team. This bat handles great, and has great action off the sweet spot. By some type of fluke, the bat cracked after only 5 games which really shocked me. This company has a 100 day guarantee on their product, so I reached out and the customer service was incredible. They understood the assignment and honored their guarantee immediately and rushed a replacement out to me in two days. Was absolutely surprised by how quick they took care of the replacement. Highly recommend using BambooBat as they have a high quality product and incredible customer service.</t>
  </si>
  <si>
    <t>Albert</t>
  </si>
  <si>
    <t>AENCLGSCXBNGBO2AXAX23AFMRTKQ</t>
  </si>
  <si>
    <t>Excelente</t>
  </si>
  <si>
    <t>ðŸ˜‰ðŸ‘Œ</t>
  </si>
  <si>
    <t>Zack M</t>
  </si>
  <si>
    <t>AF2UQGSINBPXVKPDOY2HTNF36TZQ</t>
  </si>
  <si>
    <t>Lightweight, but may be less durable</t>
  </si>
  <si>
    <t>This bat is great! It's so much lighter than other wood bats I've used, and it qualifies in our local slow pitch league. It's got good pop at the sweet spot and sounds great when you make good contact. Only potential downside I can see is durability; Between myself and my teammates we've probably used the bat for 20+ at-bats, and in that short time I have already started to see some pretty deep pitting at the top of the barrel in the soft bamboo. Very very small pieces of bamboo have actually broken off the top of the bat from simply tossing the bat after making contact, and it makes me a little worried about long term wear. If anything I was more worried about this bat quickly cracking or breaking because it's so light, but even after a few bad swings that doesn't seem to be an issue.So, I'm taking off one star for the already visible wear on the top of the barrel, but it gets a solid 4 stars for performance and weight so far. Will update with more information if there are any future issues (or lack thereof)</t>
  </si>
  <si>
    <t>Jared</t>
  </si>
  <si>
    <t>AFIC65VT3IC2ACWLR5SU23WUDE6A</t>
  </si>
  <si>
    <t>Great buy</t>
  </si>
  <si>
    <t>Quality bats</t>
  </si>
  <si>
    <t>Rachel</t>
  </si>
  <si>
    <t>AGOE2STFT6QXG7A5IQHP2QKICFRA</t>
  </si>
  <si>
    <t>Powerful and easy on the eye</t>
  </si>
  <si>
    <t>No lie... with the first swing of this bat I launched a softball high in sky and it landed only when it hit a house across the street from the field. I donâ€™t know if itâ€™s the extra 2 ounces or the bamboo make up of this bat, but it instantly became the team favorite. Teammates who werenâ€™t known for their power were hitting bombs.</t>
  </si>
  <si>
    <t>Larry</t>
  </si>
  <si>
    <t>AGXDQRFPC55GSTJAJ67B2ENJJ5ZQ</t>
  </si>
  <si>
    <t>Feels Better Than It Performs</t>
  </si>
  <si>
    <t>This bat has a nice balance between the handle and the barrel, and the pre-wrapped grip is a nice plus.  However, after several games and over 20 hits, it seems to have only average pop at best.  This might be due to the slightly reduced width of the barrel vs. other wood bats in its price class.  Your experience might vary.</t>
  </si>
  <si>
    <t>Carlos J. DeJesus</t>
  </si>
  <si>
    <t>AF5WIAPTLMOZLPI3IISWQ2OHR2IQ</t>
  </si>
  <si>
    <t>Great bat</t>
  </si>
  <si>
    <t>Great bat. Just what was needed</t>
  </si>
  <si>
    <t>Miguel A.</t>
  </si>
  <si>
    <t>AEHDTSTROYUNNYJKJRJ4XP7CA4SA</t>
  </si>
  <si>
    <t>Bate</t>
  </si>
  <si>
    <t>Muy bueno el producto</t>
  </si>
  <si>
    <t>KatieKatie</t>
  </si>
  <si>
    <t>AE7Z3EA7NDWFG7T6HISP2WHLBGEQ</t>
  </si>
  <si>
    <t>Not as advertised</t>
  </si>
  <si>
    <t>The listing has it as having a red barrel and a natural wood handle, but as you can see, the handle on the one I received was painted white. I find the white handle to be a bit tacky, which is why I made sure to purchase the natural wood handle bat. The rest of it appears decent, but overall, Iâ€™m not very satisfied with this purchase, and since I need this in about a day, Iâ€™m just going to have to suck it up and take the L.</t>
  </si>
  <si>
    <t>Bryan H.</t>
  </si>
  <si>
    <t>AENDL6V336KG4CUH2JO6NHIXBXLA</t>
  </si>
  <si>
    <t>good</t>
  </si>
  <si>
    <t>Joensy Santana</t>
  </si>
  <si>
    <t>AFR46EDX4PYECI7ID7B6LRBZGFUA</t>
  </si>
  <si>
    <t>color</t>
  </si>
  <si>
    <t>The photo doesn't Mach the product. I know it says natural/ black but natural could be anything and I thought it looked just like  in the picture. Should have been maple/black  color on the description.</t>
  </si>
  <si>
    <t>Luis Carrera</t>
  </si>
  <si>
    <t>AFGSRXNANVX62IUGZEPR5ZL6NGAA</t>
  </si>
  <si>
    <t>Not durable.</t>
  </si>
  <si>
    <t>I really liked this bat, a lot.However, it broke so easily. I used for 4 softball games and it broke. I was very disappointed. Didnâ€™t even lasted me a month. I donâ€™t recommend this bat, waste of money.</t>
  </si>
  <si>
    <t>David Van Wart</t>
  </si>
  <si>
    <t>AENJN2JYXEHUKQGAHFK62KNHFFFA</t>
  </si>
  <si>
    <t>Decent pop if you can handle the bamboo sound</t>
  </si>
  <si>
    <t>Decent pop from this bat, even though it sounds weird due to the bamboo.  Lasted through part of our summer season and all of our fall season so far.</t>
  </si>
  <si>
    <t>Rfor</t>
  </si>
  <si>
    <t>AGJ5D25APMBGPF5JATP2G6LVULAA</t>
  </si>
  <si>
    <t>Great pop</t>
  </si>
  <si>
    <t>This bat has pop right from the start. I have one that is 2 years old and has not lost any pop. Great overall bat</t>
  </si>
  <si>
    <t>Broker0078</t>
  </si>
  <si>
    <t>AFVKU3C65O5GYELNNF4ALGXMXTYQ</t>
  </si>
  <si>
    <t>Broke</t>
  </si>
  <si>
    <t>Bat broke close to the handle after being used for 6 games.</t>
  </si>
  <si>
    <t>Ryan Reeves</t>
  </si>
  <si>
    <t>AH3OQDQMN543AUFFTCGUGOVYCZXA</t>
  </si>
  <si>
    <t>... a few games with this bat and its a good bat. Not great but</t>
  </si>
  <si>
    <t>I have played a few games with this bat and its a good bat.  Not great but good</t>
  </si>
  <si>
    <t>CM</t>
  </si>
  <si>
    <t>AEDF72NZQMHA7U6463KABBLBPO7Q</t>
  </si>
  <si>
    <t>One good bat</t>
  </si>
  <si>
    <t>Bat is weighted well. Sharp contrast all wood bat. Excellent contact - flawless approach!</t>
  </si>
  <si>
    <t>raymond</t>
  </si>
  <si>
    <t>AGDEXLEBKLE33J7SYACWC3QR42ZA</t>
  </si>
  <si>
    <t>just don't hit like a corndog</t>
  </si>
  <si>
    <t>Not that bomb bat i was looking for</t>
  </si>
  <si>
    <t>C. SILVA</t>
  </si>
  <si>
    <t>AEOJVGHR2QPK7F3LTCYQGKIEF72A</t>
  </si>
  <si>
    <t>Don't buy this bat because it will break. I ...</t>
  </si>
  <si>
    <t>Don't buy this bat because it will break. I got one that came cracked in lower handle and then a replacement that had surface cracking and began splintering right away. The handle design with bamboo stripping will lead to cracking and there is no avoiding. The manufacturer wraps the handle very high so it both hides and protects it for awhile. It might be ok for short term use. Its a heavy bat which is hard to find and might last a bit longer with some limited sharing and some extra wrapping in the handle.</t>
  </si>
  <si>
    <t>AGXT2S5PLMP5J25F5QM4WSEUSTZQ</t>
  </si>
  <si>
    <t>Batting a country mile</t>
  </si>
  <si>
    <t>Great distance always solid</t>
  </si>
  <si>
    <t>SenseSeeker</t>
  </si>
  <si>
    <t>AECDXBV7YXUT7T2XYKIOTAMMFBKA</t>
  </si>
  <si>
    <t>00 so the stainless is not surgical quality but IT IS GOOD!!</t>
  </si>
  <si>
    <t>I received the 4 qt version of this cooker a few days ago.  I almost did not order it because of the negative reviews but, having canned/cooked with pressure cookers for over 60 years, I realized many of the negative reviews were written by folks who simply had no business messing with a pressure cooker!!!!!!There is absolutely nothing wrong with this cooker.  It cost $40.00 so the stainless is not surgical quality but IT IS GOOD!!!!  The "rusting screws" is simply pure non sense.  The screws for the handles are stainless, too, BUT the locking washers with them ARE NOT!!!!  So, it may be necessary to replace the lock washers along the line or simply get rid of them and occasionally "snug the dern screws"!!  Don't use "lock tight" on the screws on the lid as that handle might need to be removed for maintenance in the future.The business about the handles coming loose is mentioned above.  If, perhaps, someone initially over tightened them then that would completely flatten the lock washer and if you then backed the screw out the washer would no longer serve a useful purpose and the handles probably would, over time, loosen a bit.  No big deal.  Do not "gorilla" tighten them!  Just firm, snug, secure ... all that is necessary.I used the 15 psi regulator that came with this unit and it works just fine if you are looking for 15 psi.  I don't like to cook at 15 psi, I like 10 psi at my altitude of 750 ft msl.  Therefore, I tried the  Presto variable regulator, part number 50332, that I have for two other Presto pressure cookers and it works just fine on this one.  This allows me to cook at either 5 or 10 psi and that makes a huge difference re: texture and quality on some foods.  This part is available here on Amazon or at PCO.This is a small pressure cooker so most of the time it will be operating at the edge of acceptable operational limits.  Therefore, in my view, it is not a good choice for a Newbie to pressure cooking!!!!!!  Volumes must be kept within limits and HIGH heat must be used to activate the two safety devices, over pressure plug and interlocking mechanism, so THE MOMENT DESIRED PRESSURE IS REACHED, regulator is jiggling a little, THE HEAT MUST BE TURNED DOWN IMMEDIATELY!!!!!  The first downward adjustment would be slight and then a moment later a little more and a couple of minutes after that a little more!!!!  Sorry, if you are not willing to do these things to gain the advantages of pressure cooking then don't fool with the devices.  Heat must be adjusted downward until a slight jiggle is maintained on the regulator.  Heat is controlled by the pressure, NOT BY THE BURNER!!!!!  The burner must simply provide the bare amount of heat necessary to bounce the jiggler for the pressure you have selected.Bottom line, this is a fine device.  It has three safety systems that must be maintained.  The over pressure plug, the vent tube and the interlocking mechanism and seal must be kept clean and must be attended after each use!!  Do not give one of these cookers to someone who is not able to follow instructions, not capable of remembering to turn down the heat, or, someone who is not willing to CLEAN THEIR TOOLS AFTER EACH USE!!!!Many of the negative reviews posted here are pure rubbish from a science perspective.  Overfilled, over heated, under maintained pressure cookers are not apt to kill anyone but they can make a variety of messes!!!!!  All this can be avoided by taking time to understand the basic physics involved in this wonderful cooking option.Again, small pressure cookers are not, in my view, a good choice for the novice.  A 6 or 8 qt. unit is more apt to be used at safer loading levels and that is why I am pushing this point!Replacement parts are available for this and other pressure cookers at Amazon and at PCO, Pressure Cooker Outlet!  I don't work for either but I enjoy doing business with both!!!!</t>
  </si>
  <si>
    <t>homen</t>
  </si>
  <si>
    <t>austin_Larry</t>
  </si>
  <si>
    <t>AEFVTTFB7NFHCAZVLUULL3YC7WMA</t>
  </si>
  <si>
    <t>Back to the future---great taste and healthy</t>
  </si>
  <si>
    <t>I didn't grow up in a family with a pressure cooker (PC), so really the only thing I knew or thought I knew was that they were dangerous, hard to use, something from the past. Boy could I not have been more wrong. I started thinking of getting one probably for the same reasons you are, the appeal of fast cooking, with tasty and healthy results, and improved safety over the pressure cookers from the past. My wife and I have had this model now for a couple of weeks and it delivers on all counts.The basic idea is that because of the pressure that builds up inside, water gets to 250 degrees, it is super hot. And at that temperature it can break down the tough parts of meats and cook things very quickly. Yet it also retains nutrients and tastes good. Well it does cook fast and it is tasty. I will take the experts opinion that it is also a healthy way to cook.As a PC newbee I had no idea what to expect. First off is a little bit of assembly. That went quickly and smoothly. Second is READING the instruction booklet. This is not a pan or a microwave or something like that. It is safe..but also something that is, well, under pressure. And pressure can be dangerous. After getting familiar with the parts of the pressure cooker we cooked our first meal, a pot roast. It was super easy and delicious. We used, frankly, a pretty cheap piece of meat but it came out tasting fantastic. It was quick but something to keep in mind is cooking time does not usually include the time to heat it up and the time to cool it down. Also you can't just walk away. Once the pressure seals the cooker most of the time you have to then reduce the heat. But it really isn't that much oversight.In any event even taking all of that into account it was still by far the fastest pot roast I have ever cooked and better than average in taste. We have done some chicken dishes and some rice dishes. It has turned out perfect rice in a fraction of the time it would have taken otherwise. We are still getting a feel for seasoning. Sometimes we have had dishes too seasoned and other times not but nothing that hasn't been easily as tasty as other ways we cook things.So if you are a PC newbee like me I say give it a try. As long as you read the instructions and respect the pressure it is a pretty easy way to cook with excellent tasty results in a quick amount of time. Granted it has only been a couple of weeks but we have eaten out much less these 2 weeks. We picked up a well regarded cookbook on Amazon  Pressure Perfect: Two Hour Taste in Twenty Minutes Using Your Pressure Cooker        and so far so good. This could easily become the main way you cook, it has that a good a combination of benefits and realtive ease of use. What it excels at is...great results/unit of effort and time. I can't see many other ways that you can maximize your cooking effort and cooking time than a PC.</t>
  </si>
  <si>
    <t>Gina Howell</t>
  </si>
  <si>
    <t>AET6PNHHRUU54WP4OFZHYAU7KBKA</t>
  </si>
  <si>
    <t>Old school and worth every penny!!Love how it works. Made very well</t>
  </si>
  <si>
    <t>Harbormaster</t>
  </si>
  <si>
    <t>AHUV6JS3SNZFQNQFXUDKBA72DNSQ</t>
  </si>
  <si>
    <t>Read instructions, talk to experienced users and then enjoy this very good piece of equipment.</t>
  </si>
  <si>
    <t>I bought this for my own birthday present a couple of years ago and just started to use it, in the 6 or so times I've used it--it works well. Vegetables are a breeze, potatoes cook in a reasonable amount of time, and if you time it right you will be able to cook different portions of your meal that will all end up in the pot at the end--leaving clean up to be one big pot (with a few pieces).I was unnecessarily hesitant to use it--wish Grandma had been around for me to ask how--that would have relieved some of my internal pressure!  Recommend you read the book, and reread the section on the specific food you are about to cook. That will save unnecessary worry.Overall quality is good for a $75 kitchen appliance--you can pay quite a bit more in the store.  If you are unfamiliar with pressure cookers take your time and talk to someone who has used them.  I forgot to follow one of the warnings, and while the consequences were not dire, the food did not cook as quickly as  expected.  The direction was to put the rice or beans in a separate metal bowl in the pot to avoid bubbling up the starchy food and clogging the valves.Another way to deal with the frothing when you want the stew to cook together is cook your rice or beans first in the bowl, then pour the starch into the pot, and put your meat and vegetables on top being careful not to exceed the fill lines.  That will keep the frothing down and cook everything.Given it is stainless steel you don't have to worry about it exploding, it feels sturdy and looks great.My one concern, and it is a foreseeable one rather than of immediate nature, is the handle--it is held to the pot by one screw, and if overtightened it will strip.  A more solid stainless screw or even two would hold the handle more tightly without the concern for stripping.In short, I like the capability of making stews without using a crockpot running all day while I tend the vessels in the harbor, but the handle could be better.  I would certainly buy this for a young couple's house warming present especially if you take the time to show the cook how to use it a couple of times.  Looking forward to making a lentil stew with salt pork and beets next.</t>
  </si>
  <si>
    <t>OceanWaves</t>
  </si>
  <si>
    <t>AHXONVJXS6KFLSBYAWMQYAB5P6JQ</t>
  </si>
  <si>
    <t>Wonderful pressure cooker! Very sturdy and efficient</t>
  </si>
  <si>
    <t>I have a larger Presto pressure cooker that I don't use that often as it is just too big for me and my small kitchen. This one is just the right size to make smaller meals when I want, or larger ones when I am feeding more people. It works great and is very easy to use and clean. I can make a soup that will feed 8 people in this!When cooking beans, especially lentils, I recommend adding some oil to reduce foaming.I have not had any issues with the screw rusting as other viewers have mentioned. If I do, it looks like it will be easy to replace them cheaply at my hardware store.I have borrowed a $250 Fagor pressure cooker and this one works just as well.I cook more because this speeds up cooking time (especially at my high altitude), and everything tastes so much better. I don't bother adding broth to soups anymore as the simple act of cooking the ingredients in the pressure cooker amplified the flavor. I can cook heirloom beans in 20 minutes, potatoes in 5 minutes, lentils in 5 minutes, soup in 7 minutes, brocolli in 1 minute (may be faster for you if you are at a lower altitude). Yesterday I whipped up a chili with potatoes in 7 minutes that tasted like it had simmered all day.I have turned many friends onto pressure cookers because the speed and taste is so much better.Fresh cooked beans are a million times more delicious than canned! And cheaper!Do keep your eye on the time. It is easy to overcook your food and thus have it burn. But that is no fault of this pressure cooker. Set a timer and keep your eye on it.The included mini cookbook is helpful and a good start. But I recommend buying a cookbook.Follow the instructions to always remove the seal and wash it each time, then store it with the lid upside down. A friend didn't do that and his seal adhered to the lid, which was a pain to remove.I expect this cooker will last me for many years.</t>
  </si>
  <si>
    <t>GJSmith</t>
  </si>
  <si>
    <t>AHG5QM4MKOFCXJWVDVWNLF42S2WQ</t>
  </si>
  <si>
    <t>Impressive results!</t>
  </si>
  <si>
    <t>Made a 6lb pot roast that came out perfect in 1.5 hrs.  Very easy to use and clean.  Many many more items to try.A top purchase for 2024. What was I waiting for. Highly recommend!</t>
  </si>
  <si>
    <t>Jesse E</t>
  </si>
  <si>
    <t>AE3PNVS6M2VT2ULP6PAYISVOKXAQ</t>
  </si>
  <si>
    <t>Pressure Cooker</t>
  </si>
  <si>
    <t>The product arrived on schedule and functions exactly as described. We are very pleased with the purchase, the cooking times are much improved over our 20+ year old Cooker</t>
  </si>
  <si>
    <t>Joshua M. Kuo</t>
  </si>
  <si>
    <t>AEIWLJG5KA6GRV66IRCCGUEUP73A</t>
  </si>
  <si>
    <t>great value, sturdy cooker</t>
  </si>
  <si>
    <t>I bought this cooker 6 months ago from amazon for $35, and frankly, although the reviews I read on this product all said that it's great, I was very skeptical about the $35 price tag and was not expecting much.  On top of that, both my mother and my mother-in-law warned me that cheap pressure cookers are dangerous, and I *must* buy something more expensive for safety reasons. I am just very glad that they were both wrong!This is definitely one of the best purchases I have made on amazon. I still cannot believe they sell this for $35! The pot does not feel cheap at all. It has very sturdy handles, and a thick, heavy bottom, which holds in heat well.  I like this pan so much that sometimes I use it instead of my skillet to sautee meat, because of the deeper pot + the cover, less cleaning up for me :-)I love making soup and stock, but it usually takes up so much of my time when the stock is simmering.  With this pressure cooker, I can make a meat-fall-off-the-bone soup in an hour!Some might find this pot to be a little on the small side, but this pot works great for my wife and I. Although we have guests over regularly, I find the capacity of the pot to be very good. I would guess that this pot would work well for up to a 4-person family.Pros:=====- Cheap, at $35, it's hard to beat- Sturdy, I was afraid that the plastic handles would break easily, but they are in fact quite strong- Stainless steel makes it great for browning meat pieces for stew or stock, and it heats up fast and holds heat well.- Safe, you cannot open it when it's pressurized.- Dish washer safe, though I prefer to wash it by hand.Cons:=====- The handle can be tricky to hold with one hand. My hands are small, and when you've closed the top, the handle is kind of big. Luckily, I don't need to do this very often, and when I need to move it around, I just use both handles.- The top cap can be tricky to clean. I usually soak it in hot soapy water, and then clean it thoroughly with Q-tip.Watch outs:===========- The handle curves in a way that it catches any dripping liquid, I've hurt myself once when I wasn't careful at opening the cover.- Do *NOT* remove the cap while it's blowing! The steam from inside is extremely hot and as soon as you remove the cap, the hot steam will shoot up faster than you can move your hand(s) away.Tips:=====- I keep some water bottles in my freezer, and when I need to cool this off in a hurry, I can make a bath of cold water in my sink, put the hot pot inside, and throw the froze water bottles in. This usually cools it down very fast, great when I want to refrigerate it overnight to skim off the fat, and didn't want to wait too long for it to cool down.</t>
  </si>
  <si>
    <t>patient retiree</t>
  </si>
  <si>
    <t>AGLZY6EFUHINYSW7LPU7HNWBFIXA</t>
  </si>
  <si>
    <t>I really thought I would end up paying more!!</t>
  </si>
  <si>
    <t>I changed to an induction range this last year so have been slowly updating all my cooking utensils to stainless.  This pressure cooker fit my bill to a T.  I've had a Presto aluminum 4 qt. pressure cooker for over 40 years and it has served me well.  The only thing I had to replace was the rubber gasket.....and you'd have to replace that no matter what kind of pressure cooker you have.  If this cooker serves me as well as that one did, I'm set for the rest of my life.  Thanks Presto!!</t>
  </si>
  <si>
    <t>lsh</t>
  </si>
  <si>
    <t>AHJMUF7CPNEJZZUXVCAK7KQRHI6A</t>
  </si>
  <si>
    <t>Aluminum Trivet included instead of Stainless</t>
  </si>
  <si>
    <t>6 Quart stainless steel -We have used pressure cookers for years because they are great for quick meals. Purchasing stainless steel did not include a stainless trivet but was a very thin dented aluminum, or it would have deserved a 5 star. You will need to purchase a stainless trivet if this is important to you like it is to me. The stainless discolored in the base after the first use. Otherwise, it worked well as described.</t>
  </si>
  <si>
    <t>MTMachinist</t>
  </si>
  <si>
    <t>AF62RCQHBHLR7RTVQ3RXW7PFZAUA</t>
  </si>
  <si>
    <t>Modern take on an old tech</t>
  </si>
  <si>
    <t>Pressure cookers have been around since the industrial revolution and they are still relevant today.  This unit is compatible with modern induction stoves, which is why I bought it, and is provided in a convenient size for home cooking.  I use this for cooking beans (love refries), stews, and any type of braised meat dishes.  This thing will tenderize meat in 40 minutes that would require eight hours of braising for the same effect.  Beef stew from scratch after work?  I'm in!  This is a high quality unit from a company that is known for its pressure cookers.  The weight on this unit is compatible with legacy Presto cookers and canners, so if you have one with a missing weight, you can kill two birds with this purchase.</t>
  </si>
  <si>
    <t>Gabriela Lamprea</t>
  </si>
  <si>
    <t>AHJ64Z5RDZCOUICREXSICDIUMROA</t>
  </si>
  <si>
    <t>I wanted to gift this to a family member. They have really like this product for cooking. Iâ€™m Latina and we used this cooker for cooking a lot in my country. It is heavy though to carry. But the timing and the pressure cooking it is good.</t>
  </si>
  <si>
    <t>mtspace</t>
  </si>
  <si>
    <t>AGRFRPTYNXGE3CGAIO7ZENQBUZWA</t>
  </si>
  <si>
    <t>Not The Best Choice for Cooking Beans</t>
  </si>
  <si>
    <t>If you are buying a pot to pressure cook beans I would recommend something else.  Here's why.In an uncharacteristic move I decided to read the owner's manual to my new Presto six quart stainless steel pressure cooker as the device heated on the stove.  I had soaked 1 1/2 cups of cannellini beans in water overnight. They had tripled in volume and I added just enough water to top them off. So maybe the pot contained 6 cups of beans.  I put the lid on and turned the large gas burner on high.Some minutes earlier I had passed the page with a diagram depicting the underside of the lid and specifically called out "Stops."  I noticed that my lid implementation had no stops.  "Is this a manufacturing defect? Or have I been stuck with a cheap knock-off?" I wondered as I daubed coconut oil on a rubber gasket that seemed to me so generously rubbed with talcum powder that it could never seal.When I reached the spot in the manual where it recommended one not cook dried green peas  I wondered why not. Very soon afterword I got my answer. Steam began to stream out from three parts of the lid, spraying water rich with bean starch far and wide.  After some time, the vessel sealed and the pressure cooking began.  As I wiped bean spray off various kitchen surfaces, the bean spray browned on the top of the cooker lid.The beans finished and, apart from being dry on the top because they lost more moisture than expected, they  came out okay.  I wanted to pressure cook some meat after this adventure, but I found that I needed to painstakingly clean every part of the cooker lid and lubricate the little pressure lock mechanism from above and below  with coconut oil before I could get it to seal.  This iterative process took ten or fifteen minutes.  If I were a parent with kids screaming for dinner, I would have lost it. In five decades of off-and-on pressure cooker observation I have never seen anything like it.This is the fourth pressure cooking device I have owned. Based on my first experiences it is, far and away, the worst.  I own two Instant Pots and I love them.  I cook beans in them every week and have never had a hint of a sealing problem.  I have also owned a Fagor pressure cooker which I gave to Goodwill some time back.  It never had such a problem.  I grew up in a household with a Presto pressure cooker  I never observed it  then, either.That the sealing design is marginal is evidently well known to the company because the manual suggests that if the cooker does not pressurize it's because it is not on a big enough burner.  I would suggest that a robust seal design would require far less steam generation than this one does; and that many other designs manage to do this. It is possible that this pressure cooker might behave better when cooking tough cuts of meats; but I doubt I'll ever use it again to cook beans. Too bad. That is what I bought it to do.  I'm very disappointed.--P.S.  I also found that the handles were very slippery when wet and they are shaped in a way that (gives the impression that they) could cause the pot to be ejected from the hand if one squeezes the slippery handles in the wrong way. Imagine this happening when the pot contains four quarts of boiling fluid.I found that I was retightening the screws that held the handles on.  I don't think I have ever had to retighten a fastener that I had tightened just an hour earlier. Again, visions of pot falling on floor spilling a gallon of boiling fluid.I found myself buying a silicone seal kit for this device which cost 25% of the initial purchase price because I doubted I could trust the factory seals for very long.</t>
  </si>
  <si>
    <t>Mary E. Miller08</t>
  </si>
  <si>
    <t>AHZOS45H5WKR7B2PWESHKQFB75SQ</t>
  </si>
  <si>
    <t>Nice and madewell</t>
  </si>
  <si>
    <t>The price was great!</t>
  </si>
  <si>
    <t>EB</t>
  </si>
  <si>
    <t>AEGI7HRSGXLKABXRNEZXHRSFIHKA</t>
  </si>
  <si>
    <t>A good cooking tool</t>
  </si>
  <si>
    <t>I needed a cooking tool in my kitchen that when I buy a lesser value cut of meat it would tenderize it, and also when making stews for fast cooking.  I found it in the presto Stainless Steel Pressure Cooker. Good value, excellent customer service.</t>
  </si>
  <si>
    <t>Dalia</t>
  </si>
  <si>
    <t>AFJAP2RUXWCRIF356GGACRNQLFBA</t>
  </si>
  <si>
    <t>I love my pressure cooker. I give 5 â­ï¸</t>
  </si>
  <si>
    <t>This product has quality. Iâ€™m super excited. I used and my food was ready in 20 minutes. The meet was tender and delicious. My favorite cooking ðŸ¥˜</t>
  </si>
  <si>
    <t>Dan</t>
  </si>
  <si>
    <t>AEGUBOG4HFKND2TYI7FMSJRCLYRQ</t>
  </si>
  <si>
    <t>Good size for us...</t>
  </si>
  <si>
    <t>Item was a nice size for us. Easy to use and clean. Soaked 12 bean soup package for 6 hrs. Got Pressure cooker up to temp for 7 minutes. Turned off heat and let sit for 30 minutes. Released additional pressure before opening. beans were done and ready to eat. Only con is Presto should add second screw to handle as It does become loose when opening and closing the lid. (one star deduction).</t>
  </si>
  <si>
    <t>rj</t>
  </si>
  <si>
    <t>AEUJ53NKXU75BT6LVFDQSOAZIJBQ</t>
  </si>
  <si>
    <t>Troubleshooting Tips</t>
  </si>
  <si>
    <t>1. While getting ready to cook and tightly closing the lid, lid handle ALWAYS goes past the cooker handle (about 5 degrees) - the cover lock indicator will not engage and is a clear give away. 2) When you experience a flood of steam and/or water vapor and the Pressure regulator does NOT start dancing, turn the stove off, let contents cool down - check the long handle attached to the cooker (not the lid) - it must be tightly screwed ON - we check this every 10 uses</t>
  </si>
  <si>
    <t>OLGA PADILLA</t>
  </si>
  <si>
    <t>AG5VTTQKNBBVOCRRFD7SUISNIEOQ</t>
  </si>
  <si>
    <t>No resulta para mÃ­</t>
  </si>
  <si>
    <t>Es un producto muy bonito con buena calidad pero no me resultÃ³ para lo que yo necesitaba su modo de uso no lo sÃ© porque no lleguÃ© a usarlo pero muchas gracias</t>
  </si>
  <si>
    <t>pbk63</t>
  </si>
  <si>
    <t>AFLO7QKN3WVVES5ASJ5PBDHMKZLQ</t>
  </si>
  <si>
    <t>Excellent value!</t>
  </si>
  <si>
    <t>Reviewed many pressure cookers before deciding on this one.  While it requires a bit of assembly (handles and valve) these are minor issues.  Very well made cooker and the 64 page booklet included useful information and recipes.  Bought the 4 quart model since use for one person most of the time.  Not having used pressure cooker before appreciated the warnings and useful tips on how to use safely.  Like the fact that Presto has replacement seals when needed.  Obviously cooker is useless if do not have this seal and in time am sure will require replacement.  Buying one for my daughter as well who is busy career woman and wants to eat healthy and quickly.  Keeping nutrients and vitamins in the food a plus as is the savings in time cooking a good meal.  Easy to recommend this item.The instruction book that comes with this cooker is probably one of the best I have read in recent years.  At the same time it is also very detailed in the care, maintenance and handling of the cooker.  For example, it recommends replacing the seal and the safety plug once every two years.  Of course that probably depends on the amount of use and the care you take of the product.  In any case recommends replacing the safety plug when you replace the seal.  Both are available on Amazon but this will mean a continuing cost to use the product. At the moment using Amazon Prime cost is about $15 for the pair of items or roughly $7.50 a year if replace every two years. I do highly recommend anyone wanting to use the product to read the instructions very carefully and perhaps highlight the key items.  For example what foods to cook and more important what foods not to cook.  What level in the pot to use for various items depending on their expansion during cooking.  Also you need to look through the hole for the safety plug to be sure it is clear and use pipe cleaners to clean that hole and also the hole through the nut, all explained very clearly in the instructions.  Various tips on how to clean (and how not to clean) the pot are very useful.  If you have induction stove you will need the stainless steel pot since the aluminum pots are not magnetic, but then you probably knew that.Today with so many instructions written in China often they are difficult to read or not very worthwhile.  The instructions with this cooker are quite different. They are important to use the product safely and to get the most value out of the product.  If you are someone who seldom reads instructions or is not willing to spend an hour or so learning about this cooking method or who will not take the time to follow the safety instructions then you probably should consider a different method of cooking.  But an hour or so spent learning about he product will pay off in better cooking, shorter time spent cooking and more healthy eating. I ordered a second cooker for my busy career oriented daughter but then cancelled the order after reading the instructions as I am not sure as busy as she is that she would read and follow them.  I plan to show her mine and see if she will spend the time to learn the system.  If so will order again for her.  Or give her mine and buy second for myself. To me it is worth spending the time to learn about safely using this product but I can see that it is not for everyone.  It is not a pot you just pour water into, stick lid on and fire up the burners.  But once you learn how to take care of it and use it I think you will be extremely pleased with the cooking experience. And the time spent learning and caring for the cooker will pay off in shorter and better cooking.  For those willing to invest a little time, bon appetite!</t>
  </si>
  <si>
    <t>Savanna Dyer</t>
  </si>
  <si>
    <t>AEPV2UMXUSRISXHAY3YIJXACVKAA</t>
  </si>
  <si>
    <t>Awesome bike!</t>
  </si>
  <si>
    <t>The cutest! Basket arrived broken - I believe this happened during transit. I emailed JoyStar and they immediately got back to me and shipped out a replacement - itâ€™s arrived and is perfect. My almost 3yr old loves this â€œbig girlâ€ bike so much!</t>
  </si>
  <si>
    <t>Toys, Games &amp; Hobbies</t>
  </si>
  <si>
    <t>Teresa N.</t>
  </si>
  <si>
    <t>AH25MKZFA5IY5Y6DRFJNDZWVTAKA</t>
  </si>
  <si>
    <t>So cute!</t>
  </si>
  <si>
    <t>The most beautiful kids bike Iâ€™ve ever seen! Super easy to put together and it is very good quality and really sturdy. My daughter loved it!  I had an issue with the basket and customer service has been really amazing and prompt getting back to me. Would 100% recommend this to my friends!</t>
  </si>
  <si>
    <t>kim erickson</t>
  </si>
  <si>
    <t>AHCJMVSJK5B64P3XKP7KA2USN2VA</t>
  </si>
  <si>
    <t>Super cute bike</t>
  </si>
  <si>
    <t>Easy to assemble great quality super cute</t>
  </si>
  <si>
    <t>gstyles inc</t>
  </si>
  <si>
    <t>AEQTP6PWNPVJLPKDLDDXGZT634PQ</t>
  </si>
  <si>
    <t>My baby love it</t>
  </si>
  <si>
    <t>Easy to install only the basket is kind of weak</t>
  </si>
  <si>
    <t>AHS6PPAS6542ISNDFOUTMUUI64WQ</t>
  </si>
  <si>
    <t>Beautiful</t>
  </si>
  <si>
    <t>She lives her bike, itâ€™s exactly as pictured and works great!</t>
  </si>
  <si>
    <t>Rick Rankin</t>
  </si>
  <si>
    <t>AH4IL3RXGZTAAGZJPEPPVFF5FCEA</t>
  </si>
  <si>
    <t>Nice toddler bicycle!</t>
  </si>
  <si>
    <t>Good quality easy to assemble!</t>
  </si>
  <si>
    <t>SactoMom</t>
  </si>
  <si>
    <t>AGKPWPBGOYBHN2QHSXPB5DVOG3VQ</t>
  </si>
  <si>
    <t>Great Bike and Well Priced</t>
  </si>
  <si>
    <t>I admit I was not expecting a great bike - so much so that I bought a name-brand bike "just in case."  Suffice it to say, the name brand bike went back, and I'm buying a second one of this bike to leave at my home (the original went home with my granddaughter).  Also, the instructions were very clear, and MUCH better than the name brand's instructions!!</t>
  </si>
  <si>
    <t>KyleKyle</t>
  </si>
  <si>
    <t>AH6B2LXNIJJDXABJU34SGTMSOUEQ</t>
  </si>
  <si>
    <t>Wheel frame warped</t>
  </si>
  <si>
    <t>Purchased for our daughter for Christmas. Opened it and put it together the night before and realized it is cheaply made. The basket on the front is plastic and bent. It also is held on by tacky plastic straps. The piece that is supposed to go on the handlebar doesnâ€™t even fit right. The seat pulled up multiple times as my husband tried to move it. The wheel frame is also bent which makes it ride crooked. Weâ€™ll be returning it and purchasing something in store.</t>
  </si>
  <si>
    <t>Michael McConnell</t>
  </si>
  <si>
    <t>AFK2DMNJXE2U6UYCBMOIESOOX74Q</t>
  </si>
  <si>
    <t>Gift for someone special</t>
  </si>
  <si>
    <t>This was purchased as an angel tree gift and Iâ€™m sure it will make someoneâ€™s Christmas merry.</t>
  </si>
  <si>
    <t>Destiny</t>
  </si>
  <si>
    <t>AETD5FYI43TGAJYLNP3PVJ67FHMA</t>
  </si>
  <si>
    <t>Love it !!</t>
  </si>
  <si>
    <t>Update: I bought 2 of these same kind for my daughtersBike 1 front tire is flat after about 5 ridesBike 2 back tire is flat after about 6 ridesNot sure what happened ? Or if this is any coincidence but it sucks cause they were really nice bikes and my daughters loved them so muchEasy fix I think ? I donâ€™t know to much about bikes.I loved everything about it ! REALLY easy set up, bought two, I have a two daughters who just turned 3 and 4 years old, my 4 year old is really petite and weighs 30 pounds, my 3 year old weighs 39 pounds and these bikes were so perfect for them !! Easy to ride, they took a whole day learning how to ride and after an hour were riding it like pros (almost lol) THEY LOVE THEIR NEW BIKES â¤ï¸</t>
  </si>
  <si>
    <t>AFWYFGLDDATQN5UASEBJTQ73ZN3Q</t>
  </si>
  <si>
    <t>Great starter bike</t>
  </si>
  <si>
    <t>This is a great bike. Well built. My daughter loves it and the basket and bell put it over the top for her :-)We had some damage in shipping and their customer service took care of it immediately!  Recommend this bike.</t>
  </si>
  <si>
    <t>TravisTravis</t>
  </si>
  <si>
    <t>AFF2UYMUAA556K3VNE4FGH3BNXDA</t>
  </si>
  <si>
    <t>Great bike</t>
  </si>
  <si>
    <t>The media could not be loaded.                                                                                            My daughter loves this bike. It was easy to transition from training wheels to riding on two wheels. The fit and weight of the bike are perfect for a young child. Itâ€™s comfortable and very cute.</t>
  </si>
  <si>
    <t>THOMAS K. T.</t>
  </si>
  <si>
    <t>AFCZNVQCK2FRC36HIFOSGK43ETJA</t>
  </si>
  <si>
    <t>Damaged</t>
  </si>
  <si>
    <t>Basket was crushedSeat had a holePackaging was not damaged</t>
  </si>
  <si>
    <t>AGI55HXF2HEG4273G254VQDAQVPA</t>
  </si>
  <si>
    <t>Itâ€™s cute but had an issue</t>
  </si>
  <si>
    <t>Itâ€™s a cute bike, but the seat was messed up. The pole that goes into the bike seat to raise up and down wasnâ€™t fitted properly so the seat kept falling off. So we had to use glue with extra plastic shoved into the hole where the pole goes into to keep it in place. My son has a bike like this one, too, and his seat didnâ€™t have this issue. Other than that itâ€™s been a great bike for my three year old</t>
  </si>
  <si>
    <t>AMZN ShopperAMZN Shopper</t>
  </si>
  <si>
    <t>AFSP4SXUV4HHS6R5AFOFUK7PY2XA</t>
  </si>
  <si>
    <t>Heavy bike but looks nice</t>
  </si>
  <si>
    <t>The bike is a little big for my 3 year old and itâ€™s heavy so she struggles to ride it. Iâ€™m hoping next year sheâ€™ll grow into it and be able to use it. We have a neighbor kid who is 4 and was able to ride the bike. Iâ€™m not sure how easy it will be to balance once we take off the training wheels since the bike is so heavy. The basket is made of plastic and not wicker. We took off the stickers that came on the bike and added my daughters name to the other side with the alphabet stickers that were provided. We were also able to add streamers and a bell to the bike to personalize it. The cream color on the bike leans more yellow than I would like but overall it looks nice.</t>
  </si>
  <si>
    <t>AFDFE6KNVCDW6VLTFOZYT4BFMHCA</t>
  </si>
  <si>
    <t>Great bike for 4 yo</t>
  </si>
  <si>
    <t>She loves it. Especially the basket. Does seem a little heavy but it hasnâ€™t been an issue.</t>
  </si>
  <si>
    <t>CO109</t>
  </si>
  <si>
    <t>AE3UCTV6YSXMCLQVERFGHS32FIZA</t>
  </si>
  <si>
    <t>Great kids bike</t>
  </si>
  <si>
    <t>Seller was responsive and assisted in getting the product sent to my new address. This is my 2nd time purchasing this bike. Great item and easy to put together.</t>
  </si>
  <si>
    <t>penny ritchie</t>
  </si>
  <si>
    <t>AHQOAYPEOOYGXOSKGHIEXKB3NC3Q</t>
  </si>
  <si>
    <t>Poor packaging</t>
  </si>
  <si>
    <t>Not hard to assemble, however the bike basket arrived so mangled it was useless.</t>
  </si>
  <si>
    <t>Tech Papa</t>
  </si>
  <si>
    <t>AFAAMXCBNLZIIKWWRRENIUAECATA</t>
  </si>
  <si>
    <t>Who woulda thought...?!?</t>
  </si>
  <si>
    <t>JOYSTAR?? Chinese?? Yep! And the quality is amazing. Super easy to assemble, too. All the parts that could've been a problem were pre-assembled (chain, sprockets, chain guard). Even well-functioning manual tools were included. Real rubber pneumatic tires and inflated correctly. All of the frame welds were smooth and solid. Excellent paint, too. Compared to some other 'name' brands, this bike is first quality in fit and finish! I HIGHLY recommend this kids' bike!</t>
  </si>
  <si>
    <t>maggie finegan</t>
  </si>
  <si>
    <t>AHZSEVADMFPJZ2BP5JFRSLC4EITQ</t>
  </si>
  <si>
    <t>This bike is great!</t>
  </si>
  <si>
    <t>My eight year old granddaughter loves this bike. Practices riding everyday. She falls off a lot so i ordered training wheels to use until she has success riding without falling. I bought the 24 inch bike. I maybe should have  purchased the 20inch ðŸ¤·ðŸ»â€â™€ï¸ but she will grow into it</t>
  </si>
  <si>
    <t>Diann</t>
  </si>
  <si>
    <t>AG3CCWCRVH4D4SQOPPRKZGHSRD4A</t>
  </si>
  <si>
    <t>Well made, perfect size</t>
  </si>
  <si>
    <t>First of all, I was pleasantly surprised by the rubberized handle. The soft grip is comfortable to hold on to, so it is  easier to carry, unlike the plastic handles on the older models.  I love the brushed stainless steel finish with the Thermos logo inscribed on the bottle, ( not a sticker).  The finish will not chip off like the painted version of this. ( I read from other customer reviews ) The outer cap is stainless steel also with plastic on the inside.  The 40 oz size is perfect for several cups of coffee or tea.  This thermos is very durable and keeps drinks hot or cold for a long time.  Compared to other brands, of lesser quality, it is a good value for the money. I put it in my backpack and go to work without leaks. i use a long handled bottle brush inside to clean it by hand, or it Is dishwasher safe. I highly recommend this Thermos. Iâ€™m a happy customer!!!!</t>
  </si>
  <si>
    <t>Lady Di</t>
  </si>
  <si>
    <t>AEPKRJJXXQR6GR2YUZSTS7ENXAHA</t>
  </si>
  <si>
    <t>Wonderful Thermos</t>
  </si>
  <si>
    <t>I'm very satisfide from this thermos! Big, easy to clean, elegant and keeps my tea hot for 24 hours! Really good product! Useful for traveling, work and home! Also wonderful gift for any occasion!</t>
  </si>
  <si>
    <t>David</t>
  </si>
  <si>
    <t>AGO3KW4IZ7EWWVXRT3JQ667RAGLA</t>
  </si>
  <si>
    <t>Love It!</t>
  </si>
  <si>
    <t>I bought this 40oz Thermos bottle Before during the holidays.  .  I use it to store coffee during the week after brewing a full pot of coffee with my 12 cup coffeemaker.  This Thermos bottle can store up to 12 cups of coffee and stays hot and warm for up to 12 hours.  Well designed with a slotted pour feature in the screw-in cap without having to unscrew the entire cap from the bottle.  Lightweight, well insulated with a durable handle.  The bottle chosen is Midnight Blue and almost appears matted black on the exterior color.  This Thermos bottle is perfect for storing hot and cold liquids for work or away from home events and activities.  Highly recommended!</t>
  </si>
  <si>
    <t>Blake</t>
  </si>
  <si>
    <t>AF7YZQWA4OLIREX65J3P4OVNTKLQ</t>
  </si>
  <si>
    <t>Impressive Performance: Keeps Coffee Hot for Over 36 Hours!</t>
  </si>
  <si>
    <t>I recently purchased the THERMOS Stainless King Vacuum-Insulated Beverage Bottle, and I must say, it has exceeded my expectations in every way. As someone who is always on the go, I needed a reliable way to keep my coffee hot throughout the day, and this bottle has truly delivered.One standout feature of this thermos is its exceptional heat retention. I was amazed when it kept my coffee warm for over 36 hours during a recent visit to family in the hospital. The vacuum insulation works wonders, ensuring that my coffee stayed at the perfect temperature even after an extended period. Itâ€™s perfect for those long days when you need your coffee to remain hot and fresh.The build quality is also impressive. The stainless steel construction feels sturdy and durable, and the sleek design is both functional and stylish. The wide mouth makes it easy to fill and clean, and the secure lid prevents any spills or leaks.Overall, the THERMOS Stainless King Beverage Bottle has become an essential part of my daily routine. Its performance has far exceeded my expectations, making it a fantastic investment for anyone who values their hot beverages. I wholeheartedly give this product 5 out of 5 stars. If you're in need of a reliable thermos that keeps your coffee hot for hours on end, look no further!</t>
  </si>
  <si>
    <t xml:space="preserve">Robert </t>
  </si>
  <si>
    <t>AFBFBDMQ6BQCZY2DW3Z45P74GDXQ</t>
  </si>
  <si>
    <t>Thermos Stainless King</t>
  </si>
  <si>
    <t>Keeps my coffee hot all day even when it's cold outside. Put Hot water in it and let it set will help keep it Hot longer. It's a small mouth bottle though. Great quality â˜ºï¸</t>
  </si>
  <si>
    <t>Nancy</t>
  </si>
  <si>
    <t>AFGWTE5MBSKTT55XOKIHDILL7FCA</t>
  </si>
  <si>
    <t>Great product</t>
  </si>
  <si>
    <t>This thermos is perfect. Bought as gift fir my husband. It keeps your coffee hot for the day. Perfect size. Handle makes it easy to carry. Great value and very durable</t>
  </si>
  <si>
    <t>AFDFU6X6WUEN54ORKXKRDQSZTMTQ</t>
  </si>
  <si>
    <t>Water still very hot after nearly 2 days</t>
  </si>
  <si>
    <t>I bought this to keep water hot enough to brew tea a few hours after boiling, and boy howdy did it deliver. My husband wanted to hold afternoon tea for his mom for mother's day, with takeout from a local tea house, which includes loose leaf tea to brew at home. We wanted to bring everything to a park, so we packed up cute tea cups, and filled this thermos with boiling water to brew fresh tea when we arrived.I tested it's ability to retain heat before we used it for real, so I filled it halfway (one electric kettle full) with boiling water, closed it all the way, and forgot about it. Almost 2 days later, it's still hot enough to be uncomfy to leave your finger in, and certainly hot enough to brew tea.I found it easy to open and close, and I like the pour spouts on either side of the stopper that you can use when you unscrew it a bit, but really love that when it's fully tightened (with just normal grip strength, nothing crazy), it doesn't leak at all. That being said, this is definitely not a commuter drink it in the car travel mug, it's more of a campfire-side stationary use thermos, but it's still decently portable. Since it doesn't leak, you could easily use a carabiner to clip it to a backpack, or put it inside a larger backpack.  I don't love the handle for constant holding, though- it's like those strange flat-collapsing handles you'd find on an old school metal lunchbox- so I wouldn't carry it around that way.As another reviewer mentioned, the care guide is inside the bottle, so make sure you remove that before you wash or use it. In these instructions, it does say it's top rack dishwasher safe (I'd love to know how on earth they think we're fitting a 40oz tumbler in the top rack of a dishwasher though), but recommends hand washing because dishwasher detergent is harsher and could hurt the finish. I'm a death-before-hand-wash girlie tho, so here's hoping it holds up in the bottom row of the dishwasher. It looks quite nice right now, but I'm not super pressed about it if that goes to crap from dishwasher use.I'm hopeful this will last us a very long time, but I'll update if/when it becomes unable to properly do it's job.</t>
  </si>
  <si>
    <t>harriet105</t>
  </si>
  <si>
    <t>AH5AW2YMTHXJ7YXNKI6ZJZPBTP4Q</t>
  </si>
  <si>
    <t>Easy to fill and carry</t>
  </si>
  <si>
    <t>Great item. Keeps coffee nice and hot, lid stays tight so there's no mess. Son loves it.</t>
  </si>
  <si>
    <t>Nico P.</t>
  </si>
  <si>
    <t>AH27VPVTJDI43ZYYIV4FIAJC5ZVA</t>
  </si>
  <si>
    <t>Excellent quality and excellent purchase / Excelente calidad y excelente compra</t>
  </si>
  <si>
    <t>Eng: In my opinion, this is far better than its direct competitor (the brand with the green thermoses) and offers a unique design, which I appreciate since Iâ€™m tired of seeing the same ones everywhere haha. When it comes to quality, it has nothing to envy.The only issue is that they should clearly mention somewhere that they leave a manual inside the thermos, and to make things worse, itâ€™s not easy to remove. While itâ€™s common sense to wash it before using it, Iâ€™ve read reviews from people who didnâ€™t (or didnâ€™t check inside) and ended up drinking liquid with bits of paper.Esp:Para mÃ­, es muy superior a su competencia directa (la marca de los termos verdes) y ofrece un diseÃ±o distinto, lo cual aprecio porque ya me cansÃ© de ver los mismos modelos en todas partes, jaja. En cuanto a calidad, no tiene nada que envidiar.La Ãºnica salvedad es que deberÃ­an avisar en algÃºn lado que dejan un manual dentro del termo, y para colmo, no es tan sencillo de sacar. Si bien es lÃ³gico lavarlo antes de usarlo, he leÃ­do reseÃ±as de personas que no lo hicieron (o lo hicieron sin revisar el interior) y terminaron tomando lÃ­quido con pedazos de papel.</t>
  </si>
  <si>
    <t>QueTee</t>
  </si>
  <si>
    <t>AHVZERGXOXKCMWFXA2ICTWAEB6OA</t>
  </si>
  <si>
    <t>Average thermos</t>
  </si>
  <si>
    <t>I purchased this thermos for the babies water. It is lightweight, even when full. The handle is sturdy and I havenâ€™t had any issues with. It fits perfectly in the babyâ€™s bag. The downside is it doesnâ€™t keep it got as long as I expected. The longest it stays hot is two days.</t>
  </si>
  <si>
    <t xml:space="preserve">Angel oneal </t>
  </si>
  <si>
    <t>AFIIXUKXTVY5FO6VIKWMO2X2X6OA</t>
  </si>
  <si>
    <t>Best do far ! My last thermos had plastic pieces that kept breaking off. This design doesn't have any .</t>
  </si>
  <si>
    <t>Katy</t>
  </si>
  <si>
    <t>AGTSK6Q7WW6L57XNLK74RFMLIMDA</t>
  </si>
  <si>
    <t>Muy conservador mantiene caliente</t>
  </si>
  <si>
    <t>tzm</t>
  </si>
  <si>
    <t>AFILBBICXUE24XJMODAR2YCDVSOQ</t>
  </si>
  <si>
    <t>Amazing. Still hot 24 hours later.</t>
  </si>
  <si>
    <t>Yesterday my wife made tea for my kids and I to take skiing. Itâ€™s stayed in the car while we were skiing but we didnâ€™t drink it on the two hour trip back home. This morning I opened it up, thinking it would be cold and to my surprise, it was still hot. All I can say is amazing!</t>
  </si>
  <si>
    <t>elaine</t>
  </si>
  <si>
    <t>AFU5BORSTENRKUSXBMBRIYZPZMLA</t>
  </si>
  <si>
    <t>Didn't keep my coffee warm</t>
  </si>
  <si>
    <t>I could not keep coffee hot in this thermos.  My plan was to fill it with hot coffee and set it beside my bed  so I could have hot coffee when I woke up.  I thought I followed the instructions, I filled it with hot water before using it for the hot coffee.  But even a few hours later the coffee was not hot.</t>
  </si>
  <si>
    <t>ABuyer</t>
  </si>
  <si>
    <t>AH2UTJEZKRKOKDDG2P5CBGX2APAQ</t>
  </si>
  <si>
    <t>Keeps Water Hot for Over 36 Hours!</t>
  </si>
  <si>
    <t>I bought this last week to use to keep water hot.  The boiled water is still hot after 24 hr and still warm after 36 hr.  It has exceeded my expectations.</t>
  </si>
  <si>
    <t>rodney</t>
  </si>
  <si>
    <t>AFS635VLSH7C2NBF57CGW7SHRQDA</t>
  </si>
  <si>
    <t>Fantastic</t>
  </si>
  <si>
    <t>I fill it up in the morning with hot water a tea bag and milk and it stays hot for the whole day.Highly recommend</t>
  </si>
  <si>
    <t>Ginalicia</t>
  </si>
  <si>
    <t>AFNES2JWQDJZGG4OIS54SPCD3QOA</t>
  </si>
  <si>
    <t>Trusted Brand for a reason</t>
  </si>
  <si>
    <t>Keeps the water hot for hours and hours. Even when you donâ€™t expect it to be hot, it still is! It is a sturdy and dependable product. Cleans up easily too.</t>
  </si>
  <si>
    <t>Edward K.</t>
  </si>
  <si>
    <t>AECW6DUFG22PS6BITVJOUG7QG4TA</t>
  </si>
  <si>
    <t>Great purchase</t>
  </si>
  <si>
    <t>Used was a little bit ugly but works great.  A really good purchase.</t>
  </si>
  <si>
    <t>Saida vasquezSaida vasquez</t>
  </si>
  <si>
    <t>AGR244KLNNA2U2ANZJLU4DMPRXUQ</t>
  </si>
  <si>
    <t>Lo super recomiendo</t>
  </si>
  <si>
    <t>Este termo es mi favorite 24 horas el agua caliente  wooo es  excelente</t>
  </si>
  <si>
    <t>Stan RockStan Rock</t>
  </si>
  <si>
    <t>AERWVDY5UIOV74HN4VGC4AZ4F4EA</t>
  </si>
  <si>
    <t>Good size, great quality.</t>
  </si>
  <si>
    <t>Big enough for tea during cold weather. Tea stays hot for many hours. Super durable.</t>
  </si>
  <si>
    <t>NoNamesPlease</t>
  </si>
  <si>
    <t>AEW4XSQTHQD6GZ3C5LZWOCVSVQ2Q</t>
  </si>
  <si>
    <t>It Works</t>
  </si>
  <si>
    <t>As someone who works in EMS, I absolutely hate these things because they tend to scare patients and new EMTs to death when they give false readings. That being said, if you understand that crazy abnormal vitals are probably incorrect and take another couple readings with a 5min break between them, you will most likely see a more accurate result. This device works fine for me, I just tried it out, and sure enough one of my readings was wildly incorrect. With my experience, I have come to expect this, so it was no surprise. But to everyone else out there looking to buy this, please please please use common sense and retake your blood pressure a few times with periods of rest between readings before you worry about what the readings say. Even then there are multiple factors that can cause the readings to continue to be false. This is not to say that your readings may in fact be false depending on your medical history and such, but just use some common sense please when using this to check your vitals please.Anyway, as far as this device goes, it was easy to set up, works pretty quick, and the app is convenient. For a basic auto bp cuff at home, this seems fine. At this price point as well, it is a great deal. The cuff fits easily over your arm and it is the style that you can easily tighten with your other hand, which is nice. It came with the needed 4x AAA batteries which I appreciated. Otherwise it's pretty simple. Push the button, think happy thoughts, get a reading. Now I don't have an excuse to ignore my doctor when he asks for my blood pressure measurements.</t>
  </si>
  <si>
    <t>Health, Wellness &amp; Medical Supplies</t>
  </si>
  <si>
    <t>Xmot</t>
  </si>
  <si>
    <t>AHPSUSZIZWO5HT3EEMQBYDZHR3EQ</t>
  </si>
  <si>
    <t>Works fine, with additional benefits</t>
  </si>
  <si>
    <t>This machine is easy to use and I found the readings to be consistent -- i.e., taking multiple readings with consistent results. I think the readings are accurate but I won't be able to verify until I can compare the results with my doctor's professional setup -- will do during the next few months. The machine also has a nice data collection function that allows you to save, tabulate, and graph blood pressure and  heart rate data. Pretty slick stuff.</t>
  </si>
  <si>
    <t>Debbie</t>
  </si>
  <si>
    <t>AEUOIOUIMNJRNT5HHEO6BQG2YLGQ</t>
  </si>
  <si>
    <t>Accurate Blood Pressure Monitor</t>
  </si>
  <si>
    <t>It is important that I keep track of my blood pressure readings on a daily basis.  This monitor makes the procedure easy.  I am not tech savvy, but the easy to follow directions allowed me to load the app to my iphone in 5 minutes.  The monitor has and easy to read large display along with memory storage for 2 people.  To take and record your blood pressure and heart rate, put the blood pressure cuff on, open the ihealth app,  and tap "track".  Next, tap the "start" button on the monitor and wait until the reading is complete.  Rather than writing this info down, it is automatically uploaded to the phone app.  To  get the readings, go to the app, tap share data. The easy to follow app allows you to print, download, or email your data for the period  you requested.  Medical personnel appreciate the easy to read data rather than numbers recorded haphazardly.  This monitor makes taking your blood pressure easy.  The monitor is reasonably priced and an unbelievable value for the ease of taking and recording your blood pressure and heart rate.</t>
  </si>
  <si>
    <t>Ruth Ann Runnels</t>
  </si>
  <si>
    <t>AFWADFW73EZ6RCMWIBP6JN3M6EGA</t>
  </si>
  <si>
    <t>Works well</t>
  </si>
  <si>
    <t>Easy to operate easy to read and is accurate. Itâ€™s a good piece of equipment</t>
  </si>
  <si>
    <t>AF3HU7IYY3ES2I5Z6WS77CMRNCMA</t>
  </si>
  <si>
    <t>Great machine</t>
  </si>
  <si>
    <t>This machine is easy to use and very accurate. Great value for the money</t>
  </si>
  <si>
    <t>SL</t>
  </si>
  <si>
    <t>AEE5UGWFLCI5ODJS5CZFJAZLKSTQ</t>
  </si>
  <si>
    <t>good blood pressure gauge</t>
  </si>
  <si>
    <t>It records to your phone with blue tooth and you don't have to worry about setting time and date and all of that.  It does not have a case...so that is a bummer...even a zipped something would have been great, but otherwise appears to be accurate and easy to set</t>
  </si>
  <si>
    <t>Linda C Terry</t>
  </si>
  <si>
    <t>AHDBCGX4MTATBTDGDPZACBCM4JTA</t>
  </si>
  <si>
    <t>Good Fit Clear Instructions</t>
  </si>
  <si>
    <t>This has a good fit. I like that it tracks several readings and thereâ€™s an app for my iPhone. Easy to use and get readings on. Quality item.</t>
  </si>
  <si>
    <t>Gigi</t>
  </si>
  <si>
    <t>AFXBTKICFGFRI3MQ2LZHZMEV6CUQ</t>
  </si>
  <si>
    <t>Good deal, a must have home BP monitoring device.</t>
  </si>
  <si>
    <t>This monitor has been working consistently well since purchased. I took it with me to my cardiology appointment to compare against the readings taken by the MA, and this device is fairly accurate. It is a must have for people with hypertension or a history of stroke. Really a great device to have around in the family medical bag, it can help you triage a family members condition in an emergency while waiting for EMTs to arrive. For daily monitoring of your blood pressure it provides consistent readings. The try tell her display with flashing red and orange when it is getting to be a high reading can be helpful. Make sure to double check your blood pressure 5 minutes apart if you get the flashing red reading, to avoid an unnecessary trip to ER it's always best to take your BP twice with an electronic digital device vs. the traditional BP cuff. We definitely recommend to a friend.</t>
  </si>
  <si>
    <t>Tw</t>
  </si>
  <si>
    <t>AGMBNPP2A5VP4O7VOS7LBBM33UTA</t>
  </si>
  <si>
    <t>Perfect for Simplifying Blood Pressure Tracking for My Mom</t>
  </si>
  <si>
    <t>I bought the iHealth Track Smart Upper Arm Blood Pressure Monitor for my mom, and it has been a fantastic choice! The Bluetooth compatibility makes it incredibly easy for her to connect the device to her phone, automatically syncing her readings to the iHealth app. This means she no longer has to manually log her results for her doctor, which has simplified the process and reduced stress.The wide-range cuff fits her comfortably, and she loves how straightforward the monitor is to use. The large display with color-coded indicators makes it easy for her to understand her readings at a glance. Sheâ€™s found it very reliable, with accurate results every time.Knowing she can track her blood pressure effortlessly and share the data with her doctor has given both of us peace of mind. Itâ€™s been a great way to help her stay proactive about her health.Pros: â€¢ Simplifies tracking with automatic syncing to the app â€¢ Comfortable cuff fits a wide range of arm sizes â€¢ Large, easy-to-read display â€¢ Accurate and user-friendlyCons: â€¢ Requires a smartphone for app functionality, but itâ€™s easy to set upHighly recommend this for anyone who wants an efficient and stress-free way to monitor blood pressure, especially for older family members!</t>
  </si>
  <si>
    <t>Blossoms</t>
  </si>
  <si>
    <t>AFFZVWC5SPCU5MRUDKCE42XSLEKA</t>
  </si>
  <si>
    <t>Effortless Monitoring: A Smart Blood Pressure Monitor That Delivers!</t>
  </si>
  <si>
    <t>The iHealth Track Smart Upper Arm Blood Pressure Monitor has made a significant impact on my health management routine. Hereâ€™s a detailed look at my experience with this device:Accurate Readings:The primary function of a blood pressure monitor is, of course, to provide accurate readings, and the iHealth Track does not disappoint. Iâ€™ve tested it against readings from my doctorâ€™s office, and the results are consistently reliable, giving me confidence in tracking my blood pressure at home.User-Friendly Interface:The monitor features a clear, easy-to-read display, which is a significant advantage, especially for anyone who may have vision challenges. The setup process was straightforward, and connecting it to the iHealth app on my smartphone was a breeze. The app itself is well-designed and provides a comprehensive overview of my readings over time, which is useful for managing my health.Wide Range Cuff:The wide range cuff is another great feature. It comfortably fits my arm and adjusts easily, making it suitable for a variety of users. However, I did notice that the sizing can be a bit tricky if youâ€™re on the larger end of the scale, so be sure to check the measurements before purchasing.Bluetooth Compatibility:The Bluetooth connectivity is a standout feature, allowing for seamless data transfer to my smartphone. This makes it easy to keep track of my blood pressure history and share it with my healthcare provider. The app provides insightful trends and averages, which helps me stay informed about my health.Portability and Design:The design is compact and portable, making it easy to store or take with me when traveling. The overall build quality feels solid, although I do wish the device came with a carrying case for added protection.Minor Drawbacks:One minor drawback I encountered was that it sometimes takes a moment for the cuff to inflate, which can feel a bit slow compared to other monitors Iâ€™ve used. Additionally, while the app is generally user-friendly, I experienced occasional syncing issues that required me to reconnect the device.Final Thoughts:Overall, Iâ€™m very satisfied with the iHealth Track Smart Blood Pressure Monitor. It combines accuracy, ease of use, and excellent connectivity features. With a few minor improvements, it could easily be a five-star product. I would recommend it to anyone looking to monitor their blood pressure at home.</t>
  </si>
  <si>
    <t>MichelleMichelle</t>
  </si>
  <si>
    <t>AGKHFWX5JOUYXBYHJXODKEJSGFSA</t>
  </si>
  <si>
    <t>Pretty Easy to Use, Although Instructions Could be Clearer!</t>
  </si>
  <si>
    <t>I got this to do more frequent monitoring of blood pressure on myself and some family members. I wanted something that would work with an app on my phone and allow me to easily store readings. This delivers on that front. The app is easy to download and intuitive to use and it stores the readings long-term which is great. The only thing I wish is that the instructions were clearer on how to place the band on your arm. It has a photo on the band itself, but it's hard to see that when you have it strapped on the arm, so you're left velcroing and unvelcroing until you figure it out. All in all, the price is great and it does what it's supposed to, but it takes a while to get the hang of whether you're placing it on the arm properly.</t>
  </si>
  <si>
    <t>Luluru</t>
  </si>
  <si>
    <t>AHFJ27N3RX7JBFNXM4CMWUD6OIAA</t>
  </si>
  <si>
    <t>Compact</t>
  </si>
  <si>
    <t>I really like this blood pressure monitor because it is so easy to use.  It uses batteries leaving only the line from the cuff to the monitor eliminating the need for a cord to plug in the wall.  This is a huge advantage avoiding a complicated tangle prone set up.  It was very easy to get my numbers quickly.  The device is compact and stores your readings in its memory.  I could take readings prone, sitting or standing.  I liked to be able to move around if needed without removing the cuff by just grabbing the unit in my hand.</t>
  </si>
  <si>
    <t>TheRev</t>
  </si>
  <si>
    <t>AH5YADHB7S4AVOEGWVISWJI2GSQA</t>
  </si>
  <si>
    <t>The Blood Pressure Monitor That Doesnâ€™t Judge Your Extra Cup of Coffee</t>
  </si>
  <si>
    <t>Who needs the doctorâ€™s office when youâ€™ve got this blood pressure monitor at home? Itâ€™s quick, easy, and keeps track of your stats without any of the small talk that makes you sweat more than the cuff does. Plus, itâ€™s totally non-judgmentalâ€”no side-eye for that extra cup of coffee you had (weâ€™ve all been there). If you want to check your pressure without feeling like youâ€™ve stepped into a clinic drama, this is the gadget for you. Healthy heart, no awkward waiting room conversationsâ€”just pure, straightforward peace of mind.</t>
  </si>
  <si>
    <t>Guitar Technique</t>
  </si>
  <si>
    <t>AHSXFPGEWTP6QM4CNETICMBUHODQ</t>
  </si>
  <si>
    <t>Small unit easy operation</t>
  </si>
  <si>
    <t>Well this device may save my life because I've just discovered I have high blood pressure. Bought it because I had a trip to the ER a few days ago in great pain and my blood pressure was very high. It was attributed to the pain and stress of the situation. But it got me thinking that at my age I wanna monitor my blood pressure. I'm not in pain and resting at home and my pressure is dangerously high. So i'm glad I purchased this unit. I suspect it's accurate but will know after I see my physicianThe unit did not work out of the box until I put fresh batteries in. Four batteries were included but I guess they're expired. So that's a slight decrease in value for money.I will edit this review if the accuracy is proven faulty after I see my physicianIf you're of a certain age it would probably be a great thing for you to add this to your preventative healthcare</t>
  </si>
  <si>
    <t>Psychofisherman</t>
  </si>
  <si>
    <t>AFF4GYZWGV2YX2TORPTV6OBXBDFQ</t>
  </si>
  <si>
    <t>Nice affordable BP checker!</t>
  </si>
  <si>
    <t>Great BP machine. Works as it should. Holds 3 checks in memory, and can upload them to the cloud if needed. The cuff is easy to pit on, and the pressure is good, not too uncomfortable. The monitor will show a color, depending on your pressure results. Green, orange, and red. You can figure those colors yourself, no explanation from me. Overall, I like it, and have been using it often since Sept 2024. No issues, no complaints.</t>
  </si>
  <si>
    <t>Elaine</t>
  </si>
  <si>
    <t>AH6LSFSQCUT32TKOKWVTTHUBPOPA</t>
  </si>
  <si>
    <t>I love the IOS app</t>
  </si>
  <si>
    <t>This is a satisfactory blood pressure monitor. I like several things about it. First of all, I like the fact that the unit is smaller than the one I had previously. I also like the fact that batteries came with it. I like the fact that it will store up to 99 blood pressure readings in the unit. And I especially like the iOS app feature so I donâ€™t have to keep a paper log of my blood pressure readings. Only one complaint and that is the reason I gave four stars instead of five is that the cuff itself seems awfully large and awkward. There is a lot of Velcro and it makes it a bit difficult to put on. Overall though, I would recommend this blood pressure monitor.</t>
  </si>
  <si>
    <t>Sofia</t>
  </si>
  <si>
    <t>AFXPDOSSCWBYCBXKXT3NVWM7TDYQ</t>
  </si>
  <si>
    <t>Love the App</t>
  </si>
  <si>
    <t>My doctor asked me to record my blood pressure readings so I was manually adding them into a separate log. Once it came time to buy a new monitor, I was excited to see the Bluetooth feature of this one. The connectivity makes it so easy to quickly record your blood pressure without having to write it down each time. I connected the app to my health app so I could easily share my readings with the doctor.</t>
  </si>
  <si>
    <t>Phil Gould</t>
  </si>
  <si>
    <t>AEVPRW7N66QEVGCA5VQAGYYWYSVQ</t>
  </si>
  <si>
    <t>Another great iHealth product</t>
  </si>
  <si>
    <t>I've been monitoring my vitals ever since my heart attack 2 1/2 years ago. I recently purchased iHealth's body scale and liked it so well that I purchased this monitor as well as their glucose, oximeter, and temperature monitors. All the monitors integrate nicely with their app and can be on the iHealth website. I haven't needed support for any problems but when I contacted them with a question they responded right away. Refreshing in a world of automated answering services.</t>
  </si>
  <si>
    <t>D Tally</t>
  </si>
  <si>
    <t>AFLLM3XMQ2YE7VDTWQRGGXYSBR7A</t>
  </si>
  <si>
    <t>Blood Pressure monitor that works great.</t>
  </si>
  <si>
    <t>This monitor does a great job at measuring Blood pressure and heart rate. Nice size too. The cuff is a long adult size. Did get a case for it separately that it fits into. And it syncs with the iHealth app to record readings. The iHealth App syncs with the Apple Health app.</t>
  </si>
  <si>
    <t>Vicki</t>
  </si>
  <si>
    <t>AGWXEIUVZEVRKGWOCOLUDS2DNF3A</t>
  </si>
  <si>
    <t>Get this one!</t>
  </si>
  <si>
    <t>So simple to use even for the first time! Easy to read. Display info stay a long time even gave me more then enough time to install the app and input the info in like 2 times to figure out how to save it for a first time user. And info was easy to bring up again when the doctor asked. I'm glad I went with this one since it said best seller. I was also able to use my FSA which is awesome! And it was delivered fast and right on time! Highly recommend you order this one!</t>
  </si>
  <si>
    <t>Autumn</t>
  </si>
  <si>
    <t>AF4ZMR4PCXCFWKAT4KYXKEPWACSQ</t>
  </si>
  <si>
    <t>Rebel T7 Camera</t>
  </si>
  <si>
    <t>I have enjoyed this camera for the month that I have had it. It takes super clean photos. I bought a sports lens for it and it works really well on shooting sports mode. The shutter speed is perfect. Its the perfect camera for beginners or even more experienced photographers. Also the cost for this camera is very affordable.</t>
  </si>
  <si>
    <t>Hannah D.</t>
  </si>
  <si>
    <t>AGHP6YOFIPYGBDMPV64WTBTYUJYA</t>
  </si>
  <si>
    <t>It is a great package but a buy a new neck strap if you can</t>
  </si>
  <si>
    <t>Iâ€™m an amateur photographer. I do senior pictures for fellow students and family portraits. The quality is amazing itâ€™s easy enough to use point click and the flash works fantastic. The extra light Iâ€™ve set up as an exterior light for some photo projects and itâ€™s worked fantastically. The tripod works in any ground pretty much with the help of a small level on the top of it. If Iâ€™m on a hill and I wanna know if itâ€™s straight it works perfectly. The lenses are great! Perfect condition when the arrived, they are exactly what I wanted and what a steal! The UV lens is perfect for super gloomy days I think. It makes them look a little brighter in my opinion less bleh. Which is always nice. The bag it comes with is sturdy no tears no holes! The dividers are movable. You can take them out and switch them around! Which is nice since Iâ€™m always switching out the stuff I need for work! It has a million pockets to fit everything you need! The lenses have small pouches and covers to put on and in when youâ€™re not using them. Handy indeed! The two SD cards work great! It has a little wallet like case for them that can attach to the cameras strap for easy convenient use! It does not has an extra battery for the camera however! It charges super fast in an hour and a half (1hr 30 mins) usually itâ€™ll be fully charged! Itâ€™s also WiFi enabled! Meaning if you ya ether cannon app you can use your camera remotely through the app! You can also download pictures from it and tag locations youâ€™ve shot at! Super handy!!!! The small clicker you can hook up on the side of camera is great! It works great! Itâ€™s very short however. Use only when working with nervous kids so they donâ€™t see you take the picture! The pocket tripod isnâ€™t that useful for me personally but maybe a smaller vlogger or general YouTuber could find it useful itâ€™s only about 5 inches high but itâ€™s super sturdy! The camera might look to big but it holds up great! I use the strap itâ€™s semi comfortable it needs broken in but I donâ€™t recommend it. Itâ€™s rough around the edges of it but still usable. Iâ€™m ordering a better strap because I use it often and my neck will hurt after shooting for 4-5 hours.Overall great package! Super useful and great for amateurs or people starting out with Cannon!</t>
  </si>
  <si>
    <t>Christine</t>
  </si>
  <si>
    <t>AEC2GAOSFKZIISCVQRKHDDKQCROQ</t>
  </si>
  <si>
    <t>Great first DSLR camera!</t>
  </si>
  <si>
    <t>This is the first DSLR Iâ€™ve used, so I only have past point and shoots and my phone to compare it to- Iâ€™m very impressed! My TA helped me pick out this model/set to start with as I needed a DSLR for my photo class and I was lost as to what to get. Iâ€™ve been using this camera and the various inclusions for the past couple of weeks, and it has really aided in improving my photos. There are quite a few things I havenâ€™t used yet (like the filters) but the SD cards, reader, tripods, and bag have all been helpful. In fact, I found the included â€œPhoto4Lessâ€ bag to be a little too big for my daily use. It will definitely hold a lot of extra accessories inside of it alongside the camera and kit lens. However, for my purposes, I went ahead and purchased another smaller bag for walking around town/campus with. The included bag would probably be good for traveling though.I found the seller of this bundle, Photo4Less, to be good. I received all my items on my estimated arrival date (fast shipping with prime) and nothing was damaged or not working properly. Overall, if youâ€™re a beginner like me, I think this is a good camera bundle to start with.</t>
  </si>
  <si>
    <t>Marti C.</t>
  </si>
  <si>
    <t>AHKCTGRGLED3HTFDBCH2UXC3KTRQ</t>
  </si>
  <si>
    <t>Good camera</t>
  </si>
  <si>
    <t>It is not a professional camera, but does well as it is</t>
  </si>
  <si>
    <t>MomLovesOnlineShopping</t>
  </si>
  <si>
    <t>AFNZSQOZP2A6ROCI7UKIVUPFXGNQ</t>
  </si>
  <si>
    <t>Great camera, easy to use but needs a power cord.</t>
  </si>
  <si>
    <t>I bought this camera to take photos of jewelry I'm going to be selling and for family events. It's pretty easy to use. It comes with a lot of stuff that I probably won't ever need, but they are nice to have anyway. I think it is a good value. The only thing that bothers me is that it depends so much on the battery being charged. There is no power cord to plug into a wall socket so that you can shoot table-top objects without the battery. You have to rely on the battery all the time. It can get tedious remembering "Oh yeah, I need to charge the battery â€” AGAIN". Down time. I was able to download photos into my Macintosh (which is 8 years old) without the battery being charged. That being said, you can't charge the battery while it's in the camera from the computer. I do like the quality of the photos and even though it comes with the two extra lenses, the one it comes with is very good. Overall, I am happy with this purchase. Just wish it came with a power cord.</t>
  </si>
  <si>
    <t>Giselle</t>
  </si>
  <si>
    <t>AG2QEMHG5PAZP3T2QHT76UHBV5PA</t>
  </si>
  <si>
    <t>Canon camera</t>
  </si>
  <si>
    <t>In love with this camera I have been wanting a camera for years and never followed through with it if you are looking for a good first camera with good qualities 100% recommend</t>
  </si>
  <si>
    <t>AF7WKHB6VZ5E7EKJDQZXP6AMCZRA</t>
  </si>
  <si>
    <t>Reliable camera.  Nice picture quality and easy for a novice to use.</t>
  </si>
  <si>
    <t>This is the 3rd Canon Rebel I have owned.  I had one before the era of digital cameras and then I purchased my first digital version 12 years ago.  My 12 year old very outdated Canon Rebel was still taking good pictures but the lag time and some other issues had me looking to finally upgrade to a newer version.  After reading reviews, I decided to go with the T6 and the package deal offered here on Amazon.This camera is everything I expected it to be.  An upgraded and better version of my older one.  All of my Canon lens and my Canon Flash attachment can be interchanged.  I still haven't had a chance to figure out how the Wi-Fi features works but will get to that feature shortly.I am strictly a novice photographer. I really have no idea how to use any of the manual settings.  This camera helps a novice feel more like a pro.  The quality of the pictures is impressive.  I highly recommend this camera for anyone that enjoys photography but may feel a bit intimidated by some of the more complex and expensive SLR cameras.  This camera is easy enough for anyone to figure out.I also recommend this package.  Although I won't use everything that was included, the memory cards, the UV filters ,and the two screw on lens attachments make it worth purchasing the bundle.  As for the UV filter it's good to use just to protect your camera. Sometimes I remove itbefore taking a picture and then screw it back on when I am finished. It's a great extra layer of protection.</t>
  </si>
  <si>
    <t xml:space="preserve">AgentScrappy AgentScrappy </t>
  </si>
  <si>
    <t>AHHR5DD5WJPVPPHQSZ3PSJ3KB3SA</t>
  </si>
  <si>
    <t>Stay on Point</t>
  </si>
  <si>
    <t>I needed a reliable camera for my newest project, but my budget was tight. Gathered a few opinions, did some minimal research and happened upon this gem. Its size and ease of use, is only challenged by the many options for capturing an image exactly how you want it to be presented. I have to start setting regular down time periods because snapping photos can get addictive real fast and become borderline annoying to my family membersðŸ˜‚</t>
  </si>
  <si>
    <t>Diego La Luz</t>
  </si>
  <si>
    <t>AE3X5IDIEIK6UAOTFLX3JQ7RB34Q</t>
  </si>
  <si>
    <t>Very Good overall</t>
  </si>
  <si>
    <t>Really easy to use, it brought so many things! I was a bit worried that it wasnt going to be delivered on time but it did, I guess it was a very difficult time due to high demand on Christmas.</t>
  </si>
  <si>
    <t>Tina</t>
  </si>
  <si>
    <t>AF4QZ7NEGKMWEA5TPRK5RPTO5KMA</t>
  </si>
  <si>
    <t>Camara has been good so far. But noticed from the description that the 0.43x Auxiliary Wideangle Lens come in the package. But the package I received is missing it. I would like to know if the seller will be sending it separately or will I be getting reimbursed for the missing item which was listed as what comes with the package. I am happy with the camera and picture quality but I am not happy about the missing item since I have paid for this camera and everything that comes with it. I would recommend ordering with caution.</t>
  </si>
  <si>
    <t>AE3IBEGUMEPONK6CY2FCXBQ5TCTQ</t>
  </si>
  <si>
    <t>Still learning how to operate it effectively and with the multiple lenses and filters, I feel spoiled for choice. But it's been great so far. I have found that it's not worth the hassle of connecting your phone through WiFi to export pictures. Just use the memory card and an adapter for the phone or the given USB adapter for PC.</t>
  </si>
  <si>
    <t>Air_McNair</t>
  </si>
  <si>
    <t>AHTNQNNBP3CQFDSAOU5MUXMRBDEQ</t>
  </si>
  <si>
    <t>Capturing Moments with Excellence</t>
  </si>
  <si>
    <t>I recently invested in a Canon camera, and it has truly exceeded my expectations, delivering exceptional performance and capturing moments with unparalleled clarity.The image quality is outstanding, thanks to the advanced technology packed into this camera. Whether shooting in low light or bright sunlight, the Canon camera consistently produces sharp, vibrant images with incredible detail. The color reproduction is true to life, and the dynamic range allows for stunning contrast in various lighting conditions.One standout feature is the autofocus system, which is lightning-fast and incredibly accurate. It ensures that I never miss a moment, especially when capturing fast-paced scenes or spontaneous shots. The ability to customize focus points adds an extra layer of control, catering to both beginners and seasoned photographers.The camera's ergonomic design and intuitive controls make it a pleasure to use. The menu system is user-friendly, allowing easy navigation and quick access to a plethora of features. The build quality is robust, providing durability without compromising on portability.I appreciate the versatility of this camera. Whether I'm exploring photography or videography, it delivers outstanding results. The video quality is top-notch, with smooth and cinematic footage that adds a professional touch to my projects.The Canon camera's connectivity options, including Wi-Fi and Bluetooth, simplify the process of transferring and sharing images. Once I was able to figure out how to get it to actually connect to my Wi-Fi, it seamlessly integrates with various devices and applications, enhancing the overall user experience.In conclusion, the Canon camera has become an indispensable tool in my creative journey. Its exceptional image quality, rapid autofocus, and user-friendly design make it a standout choice for both enthusiasts and professionals. If you're in the market for a reliable and high-performing camera, Canon undoubtedly delivers on its promise of excellence.</t>
  </si>
  <si>
    <t>AGZPEFB552DZ6AZZKG6SVCYEHMGQ</t>
  </si>
  <si>
    <t>Camera bag to small for camera and accessories</t>
  </si>
  <si>
    <t>Returning the photography after many years, this camera seems to be an awesome way to start. The only drawback in my opinion is the camera bag is too small for the camera and the accessories that come with in this bundle.</t>
  </si>
  <si>
    <t>Sherwayne Gooden</t>
  </si>
  <si>
    <t>AGJMSW4LH6FA45BDZ5PY75Q22CUQ</t>
  </si>
  <si>
    <t>Spectacular</t>
  </si>
  <si>
    <t>My camera arrived in Jamaica fast, all accessories came that were listed, picture quality is good the autofocus sometimes takes a while to focus but all in all the battery hold a decent charge and the camera is easy to use.</t>
  </si>
  <si>
    <t xml:space="preserve">Local Government Employee </t>
  </si>
  <si>
    <t>AFXSYYR2F72DTEUJWTZWQWKR2RFQ</t>
  </si>
  <si>
    <t>Charger - EURO Plug</t>
  </si>
  <si>
    <t>The charger that was with this camera was not compatible with the wall plug here in the US.  Had to order a new charger in order charge the battery.  Other than that, this was a great value.</t>
  </si>
  <si>
    <t>Diana S</t>
  </si>
  <si>
    <t>AFQMPCTZQACPW5WDCFBUUJLHSHFA</t>
  </si>
  <si>
    <t>Good quality camera set up!</t>
  </si>
  <si>
    <t>I bought this for my son to use in his school photography class. He will be using this quality camera for a long time.</t>
  </si>
  <si>
    <t>Caete</t>
  </si>
  <si>
    <t>AH4XPUB25VGRF47YNAMHB26C5VCQ</t>
  </si>
  <si>
    <t>Less than $20 worth of extra "lenses".</t>
  </si>
  <si>
    <t>So the piece that attracted me to this package versus the other Canon packages on Amazon was the 3 included lenses. I should have known better. It DOES come with the 1 Canon kit lens. The other 2 lenses are XIT brand and the two of them together can be purchased for less than $20. They actually make the pictures worse. Also, just to note, these are not stand alone lenses. They screw onto the front of the lens like a filter would. These are completely not usable for any kind of quality pictures. An average point and shoot camera takes higher quality pictures than you will get through these lenses.If this is your first DSLR, the kit provides a decent value. All of the components are cheap, but will give you an idea if those are things you will use and should replace with better versions.The camera itself is (so far) awesome. The camera alone would have been a 5 star purchase. The package alone would be a 2 star purchase. The way it's listed and pictured is deceptive. Overall, it's worth the $10 over just the camera, but be sure to keep your expectations low.All the included components are as follows:$10.69 xit macro lens xt58wab$8.93 xit telephoto lens xt2x58$19.75 vivitar large gadget bag$22.46 xit tripod xt60trb$4.50 vivitar 4in pocket tripod$9.16 transcend 16gb flash card$16.99 transcend 32gb flash card$8.68 xit remote shutter release$4.93 xit SD/microSD card reader$7.46 pro series digital filter set$3.95 lens cap keeper (stick on)$2.94 xit universal screen protector$3.99 xit digital ultraviolet filter$3.00 vivitar cleaning kit and card wallet$14.95 slave flashTotal accessories: $142.38$449 Canon EOS Rebel T6 Digital SLR Camera Kit with EF-S 18-55mm f/3.5-5.6 IS II Lens (Black)</t>
  </si>
  <si>
    <t>Jimmy D</t>
  </si>
  <si>
    <t>AESQZEJCXKP4AZWAUAWBPA7WWV2A</t>
  </si>
  <si>
    <t>Camera is great. Don't get the Bundle.</t>
  </si>
  <si>
    <t>The camera is great, 5 stars. The accessories are cheap and not worth the getting the bundle. Just buy the base kit and buy quality accessories separately.</t>
  </si>
  <si>
    <t>SavvyDad</t>
  </si>
  <si>
    <t>AEVHACNSBYPSDWXHVRUX4XVVDOWA</t>
  </si>
  <si>
    <t>Great value, Good Package, not all "Canon" equipment</t>
  </si>
  <si>
    <t>Based on the fact that this package was $100 less than any other store (including retail and wholesale conventional stores), I was very concerned that there would be some sneaky practice involved such as swapping out the Canon lens that comes in the standard kit and replacing it with a cheaper lens. So far as far as I can tell, there is no such trickery. All of the items are packed in one big box as one item. Mine came in an additional outer amazon box. If that is surely the case there is absolutely no reason to buy this camera anywhere else, especially if you have Prime. I personally ordered it on Tuesday and it arrived on Thursday even though it was only guaranteed by Friday.As you might suspect everything except the camera kit itself (body, 1 lens, neckstrap, etc.) are not Canon brand. As shown in the picture the memory cards are transcend, and the rest is a blend between a few brands, mostly Vivitar and Xit Photo (the brand for the additional two lenses). I am not as qualified as I would like to be to comment on the quality of the two additional lenses, and so will update this review once I have a true photographer friend check them out.As for the camera itself, the big disappointment thus far has been the "Wi-fi" capability. We were upgrading from a Rebel T1, and the majority of the functions for this camera are the same and work great. If you bought this you were looking for an entry-level DSLR, and that is exactly what you get. The Wi-Fi function however is fairly horrendous. Yes, TECHNICALLY you can upload photos directly from the camera to a certain set of web services (including google drive which is my choice), but not without first installing software on your PC and/or phone and going through a complicated set up process. Once you have all that set up you quickly find there is no way to simply "upload all" photos from your camera, but you have to select and send them one by one. The only possible exception to this is the Canon service itself which I have no intention of using. I have not tried photos set up for HDR yet, but I am relatively sure it will have a hard time for that as it wasn't even advertised.Everything else about this camera is great, and the wife loved unpacking all the accessories. So far every item I have tested has worked great (the two memory cards, the memory card reader, the lens cap saver thingy, tripod. So many little things in here she didn't know she needed. I will update this review as I use more items or have relevant information.</t>
  </si>
  <si>
    <t>Chris</t>
  </si>
  <si>
    <t>AFTOHB7MHDEXQ37KTXGHUWWTMIXQ</t>
  </si>
  <si>
    <t>Easy to use</t>
  </si>
  <si>
    <t>As advertised</t>
  </si>
  <si>
    <t>Kimberly Smith</t>
  </si>
  <si>
    <t>AFX6EN2AHOICHIIGWUQ7GHBI2BAQ</t>
  </si>
  <si>
    <t>Perfect DSLR camera for starters</t>
  </si>
  <si>
    <t>Absolutely the best. Always loved canon cameras, and this bundle came with everything !</t>
  </si>
  <si>
    <t>Cat</t>
  </si>
  <si>
    <t>AH6TYYXG6TSGI2MYOLCO34ICHCRA</t>
  </si>
  <si>
    <t>Beginner, feels good to use</t>
  </si>
  <si>
    <t>I've used digital cameras before, but never anything like this. The ease of use is really good for a beginner, though I do have to look some things up to figure it out as I go. The kit feels like it comes with a lot of unnecessary extras that I don't see myself using, and the tripod it came with arrived broken so that's a bit disappointing. The extra lenses it came with seem pretty good so far, I'm excited to get out and use it for my upcoming traveling.The case it comes with is also a bit small, but it does fit the extra lenses, remote switch, the filters, SD card holder, USB , battery charger with the extra battery and the cleaning accessories so I suppose I can't complain much. It's just a really tight fit is all.</t>
  </si>
  <si>
    <t>Timothy</t>
  </si>
  <si>
    <t>AF6KOXT4UGGVCPICL6KICX6G6SSQ</t>
  </si>
  <si>
    <t>Very good quality</t>
  </si>
  <si>
    <t>The media could not be loaded.                                                                                            I am a beginner photographer and I have to say if you are looking to start photography this is the camera and kit you should get. The weight and battery life are really good. It was really easy to learn how to use it and switch the lens, the auto focus is really good. I havenâ€™t had a change to check the WiFi connectivity but I will</t>
  </si>
  <si>
    <t>DeionaDeiona</t>
  </si>
  <si>
    <t>AENXR7IOHGOW4QY5VPVSUNJ4IROA</t>
  </si>
  <si>
    <t>Amazing Camera, "Okay" bundle</t>
  </si>
  <si>
    <t>The camera is 5 stars quality but the bundle makes it 2 stars. Using cell phones to take picture's really had me thinking I was a bit of a natural and worse, a professional photographer. However, I've had expensive camera's before by Kodak and Nikon and they were easy to use when I brought them. I LOVE taking photo's and scrap booking  family so, I thought I should buy a good camera to make my photo's look better. I also brought the T6 because of the name "rebel." Silly idea. I opened the camera and I thought I could just cut it on and you have to charge a battery and then add a battery AND the like memory card. And its not like you can just take a picture and then edit the exposure, brightness and so on. You have to like master the settings and read the manual before you can do anything. My brother had a friend come over with his T6I and he helped me with the settings so I could take basic photo's. He told me to keep my setting in 'program' and he set me up in the 'raw' format.  The reviews said the lens and flash are not compatible with the T6 so, I have a lot of things I can't use until I take a class or buy a book for Dummies. I mostly take photo's of people but, I brought the bundle to use the lens to take picture's of nature, the sun, tree's and flowers or sky scrapers so the lens are a disappointment. The camera itself is so amazing, I look forward to spending money on quality lens. The camera itself is 5 stars. I am a beginner and I see the different in quality. As a beginner, right now, I use app's to edit my photo's, not the camera. But, I love the way people seem to 'pop' out in photo's and how natural light looks with this camera.The order came really faster and I expected it much later. The package was set up perfectly and maybe its not the camera and its me. Cells phones have me all messed up but, I learned how to edit pictures with cell phone app's so maybe it will help me later</t>
  </si>
  <si>
    <t>Linda Geist</t>
  </si>
  <si>
    <t>AFA5XGQO7JDKBFP3CNZEVMUNU3KA</t>
  </si>
  <si>
    <t>Unsure about value of this</t>
  </si>
  <si>
    <t>Off brand lenses.  Littlest camera bag I ever saw/more like a makeup bag. Not sure if I am keeping this.</t>
  </si>
  <si>
    <t>Steven Haff</t>
  </si>
  <si>
    <t>AHFTHBWQFOEXNOECLHIMSZ5MNT4Q</t>
  </si>
  <si>
    <t>Piece of bundle missing</t>
  </si>
  <si>
    <t>Although it is minor the description says there are supposed to be 2 SD cards but I only received 1. I would give 4.5.</t>
  </si>
  <si>
    <t>Bill and Kathy Thoel</t>
  </si>
  <si>
    <t>AGOVDIJJWG5REAIXCEBVFGI6EPHQ</t>
  </si>
  <si>
    <t>Forget the "Bundle"</t>
  </si>
  <si>
    <t>As expected since the camera is a new version of a much used older camera - the camera is great and very advanced over its predecessor. But the non-canon Bundle with it is pretty unhelpful and low quality.</t>
  </si>
  <si>
    <t>Kimm Redding</t>
  </si>
  <si>
    <t>AHTESKCXKMXEOBN5MGTHBP4YGY3A</t>
  </si>
  <si>
    <t>LOVE LOVE LOVE</t>
  </si>
  <si>
    <t>I am not a professional photographer but did have a Nikon camera years ago before DSLRs came out and basically taught myself photography. Nothing special, and mainly used the Auto function. This camera has taken the place of that Nikon Dinasaur and I like it as much as the Nikon. The pictures come out so clear and clean. I am flabbergasted at the price of special lenses, but I will save up for some that I want. The auto-focus works perfectly. Very easy to learn on. And you can't go wrong with the price. I guess if I had to say how this kit could be improved, would be if the kit had different lenses other than the ones that came with the kit. But then, that would jack the price up on the total kit.HIGHLY recommend, regardless.</t>
  </si>
  <si>
    <t>Beth Kurtz</t>
  </si>
  <si>
    <t>AH3NLHDJTNK3E4H56XLVIJMLGCLA</t>
  </si>
  <si>
    <t>Iâ€™m a Canon Fan</t>
  </si>
  <si>
    <t>Thanks to circumstances beyond my control my camera swam in the ocean! This camera came to the rescue!!! I had a couple of jobs lined up and this is so good and so easy to work!!!The pictures were amazing thanks to a great camera!</t>
  </si>
  <si>
    <t>Andre Rutkowski</t>
  </si>
  <si>
    <t>AFHN77KSITWMIXXTP6A7J4S3WH7Q</t>
  </si>
  <si>
    <t>Perfect starter kit</t>
  </si>
  <si>
    <t>Great kit with everything you need to get started with photography. Absolutely great!</t>
  </si>
  <si>
    <t>Papa Bear</t>
  </si>
  <si>
    <t>AHUST5J4ZL6U4NW4I2SW5TFTAKEQ</t>
  </si>
  <si>
    <t>Delicious Cheese Powder!</t>
  </si>
  <si>
    <t>This cheese powder is amazing. It tastes delicious and cheesy. The flavor is a lot like the powder that comes in Kraft macaroni and cheese boxes, except without the saltiness. This cheese powder is excellent for making any kind of cheese sauce. It dissolves easily into water or milk and makes a creamy sauce. We add this to regular, boxed mac &amp; cheese to ramp up the cheesiness. If youâ€™re making a thin sauce, you do have to whisk or beat the powder to avoid lumps. Weâ€™ve never had a problem with lumps when adding extra cheese powder directly to the prepared mac &amp; cheese from a box.This versatile powder is very fine and great for sprinkling. Our favorite is to add sprinkle this over popcorn with a little butter- flavored cooking spray. The powder adheres really well to the popcorn and tastes delicious, though you do need a fair amount of it. Still, cheese popcorn really elevates movie night to a whole new level. The kids are obsessed with this and add it to everything I let them. This cheese powder is perfect for broccoli cheese soup, casseroles, or sprinkling over French fries, chips, or crackers (and yes, weâ€™ve done all of those!).This cheese powder stores well, for the most part. The shelf life of an unopened can is about 10 years, according to the manufacturer. We havenâ€™t had any cans from this manufacturer for that long, but these cans do last for at least a year without the quality diminishing. Once opened, the cheese powder lasts for 2-3 months on the shelf without diminishing in flavor. However, we live in a humid climate, so at about 2 months in you run into the problem of the cheese powder clumping up. Once it does that, the flavor is still fine, but itâ€™s much more difficult for it to dissolve, you canâ€™t use it for sprinkling, and it makes for a lumpy, grainy sauce. If you plan to store an open can for more than about a month, youâ€™ll need to put a couple of food-safe desiccant packs into the open can.This is a great cheese powder that you can use for long-term storage, but also for just regular, everyday use. We donâ€™t have to struggle to rotate this into our diet. We got these cans on sale for about $20/can on Amazon, which is a great deal, and cheaper than most other cheese powders on Amazon. When this stuff comes on sale, you better believe, weâ€™re buying it!</t>
  </si>
  <si>
    <t>Grocery &amp; Gourmet Food</t>
  </si>
  <si>
    <t>Julie woodin</t>
  </si>
  <si>
    <t>AGBC2NTWPTX4DYITK7RHTP5BGF7A</t>
  </si>
  <si>
    <t>Love this cheese product</t>
  </si>
  <si>
    <t>Absolutely love this cheese product a very picky neurodivergent child who absolutely loves it. Tried some different recipes with it. Every one of them were delicious. Price was very, very good. The first cam that I ordered came dented and the vendor immediately replaced it for free with a new one and apologies upstanding vendor. We  Will definitely be buying more.</t>
  </si>
  <si>
    <t>ASH</t>
  </si>
  <si>
    <t>AESDS6RIZIFXYY5NFDRMCRGHCHKA</t>
  </si>
  <si>
    <t>Better than Kraft Macaroni and Cheese sauce, versatile, large package.</t>
  </si>
  <si>
    <t>This stuff is great for making homemade mac and cheese.  I just added it to my noodles with a little bit of the pasta water, covered it in layers of real cheese and baked.</t>
  </si>
  <si>
    <t>boxingrandy</t>
  </si>
  <si>
    <t>AFUJAPYW2DB3HJEPKBJ4V4L2XWPA</t>
  </si>
  <si>
    <t>Not Kraft</t>
  </si>
  <si>
    <t>Definitely not Kraft. Has a weaker taste than Kraft and reason I use that as an example is I tried them side by side powder alone. Not a bad flavor but just not as strong of a flavor so you have to use a bit more. All in all good product though. Just wish it was as strong as Kraft flavor.</t>
  </si>
  <si>
    <t>Precise Disarray</t>
  </si>
  <si>
    <t>AF2BLE54TEMGZ546U763ZHZRXC4A</t>
  </si>
  <si>
    <t>looooong term pantry, emergency prep, 25 year shelf life unopened, stacking calories</t>
  </si>
  <si>
    <t>I buy Augason products when they are on sale. Been doing this on and off for a few years now. Always been a bit of a "prepper", since I was a toddler it seems, haha (In my 40s now). I has served me well through power outages, sicknesses, unemployment, and even bigger stuff like the pandemic, and now... *vaguely gestures around* everything else that is going on. I've never been one to be without when anything has come up. I never did "emergency food" if only because I didnt have the budget. I would stick with typical foods and try to store them well. Well now I have a little more wiggle room in my budget, and with the on and off sales of long term storage (20+ years), I take advantage when I can. I remember buying some Augason eggs back in 2019 for $19. Today? $33-56 for same container, depending on the day.And so, I haven't opened this 3lbs 4 ounce container of cheese blend powder.. sorry. I dont intend to any time soon. But I wanted to shore up my options. Having some soups and such just adds flavor to other options used. I can add more veg, or a protein, or beans, or simply have some bread to dip into it. Or I can use as way to flavor something. I have a slew of reviews to write on various Augason products, and so they will all be pretty much the same: Super long term storage (25+ years), no matter what the weight, it will be stuffed into a #10 can (that reads, "number ten", not ten pound. I see that mistake in reviews). They keep sizes uniform. Next size up is a round bucket, next size up gets into the rectangular buckets. This is for storage that can be uniform, etc. So yes, you may buy a 7 ounce item that is volume wise that takes up a smidge of space, but it will be packed into a large #10 container. Just remember, all food products are sold based on weight, not volume anyway.  All of my containers have been in perfect condition. Maybe one day soon I will try one container out and see how the product actually is.Everyone's SHTF scenario varies. It could be bad weather (tornadoes, hurricanes, blizzards, ice storms), could be illness, could be road trip gone wrong (you do keep supplies in your car too, right?!), could be unemployment, or power outage, or lack of transportation, or oven/fridge/other appliance break down, or bigger stuff like plagues, food shortages, supply chain issues, *cough WW3 cough*, etc. No matter the situation we all need some things to get by: we need is food, water, shelter, some hygeine and medical stuff, and so on. You dont have to stack "emergency supplies" but you do need to stack shelf stable food items. Buy a few extra things every single time you go to the store. If you get to a spot that you feel comfortable and have the budget, then grab the "emergency" items like Augason offers. I like adding it in and just forgetting about it.I give 5 stars because the cans always are in perfect condition, they have regular sales, are good about shipping items as soon as they can, have lots of items to choose from, and so far seem to be of good quality.</t>
  </si>
  <si>
    <t>jam1</t>
  </si>
  <si>
    <t>AEA2R566HRPLDPMCTHYRLPZLCGUQ</t>
  </si>
  <si>
    <t>Item just as described.</t>
  </si>
  <si>
    <t>Great price and have it on the shelf just in case I need it.</t>
  </si>
  <si>
    <t>Cowboy Knueve</t>
  </si>
  <si>
    <t>AGN5E2XZAD5HGDXNY462UYI5XAJQ</t>
  </si>
  <si>
    <t>Supplies for bulk Mac n Cheese</t>
  </si>
  <si>
    <t>Arrived in good condition. Hope it makes a good sauce for on mac n cheese.</t>
  </si>
  <si>
    <t>Paul A.</t>
  </si>
  <si>
    <t>AH5PIKFXD5X6CE7ABYQEUSKWANDQ</t>
  </si>
  <si>
    <t>Cheese Powder</t>
  </si>
  <si>
    <t>I am not a fan.It is not bad, but I tried to make a simple mac and cheese using this powder and I cannot believe how weak the flavor is. O started out using two cups and finally used a third of the very large can and still had a weak cheese sauce mix. Do not expect this to be like the powdered cheese packets in boxes of name brand mac and cheese, as is is not even in the same ballpark considering flavor strength. The flavor is not bad, but it is not strong enough for four or five stars. The weakness makes this sauce extremely expensive.I was hoping for restaurant grade cheese powder considering the cost. I was mistaken.</t>
  </si>
  <si>
    <t>Seth.H</t>
  </si>
  <si>
    <t>AGZMI42HM5KQMEPAEZ66WZWWXEFA</t>
  </si>
  <si>
    <t>Tasty, Handy, Tastes like cheese, but lots of sodium</t>
  </si>
  <si>
    <t>I bought this as an additive and not as sauce so I haven't made sauce with it.  Works great in ramen, rice, beans, thicken up tomato sauce adding cheese flavor without the sticky breakdown of shredded cheese. So far I like it a lot, can't comment on shelf life yet.</t>
  </si>
  <si>
    <t>Ernest Clayton Cordell, Jr.</t>
  </si>
  <si>
    <t>AF5RIYLOWQ5RGIGVAFYEHM3H46VQ</t>
  </si>
  <si>
    <t>I believe it's cheddar</t>
  </si>
  <si>
    <t>From the popular Kraft mac'n'cheese, I became accustomed to using a cheese powder, but when I bought Barrillo in bulk, I started using the white cheese sauce in a No. 4 tin.  It just didn't satisfy like the Kraft, but this sauce fills the bill.</t>
  </si>
  <si>
    <t>AJS</t>
  </si>
  <si>
    <t>AHA24MQV7CXUYHC4E6T2LEDFOH2Q</t>
  </si>
  <si>
    <t>Decent but  misses the mark</t>
  </si>
  <si>
    <t>I have bought this cheese mix a few times. What I like is its convenience. Its great to have on the shelf for emergencies  or even everyday use. What I don't like is  Artificial colors  like the  FDC yellow 5 and 6 used in this.  Using garbage  ingredients  when there are  better alternatives just  takes a great product and  ruins it.  Instead of using cheap toxic dyes  the mfg should use alternatives turmeric, beta-carotene, and annatto.  Kraft mac and cheese went this route .</t>
  </si>
  <si>
    <t>Chloe</t>
  </si>
  <si>
    <t>AGWCLEHBIOPEV2HCDI5Y25QSL6RA</t>
  </si>
  <si>
    <t>Tastes great but be aware-</t>
  </si>
  <si>
    <t>This is a really big tub of powdered cheese! I did not pay enough attention when I ordered it lol Tastes great in our backpacking meals though!</t>
  </si>
  <si>
    <t>University Doc</t>
  </si>
  <si>
    <t>AGQ2TSBBVKJQQCIBQQVSNB256PTA</t>
  </si>
  <si>
    <t>Nice to keep on hand! Highly recommend!</t>
  </si>
  <si>
    <t>Nice to keep on hand for everyday use and emergencies as a change of pace from the wholesome food. Highly recommend. Good for ten years.</t>
  </si>
  <si>
    <t>Odyssey Camper</t>
  </si>
  <si>
    <t>AE2MJATCXASYYSC6P4YBUJBGPUBQ</t>
  </si>
  <si>
    <t>If vanilla pudding were cheese flavored</t>
  </si>
  <si>
    <t>I like almost every Augason Farms product. The quality and taste is generally VERY good.  But not this stuff.  I thought it might be something like that taco bell cheese sauce, but it's more like "if spray cheese was a Jello Pudding flavor.  But taste is a subjective thing, so I'll give it 3 stars for the tart saltyness.</t>
  </si>
  <si>
    <t>tamara kailing</t>
  </si>
  <si>
    <t>AGDWQDNBBYRU2Z532RZEHU6AKDMA</t>
  </si>
  <si>
    <t>love it</t>
  </si>
  <si>
    <t>AsHperson</t>
  </si>
  <si>
    <t>AFECXW3ALJPA7GX2PFT5XXOWDNKA</t>
  </si>
  <si>
    <t>Pretty good but not good on its own</t>
  </si>
  <si>
    <t>I like to make my own Mac N cheese and this makes a good creamy texture after soaking up a lot of fluid and some stirring. It doesn't leave clumps which is amazing. The cheese flavor is pretty mild so I usually add some shredded cheese for texture and salt to taste.</t>
  </si>
  <si>
    <t>Karen T</t>
  </si>
  <si>
    <t>AGGRVANKCCCQETJ6FGKI2H5PZAHQ</t>
  </si>
  <si>
    <t>Great for long term food storage</t>
  </si>
  <si>
    <t>I am trying to build up a long term food storage. This seems like the perfect addition. Who doesnâ€™t like cheese. In the event of a disaster, it will be a welcome tasty surprise.</t>
  </si>
  <si>
    <t>Prime Member</t>
  </si>
  <si>
    <t>AE5IJONLM63VTRKFRULZGRDUKBTQ</t>
  </si>
  <si>
    <t>Arrived in excellent shape. 15 months old but 30% off coupon made it worth while.</t>
  </si>
  <si>
    <t>I expected the Augason cheese blend powder to be a little old with the available 30% off coupon. I received my can August 12 2024 and The Lot# date. on the can I received was 10APR23 with BB date of 10APR33. I am very pleased with the deal as a whole. No dents or dings on the can.</t>
  </si>
  <si>
    <t>S. C. Greene</t>
  </si>
  <si>
    <t>AEVYOPJQBAWABWO632V43TTCPMQQ</t>
  </si>
  <si>
    <t>Great taste, easy to use, LOTS in the can</t>
  </si>
  <si>
    <t>I was a bit surprised at the size of the can -- I now have lots of cheese powder! It has a less-salty taste that your average boxed mac and cheese package, so if you like that flavor, just add some salt. However being a little less salty means you can also use this for other recipes that need cheese that aren't over-the-top salty. It mixes well without clumping (I just add a little at a time, or mix with cool water or milk first) and it also lends itself well to spices like garlic, etc, on alfredo-y type sauces. I hope I can make use of it all -- I may try to freeze some of it to see how it comes out after being thawed, so I'll update on that later.</t>
  </si>
  <si>
    <t>Rhonda</t>
  </si>
  <si>
    <t>AGINFXY5FEPZF57RHY4ZSI3HVJLA</t>
  </si>
  <si>
    <t>Super fast shipping just as pictured!</t>
  </si>
  <si>
    <t>Super fast shipping no damage to can. Just as described! Will buy again and try more of your products! Thank you</t>
  </si>
  <si>
    <t>Jason K.</t>
  </si>
  <si>
    <t>AFUWHVGJIEWEIULKLQRTME3UJPQQ</t>
  </si>
  <si>
    <t>Checkmate in Style: The Perfect Blend of Tradition and Portability!</t>
  </si>
  <si>
    <t>As an avid chess enthusiast, I've always sought a set that marries classic aesthetics with modern convenience. The Hurdaos Magnetic Wooden Chess Set has exceeded my expectations in every way. The 15-inch handcrafted board is not only visually stunning but also folds into a compact, portable case, making it ideal for both home and travel. The magnetic pieces stay firmly in place during play, yet are easy to move, ensuring an uninterrupted game even on the go. Each piece is meticulously crafted, adding a touch of elegance to every match. Whether you're a seasoned player or a beginner, this set offers a seamless blend of functionality and style. Highly recommended! â­â­â­â­â­</t>
  </si>
  <si>
    <t>BR</t>
  </si>
  <si>
    <t>AEHK4Q6AXU7DLWSIGWR5QOKK2YEA</t>
  </si>
  <si>
    <t>Very sturdy</t>
  </si>
  <si>
    <t>For its price, the Magnetic Wooden Chess Set delivers excellent value. Itâ€™s portable, durable, and visually appealingâ€”making it a must-have for anyone looking for a well-rounded chess set, whether for casual play or tournament-level competition. If youâ€™re in the market for a quality, magnetic wooden chess set, this one will not disappoint.</t>
  </si>
  <si>
    <t>ntnt</t>
  </si>
  <si>
    <t>AG7SMCXVRNWIHT4NBVB6QNDSN5OA</t>
  </si>
  <si>
    <t>Excellent Magnetic Chess Set !</t>
  </si>
  <si>
    <t>What a very nice chess set for the price. Everything seems to be high quality and functional. I am really impressed with the magnetic feature, it's somewhat intriguing. The chess pieces hold well on the board, and if you try to use another magnetic object, like a refrigerator magnet (checking the magnetism of the board itself), some are very weak or won't work at all. However, every magnetic chess piece holds excellent ! Even holding the board upside down! The hinges and hasps are very good and the 2 little latches are like a small bullet catch to kinda snap lock in place so they don't fall open. The storage compartment also is very good in holding and keeping the pieces in place do when it is opened, they won't fall out, providing you put the pieces in their proper spot properly. The felt on the bottom of the pieces are excellent for the protection of the board and lifting off the board easily making a move. The chess pieces are very well made and finished with no sharp edges or roughness. The weight of the set was surprisingly of very good weight, so if you play in a vehicle, it will stay in place with no problem. This is a fantastic chess set for any skill level, to include the excellent portability! I highly highly recommend this chess set !</t>
  </si>
  <si>
    <t>The McKenzie's</t>
  </si>
  <si>
    <t>AGQ72UQUDFKEB4CN6VXHSTGUO6AQ</t>
  </si>
  <si>
    <t>Beautiful chess set that travels well!</t>
  </si>
  <si>
    <t>Great quality, travels well. My son loves to play chess, and this was his Christmas present. After Christmas, we took it with us on an out-of-state road trip. He and our daughter had a blast playing chess in the hotel on a rainy day. They could even play it in the car while we were driving because the pieces are magnetic.</t>
  </si>
  <si>
    <t>Tova R.</t>
  </si>
  <si>
    <t>AH46RSX2Z4NHX36B6UMCEFEEHYLQ</t>
  </si>
  <si>
    <t>Nice Set. Good Price.</t>
  </si>
  <si>
    <t>In 2023 we taught ourselves how to play Backgammon. In 2024 we taught ourselves how to play Skip Bo and other card games. For 2025 we decided to learn the game of Chess. This set is a nice size; the pieces have a good weight to them and feels good in the hand; magnets offer perfect adhesion to board without making them difficult to move. Even if I were already skilled at the game, this would be a nice set at a very good price. Fits well in our games travel case too. We will enjoy it for years to come. Shalom.</t>
  </si>
  <si>
    <t>Jaycee</t>
  </si>
  <si>
    <t>AHWS7UTVIWIQN67MVYIJVABEMXHA</t>
  </si>
  <si>
    <t>Great Quality for the price.</t>
  </si>
  <si>
    <t>Great board overall, the finish on the board feels great, the pieces just glide across. The magnets help with the stability of the pieces so that they're not falling over at the slightest bump. It's not too strong either where you would be lifting up the whole board when you lift up a piece, the strength of the magnet is just perfect. I love the overall design, how the shapes have a slot for storage instead of just piling all the pieces in. Overall 10/10 chess set, I love the extra queens.</t>
  </si>
  <si>
    <t>Carl Pat Johnson</t>
  </si>
  <si>
    <t>AGEOPVR2EZFXK4VKO4J5AE6LORIA</t>
  </si>
  <si>
    <t>Solid quality.</t>
  </si>
  <si>
    <t>I am very happy with the quality of this set. Excellent looking, solid, magnets are the perfect strength. And the Storage area is very well done. Good looking quality item.</t>
  </si>
  <si>
    <t>Yoshi</t>
  </si>
  <si>
    <t>AE5HAXSSIX6WJ4MWWH77XKXF45GQ</t>
  </si>
  <si>
    <t>Beautifully crafted</t>
  </si>
  <si>
    <t>Each piece has a felt bottom to prevent scratching the chess board surface. The wooden chess set is a beautiful decoration for the living room. it is portable and magnetic, so it is ideal for travel.</t>
  </si>
  <si>
    <t>Kim W.</t>
  </si>
  <si>
    <t>AFIW7QXGVIKQ3SJRNZP574EKP6MQ</t>
  </si>
  <si>
    <t>Great Quality!</t>
  </si>
  <si>
    <t>This chessboard is of very high quality. It folds in half to store all of the pieces inside! The board has magnets so the pieces won't fall off easily. You have to really try to make them fall. It also comes with 2 extra queens, in case of a promotion. Quality-of-life things like that are what make this board amazing!</t>
  </si>
  <si>
    <t>Daniel J. Loomis</t>
  </si>
  <si>
    <t>AF26PPW7YOCTQ4PFKODTOZYGEZHQ</t>
  </si>
  <si>
    <t>Beautiful set</t>
  </si>
  <si>
    <t>This was a present for my child.  He loves the game and stated I should give it a 5 rating!</t>
  </si>
  <si>
    <t>Audrey B GatesAudrey B Gates</t>
  </si>
  <si>
    <t>AF326PRBN45WYA7IGCWBXOPULBNQ</t>
  </si>
  <si>
    <t>Nice except for checkers.</t>
  </si>
  <si>
    <t>24 checkers, but 11 were brown and 13 were white</t>
  </si>
  <si>
    <t>VICTOR ALFONSO ARROYAVE TRECO</t>
  </si>
  <si>
    <t>AGJXWNDDKQXM2QYSEWBD5H45W2XA</t>
  </si>
  <si>
    <t>very pleased !!!</t>
  </si>
  <si>
    <t>Excellent Quality</t>
  </si>
  <si>
    <t>Wahidullah Azizi</t>
  </si>
  <si>
    <t>AGIXZNTB7XZMGZPLW7J4VQCAJKWA</t>
  </si>
  <si>
    <t>This is what I wanted, high quality and beautiful!</t>
  </si>
  <si>
    <t>Great!!!</t>
  </si>
  <si>
    <t>Paul C</t>
  </si>
  <si>
    <t>AGZP4U474HLGQGAT3ARDADAZHBOA</t>
  </si>
  <si>
    <t>Magnetic chess boardâ€¦LOVE!</t>
  </si>
  <si>
    <t>I bought this for my almost 10 year old grandson! I appreciated the QUALITY! The fact that itâ€™s magnetic and the pieces donâ€™t get knocked over is a great feature! Inside is organized! I can imagine paying twice as much! Great purchase!</t>
  </si>
  <si>
    <t>Linda M. Fields</t>
  </si>
  <si>
    <t>AFHBL6TP4XPEUXCZRFBIQFVSWQVA</t>
  </si>
  <si>
    <t>Beautiful chess set</t>
  </si>
  <si>
    <t>Beautiful chess set. I love the magnets! The case/board is very well made</t>
  </si>
  <si>
    <t>Carcar</t>
  </si>
  <si>
    <t>AFANMTP7YWG4HCU2SEH4LVUT7XLA</t>
  </si>
  <si>
    <t>Chess game set! I liked that it was portable</t>
  </si>
  <si>
    <t>I'm learning how to play chess along with my wife</t>
  </si>
  <si>
    <t>Greg</t>
  </si>
  <si>
    <t>AFCAB5QSPSWKHTWQ3XEHYGMTXBVA</t>
  </si>
  <si>
    <t>Great quality!</t>
  </si>
  <si>
    <t>Very happy with this chess set.  It was ordered for a Christmas present and my 13 year old grandson was very happy with it.</t>
  </si>
  <si>
    <t>Britney reeves</t>
  </si>
  <si>
    <t>AHBH6ENRQ5GAMF625UH6X2NDDXNQ</t>
  </si>
  <si>
    <t>Magnets are strong</t>
  </si>
  <si>
    <t>Got this for my boyfriend for Xmas he kicked my butt of coarse but it is good quality take little space and was alot of fun challenging each other totally worth the money for something to do on a cold night</t>
  </si>
  <si>
    <t>D. B.</t>
  </si>
  <si>
    <t>AENBOCOZCJNDWNMU5DX6V7MMIEAQ</t>
  </si>
  <si>
    <t>really nice set</t>
  </si>
  <si>
    <t>It's a great set for the money.love having the padded holder inside for each piece - you always know if you are missing anything.And they include a second Queen, which is a nice touch if you ever get a pawn across...</t>
  </si>
  <si>
    <t>Spent $74 on these shoes. Didn't fit, returned for refund. I only received $18 back for my refund!!!!!!!!!!!!!!</t>
  </si>
  <si>
    <t>AGTRDY5HAXRVN7UBZTXSOFFGPKHQ</t>
  </si>
  <si>
    <t>Worth it! Very nice chess set.</t>
  </si>
  <si>
    <t>Carissa</t>
  </si>
  <si>
    <t>AGDOPWXF6VZ7NTNAV3HPI4BH32PQ</t>
  </si>
  <si>
    <t>Great Value</t>
  </si>
  <si>
    <t>Sent this to our daughter while they were away at overnight camp. They loved the surprise snack package. Their favorite part was the different varieties. Would definitely purchase again.</t>
  </si>
  <si>
    <t>Suess55</t>
  </si>
  <si>
    <t>AGX222DMXY7RVWW7E4GETHR6QYEQ</t>
  </si>
  <si>
    <t>Very good variety</t>
  </si>
  <si>
    <t>Very nice variety of chips.  Taste very fresh</t>
  </si>
  <si>
    <t>Buyer1in Town</t>
  </si>
  <si>
    <t>AFEASF3J43HK4QPVTGBMBGR4KVVA</t>
  </si>
  <si>
    <t>Same good old products</t>
  </si>
  <si>
    <t>Nice and fresh. Excellent value for the money</t>
  </si>
  <si>
    <t>jem</t>
  </si>
  <si>
    <t>AF3IXB43TPHBQS34NEEFLDHVJJNA</t>
  </si>
  <si>
    <t>Great for lunches!</t>
  </si>
  <si>
    <t>This is a nice selection of different flavors that are convenient to pack as a snack to accompany a meal.</t>
  </si>
  <si>
    <t>Carolyn Alexander</t>
  </si>
  <si>
    <t>AE2ZU4ZY4WGANQWXQFKY3MVSU5ZA</t>
  </si>
  <si>
    <t>Cost</t>
  </si>
  <si>
    <t>Love the value and variety of chips in this combo. I love Lays brand of chips.  They were very fresh and not too much salt</t>
  </si>
  <si>
    <t>Donna Weingarten</t>
  </si>
  <si>
    <t>AEORMBJDR3VRR4IH43MZNPKA7UAQ</t>
  </si>
  <si>
    <t>Tasty</t>
  </si>
  <si>
    <t>Fresh, taste good and just enough to have with a sandwich, as a snack or with a meal</t>
  </si>
  <si>
    <t>Linda Hess</t>
  </si>
  <si>
    <t>AFIGKDDKE4XYADHXCJLLMPKRF3MA</t>
  </si>
  <si>
    <t>This is a fantastic item and I highly recommend it.</t>
  </si>
  <si>
    <t>The size is perfect because if you want a small bag of chips and then you stop eating itâ€™s just perfect. The quality is good. The value for money is great.</t>
  </si>
  <si>
    <t>Greg W</t>
  </si>
  <si>
    <t>AFTUJTBOTTCYJMUNKZYWFGNEBC4A</t>
  </si>
  <si>
    <t>Wasn't complete</t>
  </si>
  <si>
    <t>I like these all but would have liked an assortment. There were no fritos a ND only 2 cheetos</t>
  </si>
  <si>
    <t>Lolita</t>
  </si>
  <si>
    <t>AHM2GU7IVKBJIR55WFNNNSXWAJCQ</t>
  </si>
  <si>
    <t>Good product</t>
  </si>
  <si>
    <t>A good product at a decent price.</t>
  </si>
  <si>
    <t>D breault</t>
  </si>
  <si>
    <t>AF7OUJDVVB5UWSBCRQUUN2T2WXWA</t>
  </si>
  <si>
    <t>Great Lays Chips</t>
  </si>
  <si>
    <t>Fast delivery! 1 day early! Great packging.</t>
  </si>
  <si>
    <t>can rate</t>
  </si>
  <si>
    <t>AHKUPRQHJTHKEZRTBAUMGUGDMZQA</t>
  </si>
  <si>
    <t>Great deal fast shipping</t>
  </si>
  <si>
    <t>Sierra</t>
  </si>
  <si>
    <t>AFBCE2IX27A6WYATBP3HHGKYCT4A</t>
  </si>
  <si>
    <t>Great selection but eat fast</t>
  </si>
  <si>
    <t>Baked lays are always a great selection but they arrive fairly close to the expiration date so you have to eat them pretty quickly. Pretty cheap for what you get which is super nice.</t>
  </si>
  <si>
    <t>effie lee preciado</t>
  </si>
  <si>
    <t>AH7DL3JZRHU2MS3IPKSNJX2Q662Q</t>
  </si>
  <si>
    <t>The price and quality</t>
  </si>
  <si>
    <t>I love them all I use them for everyday snacks</t>
  </si>
  <si>
    <t>Rambo3399</t>
  </si>
  <si>
    <t>AESIGTEBECI5EZB6YW65JVPB2BVQ</t>
  </si>
  <si>
    <t>Review</t>
  </si>
  <si>
    <t>Tasha Street</t>
  </si>
  <si>
    <t>AH67THD4EJZOL4RDGYTSVVS7F5MQ</t>
  </si>
  <si>
    <t>A great buy when u have an upcoming school event. Get it delivered right to your door. They were very fresh and crisp. Great value for the money's. Came in the same box you get at the store.</t>
  </si>
  <si>
    <t>Joyce zavala</t>
  </si>
  <si>
    <t>AHCGBC4BGIZSO7MSZEHFF7ET7LDA</t>
  </si>
  <si>
    <t>Very good</t>
  </si>
  <si>
    <t xml:space="preserve">Katherine </t>
  </si>
  <si>
    <t>AGZOIR4APKL47IFMNGU4N4QQT52Q</t>
  </si>
  <si>
    <t>Good deal</t>
  </si>
  <si>
    <t>These chips are so tasty. I will be getting more of these! My kids and husband love them.</t>
  </si>
  <si>
    <t xml:space="preserve">Although I haven't used it as yet I love my products </t>
  </si>
  <si>
    <t>AFTZFXGOGRQG4HRRCUYUAJV5Y7RQ</t>
  </si>
  <si>
    <t>These are for the children</t>
  </si>
  <si>
    <t>My children love them</t>
  </si>
  <si>
    <t>Anthony Freespirit</t>
  </si>
  <si>
    <t>AFEDP4O7WC7N7N4WTLGF6BB4NVQA</t>
  </si>
  <si>
    <t>excellnt item</t>
  </si>
  <si>
    <t>deliverd quick and products what shown</t>
  </si>
  <si>
    <t>brspe3591</t>
  </si>
  <si>
    <t>AEEBVST55VP2CVRQ5TGTGXICCQZQ</t>
  </si>
  <si>
    <t>Good Gift Idea</t>
  </si>
  <si>
    <t>The shipping was quick and package came in great condition! This a great gift for anyone who loves spicy chips can't get enough of them!</t>
  </si>
  <si>
    <t>Susan O.</t>
  </si>
  <si>
    <t>AEGSHXDZVI55GLQF4L2SGEMHYJGA</t>
  </si>
  <si>
    <t>good value</t>
  </si>
  <si>
    <t>Sleek, simple, modern elegance. Works well with just enough program ability to brew good coffee! I would recommend this coffee maker.</t>
  </si>
  <si>
    <t>AFMPWWTLFRLOCLQFYD2W37CMHS5Q</t>
  </si>
  <si>
    <t>Beautiful and well made - but very loud audible sounder upon brew completion!</t>
  </si>
  <si>
    <t>Looks great on the counter in my white kitchen and makes great coffee.  I love the #4 cone filters this unit uses rather than the pleated basket filters typically found on 12 cup coffee makers.  Be warned however, that when it is done brewing the coffee it sounds off with an extremely loud notifier.  Late sleepers in the house may find this annoying, my wife certainly did.  The horn is through hole soldered onto a circuit board behind the top brushed aluminum trim, same circuit board as the buttons and display.  It easy enough to dissemble to access the board to de-solder and remove the horn.  I didn't need the horn since I can tell the coffee is ready by looking at the clear glass carafe.</t>
  </si>
  <si>
    <t>Mark C.Mark C.</t>
  </si>
  <si>
    <t>AGP6ZWDYEFINWQJNOWB4QSVUFX6A</t>
  </si>
  <si>
    <t>It  has a few design flaws, but--most important-- it makes very good coffee</t>
  </si>
  <si>
    <t>Background: my old top-rated coffee maker finally died and I had to replace it.  Tried a top-rated and spendy Cuisinart first-- good ergonomics, mediocre coffee (bland and bodiless).  Next went to the "best buy" rated Black &amp; Decker-- a litter better but the same thing.  Decided to take a chance on this one before just using pour-over on weekdays too, which is less convenient.Everyone is right about the two main flaws in this Kenwood.  It is very difficult to fill because of the way the openings are situated plus the design of the carafe.  Snap-off the carafe's lid and it's easier, or you can use a large measuring cup instead.  It's clumsy but manageable.  And, the "coffee ready" beep is REALLY loud.  I can hear it halfway across the house.  First morning my wife thought a smoke detector was running low when she heard it.  We shut the bedroom door when we use it.  I wish it had a disable switch.All that aside, this thing makes very good coffee!  Which, when you think of it, is its primary function.  And it's right between the low-end $30ish range and the start of the pricey ones at $80-100.  Plus, the white looks great in our kitchen.  This one is a keeper, flaws and all.  This would have been a five-star review for flavor and value if not for the two issues mentioned</t>
  </si>
  <si>
    <t>Rainy</t>
  </si>
  <si>
    <t>AGQAWQLFS4GI2MR4BJOFGRGL2BIQ</t>
  </si>
  <si>
    <t>It brews a hot, delicious first cup of coffee and doesnâ€™t take too long. We love it.</t>
  </si>
  <si>
    <t>Makes an outstanding cup of coffee in minutes and without any mess or fuss. (Our Cuisinart was just a mess.)This Kenmore is so easy and mess-free,  I set it up with coffee and water the day before, push one button to set the programmed time (3 a m in our house). Voila! Hot delicious coffee when we want it.  I L O VE THIS MACHINE.Easy enough set up too.Programming the clock and timer are super easy. A tiny light comes on and even shows the programmed time.  I like that a lot.We like strong coffee but have found this machine makes fantastic coffee without the need for utilizing the Bold option.(The 1-4 Cup/Bold option can be confusing.  They should be separate buttons but they are not. We donâ€™t need or use them anyway.)The coffee does not taste as good using the permanent filter as it does with paper filters.  I buy the large Bunn filters on Amazon.The coffee maker works fairly quickly and you can steal a cup during brewing, but make haste. I love this carafe because it doesnt dribble; it has a clean fast pour. But because it is glass, the delicious coffee gets stale fast on the warmer.That first cup is really fantastic.  Seattles Best Medium Roast is our choice for this machine, or Starbuckâ€™s Pikeâ€™s Place medium roastâ€¦We even do half and half.What I like best is that the coffee is hot. What I like least is how fast it gets that burn-smell in the glass carafe, about the time it takes to drink that first delicious cup. I suggest if you drink more than one cup, pour the second right away, into a Yeti cup, or stainless carafe.I do not like how difficult it is to read the buttons. Tiny writing infuriates me. It isnâ€™t even in bold lettering. But we only use the On/Off button now.Bottom line when all is said and done, this Kenmore works, it isnâ€™t messy, and the coffee is so good every time.Update: makes such good coffee, we decided to order a stainless carafe to pour it into once the coffee is brewed. I have come back to give this coffee maker a fifth star.</t>
  </si>
  <si>
    <t>AntoinetteAntoinette</t>
  </si>
  <si>
    <t>AFYITVEQ5ZFTXZEVVK3F72H6HJJQ</t>
  </si>
  <si>
    <t>Easy to program!</t>
  </si>
  <si>
    <t>Love how easy it is to set time and auto programming. Coffee brews quickly. Gold mesh filter allows you to skip paper filters, as a choice. Blends beautifully with my brushed nickle appliances. Very pleased!</t>
  </si>
  <si>
    <t>AGWN53WGDT4UIXYJW36VPTWK4O4A</t>
  </si>
  <si>
    <t>Great Coffee Maker</t>
  </si>
  <si>
    <t>I love this coffee maker. The coffee is piping hot without being burnt and tastes great. It is true that the space to pour water into is narrow and it does beep when the brew cycle is complete as others have said as negatives but those things donâ€™t bother me. I do like that it beeps before shutting itself/the burner off after 2 hours.</t>
  </si>
  <si>
    <t>JJpalmer</t>
  </si>
  <si>
    <t>AEHYZYEPKCM77FJCJ3DYCMHLKNCQ</t>
  </si>
  <si>
    <t>Good coffee from an easy to operate, no BS coffee maker</t>
  </si>
  <si>
    <t>So far, so good. Had this for a week. Use it every day; no bells or whistles. Simple to operate and the coffee is good. The loud beep in the morning when the brew cycle is complete hasnâ€™t disturbed anyone yet. The machine has not exploded or caught fire (see other reviews) and there is no plastic taste at all.Iâ€™m happy and, really, what more can I expect from a $63 coffee maker?</t>
  </si>
  <si>
    <t>Todd T.</t>
  </si>
  <si>
    <t>AHKP3GEX4GGEDUXBQSYN4RGHRZHQ</t>
  </si>
  <si>
    <t>4 stars</t>
  </si>
  <si>
    <t>Design is pretty, coffee tastes very good and easy to use. Many reviews regarding the beeping are a little over the top. It is louder than any of my previous coffee makers, but itâ€™s not waking anyone in my house. The water tank  is also easy to fill as long as you use the carafe and common sense.</t>
  </si>
  <si>
    <t>Linda J. Huffaker</t>
  </si>
  <si>
    <t>AGPFABWYSHUVZXTGUQIXQI5TFYTQ</t>
  </si>
  <si>
    <t>Good for price, some limitations.</t>
  </si>
  <si>
    <t>Am liking this coffee pot as it fits in my smaller space, but still manages to make a good 12 cup pot.Makes one LOUD beep when coffee is ready and makes another three LOUD beeps when the warming time has ended.Only design flaw is that you can't get the last bit of water from the glass carafe into the coffee maker without spillage, as the lid on coffee maker doesn't recess enough.  I have solved the issue by putting the water into a slimmer glass container and then into the coffee maker, but would be nice if I didn't have to go this extra step and constantly keep an extra item out on the counter.But all and all, am liking.</t>
  </si>
  <si>
    <t>Rosa H.</t>
  </si>
  <si>
    <t>AHA3QYACTWTTBRN3YZ3A54T2PD5A</t>
  </si>
  <si>
    <t>Love it!</t>
  </si>
  <si>
    <t>I love this coffee maker.  Great pouring spout ... no drips.  I didn't know Kenmore made coffee pots so happy I found it.</t>
  </si>
  <si>
    <t>stacey pipes</t>
  </si>
  <si>
    <t>AH7JI3WDC4YE6TPP35FRUXCIIDLQ</t>
  </si>
  <si>
    <t>Great coffee</t>
  </si>
  <si>
    <t>Did not get 5 stars because the manual does not explain what the symbols are, otherwise makes great coffee.</t>
  </si>
  <si>
    <t>bach    t.  merkl</t>
  </si>
  <si>
    <t>AGW457JQ2FO6A4DUD5UQV6KJBM4Q</t>
  </si>
  <si>
    <t>Very nice ðŸ‘</t>
  </si>
  <si>
    <t>Iâ€™m just have this one for and Iâ€™m not using yes so Iâ€™m going to have use one dayðŸ‘</t>
  </si>
  <si>
    <t>PlaceholderPlaceholder</t>
  </si>
  <si>
    <t>AGLXPKFX4B7ORXDCYHKWODF62YIQ</t>
  </si>
  <si>
    <t>Likely a good value</t>
  </si>
  <si>
    <t>I'm guilty of an early review. Only had it for use this week but I have some comments. I thought it was a near duplicate of the Cuisinart and I believe I'm right. Most likely made by the same folks. But there are differences. I have a couple gripes. Number one, the coffee pot does not want to seat properly. You have to jiggle it around until it finally plops into position. This could lead to trouble down the road if you think you have seated it when you have not. And as others have said, it wiggles on its four feet. Absolutely no reason they could not put a taller foot on the wiggly side. Just careless QC. See many complaints about the loud tone when it is done is one of the reasons I purchased it. It's just loud enough. If you are awakened by it, you need a bigger house. Finally, I choose to use both the permanent or reusable gold filter and a paper filter. I'm afraid this unit for some reason doesn't like that arrangement. After it is done if you lift the lid you will find water still pouring through the grains so you need to wait a few minutes before pouring. Not a big deal. And I would prefer that the top came off of the pot. All in all I think it's a reasonable way to save several dollars over the Cuisinart. But I must say, the primary reason I did not buy my third Cuisinart was too many complaints about leakage. I did not see that complaint for this Kenmore product. If it lasts 3 or 4 years I will be more than happy.</t>
  </si>
  <si>
    <t>maribeth egbertmaribeth egbert</t>
  </si>
  <si>
    <t>AHVQCOVOEZF5V7GW4UZ3XDM5JOUQ</t>
  </si>
  <si>
    <t>High Quality Coffee Maker,  White with Silver Trim</t>
  </si>
  <si>
    <t>First off I am a huge fan of probably anything Kenmore makes. This Coffee Pot is no exception!This pot is of high quality design and function. It has a wide mouth pouring spout and a larger handle than most other carafes. It has a beeping trigger that alerts you when coffee is ready and when the heating element shuts off in case you want to turn back on to reheat. The only dislike I have is that the Caution info is printed on the actual pot distracting from the beauty of the pot. I find that to be unnecessary to be posted there which is printed in English and French. I am surprised the designers did that.</t>
  </si>
  <si>
    <t>Garold Burton</t>
  </si>
  <si>
    <t>AHM2WY3WQQN5M4ULWFK5RQPVBDIQ</t>
  </si>
  <si>
    <t>Good stuff</t>
  </si>
  <si>
    <t>Very nice piece.  Glad I ordered a backup.</t>
  </si>
  <si>
    <t>Diana Hickman</t>
  </si>
  <si>
    <t>AG6GIVNB5ASPJGDCT5VMAKYV2AFQ</t>
  </si>
  <si>
    <t>It has a very bad smell after brewing the coffee</t>
  </si>
  <si>
    <t>I love the pretty red color. I wanted a new coffee maker that was red. BUT I'm very disappointed with this beauty because while the coffee is brewing and when it's finished it has a horrible smell to it. You can even taste the bad smell even with creamer and sweetener in it. I thought it was because it's new but I've had it for a month now and it's still horrible smelling. I have NEVER had a coffee maker that does this and believe me I have had many coffeemakers in my life. It's so weird.</t>
  </si>
  <si>
    <t>Lucy Escalera</t>
  </si>
  <si>
    <t>AG2PSAL6SAZW7ROGSESUOVVPL45A</t>
  </si>
  <si>
    <t>Magic coffee maker.</t>
  </si>
  <si>
    <t>Very good coffee machine,love it.money well spend</t>
  </si>
  <si>
    <t>peter franciosi</t>
  </si>
  <si>
    <t>AG6WYBTUEMABRN3AWV5FFZI57AWA</t>
  </si>
  <si>
    <t>Overall I like the coffee maker.</t>
  </si>
  <si>
    <t>Overall I am very pleased with the coffee maker. I love its extra features like slow brew, it buzzes when itâ€™s done brewing and the ease of the controls, setting the clock is very easy. The flaw in my opinion is with the lid of the coffee maker (where you pour in the water) The lid can only be in full open or full closed position. When I open the lid it hits my upper cabinet then fall back to the closed position. As a result all parts under the lid stay extremely wet for hours. I use a spoon to hold the lid up to allow the coffee make to dry. My suggestion is to make a hinge system that will allow the lid to stay in any position when open.</t>
  </si>
  <si>
    <t>Ras</t>
  </si>
  <si>
    <t>AG2KPK2XSKKA47VYIZIEWBNNYUTQ</t>
  </si>
  <si>
    <t>Works great</t>
  </si>
  <si>
    <t>Works and looks great</t>
  </si>
  <si>
    <t>Carl M.</t>
  </si>
  <si>
    <t>AGPC7DLIA2OVOO3JPU3D76YOU2BQ</t>
  </si>
  <si>
    <t>Very effective</t>
  </si>
  <si>
    <t>We have a French Bulldog that has a mind of his own. We live in a rural setting surrounded by large trees and bushes. Our dog has developed a love of following deer sent and various other distractions. When he is in that frame of mind he totally tunes you out and his objective is all that matters. He would disappear and then the search was on to try and locate him and get him back into the house. I purchased the training collar as a last resort in an effort to get him to listen and respond to my commands. When the device arrived the instructions were very simple to understand and follow. I adjusted all of the settings to be about mid range. I put the collar on him and we went outside for a potty. It did not take long for him to follow his normal routine and began to trot of away from the house. I whistled and called his name and no response as was normal. I whistled again and pressed the first alarm button on the hand held device. There was no visible response. I whistled again and pressed the second  alarm for the vibration on the hand held device. Again there was no visible response. I whistled a third time and then pressed the third button on the hand held device for shock.This time his response was immediate. He jumped straight in the air as if he had shot, but still did not respond to my calling him. I whistled again and pressed the shock button again and immediately got the same jump in the air reaction. This time when I whistled he turned and looked at me and ran back to me immediately.Later that evening I took him out again for his evening potty break. He began to wonder off as was expected. I whistled and no response. I pressed the first button on the hand held device. I noticed a reaction from him, but he kept going. I whistled again and pressed the second button on the hand held device for vibration. This time he immediately stopped and ran back to the house.Even though we are early in the training process, I can see that this training collar is going to be effective and very beneficial.One note, this is not a device to hurt or punish the dog, but when used correctly, it is a very useful and effective way to train a non response dog.After owning this for a month, I want to add to this review.I really should have ordered this sooner. Since the initial time of using the actual shock feature, I have never had to shock again. I have been able to work with our French Bulldog ( who is very opinionated by the way) and now when I give him a little whistle, he comes running back to me.I started by whistling then pressing the first button on the hand held unit. He began to associate the whistle with something more aggressive was coming next. He began to just come back after the initial whistle.I still put the collar on every time he goes outside whether I am with him or not. Sometimes in the morning when it is dark, he goes outside alone to perform his morning constitutional.So far, if he does not return in an expected amount of time, I open the door and whistle and he runs to the doorThis purchase is probably one of the best things I have ever done to eliminate the frustration of a hard headed, over excited, extremely enthusiastic and very fun loving dog.Again I want to emphasize, this is not a tool to cause harm in any way to your dog, it is strictly for training purposes only.If used correctly, both you and your dog will be much happier.</t>
  </si>
  <si>
    <t>Pet Supplies</t>
  </si>
  <si>
    <t>Craig LovellCraig Lovell</t>
  </si>
  <si>
    <t>AHODT2MMQROSFPHOJT5OL2EUHT6A</t>
  </si>
  <si>
    <t>1YEAR of USE!! FULL RVW GOOD/BAD</t>
  </si>
  <si>
    <t>WE USE EVERYDAY since purch Jan 2024 / Nvr use SHOCK feature (on purpose ðŸ¤£) The VIBRATE &amp; BEEP R HIGHLY EFFECTIVE / Collar IS WATERPROOF we LAKE ALOT / Collar is RECHARGEABLE &amp; HOLDS CHARGE FOR 2 WEEKS or more dep on use / Has LONG RANGE we use 2 call her back out of fields, treees &amp; lakes when she gets out of site / BIGGEST CRITICISM: If the remote control is on, u can accidentally hit the shock button too easily. Weâ€™ve done it! ðŸ¤£ (u can just take the prongs out disabling it but I donâ€™t wanna) (pic below is the condition after 365 days of useâ€¦very lightweight but holds up SO GOOD) This collar has turned our dog in2 a HIGHLY DISCPLND dog &amp; although we never go out without it, we rarely have 2 use it. Just WOW â¤ï¸</t>
  </si>
  <si>
    <t>BeemerPilot</t>
  </si>
  <si>
    <t>AH5FFZK7D4B23U6RHZ6EEDTKL64A</t>
  </si>
  <si>
    <t>Very effective and easy to use.</t>
  </si>
  <si>
    <t>I live in NW Montana and bought this training collar mostly to stop my young dog, Beemer, from barking at and/or chasing deer that lived here before I built my house and live here with me now on my 20 acre property. I also put out water in a tub for the deer, birds and ground squirrels because there isn't a water source of any kind close by. I often let Beemer out for long periods of time so he can get plenty of exercise running and exploring. Unfortunately, he was scaring the deer, playing in their water tub and getting muddy while splashing the water out and leaving what was left muddy. This collar is well designed and constructed, easy to use, has great range and the 3 functions (beep, vibrate or shock) can be easily tailored to the appropriate level for the pet and purpose. I have found it to be very effective in breaking some of Beemer's bad habits that would have otherwise been almost impossible to do or would have taken much longer. Now I can watch him from a window as he explores the area and plays with sticks he finds on the ground. It didn't take long for me to catch him in the act and then use one of the functions to stop him in his tracks and come back to the house. Beemer has stopped barking at and/or chasing the local deer. He also won't go near the water tub. I have seen him lying on the pavement and watching the deer graze not very far away. Some of the deer still won't come around while he's out, but several of them have decided that he is not a threat and will graze with him visibly present. If he stands up, they will probably be alarmed, but if I'm watching, I can give him a quick beep or vibration and he will immediately turn around and walk back to the house. I believe at least some of the deer and Beemer will eventually be able to be in the same area without any alarm and they and the other animals now have a reliable source of water...at least until the ice and snow cause it to freeze.Another benefit of the collar demonstrated itself this morning as I was at my kitchen window. Beemer was playing with a stick on the concrete apron in front of the garage when he suddenly broke into a full-speed run with the hair on his back standing straight up. I immediately pulled the remote out of my shirt pocket as I looked ahead of Beemer to see what he was chasing and saw that he was quickly gaining ground on a resident fox that I have seen many times. I immediately started pressing the vibration and shock buttons as he disappeared into the woods out of sight. Beemer is pretty strong-willed and I was concerned that I might not be able to stop him, but a couple of seconds later he emerged from the woods and was trotting back toward the house with the fox, now the pursuer, following him. But the fox was apparently confused when Beemer suddenly turned and started running back toward home and initially decided to chase him. But then, as if giving the situation more thought, it wisely peeled off and scampered back into the woods toward safety. Beemer (a mixed Golden/Lab) is faster, larger and stronger than the fox. I have no doubt that Beemer would have caught up with the fox since, in just seconds, he was only inches from the fox's tail when I pulled the remote from my pocket. The fox would have just as surely fought back since he would literally be fighting for his life.If Beemer had not been wearing the collar and I had not been standing at the window, I believe the likely result would have been a dead fox and a seriously lacerated dog that would have spent some painful time with a vet this morning. I  had previously realized that the collar could possibly be used as a safety device to remove a threat in an emergency. Beemer has always turned and ran toward home immediately after being alerted, regardless of which function I used and there may be times when that propensity would be important.</t>
  </si>
  <si>
    <t>Scott McNair</t>
  </si>
  <si>
    <t>AGVFVU6DGE3VORHS6QHCJA7XBWEA</t>
  </si>
  <si>
    <t>Great value and easy setup and use</t>
  </si>
  <si>
    <t>Excellent product and has changed the bad behaviors of my Frenchie (stubborn little fella). Escalating through sound, and vibrate have kept the need for nicking to a minimum. The only issue is that at the highest volume, the speaker does not produce any sound. I've had to back off two levels to produce sound. All in all, I would purchase again. We now have two in the family and aside from the audible issue, they work flawlessly with excellent battery life.</t>
  </si>
  <si>
    <t>Dean Gordon</t>
  </si>
  <si>
    <t>AHLKO4VTLV4RR7DRBVXHEJIH66FA</t>
  </si>
  <si>
    <t>They fixed the one problem I had with this collar on the newest revision, Highly Recommend.</t>
  </si>
  <si>
    <t>This collar works exceptionally well and can be fitted to pretty much any size dog. Three modes allow you to train rambunctious dogs and turn them into much calmer animals. The collar stays where you put it when adjusted properly and all of it is made out of nice quality materials. The only problem I had was on the old model, the power button was flimsy (sticker) like covering the button and was the first thing to break on the old model. However I bought another one and this issue has been fixed on the new revision so it's pretty much perfect. I would highly recommend to anyone training their dog or trying to correct unwanted behavior. The shock is hardly ever needed if ever once they are trained on the collar and they will respond to the sound/vibration.</t>
  </si>
  <si>
    <t>RAH</t>
  </si>
  <si>
    <t>AELCMBMIFJO5AMNRKPGMGUC65A7A</t>
  </si>
  <si>
    <t>"Incredibly Effective Dog Collar"</t>
  </si>
  <si>
    <t>This Bousinic Dog Shock Collar has worked wonders for my Goldendoodle! It was so effective that my friend even bought one for his Mini-Pin. The collar is amazingâ€”my dog now responds to the beeps automatically, and most of the time, he reacts just to me glancing at it. When he gets into his Goldendoodle hyper-focused mode, a beep or two is all it takes to snap him out of it.I've only had to use the shock function once or twice and the vibrate mode a few more times than that. Now, the beep is more than enough, and even that is rarely needed. I take the collar with us on walks just in case, but my dog is off-leash all the time now and listens to commands without hesitation. Iâ€™m even considering learning how to use it to guide him left and right while he's out exploring.This collar is incredibly effective, and the company stands by their product 100%. They even sent this collar to me for free after a stop-barking collar didn't meet my expectations. I couldnâ€™t be happier with both the product and the company. Highly recommend! ðŸ¾</t>
  </si>
  <si>
    <t>SheaShea</t>
  </si>
  <si>
    <t>AFX7SKM3OZ4DZKJDXVL6DIVDQA2Q</t>
  </si>
  <si>
    <t>If you have a rambunctious pup - Buy. It. - long review</t>
  </si>
  <si>
    <t>This collar has saved my sanity. I have a 6 month old mixed breed pup (mom is a goldendoodle, dad is half husky, half blue heeler) named Opal. When I tell you this dog is the poster child for dog ADHD... She is incredibly smart, incredibly active, and learns very quickly. She follows commands almost instantly in a low distraction, contained environment like inside or in a smaller fenced in area, but she is unreliable in high distraction environments. Or at least she was before The Collar. We live in a subdivision out in the country surrounded by pasture. Opal loves to go out and run, and she needs the exercise, but we had not yet been able to let her off leash to run in our large, unfenced yard. On our previous attempts (both intentional AND unintentional when she slipped her collar), she ignored all recall commands and took grand tours of the entire neighborhood which resulted in us having to run all over creation to get her back and out of the neighbors flowerbeds! Additionally, she is a chronic leash puller. We have tried different collars, different leashes, harnesses, you name it. She just wonâ€™t stop pulling, and actually pulled my 8 year old down on the concrete once when she took off to chase a squirrel. I was at my wits end with this dog, and was not at all enjoying taking her for walks or looking forward to her getting even bigger and stronger. Not anymore. This collar worked almost instantly. I tested each function on myself before I ever put it on my dog. I donâ€™t ever want to inflict pain on her, and wanted to be sure that I felt comfortable using it on her. The beeping and the vibration serve only as audible/tangible reminders and are not uncomfortable at all. The static was uncomfortable, but not painful at the correct level. I put the static on the highest level I was comfortable using on myself, and then down one level before I put it on the dog. I took her outside and let her off leash. She ran off and ignored the beeps at first, and only paused for a second with the vibration. It took only one time of using the static to bring her back. Each time she ran off and the static was used, she returned immediately within seconds. We began working with her daily on leash using the vibrate function anytime she would pull against the leash or try to take off after a squirrel or to go see the neighbors when they were outside, and she learned that those are â€œnoâ€ boundaries. Gone are the days of leash pulling and taking off after distractions. She was consistently heeling on command on leash and was watching distractions but not bolting for them. On-leash walks were enjoyable again. Today I put the e-collar and her training to the test and took her out off leash. All it took if she tried to cross the boundary of our yard was to vibrate her collar, and she instantly returned to me. Neighbors came out, squirrels ran by, but Opal stayed with me. She ran and played in the yard, went potty, and came back when I called her or buzzed her collar. It was glorious, and my kids and I can now enjoy spending time outside in our beautiful neighborhood with our precious pup, knowing that she is safe in our yard. â¤ï¸</t>
  </si>
  <si>
    <t>Aubry</t>
  </si>
  <si>
    <t>AEHFPSJXAKZXQH7BDJ3PNT526DXA</t>
  </si>
  <si>
    <t>Don't be afraid of the shock. It works.</t>
  </si>
  <si>
    <t>We had a dog who despite her intelligence would have trouble with certain actions that simply couldn't be allowed. Reluctantly at first we ordered this product, I tested it on myself and decided that it wasn't as bad as I feared and suited her up. I took Pavlovian approach, and any time I needed to administer a shock I also had the collar make a noise. Within a week I only needed the noise for most naughty actions. Within a month, at least while at home I didn't even need the collar on her, just charged and on standby. Now, the downsides to this device- The remote is somewhat cumbersome, it doesn't fit well in small pockets and gets snagged on things while hanging from your wrist. The battery doesn't last a tremendous amount of time, I would take to charging it in the evening as I needed it on overnight. The remote had occasional failed transmissions, these weren't common but did happen. Overall this item got the job done, didn't feel cruel like many people believe, it was easy to set up and utilize.</t>
  </si>
  <si>
    <t>KJB</t>
  </si>
  <si>
    <t>AEI7QALYFCCFXJ7MUZENYZMQVOXQ</t>
  </si>
  <si>
    <t>THE BEST WE HAVE FOUND</t>
  </si>
  <si>
    <t>We have 6 large breed Dogs.  No judgment, we did not go seeking 6 Dogs, but somehow in some odd twists in life we have ended up with 3 Abandon dogs.  We live in a very rural area and because we are unsure of our dogs background, aside from abuse and neglect, training them was difficult.  We have been through about 6 different brands of E-Collars.  Some were chintzy and malfunctioned or broke right away. The next set were pretty good, and only needed charged once a week, for about 2 months and then we noticed, like clock work, they needed charged every 2 days and then a week later daily, and then a day or two later twice a day.  BUT THESE, these are GREAT!!  We have them in Pink, Blue, Lavender, and Black.  We ordered the first three in August and have charged them once .  The kids wear them daily. We have removed the prongs because the beep is enough to change the behavior, if we ever have to use the vibrate, the collar still vibrates without the prong.  I really like the long range, because like I said , we are rural with a swamp /wet land on one side, and a big field and woods behind us. Deer, Rabbit, Racoon, stray cats and foxes and coyote are in and out of our property and it doesnt take much for them to spot a reason to run.  The distance range is far longer than most, with the beep being very loud, which I can hear from far away.  They stay clean, they dont hold soil like other collars and the pink is still nice and pink as are the blue and lavender . They like to run and roll and well get dirty. They have withstood mud, rain, snow and heat. Flo even jumped in the pool wearing hers and I thought for sure that would be the end of it.  I removed it right away, turned it off and dried it well and it did not seem to harm it.  The remote is not as slim as other brands but it fits the palm of the hand nicely.  The only dislike I have is when I shut the collar off at night, the beep is quite loud. When I turn the collar on in the morning it slightly vibrates. I wish that was reversed because last potty run is at 10pm and other members of the household are already in bed, it would be nice if it were reversed: Loud beep in the morning so I know the collar is definitely on, and quiet vibration at night to turn the collar off.  Like I said, we use these daily for 6 large breed dogs so we can keep them safe within our property boundaries and continue to work on our behavior goals.  After 5 months we are still very impressed!!</t>
  </si>
  <si>
    <t>Not Now</t>
  </si>
  <si>
    <t>AG3ZBGQREYUFSQEJRGBGIEL7SWHA</t>
  </si>
  <si>
    <t>I purchased this for my Chihuahua mixed giving me the blues after taking him in because my sister moved and had to give him away. Many people encourage me to sell him since he's a crazy, little bad dog that would poop in your room or pee on your tire for revenge if you are mean to him and then look at you with Michael Myer eyes. But I had him since  he was seven weeks ago, gave him to my niece and nephews years ago as a Christmas gift, and refuse to give up on the little man because I know how it feels to not be wanted.Like most Chihuahuas, he suffers from Napoleon syndrome and has a lot of big dog energy. He's fiesty for a little guy and doesn't let his small size hold him back. I treat him like having a pitbull because when he goes into attack mode  and starts barking and is ready to bite. His teeth are sharp and can draw blood. I had to knock him with the broom quite a few times. We go into an alpha match until he backs down To lock him in his cage for being bad or crate training is nonstop barking.Yet, I gave this shock collar a try and at first was like this doesn't work. Then he did the barking in the cage, I zapped him and he kept barking then eventually gave up and went silence. That little sucker is tough and takes that shock mode even at 50 without making a sound. My mom told me to stop using shock because it could kill him even though he refuses to respond regardless of the intensity. So I stopped using shock and for some reason, the beep is the effective mode for him. I want him to go to his cage, I press the beep sound and he walks to his cage without protest. He starts barking in his cage for being locked up because he's punished. I hit the beep sounds and he quiets down. I let him out to go use the bathroom in the morning and he wanders off. I hit the beep and he comes around the corner back to me.I thought the shock was broken until I tried it on my well behaved dog one time stupidly because my only issue with him is that he loves to wander and goes far out to relieve himself. He welped when I shocked him and that's when I realized it worked and my Chihuahua took pain like a little gangster aka Lil Pitbull. My well behaved dog now all of sudden now knows how to relieve himself close to home without wandering and when I used the beep on my Chihuahua, the well behaved dog hears it too and comes back to me or just straight walks home to the front door waiting for me to open the door. The only negative side effective was I think my well behaved dog was afraid to tell him he needed to go to the bathroom so he urinate and defecated on the puppy pad. When I realized it wasn't the Chihuahua, I scolded my well behaved dog that he goes outside not in the house. He listened and that was the last time he did so. So I wouldn't recommend using the shock mode since it was ineffective with the Chihuahua and nearly reset my  well behaved dog back to the frightened dog he was when I took him in many years ago because no one else wanted him.So it's been a cool experience. My Chihuahua lets me put the shock collar on him without a problem and sometimes if it is not on, I can still give him a command like go to cage, he goes.I still have issues with him like he may poop on the puppy pad but urinate elsewhere. Running off and chasing after people. My main goals are to get him to poop and pee on the puppy pad and have accepted he can't hold his bladder and bowels as long as my well behaved dog can , no more chasing after people or biting, and for him to be around people at events without chasing, biting, or barking at people. He's a work in process but the attack modes are rare now. He's quiet and doesn't bark as much. I can put him in the cage without him immediately barking. He did run over to a gentleman barking at him then stopped and sniffed him. When I called him back, he comes running extremely fast with a big smile on his face. So the beep mode on the shock collar definitely is helping him become a better behaved dog. It also conditions my well behaved dog to obey even though he only wore it once and I only purchased one for my Chihuahua.</t>
  </si>
  <si>
    <t>Rebecca Karban</t>
  </si>
  <si>
    <t>AFTEOBULR6RCT22LG4WNZ2L7G23A</t>
  </si>
  <si>
    <t>Great training collar</t>
  </si>
  <si>
    <t>We adopted a dog from the shelter and we struggled with leash training for a few months before we finally decided to try an e-collar. She gets overly excited when she sees other dogs and would start pulling, barking, and whining anytime we would get too close to another dog. She is about 50 lbs and very strong, so it was difficult to redirect her and she never cared about pulling against her collar and would just ignore my corrections. I also tried a gentle leader with her, which helped with the pulling but she would still bark like crazy. This e-collar has been a lifesaver and she is a completely different dog now.We started with just the beeping to get her attention, then moved to the vibrate whenever she ignored the beeping. Once we felt more comfortable with the collar and took her on the first walk with it on, we used the shock setting when we saw the first dog and she started to bark and pull. She ignored level 5/99 and did not respond until level 10, but once we did level 10 she immediately stopped barking and sat beside me and just watched the dog as it passed on the other side of the street.We have been using the collar consistently for about a month and she has made incredible progress. We are now practicing with her being off-leash so that she can have more freedom to enjoy her time outside. We only use the shock (still at level 15 max) if she is unresponsive to the beep/vibrate and we need to recall her quickly. She has been doing a great job of staying relatively close to us while outside and her behavior when we see another dog has transformed. She will still whine a bit and watch the other dogs because she wants to play, but she stays near us and is no longer barking and pulling.For the vibrate setting, we usually use this at its maximum level (16), as it seems like it is not that strong and our dog will ignore it completely if we lower the level past 12. The beeping setting has a pretty good range, but we normally use it around levels 5-8 because she responds more to the higher-pitched sound than the louder/lower sound it has at level 1.For the shock setting, it seems crazy to myself and my boyfriend that this collar can go all the way up to level 99. My boyfriend tried up to level 15 on himself (which is the max we will use on our dog), and that has been plenty for us. Our dog is a shepherd mix and about 50 lbs at 11 months old. We make sure that the collar is snug against her neck and will only use the shock when absolutely necessary. She jumps just a little when we use it, but does not yelp or cry at all.The battery life on this has been great. I have charged it twice so far overnight, but both times the battery still had 2/4 bars left and I could have used it for longer before charging. We have been using it every day when we go for walks and when we go to the park/fields to play. I turn off the remote and collar when we're not using them and this might be helping the battery last even longer. The range on the remote is great so far, but I also try to stay proactive to keep her in my line of sight and not let her get too far away before recalling her.On the remote, it is kind of easy to accidentally switch the remote off or to the second channel if you're not paying attention and holding the remote wrong. Other than my user-error, I like the controls on the remote and how easy it is to use. I like that this remote gives you the ability to switch quickly between the 3 settings - I have been able to use the buttons quickly when training off leash and my dog looks like she's about to take off and I need her to come back to me.Update: A few months after getting the collar, the receiver seemed to stop working out of nowhere. The receiver and remote were both fully charged, but the collar was not making any noises/vibrations/shocks. I reached out to the company and the customer service was excellent. They sent me a new receiver in the mail, free of charge by the end of that same week.Update: We have had the collar for almost a year now and have used it consistently to train our dog. We almost exclusively use the vibration setting and only need to use it for recall when she is far away - much easier than yelling as loud as I can. The collar has held up well to daily use and our dog's love of puddles and shallow water. She's not much of a swimmer so we have not had it tested in deep water/prolonged swimming. This collar really has been a great training tool and helped our rescue make unbelievable progress, and now she gets to enjoy most of her time outside off-leash and free to roam and play.</t>
  </si>
  <si>
    <t>Ashley D. Reagan</t>
  </si>
  <si>
    <t>AE357P6IEWGQ4NJLD7L5M5TZQCMQ</t>
  </si>
  <si>
    <t>Best $40 spent on a dog!</t>
  </si>
  <si>
    <t>We had a stray show up on our farm last year and she decided to make the farm her home. She was super sweet, but terrible at listening when we called after her. She would run out into the street or into the surrounding neighborhoods and we were nervous she would get hit by a car.Finally, we purchased this collar and it has completely changed her! I noticed her going towards the road again not long after the collar arrived and I hit the beep button on the lowest setting. It stopped her in her tracts and she looked back at the house. I ran out to the front porch and noticed she was staring again to head out to the road, so I called to her and beeped her again. She came running to me and was promptly rewarded with ear scratches and treats for being such a good girl.Now, after several months of using the collar and only ever on the beep setting, she comes to us when we call her and we rarely have to beep her.I was skeptical at first and nervous that the collar might make her skittish, but it was well worth the $40 and I would recommend it to anyone!</t>
  </si>
  <si>
    <t>codycody</t>
  </si>
  <si>
    <t>AHGWYVT4PSI22GC7RSJ2LLQ6OEKQ</t>
  </si>
  <si>
    <t>It is simple and easy to use very happy</t>
  </si>
  <si>
    <t>I have used several similar products cheaper and more expensive. I so far like this one better than (all) especially the more expensive one I believe it was called "sport dog" and it was like a $150. It was complicated and the buttons were tiny and the remote was tiny.This is dog training caller set up in 3 minutes. The remote is a good size the buttons are clear and precise. Me And my wife both shocked ourselves on the 25 and the 50 and decided the fifty was enough. I would recommend before you just take This thing to 99 I would say shock yourself on the 25 and 50 and you will see It's probably enough at fifty. It does not hurt but it definitely gets your attention. I would not do anything to my animals that I would not be willing to do to myself.The build quality seems to be good. I mean, obviously for less than a $100. I do not expect this product to be water proof or extremely drop proof. I'm sure That it could hold up in a little bit of rain or if I drop the remote from counter height which is considered normal wear and tear Seems like it would be just fine. The funny thing is I barely need to use the dam thing. Because my dog has been trained with the other trainer shock beep and vibrate colors so much, that as soon as I put it on him, he becomes a well respected gentleman. Which is frustrating because he clearly knows better. Which is funny because, after I show him what the collar can do The first time he completely gets out of hand and ignores several warnings. I could put the damn thing on with the thing turned off and he would still be a better dog because he doesn't know any better. He just knows without the collar and out of reach. He can act a fool and there's nothing I can do but chase him around the yard! Highly recommend this product so far!!</t>
  </si>
  <si>
    <t>Lisa</t>
  </si>
  <si>
    <t>AFWP6GN6V44L5DPOQ72BWT6UT6IQ</t>
  </si>
  <si>
    <t>Great for the value!</t>
  </si>
  <si>
    <t>I would have gave 4.5 stars if there was a way to give half stars.My main complaint was it makes a very loud "beep" when turning off the collar. It vibrates when turning on which is fine, but I use the same beep for correction and I feel it may confuse my dog even though I remove the collar before turning it off.But the rest of my review is all wonderful! Remote is a nice size. The display is large enough for my slightly less than perfect vision. The buttons are easy to find and push without taking my eyes off my dog. Adjusting the levels are easy. The battery life is really good but I do turn it off when not I use. I've had it a little over a month and charged it once and it didn't really need it.I can't confirm the distance it covers as my dog surprisingly responds to the beep! She does not respond to the vibration. The shock (on a 4) did scare her so she chooses to respond to the beep and I have not had to shock her since. The only time I did shock, was with the shorter prongs already on the collar so those do work with a fairly thick coat. She is a short haired German Shepherd and strong willed. It did come with longer prongs.I give the command and then if no response, I beep her. It seems to work very well for us on our 20ish acre property and I love that she can now run and I can call her back as needed. Not having a leash is great!</t>
  </si>
  <si>
    <t>MMC</t>
  </si>
  <si>
    <t>AGZUYHN4DK46GYOXMMGOJ3LKOPZQ</t>
  </si>
  <si>
    <t>Excellent For Cats</t>
  </si>
  <si>
    <t>I wish I had gotten this collar for my "bully" 1 yr old male cat 3 months ago when I first brought him home and introduced him to my 15 yr old male cat.If I had had this collar sooner, my 15 yr old male cat would've not had 3 months of terrorizing that has now instilled paranoia in even the appearance of this new 1 yr old bully. The bully's territorial behavior of feeling like he now owned my property would've never escalated.For the past week I have been having the new male kitty only wearing / using the collar for 1/2 hr- 1 hr daily. I only put it on him during those times when I know he will be in the presence of my 15 yr old. This short amount of time is just enough as to train him to "curb" his domineering, inappropriate behavior, and it works like a charm.I mostly use the vibration mode. But, there have been moments where I have had to pulse a short shock mode, coupled with the word, "No!"My 1 yr old male cat is super smart, and he has learned good from bad VERY quickly in the short amount of time in using this collar. So much so, that 98% of the time when he does (not) have the collar on, he listens to my voice commands and behaves.I highly recommend this collar for cats. BUT, because the original collar strap it came with is too wide / large and is reallymeant for dogs, I HIGHLY recommend you do what I did and change the strap to the Velcro Beastie cat collar. Yes, you have to use a pointed narrow object to squeeze the Velcro cat collar strap through strap holders of the actual unit and, yes, the cat collar is more narrow in the holder brackets, BUT IT WORKS LIKE A CHARM.I can only recommend that for a cat, you truly do (not) need your cat to wear this for hours on end each day. The unit is somewhat bulky under their chins. Use it only when truly needed.Cats can be as smart as dogs. Be sure to always praise them when you've had to use the device and they have quickly corrected their behavior. Or, if they've listened to your command prior to having to push a button on the device, definitely give them the praise they deserve... After all, our animals / pets want to love and please us more than anyone else.</t>
  </si>
  <si>
    <t>LJ Han</t>
  </si>
  <si>
    <t>AH4L6S323U6DZDT2NF6KJJRRSVLQ</t>
  </si>
  <si>
    <t>One word: WOW!</t>
  </si>
  <si>
    <t>This was purchased for my then 10 month old German Shepherd. She is the ninth of her breed I have loved and lived with since I was 12 years old. I mention this to make it known that I am not a novice to this breed or their needs.Number nine (not her name!) proved to be a very stubborn, especially willful member of her breed when she reached her "adolescence", at around 6 months. My dutiful, quiet, sweet pup turned into a barking, jumping, mouthy, frantic fur demon.Nothing worked. I could not get her to focus or listen. The more I tried to correct her, the more willful she grew. Especially difficult was her barking and bothering our sweet ginger cat, who she had once ignored.As a last resort, the e collar. There are plenty of horror stories about these collars and I had never used one, but I read up on them and how to use them.I purchased the Bousnic collar based on the reviews and yes, the price was a factor.I charged it and fitting it on my lil fur demon wasn't easy, as it is suppose to fit snuggly.The collar has sound, vibrate and static shock options. I set all the channels at their lower levels before fitting the collar.At her first unwanted behavior, I gave her a verbal command and pressed the vibrate button.To repeat title: WOW!The collar is not a cure all, but it immediately did the one thing I had not been able to achieve: it stopped the behavior and turned her focus on me.I have not used the shock feature yet and hope it's never needed as the sound and vibrate with vocal commands are working wonderfully.She has not become shy or frightful, two of most often mentioned side effects of using this type of collar. It has softened her more manic edge, helping her to listen and to look to her people for direction.She has come a long way in a very brief time, but now that I can count on having her attention and focus, I can continue her real training and bring out her intelligence and loyalty that are the hallmarks of her breed. And why she's my number 9!</t>
  </si>
  <si>
    <t>ninanina</t>
  </si>
  <si>
    <t>AH7QVWLWRZSQMUFMQQTCUCTBRXTQ</t>
  </si>
  <si>
    <t>Geart e collar for small dogs!</t>
  </si>
  <si>
    <t>I have noting but amazing things to say about this e-collar so far. I have been using it for the last 3 months for my 11lbs Chihuahua puppy. At first i was nervous about using a "shock" collar on such a small dog but it has worked amazing. I live on about 4  acres in the country and i personally have two dogs and the owner of my property has two dogs, a cat and some chickens. When i got my puppy it was hard because he wouldn't come back and he was so tiny i was worried about the other animals hurting him. Due to that we stayed inside a lot. I hate that life for a dog. Dogs need to be outside and able to sniff and play. The owner has a puppy a few weeks older than mine and he is like 100 lbs and I was worried he would hurt him because he plays rough. we got him an e collar first and it helped so much i purchased this one for mine. Well now these two can play and when they're starting to get too crazy I have some control to get my puppy back to me.  This collar is easy to set up. It has the rubber protectors on the prongs which i like. I have shocked myself with it on the level i use for my pup and it doesn't hurt but it does make him listen. The battery life is amazing i have only charged it a few times and it was not dead yet we just had a hurricane coming and i wanted it to be fully charged.  The remote is a little bulky but has a cord that you can put around your wrist. Over all this e collar has made it so my puppy can be outside and roam our property and i can call him back when he gets too far. I have not trained him off leash for public spaces and will not do that but for our large property it is amazing. If you're on the fence about getting it for your small sized dog. just do it!</t>
  </si>
  <si>
    <t>Cynthia Shell</t>
  </si>
  <si>
    <t>AHRO43M5HEDAZVYYSGDHWBFLGOVQ</t>
  </si>
  <si>
    <t>Works great. Batteries lasts long time</t>
  </si>
  <si>
    <t>This is absolutely fantastic. I adopted two adult Huskies, need I say more. One is Chaos, that is her name. I knew I needed something to help train her. This collar is the answer! Just the signs it makes alerts her to listen to me. Even is the collar is in the other room without her, I'll press the sound and she comes running. I've only used the shocker a couple of times when she was getting too assertive with another dog. The vibration to get her to quit biting her brother's tail. It's never failed me. Good price compared to others. I'm back to purchase another collar for her brother.</t>
  </si>
  <si>
    <t>AHIAR5XKVUNQKVX2S6PEUWUIKADA</t>
  </si>
  <si>
    <t>Best by far</t>
  </si>
  <si>
    <t>I have been through a number of training colors, different brands and different price points over several years and this is the best by far.  I have only been using it for about a month..  but so far everything functions  as advertised and quality seems high. The battery is long lasting.. I have purchased a couple of $200 collars. They did not perform as well..  The only conceivable downside so far is that the remote is a little bit larger than most of the others. It still fits in your hand or your pocket so what really is the difference?</t>
  </si>
  <si>
    <t xml:space="preserve">Stephen </t>
  </si>
  <si>
    <t>AGCGOHKVS5AF7NWDUWINZYGNLOHA</t>
  </si>
  <si>
    <t>Works to control bad barking behavior</t>
  </si>
  <si>
    <t>Works to stop my dachshund from barking but I donâ€™t like the setting control for the degree of Shock, vibration &amp; whistles, they donâ€™t stay on the setting you set when you switch between them. I accidentally shocked my dog on a high setting and it made him jump &amp; cry.. I never intended to shock him but it Does control his bad habit of barking at company, now I can put it on him &amp; he pretty much knows to calm himself down so just be sure you look at the setting before you hit the Shock button. I do put the controller on a lanyard because like previous stated it doesnâ€™t have a belt clip</t>
  </si>
  <si>
    <t>CurlygirlCurlygirl</t>
  </si>
  <si>
    <t>AF7NOC5FWTLK2CVUVSAVA2WEPX2A</t>
  </si>
  <si>
    <t>Incredible comfort and cute style</t>
  </si>
  <si>
    <t>I canâ€™t say enough about these shoes! I have worn the Literide Crocs as my indoor shoes for 4yrs until the strap broke this year. They were comfortable and , had great arch support. So, I needed a replacement. I saw these and decided to give them a try. The pink color is fun and they were true to size. I wear a size 7 and ordered 6/7 and they were perfect! The price is less than Crocs. I rarely give products 5 stars but these are absolutely worth it! I may buy a pair in a different color.</t>
  </si>
  <si>
    <t>Cloth and accessaries</t>
  </si>
  <si>
    <t>Kiethington123</t>
  </si>
  <si>
    <t>AGVUYUIXMHEGLWKVJGZVKFZ62I7Q</t>
  </si>
  <si>
    <t>Affordable Comfort</t>
  </si>
  <si>
    <t>These fit very well and are alot less expensive than other brands. I have used them for thirty days with no wear and tear showing.</t>
  </si>
  <si>
    <t>El</t>
  </si>
  <si>
    <t>AHYBZCQTFUHKIOEC23NYIS77G3VQ</t>
  </si>
  <si>
    <t>I love these! I have several foot issues and have been reduced to wearing Crocs only. I thought I'd give a pair of these a try because I developed Plantar fasciitis on top of everything else and the Crocs just weren't helping any longer. These Inminpin are fantastic! My feet feel so much better and I can walk around comfortably.  I realize everyone's feet problems vary, but these did the trick for me. I just ordered 2 more pair. A little side note. It's very cold where we live and when I received my first pair they were  cold when I tried them on from being in the box outside. That was an added bonus, the cold felt extra nice. I keep them in the garage over night now so I can slip on nice, cool shoes in the morning. I'm thinking about dedicating a shelf in my refer for my shoes during the summer months. :)</t>
  </si>
  <si>
    <t>Elizabeth Yeaman</t>
  </si>
  <si>
    <t>AFSQNW6UX5CMOQHADHVFNZ2F3SPQ</t>
  </si>
  <si>
    <t>Nice shoes</t>
  </si>
  <si>
    <t>These seem like great shoes. But DO NOT do like me and listen to people saying to buy a size smaller. They in fact do not run small, and run true to size. More comfortable than crocs. Help support my ankles. I broke both of them and they're full of pins.</t>
  </si>
  <si>
    <t xml:space="preserve">Jackie </t>
  </si>
  <si>
    <t>AFM5FPBX6R5MNYEHQPF2I4DDSEBA</t>
  </si>
  <si>
    <t>Satisfied Customer</t>
  </si>
  <si>
    <t>I love the quality and comfort.  Very nice Crocks.  My only question is why it does not say anything on them?  There is no brand name.</t>
  </si>
  <si>
    <t>Roxanne Rigney</t>
  </si>
  <si>
    <t>AEKDGM2Q6N45ILMTBVWHUSDIGUNQ</t>
  </si>
  <si>
    <t>BEST SHOES FOR CRPS</t>
  </si>
  <si>
    <t>I have CRPS and I could barely walk. I am in love with these shoes because I can know walk so much better without SO much pain. I still have pain but nothing like before. Amazing product. I plan to buy other colors.</t>
  </si>
  <si>
    <t>Maryann</t>
  </si>
  <si>
    <t>AHCFQFQ3IB54XVIOY724BTVCA4MQ</t>
  </si>
  <si>
    <t>They are great quality, they run big</t>
  </si>
  <si>
    <t>Love the comfort, I have bad feet, they run big so I ordered down, too short , they need to get their sizing right, I kept them, they made me walk better, even tho they were too short, too bad very very comfortable</t>
  </si>
  <si>
    <t>desiree peden</t>
  </si>
  <si>
    <t>AEW5UQANNII74YGMH5ZS3PY3KBHA</t>
  </si>
  <si>
    <t>Awesome shoes</t>
  </si>
  <si>
    <t>These shoes fit true to size and are very comfortable.  I love the style and the looks!</t>
  </si>
  <si>
    <t>shoppershopper</t>
  </si>
  <si>
    <t>AFQFYVV6Q5DQC4K2E64GOGJFYUNA</t>
  </si>
  <si>
    <t>Please more sizes</t>
  </si>
  <si>
    <t>My arches have been hurting and I was happy to find these that have a good arch support. The shoe arrived and I really like the feel of the foot bed and the arch support! However - I have a very solid women's size 9 foot. So I ordered the womans size 8 to 9, and it almost works but not quite. I am just bumping the toe on the front of the shoe and the slight rim on the back edge. I feel that with much walking I will end up with discomfort/blisters bumping the front and back side. So I ordered the next size up size 9.5 to 10.5. I am really kind of swimming in this shoe. The picture uploaded shows the difference in sizes before I return. It is really too much of a size jump to allow for a shoe that fits. Please get more sizes!I may keep the larger pair to give to my mom with a larger foot than me. These are much more comfortable than crocs, and I love the arch support!</t>
  </si>
  <si>
    <t>Galey</t>
  </si>
  <si>
    <t>AEWVGXI4KSEWKD2YTYUHD5SUZ6YQ</t>
  </si>
  <si>
    <t>Soooo comfortable</t>
  </si>
  <si>
    <t>These are the MOST COMFORTABLE shoes. I have a pair in each color and I wear them year round. Only $34, a bargain!! ðŸ‘ðŸ¼ðŸ‘ðŸ¼ðŸ‘ðŸ¼ðŸ‘ðŸ¼ðŸ™„</t>
  </si>
  <si>
    <t xml:space="preserve">Aimee Hamabata </t>
  </si>
  <si>
    <t>AED7V3MVFEXDRRL35RK7BCXZHFHQ</t>
  </si>
  <si>
    <t>My very first pair</t>
  </si>
  <si>
    <t>It was suggested that I purchase this type of shoe to wear in the pool for my physical therapy. They worked super well. Easy to dry and walked in and out with them on my feet. I love em</t>
  </si>
  <si>
    <t>Carmela</t>
  </si>
  <si>
    <t>AE55UIUROPUMATQGEBOYHIL2PVSQ</t>
  </si>
  <si>
    <t>Comfortable</t>
  </si>
  <si>
    <t>Iâ€™m a Cna and my feet donâ€™t hurt at all at the end of my shift these are my go to for sure!!!</t>
  </si>
  <si>
    <t>Amanda Hartranft</t>
  </si>
  <si>
    <t>AFFG6KVLFFGSPNE5YNE3MHRBOUIA</t>
  </si>
  <si>
    <t>Wow</t>
  </si>
  <si>
    <t>These are true to size, and soooo much more comfortable than crocs. Highly recommend</t>
  </si>
  <si>
    <t>Cindy L. MooreCindy L. Moore</t>
  </si>
  <si>
    <t>AERUZSREQF5JSFVOIKNOKGCQVN6Q</t>
  </si>
  <si>
    <t>Comfy shoes</t>
  </si>
  <si>
    <t>These shoes are very comfortable and are true to size.</t>
  </si>
  <si>
    <t>lkm</t>
  </si>
  <si>
    <t>AGZ66CZB5PBVN5F6F4OO2EURI7IQ</t>
  </si>
  <si>
    <t>I adore these shoes</t>
  </si>
  <si>
    <t>These are my new work shoes.  In fact, we are not allowed to wear this type of shoe to work and I got my doctor to write me a prescription to wear them because my feet do so well in them that I can actually walk, not limp to my car after a shift - now that is a good shoe.</t>
  </si>
  <si>
    <t>Ever Quiles Baez</t>
  </si>
  <si>
    <t>AGQJQAZGTIN44HTKGO7TRSHI3O3A</t>
  </si>
  <si>
    <t>Las suelas de adentro super comodas</t>
  </si>
  <si>
    <t>Son super comodo por pargas hora de pie vuelvo a comprar las</t>
  </si>
  <si>
    <t>BrunetteuncfanBrunetteuncfan</t>
  </si>
  <si>
    <t>AGY3ZKZB2C7QF3T4QKDUHADJF6VQ</t>
  </si>
  <si>
    <t>So far - I love these!</t>
  </si>
  <si>
    <t>I read the reviews and went with another reviewers recommendation.  She stated that she wears an 8.5 shoe and needed to size down to a 6. I did the same and these are perfect. The box actually says 6-7.I've had plantar faciatis surgery, so as soon as I saw that it has arch support insoles, I knew I wanted to try them.  The insoles are removable and thick as you can see in one of the pics.I have several pair of crocs.  I know the bottom of crocs can be very slippery on wet flooring.  I imagine these will be the same way as they seem to be made from similar material.Once I wear these for a week or two, and they hold up to my chores, I'll be buying other colors! *crossing my fingers that they hold up!</t>
  </si>
  <si>
    <t>anne o'day-diodatianne o'day-diodati</t>
  </si>
  <si>
    <t>AGH224OSH262E6R63BEUCC4LVLEQ</t>
  </si>
  <si>
    <t>Soft</t>
  </si>
  <si>
    <t>Loved how comfortable!!!</t>
  </si>
  <si>
    <t>Kindle CustomerKindle Customer</t>
  </si>
  <si>
    <t>AHJYETH3SURXWC4OTOSPBPKLPSJQ</t>
  </si>
  <si>
    <t>Easy to slip on after neck surgery! Stay on feet, don't slip off while walking.</t>
  </si>
  <si>
    <t>Rayne West Maxwell</t>
  </si>
  <si>
    <t>AHCVVQYNDHNOW2RS4RRWTUO5CCAA</t>
  </si>
  <si>
    <t>Size</t>
  </si>
  <si>
    <t>Most reviews read that this ran big in size -  Not our experience. I'd say more true to size. To</t>
  </si>
  <si>
    <t>Sandra Perez</t>
  </si>
  <si>
    <t>AHRMHRBNGZ5MADCROQHZXJJOE2UQ</t>
  </si>
  <si>
    <t>Me encanta</t>
  </si>
  <si>
    <t>Yo los amo muy cÃ³modos y los uso en todo momento..</t>
  </si>
  <si>
    <t>AGDDGAMAU3GFTHOBCIOEPDISNJ5Q</t>
  </si>
  <si>
    <t>Muy comodos</t>
  </si>
  <si>
    <t>Excellent compare, muy buenos</t>
  </si>
  <si>
    <t>vicky</t>
  </si>
  <si>
    <t>AGCGG7CBWZX623A4TDIS7D7TGEQQ</t>
  </si>
  <si>
    <t>Comfortable- crocs</t>
  </si>
  <si>
    <t>These crocs are a great color, i get many compliments on them.  They were a great value and the are very comfortable.</t>
  </si>
  <si>
    <t>Shammwow</t>
  </si>
  <si>
    <t>AG6HV27N5NDY3U4R7LVJBZIZXHTQ</t>
  </si>
  <si>
    <t>Lightweight and comfy</t>
  </si>
  <si>
    <t>I work on my feet all day standing and bending and so far these clogs have held up really well. My feet sweat alot in my regular shoes so the holes make it nice and airy. I have noticed a slight crease forming near the toes since I'm always bending, so over time I'm sure that will eventually get worse. It has great arch support and grips pretty well on slippery floors. The only thing I say I don't like about them is that they're pretty squeaky, with or without socks. But the overall comfort is pretty good.</t>
  </si>
  <si>
    <t>Nancy Broady</t>
  </si>
  <si>
    <t>AFVITDGTLG5MR66BU527XGOKXOVQ</t>
  </si>
  <si>
    <t>Garden clogs in</t>
  </si>
  <si>
    <t>Shoes seem to be well made and are very comfortable.</t>
  </si>
  <si>
    <t xml:space="preserve">twana </t>
  </si>
  <si>
    <t>AGVB5Y524LL66SHNBU6E7EIPMFVQ</t>
  </si>
  <si>
    <t>Quality</t>
  </si>
  <si>
    <t>On time ðŸ˜.</t>
  </si>
  <si>
    <t>AH4OZ5CUSNMTEOK6E4CC4F4OSSRQ</t>
  </si>
  <si>
    <t>Eases aching feet!</t>
  </si>
  <si>
    <t>I have avoided these (croc) style shoes for years due to appearance making them fairly unsuitable for my work environment. I finally caved after reading several reviews that these are good for those with feet problems (plantar fasciitis, in my case). I've been wearing them for almost 2 weeks exclusively and my foot pain is almost gone! I can walk for hours with only a few short rest breaks in these things! I don't want to go so far as saying they've changed my life, but I'm ready to buy a pair in every color to better match my wardrobe.</t>
  </si>
  <si>
    <t>Liam lover</t>
  </si>
  <si>
    <t>AEFI6OOPRM5PQJCTWIKOCNOS3SEQ</t>
  </si>
  <si>
    <t>Recommend</t>
  </si>
  <si>
    <t>Great fit</t>
  </si>
  <si>
    <t>Sheryl Reynolds</t>
  </si>
  <si>
    <t>AHDYVUR5FBTJZWFX4DXAV4YHME2Q</t>
  </si>
  <si>
    <t>recommend completely</t>
  </si>
  <si>
    <t>was surprised by the cushion insoles, great shoes</t>
  </si>
  <si>
    <t>Stephen</t>
  </si>
  <si>
    <t>AGGC733OAH2BXKKJ7H4VNGHTEIFQ</t>
  </si>
  <si>
    <t>Great quality</t>
  </si>
  <si>
    <t>These have soft removable insole for great comfort.</t>
  </si>
  <si>
    <t>Cameron</t>
  </si>
  <si>
    <t>AEMAPSOMY4FFQ4PZSDPZT5KFACDQ</t>
  </si>
  <si>
    <t>Amazing laptop for an astoundingly low price</t>
  </si>
  <si>
    <t>Very powerful laptop, beautiful screen, perfect size for more demanding work, great battery life, checks all the boxes for a professional work laptop.I ordered through Amazon Renewed that was marked as "acceptable" and this laptop is literally in perfect condition, not a scratch on it. As far as I can tell, this laptop was opened, held on to for a short time, and returned. I will definitely be looking to buy from Amazon Renewed in the future.</t>
  </si>
  <si>
    <t>Ethan Lee</t>
  </si>
  <si>
    <t>AEUFVR7ULNWWWZMSNBVGVOLAAHHA</t>
  </si>
  <si>
    <t>Best laptop I had</t>
  </si>
  <si>
    <t>The SAMSUNG 14â€ Galaxy Book4 Pro Laptop is a sleek and powerful device that delivers excellent performance for both work and play. Its compact size and lightweight design make it highly portable, perfect for on-the-go use. The vibrant display offers crisp and clear visuals, ideal for multimedia consumption and productivity tasks.Under the hood, the laptop is equipped with robust hardware, ensuring smooth multitasking and fast processing speeds. The battery life is commendable, lasting through a full day of moderate use. Additionally, the build quality is solid, and the keyboard provides a comfortable typing experience. Overall, the Galaxy Book4 Pro is a great choice for those seeking a high-quality, portable laptop.</t>
  </si>
  <si>
    <t>steven fraser</t>
  </si>
  <si>
    <t>AGZ3FT3FZJMJC44OQAUGETWQYWWQ</t>
  </si>
  <si>
    <t>Computer is dead after two months and there are no repair options from Samsung</t>
  </si>
  <si>
    <t>I bought a Samsung laptop because I stupidly thought it would be more reliable and have better service than a Dell. The network has stopped working, Samsung tech-support is completely worthless, my options are: (1) send it in for repair with a two week turnaround time or (2) travel to Texas or California. Of course they know that nobody can be without a computer for two weeks so there you go, the warranty is as worthless as ****. Iâ€™m sticking with iPhones and never again by a Samsung product.</t>
  </si>
  <si>
    <t>Alfredo Spath</t>
  </si>
  <si>
    <t>AG6OOVQPJXEEZSW6D5MD2OCYYDCQ</t>
  </si>
  <si>
    <t>Slim, powerful and beautiful screen, for me a five-star laptop 2024.</t>
  </si>
  <si>
    <t>Slim and powerful, the Galaxy Book 4 Pro has a beautiful, vivid screen, a fast 120 Hz refresh rate, an all-aluminum solid build, and AI capabilities with a copilot button. The laptop has a good keyboard. However, it is hot during battery charge. The hardware is the key for the Business Version: Intel core ultra -155h CPU, new iris GPU, extended battery, 1 Tb SSD. However, if you increase the brightness and the energy consumption of the apps installed, particularly for the antivirus, it will reduce the battery duration. Finally, for the first time with a laptop, I could quickly set it up, but with slow driver updates.</t>
  </si>
  <si>
    <t>Tislam410Tislam410</t>
  </si>
  <si>
    <t>AGHN4I3E2ZBUAURW4PEYYCMHJYYQ</t>
  </si>
  <si>
    <t>Excellent Build Quality, Very DIY Friendly For Easy Storage Capacity Upgrades, Not Price Competitive</t>
  </si>
  <si>
    <t>The 2024 Samsung Galaxy Book4 Pro 14 inch has one of the most premium builds for a Windows Laptop in its class in my opinion. It's very light-weight (2.7 lbs) and easy to throw in a backpack or carry in a suitcase. Aesthetically it looks very sleek, professional, and has ultraportable functionality. In terms of design &amp; build quality, it's a worthy Windows competitor to the Apple MacBook Air M2 &amp; M3. I'm an on the go professional that works in the Construction, Engineering, &amp; Architecture space and this is a laptop Iâ€™d feel comfortable using to conduct client presentations.I was able to attain the 1 TB SSD, 16 GB RAM, Windows 11 Pro, Core Ultra 7 Version (NP944XGK-KG1US) for $999 due to a pricing error on Amazon. For the price I attained it at - this was a great deal and that's why it's getting 4 stars from me. Currently, the same business version I bought is currently "normally" retailing for $1749 on Amazon &amp; Samsung Directly. I needed this version as this is my work laptop as well. For that premium price, I believe there are significant cheaper alternatives available from PC competitors that offer way more bang for your buck for similar or even better specs.That being stated, I will start off my review with the positives:1) The 3K AMOLED screen on this laptop is gorgeous. Colors really pop &amp; make for great video streaming.2) Really Easy DIY m.2 storage upgrades (I was able to upgrade storage from 1 TB to 8 TB) - Getting access to the motherboard to replace the OEM m.2 ssd and add my own took me literally less than 20 minutes with the help of YouTube tutorials + a Cheap $10 PC Tool Kit.3) 2 Thunderbolt 4 Ports, 1 HDMI 2.1 Port (that can run 8k), 1 USB-A Legacy Port, and 1 MicroSD slot.4) Fantastic Build Quality &amp; Ultraportable - a true Windows Built Design rival to an Apple Designed Product.5) Some special integrated "Samsung Only" features if you're especially invested in the Samsung Eco-System (w/ Galaxy Smart Phone, Quickshare, Smartthings, etc).6) Intel Unison Software allows call, text message, and image retrieval compatibility with iPhones &amp; iPads.7) Keyboard comes with the new Microsoft Copilot Key integrated &amp; a dedicated ai NPU chip.8) Intel ARC Graphics (much, much better than Intel XE Graphics of the past several years).9) Intel Evo Certified.10) Comes w/ Windows 11 Pro (on the NP944XGK version) â€“ which is handy for integration with my companyâ€™s data servers &amp; Microsoft Azure AD network.11) Battery Life runs at 8 hours (with full brightness and performance set to maximum with constant load with two m.2 ssd's). I imagine many more hours if you reduce brightness, performance, and are running the stock OEM SSD.12) Fast Charging.Some of the negatives:1) While I got this for a great price, the normal consumer price of over $1749 is way too high for what you're getting with this Laptop especially when benchmarked with other Windows PC competition.2) The 14 inch " Pro" version is capped to a maximum of Soldered 16 GB RAM in the US, Canada, and UK.3) The OEM SSD that the laptop comes installed with is not from Samsung, it's an entry-level Western Digital m.2 SN740 NVMe 1 TB SSD which you can find new from IT suppliers for $50-70. The upcharge from 512 GB version to the 1 TB version of this laptop is $300 (Samsung is conducting Apple-Level price gouging but unlike Apple itâ€™s not even using their own top tier in-house parts).4) Competitor Models from Lenovo and Asus offer similar or even better specs for $500-700 less e.g.  the 2024 Lenovo Slim 7i Gen 9 comes 32 GB RAM, 1 TB SSD, Core Ultra 7, a similar poppy OLED screen, better battery life, and svelte durable light-weight design body, all of which can be attained for under $1000.5) The "cheapest" version of the 14-inch version laptop is $1449 and that only comes with a Core Ultra 5, 512 GB SSD, and 16 GB RAM which is a shame in 2024.6) Bezels of the screen aren't terrible but they could've been smaller especially given premium pricing (e.g. Lenovo Thinkbook 13x Gen 4, Dell XPS 14).7) Same Design as Last Year's 2023 Galaxy Book3 14 Pro.8) A small nitpick, but this laptop is only available in one color scheme in the US. It's nice...but c'mon Samsung....Some Redemption:I will say that one of the most redeeming aspects of this laptop despite its negatives primarily associated with its pricing, is the fact that this has TWO m.2 NVMe slots (rare in a laptop of this size). I love that Samsung made it super easy and uncomplicated to get access to the motherboard. Theoretically, you could DIY upgrade this to having potentially 16 TB (yes TB!) of storage space in your laptop if you can run two m.2 8 TB drives. Might cost as much as the laptop itself, but it is indeed possible. I'm currently running two Samsung 990 Pro SSD's with 4 TB each (8 TB total). Cloning the OEM drive was super easy with Samsung's Magician Software.And ultimately, I must give kudos to Samsung on this feature - this has to be the standout feature on this laptop in my opinion and saves me from having to carry a portable SSD for extra data. If only they could've sold the 32 GB RAM version for the 14-inch Pro in America....Finally, for professional and business network/software reasons, I'm forced to be a Windows User and this is a good option for that. My only hesitation is that for its current market price, I think there are frankly better Windows options that offer more for less pricing wise (Lenovo Slim 7i Gen 9, Asus Zenbook UX3405) and the same pricing bracket for more (Dell XPS 14, Lenovo Thinkbook Gen13x Gen 4).If I paid the normal price, Iâ€™d be giving this review 3.5 stars.Alas I got a good deal, so whom am I to complain? :)</t>
  </si>
  <si>
    <t>Tyler Wilson</t>
  </si>
  <si>
    <t>AE3NH2EGMD4UWY6HXLMSGOKPKMSQ</t>
  </si>
  <si>
    <t>Sweet looking, but terrible keyboard</t>
  </si>
  <si>
    <t>I was trying out a number of computers for work and this was one of them. It's a nice laptop, good internals, solid build, overall it looks nice and runs well. It is a bit heavy and the build is essentially a copy of the Macbook Air.The whole reason why I would not recommend this laptop is because of the keyboard. Typing on this is absolutely terrible. Gave me the ick by typing on it. After spending a day with it I knew this was a terrible keyboard.I ended up going with the Zenbook Duo 2024 from ASUS. Great laptop, highly recommended.</t>
  </si>
  <si>
    <t>ComeClarity</t>
  </si>
  <si>
    <t>AFWVNMKG4LPK4KSTSKT4WFVK5VSQ</t>
  </si>
  <si>
    <t>Excellent work computer</t>
  </si>
  <si>
    <t>A couple years back, my mom gifted me an Alienware laptop since my Omen's screen was acting up, and it's served me well as both a work computer and gaming laptop but the thing is definitely a bit on the heftier side lol.At any rate, I actually came across this laptop while browsing for an upgrade for my Samsung tablet. This was definitely one of those "impulse purchases but it's for work" kind of things lol. But at the end of the day, I'm very happy with the Galaxy Book 4 pro. It's smaller and weighs a fraction of what my Alienware does. It performs well and is extremely portable. The built-in webcam is high enough quality that I can use it for my work video calls.This particular laptop was sold at a discount as "used like new" - one of the 2 manufacturer sticker seals on the box had been partly torn but not opened completely, and the other was untouched. As far as I can tell, the box had never actually been opened, so it seems like I got a pretty solid discount for just some minor packaging damage lol.I can't speak to its gaming capabilities. I haven't tried to play anything on the Galaxy Book - I'm sure I have a couple games on Steam that it could handle, but as I mentioned, I have a gaming laptop - This one is basically for everything else, from personal projects to all my work stuff!I've been a fan of Samsung for a long time, but this is my first computer purchase from this brand and I'm definitely sold! This laptop is lightweight and highly portable, and I'd recommend it for anyone who wants a solid machine for work or school.</t>
  </si>
  <si>
    <t>muzikgrl</t>
  </si>
  <si>
    <t>AFCURUNI4DAVOM2D55SCAWMPRNZQ</t>
  </si>
  <si>
    <t>The battery life is not as advertised</t>
  </si>
  <si>
    <t>The battery is not as good as was said in the information. In using it now for about 3 months I have discovered that the battery will only hold a charge for about 4-5 hours at best. I am very unhappy with this. The screen is crisp, colors are bright. Speed is good also. But the battery will not be able to hold a charge for 12 or 15 hours as is in the info. I only do my banking, check email, have a few word docs, and some other items. I am not a gamer nor do I have multiple tabs open at one time. I also do not have a lot of apps on my computer. If I were to fly to Hawaii the computer would be dead upon arrival. Very disappointing and not worth the money.</t>
  </si>
  <si>
    <t>bkores</t>
  </si>
  <si>
    <t>AETEDSSMH2KUTJKTJAGZLNTSSYKQ</t>
  </si>
  <si>
    <t>Solid laptop</t>
  </si>
  <si>
    <t>Solid laptop. Could be better in some areas, especially for the price, but overall I'm happy with it.Pros:- Excellent build quality with no creaks anywhere, although there's a little bit of screen wobble- Gorgeous display that gets plenty bright for indoor use. Scrolling is very smooth thanks to the 120hz refresh rate and you get those deep blanks thanks to the panel being OLED- Light for a 16incher- Great CPU performance. Very snappy with minimal fan noise even under heavy load, although it can get kinda hot in the space above the keyboard after awhile. Can't comment on GPU performance since I don't play games, although I imagine a dedicated gaming laptop with a dedicated graphics card would be better if you're a hardcore gamer.- Samsung integrations. I have a bunch of other Samsung products like the Galaxy S24, Tab S8, and Buds2 Pro and I appreciate the integrations between the laptop and these other products. I probably won't be using most of them but they're still nice to have. The most convenient ones for me have been the Buds auto-switching, Samsung Notes, Quick Share, and Second Screen.- Fingerprint reader works greatCons:- Keyboard. It's not a bad keyboard, it's just meh. The key travel is pretty shallow. Also all the keys are off-center thanks to the number pad on the right which messes with my muscle memory. Will take some getting used to.- Battery Life. Haven't been able to get more than about 5 hours of screen on time even with light use (web browsing and streaming). Might just need to wait about a week for all the optimizations to take place, but I'm hoping it gets better.- Speakers. Not the worst speakers, just meh. Could be better for the price. Turning on Dolby Atmos makes a noticeable improvement, but I've had much cheaper laptops with better speakers. Will definitely be using my earbuds most of the time.</t>
  </si>
  <si>
    <t>Deedee</t>
  </si>
  <si>
    <t>AGRRHVKS3KPIGWU5RTF7GU5A3PLA</t>
  </si>
  <si>
    <t>Pretty good hardware, bad linux support</t>
  </si>
  <si>
    <t>I'm going to be returning it mainly because it is poorly supported on Linux. Webcam and speakers don't work out of the box. If that doesn't apply to you, then I could still very much recommend this laptop (especially on sale, I got a few hundred off).The hardware is very nice. The screen is pretty and I'm just totally spoiled on smooth high refresh rates. Battery life is acceptable, though still doesn't really match Apple silicon. There's an extra M.2 slot inside, which is actually really nice. If you need more storage, don't bother buying the overpriced 1 TB upgrade. Just buy any M.2 SSD you want and slap it in. Speakers are not quite as nice and thumpy as those of a Macbook Pro, but I mean who is really out here trying to get a high quality media experience on laptop speakers.</t>
  </si>
  <si>
    <t>Daniel</t>
  </si>
  <si>
    <t>AGD3IGZJ4HK7USWC5KQU3SPX4ICQ</t>
  </si>
  <si>
    <t>Very buggy and slow</t>
  </si>
  <si>
    <t>The media could not be loaded.                                                                                            I bought this laptop with the intention of primarily studying and working on coding projects while being able to take advantage of the Samsung ecosystem. However, I've found that the computer randomly gets incredibly laggy when there are few to no programs running in background. I have tried restarting, checking for any driver updates, malware detection, and troubleshooting guidelines. It becomes unbearable when even my music on spotify starts freezing and lagging. Writing this review on this laptop itself was quite annoying as well (see the lag in attached video).I bought this laptop less than 3 weeks ago on Cyber Monday and the sheer number of bugs it has compared to my old 2018 Macbook Pro has made it a pretty regretful purchase for me. I normally do not write reviews but my negative experience in such a short amount of time has been very frustrating.Even with most of my devices being Samsung, I would not recommend this product for the ecosystem nor do I think it even contributes much to it. My Galaxy Buds 3pro rarely connect, Quick Share doesn't work most the time, and Samsung Flow definitely does not feel very flowy.</t>
  </si>
  <si>
    <t>unknownguy</t>
  </si>
  <si>
    <t>AEPT5GUJQKI6EHTVFYEB7MMMUB7A</t>
  </si>
  <si>
    <t>It's good overall</t>
  </si>
  <si>
    <t>I've been using it for half a year now.I think everything is good, except it has a serious overheating problem. Kinda hard to put it on your leg.I do love the touch screen, performance is average. Pretty light weight.</t>
  </si>
  <si>
    <t>Knight At Last</t>
  </si>
  <si>
    <t>AGUEX27ZMK5GCJHWWWIB6DWULH6A</t>
  </si>
  <si>
    <t>On surface awesome, but lots of issues</t>
  </si>
  <si>
    <t>I have always liked Samsung products.  I have a Samsung phone and watch and love them both.  So the specs on the laptop were great and the price was good.  Despite seeing a warning of lots of returns on this laptop, I purchased it.  It is a very thin, light, and powerful laptop but had so many issues, sent it back.  The BIOS was faulty as it did not recognize the TPM and thus Windows had issues.  It kept asking for the BitLocker code after ever reboot.  Then every time you click Shutdown in Windows, it just rebooted so to shut down had to do a hard reboot.  I am in IT and spent hours troubleshooting all to no avail and sent it back.  Great product, but just a fair warning on the consistent quality and usage.Update, there are places on the Internet, including Samsung's site, that says Windows 11 Pro will work on this laptop - it does not.  It requires TPM 2.0 and this laptop does NOT have TPM.  I confirmed that with 2 Samsung engineers today when Windows 11 Pro would not install.</t>
  </si>
  <si>
    <t>Katie</t>
  </si>
  <si>
    <t>AFJL3MISFC6ZIM2EXHWLGQ34CHRQ</t>
  </si>
  <si>
    <t>Camera doesn't work</t>
  </si>
  <si>
    <t>Pretty good laptop, but camera doesn't work for my zoom calls</t>
  </si>
  <si>
    <t>Traci Lynn</t>
  </si>
  <si>
    <t>AHXPFFKEZAAUAV2UIDQQWMKTABSA</t>
  </si>
  <si>
    <t>Slim, nice quality</t>
  </si>
  <si>
    <t>I haven't gotten to use this much yet, but so far my only complaint is that there is no built in web cam...which I didn't realize before purchase.</t>
  </si>
  <si>
    <t>KIMO</t>
  </si>
  <si>
    <t>AHKQGXWRZ4MGD7OSMZUMVQJUZDZA</t>
  </si>
  <si>
    <t>Excellent as expected</t>
  </si>
  <si>
    <t>All specs &amp; weight are as announced, weight is 1.56Kg without the charger, touch screen is very responsive same as galaxy tabs, Samsung apps are good additional to windows. Could play shadow of the tomb raider with 1080p high setting at 33 FPS,  Ratchet &amp; Clank rift apart with 720p medium setting, even I played "Red dead redemption" at 720p low setting. The issues are: the body is easy to be scratched, I'm going to buy a laptop cover, If you want to setup a fresh copy of windows, you have to be expert to bypass the WIFI definition, windows will not recognize the touch pad/keyboard/touchscreen in the start of the setup and you have to backup the drivers came with the original windows, drivers in the Samsung web site were not working for me (I don't know why). After all, I'm happy to have this product.</t>
  </si>
  <si>
    <t>Anandha K.</t>
  </si>
  <si>
    <t>AHYAZWNUQVPZULAJRS73CULUAOAQ</t>
  </si>
  <si>
    <t>Heating issues.</t>
  </si>
  <si>
    <t>The laptop has decent specs, but it heats up way to fast just on standby.</t>
  </si>
  <si>
    <t>AFVVRRZUISBCUEDFRH3PEARO6SJQ</t>
  </si>
  <si>
    <t>Works fine</t>
  </si>
  <si>
    <t>I don't know about laptops but I expected alot mote technology coming from a new Samsung product.</t>
  </si>
  <si>
    <t>Michael Strauss</t>
  </si>
  <si>
    <t>AEUF7QLWWPAUX7OJEV7Q2HNAAKUA</t>
  </si>
  <si>
    <t>Bad battery</t>
  </si>
  <si>
    <t>Kind of expected it but battery only lasted 2-4 hours depending on the activity. Otherwise good product but had to send it back because it was a dealbreaker.</t>
  </si>
  <si>
    <t>Garnet</t>
  </si>
  <si>
    <t>AGUZBNSKCERJUYKCTNRD64PHAKPA</t>
  </si>
  <si>
    <t>Great looking but quality</t>
  </si>
  <si>
    <t>I returned the one bought. It's a nice looking and looks like a quality built. However, when get the using it needs work. It comes with a lot bloat ware. One I purchased had updating issue and just wouldn't update. It keeps restarting but yet wouldn't update. The track pad is super loud and some areas wasn't responsive at all. The battery is horrible, at least on the one I purchased. Samsung make some good smart phones why can't they produce quality laptops as well. A MacBook air will do you better. This is from someone that would prefer to buy a Samsung laptop over Apple. But Samsung have left a bad taste in my mouth.</t>
  </si>
  <si>
    <t>Pablo Moreno</t>
  </si>
  <si>
    <t>AEL63XKXYR5VRRAQTHBWBPDA5SWA</t>
  </si>
  <si>
    <t>I couldn't be happier with this laptop</t>
  </si>
  <si>
    <t>After being user of Dell XPS for the last 8 years, I decided to change to this one. To me, I won't go back to Dell. Very fast, light, with all the ports that you need to get things done and still very thin. Very good image quality and 16" screen makes a difference!</t>
  </si>
  <si>
    <t>Azhar Bhuheekhan</t>
  </si>
  <si>
    <t>AHJI6HMMYN6Y4ZCIIATIVIIBIHTQ</t>
  </si>
  <si>
    <t>Beast of a laptop. Amazing for its price.</t>
  </si>
  <si>
    <t>Samsung should definitely consider upgrading the integrated GPU to a dedicated NVIDIA or AMD one so it sells more. Am a casual gamer but use this laptop primarily for work/coding etc. The price is quite high but for a touchscreen laptop, $1200 is a steal. Its an incredibly good deal for a 16inch laptop with such power. However, only being limited to 16GB of ram is really a pain. Worse part is that its soldered to the motherboard and you can't even upgrade! 16GB of RAM in 2024 is a real pain.</t>
  </si>
  <si>
    <t>SACHA AIMES</t>
  </si>
  <si>
    <t>AG4L23OECACPED7QRRSMXLAF5R6A</t>
  </si>
  <si>
    <t>The box</t>
  </si>
  <si>
    <t>The laptop seems to be fine however the box was not sealed.</t>
  </si>
  <si>
    <t>Milagros</t>
  </si>
  <si>
    <t>AFSN2MQY3P2WRT2R2V6DGE2J27MQ</t>
  </si>
  <si>
    <t>Buena laptop, mala baterÃ­a</t>
  </si>
  <si>
    <t>JamÃ¡s tuve una laptop con un rendimiento de baterÃ­a tan malo. Por lo demÃ¡s, al menos de momento, no tengo quejas.</t>
  </si>
  <si>
    <t>Fred</t>
  </si>
  <si>
    <t>AHGPDYHBXUTNKMI7NAEGAQJX7LHA</t>
  </si>
  <si>
    <t>Attractive, light weight, slow, many apps won't load.</t>
  </si>
  <si>
    <t>Nice machine with a great display, nice keyboard, lower end slow Snapdragon Elite +. Does not include stylus or a place to stow one. Not an upgrade over my current 3 yr old Dell XPS. Battery life not great. Not wifi 7. Not available as 2 in 1. I'll wait a bit.</t>
  </si>
  <si>
    <t>Michelle Roaque</t>
  </si>
  <si>
    <t>AEF3FBZ6QCLN5TMGQQFB7LYULSMA</t>
  </si>
  <si>
    <t>Easy to use!</t>
  </si>
  <si>
    <t>I love this laptop!  It is easy to use and love the fact there is an area that has the number to the right like a regular computer keyboard.  Beautiful screen!</t>
  </si>
  <si>
    <t>AEAV7ATFWS5AXJLFQDPWZOQ575VQ</t>
  </si>
  <si>
    <t>It's okay...</t>
  </si>
  <si>
    <t>The screen is amazing which is the only positive thing for this laptop. Battery life is abysmal, it needs to be plugged in at all times and I have it set to 60Hz instead of 120. I may have to reset it to get rid of all the samsung bloatware and see if that will improve battery life. The cooling is pretty bad too. The fan is loud and the keyboard becomes kind of hot.</t>
  </si>
  <si>
    <t>gkot</t>
  </si>
  <si>
    <t>AHG4Q7ZOVL637IV7E4JP7TSNVSCA</t>
  </si>
  <si>
    <t>Excellent laptop!</t>
  </si>
  <si>
    <t>This is the second 14-inch laptop I have bought from Samsung. My previous laptop also was from Samsung. I use it for work every day and for travel. I like that this laptop is light and that the design is beautiful. I was afraid to buy it online. Usually, I purchase such expensive items in a retail store, but stores don't carry this model.It was fine. The packaging was good. And Amazon Prime delivered it within 24 hours.</t>
  </si>
  <si>
    <t>2BENLIGHTENED</t>
  </si>
  <si>
    <t>AF3ALEKQ4KZEB7UOCD5LWDKPJKWA</t>
  </si>
  <si>
    <t>VERY PLEASED WITH THE SAMSUNG GALAXY BOOK 4</t>
  </si>
  <si>
    <t>This is a very high quality PREMIUM PRICED product primarily for those who are SAMSUNG enthusiasts such as myself. The only downside is that I wish Samsung would have provided either an integrated or on board 5G SIM wireless access slot.</t>
  </si>
  <si>
    <t>AnonymousGirl1</t>
  </si>
  <si>
    <t>AHYIKSQD3ALOZ54ER6BF2IA57PQQ</t>
  </si>
  <si>
    <t>Beautiful, fast computer!</t>
  </si>
  <si>
    <t>Wow! This baby is so, so fast &amp; beautiful!</t>
  </si>
  <si>
    <t>John S</t>
  </si>
  <si>
    <t>AH65EHTHXKRUEJPMP6YTUAKAATPQ</t>
  </si>
  <si>
    <t>It's worth getting just for the awesome display</t>
  </si>
  <si>
    <t>Beautiful, crisp 120Hz display. Very good keyboard and touch pad. Solid metal and glass implementation of the slim, gorgeous design. Great battery life. Integrates perfectly with the Samsung ecosystem (Tabs, Galaxy phones, Buds Pro, etc.). I couldn't be happier.</t>
  </si>
  <si>
    <t>Abo92Abo92</t>
  </si>
  <si>
    <t>AESQ7PHQD6FCKV4XMUHQ2H2MSSBQ</t>
  </si>
  <si>
    <t>It's amazing laptop</t>
  </si>
  <si>
    <t>Book4 pro has amazing display, light, perfectI had Macbook pro late 2016Now my phone and tablet are also from Samsung.No regretIf you are not sure which to choose, Book4 or Book4 Pro? Go with Pro because it has better display and faster refresh rate (120 Hz)</t>
  </si>
  <si>
    <t>YongLak Choi</t>
  </si>
  <si>
    <t>AEGEWPTUMZMIV3I7PWKVSNJAJ56Q</t>
  </si>
  <si>
    <t>Good quality for the price</t>
  </si>
  <si>
    <t>jenny diaz cortes</t>
  </si>
  <si>
    <t>AHYTQ7ZMNDCYEVYWI7KYERQQ2DHA</t>
  </si>
  <si>
    <t>feliz</t>
  </si>
  <si>
    <t>Me encantÃ³,  desde hace algunos meses querÃ­a  comprar mi portÃ¡til, esperÃ© a.que fuera ofertado por amazon</t>
  </si>
  <si>
    <t>Roy Herdman</t>
  </si>
  <si>
    <t>AFQLC7OOALC5UJX2RBTT3TGKIIQA</t>
  </si>
  <si>
    <t>Grad guft</t>
  </si>
  <si>
    <t>This was bought for a graduation gift. It was amazing the reaction I got. Very nice performance and value for the money</t>
  </si>
  <si>
    <t>Jesse</t>
  </si>
  <si>
    <t>AEWZLRKGBTIH6KLRHO7AACZNFRDA</t>
  </si>
  <si>
    <t>Nice bit pricey.</t>
  </si>
  <si>
    <t>I returned the laptop immediately after I opened it. It looks great and feels well made. But realize that if your security information on your microsft account is not up to date you will not be able to use the laptop. Pretty dumb if you ask me.</t>
  </si>
  <si>
    <t>JR Murray</t>
  </si>
  <si>
    <t>AEZUN4V6JCVLXAYFQRZ6AW2UGNDQ</t>
  </si>
  <si>
    <t>Perfect for work and play</t>
  </si>
  <si>
    <t>Love this laptop. Went with the 1TB drive. Couldn't be happier.</t>
  </si>
  <si>
    <t>Stephen J. Bluto</t>
  </si>
  <si>
    <t>AH5Z5UTYRPCDMGY4REM75SIG4QYA</t>
  </si>
  <si>
    <t>Nope, don't do it</t>
  </si>
  <si>
    <t>I was excited to get this computer, bur since receiving it I have had nothing but problems. Slow does not describe this machine, awkward in trying to work with apps, and to best all, it completely crashed and corrupted all my work. Mind you, this is only after a week of using it. Do Not Purchase This Computer!!</t>
  </si>
  <si>
    <t>Daniel Riego</t>
  </si>
  <si>
    <t>AEG7DOMIERXJKD7CCXVAHU42646Q</t>
  </si>
  <si>
    <t>Best Windows Laptop</t>
  </si>
  <si>
    <t>If battery is your priority get the MacBook Air M3, this Samsung laptop watching Netflix and Youtube can last up to 8 hours.</t>
  </si>
  <si>
    <t>Serhii Lazar</t>
  </si>
  <si>
    <t>AH34MCQNTJL6GZV7ERIMOYGX7Y5A</t>
  </si>
  <si>
    <t>Gorgeous AMOLED screen, excelent graphics performance for sharing second screen on 120Hz</t>
  </si>
  <si>
    <t>My second Galaxy Book. And I'll buy the next one so far.</t>
  </si>
  <si>
    <t>MFD</t>
  </si>
  <si>
    <t>AEZPUR52OPPPRRT5OGLGGW2P3YDQ</t>
  </si>
  <si>
    <t>great so far!</t>
  </si>
  <si>
    <t>I am really enjoying this laptop, it is fast, strong and elegant. No issues so far!</t>
  </si>
  <si>
    <t>Clint Burow</t>
  </si>
  <si>
    <t>AGZCZB5NE57I525EGVSYFWS2MXIQ</t>
  </si>
  <si>
    <t>Fan is loud and computer gets too hot.</t>
  </si>
  <si>
    <t>Fan runs almost immediately after powering up and the computer gets too hot.</t>
  </si>
  <si>
    <t>MICHAEL A.REYES JR.</t>
  </si>
  <si>
    <t>AGXTSRKVA5O2QU4HWA4OLV2TMYRA</t>
  </si>
  <si>
    <t>Cracked screen -</t>
  </si>
  <si>
    <t>This product is only 6 weeks old &amp; the screen cracked. I don't not use it daily &amp;  I never moved it &amp; don't know how this could have happened. I have no idea if it's under warranty because I never received any paper work. Very disappointing!</t>
  </si>
  <si>
    <t>Shelby Standley</t>
  </si>
  <si>
    <t>AGYNWC3Q62WIEEL36EM64KW4REEQ</t>
  </si>
  <si>
    <t>Read Reddit reviews prior to purchase; Screen spontaneously cracks with no damage</t>
  </si>
  <si>
    <t>This computer was great in screen quality, but the design is faulty. Multiple redditers have dealt with the same issue of the glass breaking spontaneously on the monitor.  Dealing with Samsung Care+ was even more of a nightmare as they are nearly impossible to contact or initiate a repair</t>
  </si>
  <si>
    <t>JOSE A.</t>
  </si>
  <si>
    <t>AGQNXLWRD2X3ZRTR7LOKYTTSFYQA</t>
  </si>
  <si>
    <t>Do not buy! Broken screen</t>
  </si>
  <si>
    <t>Title. Good luck if you buy this. Never dropped, hell almost never touched. Must be faulty or just broken when bought. Nothing I can do since its past the return window. Look at reddit for all the people talking about this!! Hundreds of people and posts.Do not buy. Waste of your money.</t>
  </si>
  <si>
    <t>Amilcar LopezAmilcar Lopez</t>
  </si>
  <si>
    <t>AFEAWAK55PVHAJBAXUQJLX724K2A</t>
  </si>
  <si>
    <t>Just two week of used and ðŸ˜¶</t>
  </si>
  <si>
    <t>Battery just 6 hoursIt over heatCustomer support 3 of 10</t>
  </si>
  <si>
    <t>Omar Khattab</t>
  </si>
  <si>
    <t>AGLC64ZS7ZTTYGAJGBBIKIF6573A</t>
  </si>
  <si>
    <t>Damage</t>
  </si>
  <si>
    <t>When ever I turn on my laptop the screen turns black.</t>
  </si>
  <si>
    <t>Avenir Chernomor</t>
  </si>
  <si>
    <t>AGFONIJ6YVPHGBNI53Z6KYPOYTBQ</t>
  </si>
  <si>
    <t>Laptop</t>
  </si>
  <si>
    <t>This laptop started to glitch a lot, I returned it and I haven't received my money back for over a month now ðŸ¤¬ðŸ¤¬ðŸ¤¬</t>
  </si>
  <si>
    <t>ÅŸahin</t>
  </si>
  <si>
    <t>AGZRU5KNPRRHJOJ5M7AOR4KIFSBA</t>
  </si>
  <si>
    <t>Almaya deÄŸmez</t>
  </si>
  <si>
    <t>I don't understand the comments. According to the price and performance, I think this computer is overrated.</t>
  </si>
  <si>
    <t>Chamal Mediwaka</t>
  </si>
  <si>
    <t>AGMXIGZ2IXTRVH4XWVDBNGZMOO3Q</t>
  </si>
  <si>
    <t>Disappointed</t>
  </si>
  <si>
    <t>For the second time in a row I'm thoroughly disappointed with a Samsung laptop. After service and the warranty by asurion is even worse.</t>
  </si>
  <si>
    <t>Mmm so good, just perfection in a bag</t>
  </si>
  <si>
    <t>Pricy, but some of the best dried apricots I have ever had. Love to nosh on a few for times I want a little something sweet. Love cutting some up and adding to hot oatmeal. Works in other culinary dishes and such too. Sweet, soft, chewy, moist. Just delicious.</t>
  </si>
  <si>
    <t>frogprince</t>
  </si>
  <si>
    <t>AHVM2XV6UUKXA2GL7WI3KFA77NLQ</t>
  </si>
  <si>
    <t>Tasty &amp; Soft</t>
  </si>
  <si>
    <t>These are some of the best dried apricots Iâ€™ve ever eaten. I would definitely order again. I think they would be great dipped in chocolate too.</t>
  </si>
  <si>
    <t>Maui Dammie</t>
  </si>
  <si>
    <t>AHM56K5NAWA4ZLQXT2W4SBACDYDQ</t>
  </si>
  <si>
    <t>Delicious!</t>
  </si>
  <si>
    <t>I have bought the Mariani's brand for many years to make a local treat in Hawai'i called "Prune Mui" and I am always pleased with the freshness of the dried apricots! Highly recommend this brand and their product! Mahalo!</t>
  </si>
  <si>
    <t>Sara Avrams</t>
  </si>
  <si>
    <t>AGYMZQD6RE57K5MXDRYL76L3JDDQ</t>
  </si>
  <si>
    <t>Very Nice</t>
  </si>
  <si>
    <t>Tender, delicious, lovely flavor.Excellent product</t>
  </si>
  <si>
    <t>Steven B</t>
  </si>
  <si>
    <t>AGZPQSPK3CHVMLZF73DLOENENJKA</t>
  </si>
  <si>
    <t>Content and Delivery Excellent. Price Above Average.</t>
  </si>
  <si>
    <t>This is a top quality product. It was delivered with excellent speed and well packaged to protect its quality. The price was considerably higher than the grocery store price.</t>
  </si>
  <si>
    <t>C Babe</t>
  </si>
  <si>
    <t>AFCAF6WIKQJOJQCGHZBDR2RO2EZA</t>
  </si>
  <si>
    <t>Standard</t>
  </si>
  <si>
    <t>Your standard dried apricot.  Good but nothing "special" per se.  Not knocking it it is exactly what it purported to be .... nice and soft mostly</t>
  </si>
  <si>
    <t>Doris Robin-Witz</t>
  </si>
  <si>
    <t>AG752JLRCWFOHVL2T64AGYEVOLRA</t>
  </si>
  <si>
    <t>Best apricots Iâ€™ve ever had</t>
  </si>
  <si>
    <t>I had first bought a small snack pkg of these apricots and was so impressed with them I ordered a large bag. Most apricots are very dry.. these are beyond plump and moist, a delight to the taste buds. Try themâ€¦you wonâ€™t be disappointed.</t>
  </si>
  <si>
    <t>Sawdustlove</t>
  </si>
  <si>
    <t>AHME7FF5OKB7CKGS6BZUBRVCY2VQ</t>
  </si>
  <si>
    <t>Just delicious!</t>
  </si>
  <si>
    <t>These ultimate dried apricots are not only larger and more moist than other brands, in this size they are cheaper, too!  Well worth it!</t>
  </si>
  <si>
    <t>Doyle ashley</t>
  </si>
  <si>
    <t>AGXRGDQGLZ3I6MVMNZYIM5UGDOEA</t>
  </si>
  <si>
    <t>Value</t>
  </si>
  <si>
    <t>scrapple lover</t>
  </si>
  <si>
    <t>AEYOLJVNMJE6KEGZNTPEXJCLMAMQ</t>
  </si>
  <si>
    <t>Taste</t>
  </si>
  <si>
    <t>My wife really loves them as a snack!</t>
  </si>
  <si>
    <t>Donald J. Scholl</t>
  </si>
  <si>
    <t>AF7FMYARBG7SFR6M73ROCZC2KE4Q</t>
  </si>
  <si>
    <t>these made a very nice snack.</t>
  </si>
  <si>
    <t>Donald really enjoyed have the apricots for a snack.</t>
  </si>
  <si>
    <t>Julia Comber</t>
  </si>
  <si>
    <t>AEUKDRJJLWB2EGTYMPPEMTLNPSWA</t>
  </si>
  <si>
    <t>I order for a friend and they are well pkg and easy to reclose w her arthritic hands</t>
  </si>
  <si>
    <t>Bling Lover</t>
  </si>
  <si>
    <t>AGNNUHZV5FOJRUX5MBQOSWZLOD7Q</t>
  </si>
  <si>
    <t>How moist and delicious the fruit is!</t>
  </si>
  <si>
    <t>We have reordered this brand several times because we really like the taste and that it comes from USA. The fruit has a more distinctive taste than several others we've tried.</t>
  </si>
  <si>
    <t>Linda Fischer</t>
  </si>
  <si>
    <t>AE4VEVT5ZMOXLWJ4CXZJB4HQHDGQ</t>
  </si>
  <si>
    <t>Nice size</t>
  </si>
  <si>
    <t>IT's great!</t>
  </si>
  <si>
    <t>Richard Reece</t>
  </si>
  <si>
    <t>AHLGUDTIGAS6I6D7JED47D4ESROQ</t>
  </si>
  <si>
    <t>I Love These Things</t>
  </si>
  <si>
    <t>The title says it all. They make fabulous, yet healthy quick snack.</t>
  </si>
  <si>
    <t>Don Cremin</t>
  </si>
  <si>
    <t>AE44K7F3E52YU55JW77YXAAV2K2A</t>
  </si>
  <si>
    <t>The apricots are good and plentiful. Would prefer a California product. Youâ€™ll enjoy.</t>
  </si>
  <si>
    <t>Cyndy</t>
  </si>
  <si>
    <t>AHXTQY3WCDECJFC7CXHPUVCDBGIA</t>
  </si>
  <si>
    <t>I love apricots, but sometimes I donâ€™t want the messiness</t>
  </si>
  <si>
    <t>I mostly just used these for snacks.  Sometimes I chop them up and add them to plain low fat yogurt, along with ðŸ¥ and ðŸŒ.  They are easy to bag and take anywhere in your purse.  Right now, they are really my go-to snack.  Theyâ€™re so convenient and tasty ðŸ˜‹</t>
  </si>
  <si>
    <t>AC</t>
  </si>
  <si>
    <t>AHNOLQG5SZLLNGPOF3GAVRMQMQDQ</t>
  </si>
  <si>
    <t>Great for the money, flavor is pretty good</t>
  </si>
  <si>
    <t>I purchased these for breakfast and late-night snacking. They are the best price/pound I could find, and both I and the rest of the household are happy with them, economically speaking.Flavorwise, they are good, but I little synthetic. I'm not sure why - it might just be that they aren't as fresh as some other dried apricots I've had, but there is a minor bitterness to them that competes with the sweetness. I suspect most people will be perfectly happy with the flavor of these, but I will try some other brands to see how they taste in comparison.So if you want a lot of your money, and you aren't too picky or are using these in a recipe, would recommend. Really, I'd recommend trying these at least once. If you are looking for a fresher-tasting product, you may want to look elsewhere.</t>
  </si>
  <si>
    <t>Nate Kana'e</t>
  </si>
  <si>
    <t>AHUWJGUQ4QYVWZBB5ILXIESJW27A</t>
  </si>
  <si>
    <t>Good choice.</t>
  </si>
  <si>
    <t>It was fresh.</t>
  </si>
  <si>
    <t>HASHEM PARVINIAN</t>
  </si>
  <si>
    <t>AETXB52QRPOVD2W567QZYOJ4ITFA</t>
  </si>
  <si>
    <t>No sugar added</t>
  </si>
  <si>
    <t>Besides no added sugar it tastes great.</t>
  </si>
  <si>
    <t>Jess NguyenJess Nguyen</t>
  </si>
  <si>
    <t>AEQGZMUMIZUGJ3PTTOTOJICRKWVA</t>
  </si>
  <si>
    <t>Perfect Dumbbells for Home Workouts!</t>
  </si>
  <si>
    <t>The Amazon Basics Neoprene Dumbbell Hand Weights (5 lbs, set of 2) are a fantastic addition to any home workout routine! The neoprene coating is smooth, durable, and provides a non-slip grip, ensuring a comfortable hold even during intense workouts. The vibrant green color adds a fun pop.These weights are versatile and perfect for strength training, toning, or even physical therapy exercises. The compact size makes them ideal for small spaces, and theyâ€™re lightweight enough to move around easily.If you're looking for a durable, high-quality set of dumbbells that combines functionality with a great design, these are it. Highly recommended for beginners and fitness enthusiasts alike!</t>
  </si>
  <si>
    <t>Kevin y MagdaKevin y Magda</t>
  </si>
  <si>
    <t>AGEFW74Z6UWN5VL2SGGBWAXCJDXA</t>
  </si>
  <si>
    <t>Review of Amazon Basics Easy-Grip Training Dumbbells: Practical and Effective for Physical Therapy</t>
  </si>
  <si>
    <t>I bought the Amazon Basics Easy-Grip Training Dumbbells to use in my physical therapy, and they have been an excellent tool. The neoprene coating makes them comfortable to hold, even during long exercise sessions. They are perfect for gradually building strength, as I have different weight options to adjust them to my rehabilitation level.What I like most is that, despite being light, they provide enough resistance to do effective exercises without overloading the joints. They are easy to use and donâ€™t slip, which is important when doing rehabilitation exercises. Additionally, they are compact and easy to store.In summary, they are a high-quality, very practical product, both for physical therapy and strength exercises at home. I highly recommend them for anyone who needs functional and comfortable dumbbells.</t>
  </si>
  <si>
    <t>clarenceclarence</t>
  </si>
  <si>
    <t>AFAJBPTFMW6SD4TARNNQWNFVM64Q</t>
  </si>
  <si>
    <t>I Purchased The: 12LB Pair, 15LB Pair, and 20LB Pair Amazon Basics Neoprene Dumbbells</t>
  </si>
  <si>
    <t>The Amazon Basics Neoprene Dumbbells ARE SOLD AS A PAIR!I purchased these 12LB PAIR Neoprene Amazon Basics Dumbbells on Wednesday December 27th, 2023 and they arrived today on Tuesday January 2nd, 2023. They would have got here 3 days earlier but there was a few days delay due to the weather I am guessing.I am pretty pleased with this purchase. These 12LB Pair Neoprene Amazon Basics Dumbbells are at a VERY affordable price in comparison to other weights around the internet. That must explain why these Amazon Basics Neoprene Pair Dumbbells have over 90,000 reviews averaging 4.8 stars out of 5 stars. These Amazon Basics Neoprene Pair Dumbbells truly areâ€¦ the only value for your money online I would say. The quality seems to be there too. I would sayâ€¦ these are a GREAT purchase!The Black color Neoprene isâ€¦ Black; the color is true. The Neoprene provides a comfortable grip for those people with softer hands and for people with rougher hands as well.I do not have a weight scale (I apologize everyone). So I am unable to verify the EXACT weight of both of these 12LB Amazon Basics Neoprene Dumbbells. But I will say thisâ€¦ I am 32 years young, played football, served Active Duty in the U.S. ARMY, I am 5â€™9 and weigh in between 225-240lbs (around 215lbs during my time in the U.S. ARMY) and I have been strength training since I was 16 years old CONSISTENTLY and TRULY (I Love training). I have Benched  Pressed 335lbs, Deadlifted 455lbs for 3 reps, Squatted 655lbs, Dumbbell Pressed the 140lb Dumbbells, Leg Pressed 1,000lbs maybe a little more, and I have curled a little over 140lbs on the curl bar (two 45 plates one on each side and two 25lb plates one on each side). So I have some credibility in judging weights on how they feel without a scale. And I can truly say that these 12LB Pair Amazon Basics Neoprene Dumbbells do feel around (if not true) to 12LBS. Because I was using 10LB Neoprene Dumbbells from Reebok for MONTHS! And I CAN FEEL THE SLIGHT WEIGHT INCREASE in comparison to the previous Reebok 10LB Neoprene Dumbbells; especially when I am doing light at home shoulder work (train shoulders safely for good health and longevity muscles break quicker than iron most times). And these Amazon Basics 12LB Neoprene Dumbbells feel GREAT and I really like them! I have the 20LB Pair Amazon Basics Neoprene Dumbbells coming tomorrow (Wednesday January 3rd, 2023) I placed that order on Friday December 29th, 2023 and those ran out of stock and I am getting those this fast and quickly! -Impressive! So when they have these in stock, they come quickly! -AND FOR A GREAT TRULY UNBEATABLE PRICE! So purchase them while you are able to. If you want them, purchase them quick because they might be temporarily out of stock. But Amazon restocks them fairly quickly. As you can see from my review details on when I placed the order for mine and received mine in about one week timeframe. And that was with delays like: weather, and being temporarily out of stock.On to the size and how they feel in your hands (depending on hand size). I have fairly larger hands; almost 8 inches tall from my wrist, to the tip of my middle finger. And with my hands spread wide open, my hands measure 9 inches from the end of my thumbs, to the end of my pinky fingers. And when I grip these 12LB Amazon Basics Neoprene Dumbbells I have a snug grip. These 12LB Amazon Basics Neoprene Dumbbells in comparison to the 10LB Reebok Dumbbells that I was using areâ€¦ â€œstubbierâ€ I would say in comparison to the 10LB Reebok Dumbbells I was previously using (I purchased these Amazon Basics ones because they are an exact matching pair the Reebok ones were a mismatch). -BUT! Even though these 12LB Amazon Basics Neoprene Dumbbells areâ€¦ â€œstubbier,â€ in comparison to the previous mismatched 10LB Reebok Dumbbells I was using. I still REALLY like these Amazon Basics Neoprene Dumbbells because they fill my hands, and there is no wasted space in between my hands and the handle of the 12LB Amazon Basics Neoprene Dumbbells. -ANDâ€¦ the Amazon Basics ones match! So now I have EXACT weight distribution instead of constantly switching hands to even out the weight distribution in each arm due to the Reebok ones being a 10LB mismatch (their shape is different got mixed up sometime in the past). These 12LB Amazon Basics Neoprene Dumbbells are: compact, and they feel AT ONE with my body. There is no â€œslackâ€ in the feeling when I use these 12LB Amazon Basics Neoprene Dumbbellâ€™s.The hexagon pattern in these Amazon Basics Neoprene Dumbbells are very nice as you would expect, and they stack very well when you store them after your workout. They can also make a good transportable dumbbells to workout with if you are road tripping somewhere and you want to have the opportunity to get in a quick workout, you can throw these in a duffle bag (a sturdy one) and take them with you somewhere to workout when you want to. Iâ€™m unsure about taking them with you on an airline; you may have to call the airlines for that clarification so you donâ€™t risk getting them possibly confiscated, but if you are driving and you want to take these Amazon Basics Neoprene Dumbbells with you, you can do that!The white â€œ12LBâ€ labeling on these Black Amazon Basics Neoprene Dumbbells (the 12LB versions) are easy to identify due to the good use of color contrast; the white colored numbering â€œ12LBâ€ on these Black Amazon Basics 12LB Dumbbells are easy to identifyâ€¦ andâ€¦ that was redundant.As for the durability of these Amazon Basics Neoprene Dumbbells, I am confident; and I think you will feel confident that these will be able to withstand normal use in your workouts. And if you drop your weights (although safely controlling the weight down is a far wiser option) I am confident and you will feel confident that these Amazon Basics Neoprene Dumbbells WILL HOLD in the durability department.Thank You for reading my review of these GREAT VALUE FOR YOUR MONEY Amazon Basics Neoprene Dumbbells (PAIR)!Now if you will excuse me, I am going to workout with these nowâ€¦ and if youâ€™re thinking about making the purchase as I was, I am confident that you will be satisfied and find value in your purchase so you can train better and more effectively and efficiently.Thank You again for reading my review of the Amazon Basics Neoprene Dumbbells (PAIR)! God Bless You.UPDATE: Hi people! Today is Wednesday January 3rd, 2024 and I just received my Green 20LB Amazon Basics Neoprene Pair Dumbbells! THEY ARE SOLD AS A PAIR! And as I Love the 12LB Amazon Basics Neoprene Dumbbells I also LOVE these 20LB Amazon Basics Neoprene Dumbbells! THEY ARE SOLD AS A PAIR! And at a VERY AFFORDABLE PRICE! And the quality is FANTASTIC! Mine came with a slight scuff mark from something before I purchased and received it as my own; whatever that was.But I Love these 20LB Amazon Basics Neoprene Dumbbells! They are Big compared to the other smaller Amazon Basics Neoprene Dumbbells; not overly big, justâ€¦ 20LBS big! They feel very nice in my larger hands I have nice comfortable room to grab onto and fill my hands. They stack very nice in place and wonâ€™t take up alot of room depending on how you stack and store them before your next workout / training session.I like how these Amazon Basics Neoprene Dumbbells have a underline that goes underneath the numbers so you donâ€™t get confused if you are lifting 6 or 9 pound dumbbells. So I really appreciate Amazon putting that white underline underneath the numbers so you donâ€™t get confused trying to identify if your 6 pound dumbbell is a 9 pound dumbbell and vice versa. I really like how clearly labeled the weight is on these Amazon Basics Neoprene Dumbbell Pairs are. They are exactly like this: 12LB, 15LB, 20LB, etc: it makes identifying your weights alot easier and faster.I only intended to â€œjustâ€ get the 12LB Pair Amazon Basics Neoprene Dumbbells. Butâ€¦ I like them so much because they are sold as a pair and that the price is SO AFFORDABLE I got the 20LB onesâ€¦ and after I just received my 20LB Amazon Basics Neoprene Dumbbells today (Wednesday January 3rd, 2024)â€¦ I went and just bought the 15LB pair as well for my at home shoulder training workouts and training sessions.Overall these Amazon Basics Neoprene Dumbbells are a GREAT BUY! DO NOT WAIT! BUY THEM IF YOU ARE THINKING ABOUT IT! Because after you shop around these Amazon Basics Neoprene Dumbbells are a GREAT DEAL! Very affordable in comparison to just 1 dumbbell from another place you might shop around for. And plusâ€¦ the reviews and very high ratings speak for themselves.UPDATE: Hi everyone! I am writing this update today (Tuesday January 9th, 2024). I received my 15LB Pair Amazon Basics Neoprene Dumbbells yesterday (Monday January 8th, 2024) and they arrived with the scheduled arrival time (Between 6:00 PM - 9:00 PM). And They are great! I like them. I donâ€™t have a scale so I am unable to provide the exact weight to see if they are exactly 15LBS but they feel it though.These 15LB Amazon Basics Neoprene Dumbbells I received areâ€¦ â€œthe most defectiveâ€ out of the 3 Pairs I received. Very minor though, and I am going to share with you all what those 2 minor things are: The first minor defect is there are a few very tiny Neoprene holes that didnâ€™t get filled in. You wouldnâ€™t notice though unless you VERY CLOSELY inspected the product as I did. And the second minor defect Iâ€¦ â€œfeltâ€ was that one of the 15LB Amazon Basics Neoprene Dumbbells in the handle has aâ€¦ oval shaped feel, rather than a full round handle shape feel as all of my other Amazon Basics Neoprene Dumbbells do. And thatâ€™s all. Still a good valuable purchase though. Iâ€™m not trippin too hard about it but I wanted to point those out to you.I already threw the box away, and I donâ€™t feel like exchanging them for a NEW set of 15LB Amazon Basics Neoprene Dumbbells. Who knowsâ€¦ maybe I should though since I am using these as a long term investment. Maybe I should just make it perfect. Weâ€™ll see.Other than that the hexagon shaped pattern is perfect! The grip feels good, I have a little more space innthe handle with the 15LB Amazon Basics Neoprene Dumbbells kind of like the 20LB pair. Now I am straight for training, lifting, and exercising during the winter with good, safe, full, complete shoulder workouts and more during this cold season.</t>
  </si>
  <si>
    <t>The Seidelmanâ€™s</t>
  </si>
  <si>
    <t>AFMP4AW3JKH7T4P6AG3SRVJFYLIQ</t>
  </si>
  <si>
    <t>Great, comfortable weights for getting into shape quickly.</t>
  </si>
  <si>
    <t>These weights are straight forward. There was no weird smell (as others have mentioned), theyâ€™re extremely sturdy, the handle part of the weight is the perfect size for holding this amount of weight securely.The neoprene coating is very vibrantly colored and thick. This makes the weights comfortable for extended workout sessions. I use these for a HIIT full-body workout and never have issues holding them for longer periods of time.I am extremely grateful to have found such a functional pair of dumbbells for such a great price on Amazon. The shipping was rapid and the seller packaged the item perfectly.If youâ€™re looking for a great set of weights, grab these. You will not find another pair with this quality for this price. Go ahead and place your order. Youâ€™ll be so glad you did!</t>
  </si>
  <si>
    <t>Savyshopper23</t>
  </si>
  <si>
    <t>AHRFV2MZ6CGIL4GE7RTWCPM42ABQ</t>
  </si>
  <si>
    <t>Great Quality and Perfect for At-Home Workouts</t>
  </si>
  <si>
    <t>The Amazon Basics Neoprene Dumbbell Hand Weights are an excellent choice for anyone looking to enhance their home workout routine. The weights are of great quality, with a smooth neoprene coating that provides a comfortable, non-slip grip.The included stand is sturdy and well-constructed, keeping the dumbbells organized and easily accessible while taking up minimal space. This compact set is ideal for a variety of exercises, including strength training, toning, and physical therapy, making it suitable for users of all fitness levels.Overall, this is a fantastic small set of weights that delivers on both quality and convenience, perfect for those committed to working out at home. Highly recommended!</t>
  </si>
  <si>
    <t>meowkittymeowmeowkittymeow</t>
  </si>
  <si>
    <t>AF3UFDVHP43R5DFFLSRP3BWO4RNQ</t>
  </si>
  <si>
    <t>The weights are good, the stand not so much</t>
  </si>
  <si>
    <t>First for some reason this item took about three weeks to arrive. The date kept changing and eventually it appeared hand trucked to my door. I didnâ€™t see that extended date when I ordered, now it says the ones I purchased arenâ€™t available at all. Hopefully thatâ€™s because theyâ€™re revamping the stand. Not that itâ€™ll help me, but hey.  So the stand has two issues, thereâ€™s little plastic pieces that cover the metal where you set the weights. They all come off when you lift the weights off the stand as shown in my photo. Really annoying and they donâ€™t snap back on the easiest. Iâ€™m considering trying to glue them down. Thereâ€™s also a handle on the top that sits one way or another and you have to flip it to lift whichever weight itâ€™s covering. I purchased the 15/10/5 set.</t>
  </si>
  <si>
    <t>Candyceu</t>
  </si>
  <si>
    <t>AEPAXXH67IUSANKAJG3FLTE5MNOA</t>
  </si>
  <si>
    <t>Love the colors!</t>
  </si>
  <si>
    <t>Very nice dumbbells.  The stand was easy to put together and they sit nicely on it. I have ordered several "Amazon Basic " items and have found everything to be good quality; these are no exception.  Great price,  I highly recommend!</t>
  </si>
  <si>
    <t>Mom of Kids</t>
  </si>
  <si>
    <t>AHQ2UP3DZKHZHPBXFDET4YV3UQCA</t>
  </si>
  <si>
    <t>Basic handweights, great to use with Peloton workouts</t>
  </si>
  <si>
    <t>I purchased these over two years ago, and just got a Peloton, and these are the perfect size for use during workouts where some small hand weights are needed. The coating is durable and has held up since buying two years ago. The little black stand is pretty basic but I don't use it, so I can't speak to the durability.These were a great price for some workout basics!</t>
  </si>
  <si>
    <t xml:space="preserve">Very comfortable shoes for the money you pay . Really recompenseze. I bought 3 for 3 woman - all very happy. Great product, affordable . Very comfortable shoes for the money you pay . Really recompenseze. I bought 3 for 3 woman - all very happy. Great product, affordable . </t>
  </si>
  <si>
    <t>AEWSWJYXFAM2NWWU3YDSCKHHZGPA</t>
  </si>
  <si>
    <t>First time using Dumbbells</t>
  </si>
  <si>
    <t>I never feel to go to the gym in my entire life and thats because i grew up in different culture where i moved just in nature, for pleasure the hiking gives you and where people do all the shoping by walk and cary everything with the hands. I always was fit.  In USA the food quality distorted that fit and last christmas my daughter offered me a big gift - a personal trainer for 2025! So now i was forced to buy these to start working home when i do not go to the gym. I already had a session, they might changed my mind about going to gym from now on. Itâ€™s a new journey to me , wish my luckðŸ˜›â¤ï¸ðŸ™- these things are adorable and helpful. I always hate just to see them at others. Now i live using them.</t>
  </si>
  <si>
    <t>Mackenzie Miller</t>
  </si>
  <si>
    <t>AF4WWSV3AEYL4VFKNX7OAUL4MCWA</t>
  </si>
  <si>
    <t>A great addition to your workout equipment</t>
  </si>
  <si>
    <t>This weight set is super nice.  It was easy to put together.  IT holds up super well, and is very easy to clean.  I use these on my exercise bike and they are super nice and it's convenient to have the variation of weight.  They do have an odor when they arrive and I could smell it on my hands after the first few uses, but nothing that didn't wash off.</t>
  </si>
  <si>
    <t>Gene JordanGene Jordan</t>
  </si>
  <si>
    <t>AFKRPLK5NSN5OJECPAFVZSUQZDUQ</t>
  </si>
  <si>
    <t>Year in review... Very Happy</t>
  </si>
  <si>
    <t>January of last year I purchased these as an aid for my health recovery, but had a heart attack in February that set me back. In March I ordered more sets that totaled 9 total (1 - 20lbs) and have worked my way through them.They have been in use 4-6 times a week, as I have been building my strength. They still look like the first day I got them, the grips are intact and have been helpful in my recovery.I will be ordering heaver dumbbells but will need to find a different type, as 20lbs is the biggest in this type.I would suggest these for sure.</t>
  </si>
  <si>
    <t>AG4YLGBT3LZH3VQHYWG4U6UKY6HQ</t>
  </si>
  <si>
    <t>Soft and perfect</t>
  </si>
  <si>
    <t>I already have a pair of 15 pound barbells but they're metal and I don't like the way they feel so after my husband stole them I purchased these and love them more than my original ones anyway. These feel nice to touch. Soft.</t>
  </si>
  <si>
    <t>Starlight24Starlight24</t>
  </si>
  <si>
    <t>AG67UJ5NXNGNQZ5M3OH4D2XSARKA</t>
  </si>
  <si>
    <t>Easy to setup</t>
  </si>
  <si>
    <t>Easy to assemble and seems study and durable. Space saving, I already had a set of 3lb dumbbells so just added it to the set which also comes with another 3lb dumbbells so now I have extra for a friend! But everything came just as pictured and described in the description listing. You get one set of 3lbs, 5lbs, 8lbs dumbbells and the holder rack which you need a screwdriver to assemble but itâ€™s all really easy and quick to do. Overall great value</t>
  </si>
  <si>
    <t>LYMANation</t>
  </si>
  <si>
    <t>AHCQCC4FCGSLSKLIOMDKXQFOR4DQ</t>
  </si>
  <si>
    <t>Excellent quality</t>
  </si>
  <si>
    <t>I appreciate they include the rack, which is a space saver, holding the 'bells so they are not laid out horizontally on the floor. The dumbbells are well coated, which makes it comfortable to pick up and use. A perfect mix 5-10-15. I have in my cart the (Amazon) 20's when I'm ready for it!</t>
  </si>
  <si>
    <t>Robyn D.</t>
  </si>
  <si>
    <t>AFEF7GTV5KEHK2I6JPPQYYAJ7N4A</t>
  </si>
  <si>
    <t>They're Dumbbells</t>
  </si>
  <si>
    <t>What can I say? They're dumbbells. They weigh what they claim to weigh. They're well built and sturdy. They don't take up a lot of room. They're easy to use. If you're looking for 3lb weights, these are a great choice. Good value for the price.</t>
  </si>
  <si>
    <t>Kathleen M. Robinson</t>
  </si>
  <si>
    <t>AFKSMY7MELLDHQ4LO35LWGIYQWFQ</t>
  </si>
  <si>
    <t>Compact storage, great feel.</t>
  </si>
  <si>
    <t>These hand weight store in their included pyramid rack. The rack was a little hard to assemble with hand screw driver, but went together easily with a screw gun.  Weights are comfortable to use and have a nice colors.  Great for beginners or seasoned lifters, but Iâ€™ve purchased to increase muscle tone</t>
  </si>
  <si>
    <t>CharKu</t>
  </si>
  <si>
    <t>AGT7O3IT3UVCHPZYRBC5M3KD7OAA</t>
  </si>
  <si>
    <t>Accurate and somewhat rare</t>
  </si>
  <si>
    <t>Four pound dumbbells are a rarity for some reason. So naturally I had to find and buy a pair on Amazon. I use them in a progressive cardio program ranging from 1#,2#,3#, and now 4#. I weighed each in a kitchen scale and lo and behold each one was four pounds. Good product.</t>
  </si>
  <si>
    <t>Anne</t>
  </si>
  <si>
    <t>AEZBNGRY6BRQAEZD67CJRZAXNZKA</t>
  </si>
  <si>
    <t>Perfect for beginner workout</t>
  </si>
  <si>
    <t>The 1 lb. weights are just right for beginners/seniors who want to start or get back into a fitness routine.  I am happy with the price, and they are comfortable to hold during exercise.  I plan to order different size weights as I progress.</t>
  </si>
  <si>
    <t>Paul G</t>
  </si>
  <si>
    <t>AG6MJ2DQHRABTWVCLDVSCAT57OSA</t>
  </si>
  <si>
    <t>Great quality and price but know they will not stand on end</t>
  </si>
  <si>
    <t>The foam cover is easier on your hands in my opinion, great price point versus competition. I do mostly floor exercises where it is easier between sets to set them down on end. Just know these wonâ€™t do that. Not a deal breaker for me</t>
  </si>
  <si>
    <t>Kayla</t>
  </si>
  <si>
    <t>AFB5MPL6ENXWAXSKP5ZCVXBCDNAA</t>
  </si>
  <si>
    <t>cute pink weights</t>
  </si>
  <si>
    <t>My daughter is always wanting to workout with me (2 years old) so I got her these to use and she adores them. They are easy to use and good value. They are pink which she loves and easy to store.</t>
  </si>
  <si>
    <t>L.c.</t>
  </si>
  <si>
    <t>AE2IOX2HRYXMTOXB3A2PN7FFZOLQ</t>
  </si>
  <si>
    <t>Fits great</t>
  </si>
  <si>
    <t>These covers are great! Look very nice, soft, stay in place and were easy to put on. I highly recommend them. I bought them for my couch, love seat and recliner chair.</t>
  </si>
  <si>
    <t>home</t>
  </si>
  <si>
    <t>T. Jones</t>
  </si>
  <si>
    <t>AHOKHJ3EICDHVLFCB7VJUMIDROKA</t>
  </si>
  <si>
    <t>Good chair and couch cover.</t>
  </si>
  <si>
    <t>Fit right. So much better than the other covers we paid way too much money for. Due to the way the arms on the couch were made there is too much matrial that I have yet to decide what yo do whit. Quality is good and the color is what we wanted. Fast delivery. Recommended</t>
  </si>
  <si>
    <t>Kate B.</t>
  </si>
  <si>
    <t>AGCF7RCVS336WIAJVVXK7V6XVMEQ</t>
  </si>
  <si>
    <t>Challenging to put on</t>
  </si>
  <si>
    <t>I did not know what to expect when I received this item, but the reviews were pretty good. This was very challenging to get on, but it does look very nice. It fits snugly and moves with the couch. I love the color. It is very soft. Today is only the first day of owning this couch cover, but I'm very optimistic.</t>
  </si>
  <si>
    <t>TwinMomVATwinMomVA</t>
  </si>
  <si>
    <t>AGVHZ53XT6F6UCEVOUZ26DQHCUGA</t>
  </si>
  <si>
    <t>So soft and looks so great</t>
  </si>
  <si>
    <t>I got these covers because I purchased a very light colored couch (only color they had) and I have two dogs, so I wanted to protect the couch fabric for as long as I could. These covers are so soft and plush and I love them. 100% happy with this purchase.That being said, I do have issues with the fit, only because this couch is massive and each section of it reclines, so between the movement of the couch and the size, these covers don't stay put or fit all the way down. Oh, and we have USB plugs and power plugs on the ends, so that also hinders the fit a little, but I got these covers to protect the fabric, not to be picture perfect.Due to the movement of the recliners, I have to pull the edges down every day and make other small adjustments.I have an extra piece because my end has a chaise that I had to purchase another piece to fit, so my spare piece got stretched onto my ottoman. Does it fit? Yes. Does it look like perfect? No, but it fits and it covers my ottoman to match the rest of my furniture. That's a win.I love these covers and would buy them again and tell everyone I know to buy them for their couches as well.</t>
  </si>
  <si>
    <t>Amber LittletonAmber Littleton</t>
  </si>
  <si>
    <t>AGP6Q7ZHPYF3UDQ5HQWO5IHPQBTQ</t>
  </si>
  <si>
    <t>Highly recommend these couch covers!!</t>
  </si>
  <si>
    <t>I purchased the taupe color for my Ashley Signature reclining couch &amp; loveseat &amp; so far I am truly impressed! They are velvety soft &amp; fit my couches very well! They are well fitted with elastic loops to secure behind the cushions. My only worry is that after a lot of use, the elastic may rip. The fabric isn't super thick, but thick enough &amp; feels quality. Friends &amp; family thought we literally got a new couches! I've had them on for about a week now &amp; so far they stay put, may have to adjust after a lot of movement, but i have 3 children &amp; they have stayed on perfectly!! I plan to buy other colors in the future! Highly recommend! Hopefully they last!</t>
  </si>
  <si>
    <t>Deb</t>
  </si>
  <si>
    <t>AGGSUZGNW6E3ZONOT6UQW7IDGTGA</t>
  </si>
  <si>
    <t>Looks like a new couch</t>
  </si>
  <si>
    <t>This is a great couch cover. Looks very nice on and is a comfortable material . I followed the instructional video of how to put it on which made it quick and easy. My couch is dark brown with faux leather which had peeled off in multiple spots; looked awful. I wasnâ€™t ready to purchase new furniture, so thought Iâ€™d give this cover a try. The grey was a refreshing change from the dark color.Highly recommended</t>
  </si>
  <si>
    <t>MelissaJean</t>
  </si>
  <si>
    <t>AGJ43J6FY3U2BP74QRHPB5MKDHSQ</t>
  </si>
  <si>
    <t>Looks great, function is ok</t>
  </si>
  <si>
    <t>Looks great, when I mentioned getting couch covers to a few people I could tell they were being polite but didn't say much because they expected the ugly, baggy covers people used to get. When they actually saw them they were so impressed because it genuinely looks like we got new furniture. My only real issue is that these are a HUGE pain to get on and off. I took them off to wash them months ago and still haven't put them back on because it's honestly such a chore, and truthfully I'm debating just not putting them back on. Which would make this only a few months of use which is too bad considering the price, but it's really such a headache trying to crawl around and having to reach up and under and around the bottom side of the couch where you can't see what you're doing. At one point I had to use my child's play tweezers to try to maneuver the bands through tight places. If you're just doing this to update your look and have no intention of changing them out then I'd definitely recommend. I bought them thinking it would be great with kids and pets to occasionally take a piece off and wash it here and there, but that's not the case.</t>
  </si>
  <si>
    <t>Luz AlmonteLuz Almonte</t>
  </si>
  <si>
    <t>AG4IRL5ANALX7ULM2SRPAURNKJ5Q</t>
  </si>
  <si>
    <t>Amazing</t>
  </si>
  <si>
    <t>Great material, smooth and soft. Fits great, easy to install. My couch looks brand new. Love it!</t>
  </si>
  <si>
    <t>Lola</t>
  </si>
  <si>
    <t>AFL5VG6DOSZ4NOHNQ3RGFQRBH3VA</t>
  </si>
  <si>
    <t>These are very nice. The color was great. The fabric is soft and nice, it has a lot of stretch to it.. It was easy to put on the sofa. Instructions were also clear.  My only complaint is that the cover for the arm rest doesn't stay on. It' slides off because the only thing keeping it on is the elastic around the edge of the arm cover. If I could figure out a solution for the arm rest, I would buy these again.</t>
  </si>
  <si>
    <t>Emi</t>
  </si>
  <si>
    <t>AFTN7L32NAOXB5XX7ULHNVDYRW6Q</t>
  </si>
  <si>
    <t>Very happy!</t>
  </si>
  <si>
    <t>Works very well! Gave our old couch a new lease on life. As expected, it took a little while to put all the pieces on. It's well worth it though, because once they're on, they stay in place very well. We haven't had to fix it once, unlike other couch covers we've had in the past which constantly needed to be adjusted. I would definitely recommend this product!</t>
  </si>
  <si>
    <t>nurselamb</t>
  </si>
  <si>
    <t>AHVCP3UUUZE6RY7WCWUWLPFTTGSQ</t>
  </si>
  <si>
    <t>Great color</t>
  </si>
  <si>
    <t>Was not easy to put on at all . One tie broke while trying to clasp together on the sofa and one tie broke on the love seat after about a week . They look great on however but will be a major pain to take off and wash</t>
  </si>
  <si>
    <t>AHOF54NECQ7EQRI3VVV62XYH53WQ</t>
  </si>
  <si>
    <t>Great w as u</t>
  </si>
  <si>
    <t>I have a Daycare and I purchased this to protect against stains. My only frustration is the difficulty in taking on or off to wash. I took one cover off to wash a month ago and still haven't taken time to put back on. They do stay in place once on tho.</t>
  </si>
  <si>
    <t>Jacob</t>
  </si>
  <si>
    <t>AECZQVQXZ5HWNNDKI2RSRI3BAYGA</t>
  </si>
  <si>
    <t>Tedious to get on, but great quality</t>
  </si>
  <si>
    <t>Clear a couple hours in your afternoon to get this thing on. Holy do not under estimate how tedious it is to put one of these on a couch. However, once you do, it's great. I'm having some trouble with the arm rest pieces sometimes slipping off, but everything else fits snug and really saved my old leather couch that was peeling.</t>
  </si>
  <si>
    <t>Jennifer Buttle</t>
  </si>
  <si>
    <t>AFPMMFDDABV4IS2JLCVNRKYCASUQ</t>
  </si>
  <si>
    <t>Feels great, fits great</t>
  </si>
  <si>
    <t>We bought new couches and have 4 dogs so needed covers. These stretch well, stay in place after humans and dogs sit, and are super soft. Very happy with our purchase.</t>
  </si>
  <si>
    <t>PP</t>
  </si>
  <si>
    <t>AGYWINLLYPVJ6VLF4652B2JTJB2A</t>
  </si>
  <si>
    <t>Love This!!</t>
  </si>
  <si>
    <t>Moved into my first apartment and took my grandmas old couch. It was free so yay, but honestly looking at it made me kind of sad. I didnâ€™t like the look or feel of the fabric and there was definitely some discoloration. The plan was to take it but save up for a new couch, until I found these covers and I am now in love with our couch. Itâ€™s very comfortable and looks so much better! Itâ€™s also very nice to be able to wash them. I didnâ€™t even do the securing except under the footrest, because I wanted to see if it would stay with just tucking it in, and it does! I have to retuck parts every now and then, but itâ€™s not bothersome at all if you donâ€™t feel like going through the process of securing the covers.</t>
  </si>
  <si>
    <t>Bneal C.Bneal C.</t>
  </si>
  <si>
    <t>AHWQCCTV2PHF44FRKCEUITRPYPFA</t>
  </si>
  <si>
    <t>I wasn't sure how it would fit, but fits perfect.  I wish there was a slit for my phone charger, since my sofa has USB outlet.  I just cut a small hole, which is the only reason I didn't give 5 stars.</t>
  </si>
  <si>
    <t>Randy Welsch</t>
  </si>
  <si>
    <t>AG5NLPI6VBFQDGSIEK6KLAFHWSNQ</t>
  </si>
  <si>
    <t>Good product, stays in place &amp; looks good. I have not washed it yet.</t>
  </si>
  <si>
    <t>Emily and Andrewâ€™s Valero</t>
  </si>
  <si>
    <t>AF3Z2OHFAHMDSVNTJOHSDLMY6PXQ</t>
  </si>
  <si>
    <t>Amazing!</t>
  </si>
  <si>
    <t>These have been a life saver for our couch! We have two big dogs who shed a lot and like to be on our couch. These covers are so soft and have held up so well. They are easy to put on and I love that they have labels on them so you know exactly where each piece goes. I would definitely recommend!</t>
  </si>
  <si>
    <t>ElleElle</t>
  </si>
  <si>
    <t>AH2NZWXB3NFBYBWEZXQXIMXXJDTQ</t>
  </si>
  <si>
    <t>Wrong color, but oh so Comfyâ€¦</t>
  </si>
  <si>
    <t>OK, I have checked my order nine ways from Sunday and it just shows a picture of dark gray and doesnâ€™t specifically say that I ordered black. I put the black metal heater next to the cover, and you can visibly see that it is a dark navy (or is it) up against the black heater and also with the pillows that have splashes of blue in them you can see how the navy blue contrast with the blues in the pillows.  (Double checking review and cover actually appears Dark Grey in pic)This is a double end reclining, 91 inch long sofa. The six back and seat pieces fit extremely well and stay in place. The end arm pieces fit, but with extra material left over like maybe itâ€™s for a newer model or different brand of sofa that has more arm on the end. Overall quality and comfort of material gets five stars. They got a 3.5 for sending the wrong color, so I rounded it up to a four. As far as ease of removal goes, will have to wait-and-see because I tied my elastic pieces pretty well. Youâ€™re going to put in a little more effort getting these pieces on, but it is well worth it. I will never go back to a  one piece or two piece slipcover for this sofa.Oh, The price for this quality of plush velveteen fabric is definitely budget friendly and â€˜O so Comyâ€™. The wrong color mistake could be I added both colors to my list and added to cart later the wrong one. ðŸ§I will order from this seller again to try out a few different colors.</t>
  </si>
  <si>
    <t>Robin</t>
  </si>
  <si>
    <t>AEN2LI35UMT5OKVJRD4N6HLF4DFA</t>
  </si>
  <si>
    <t>Nothing to report</t>
  </si>
  <si>
    <t>Works well on my sofa,  very soft,  love the color price reasonable stays in place, looks great.</t>
  </si>
  <si>
    <t>Thomas</t>
  </si>
  <si>
    <t>AGQAO6CUMVUUQPWRNRR6S4NKMAJQ</t>
  </si>
  <si>
    <t>Simple and clean.</t>
  </si>
  <si>
    <t>This is the first pair of shoes Iâ€™ve ever bought online.  They look just like the picture and fit very well. The shoes are also very light.</t>
  </si>
  <si>
    <t>AEGDHIV35HEXJOY5Y7Y7O2WOTUSA</t>
  </si>
  <si>
    <t>Five Stars</t>
  </si>
  <si>
    <t>I like it, it is very beautiful! Shipped very fast! Thank you</t>
  </si>
  <si>
    <t>shole rajes</t>
  </si>
  <si>
    <t>AESYQADNA7X6HU2YN2ZKY6AY763A</t>
  </si>
  <si>
    <t>JAMES</t>
  </si>
  <si>
    <t>AEDIJ3FFAK4ZADRCNDYHNCYSOSKA</t>
  </si>
  <si>
    <t>good quality</t>
  </si>
  <si>
    <t>giulap81</t>
  </si>
  <si>
    <t>ottima per la palestra</t>
  </si>
  <si>
    <t>Comoda scarpa nike, dal design notevole. La utilizzo prettamente per la palestra. Il piede respira e calzano perfettamente. Ottimo rapporto qualitÃ /prezzo.</t>
  </si>
  <si>
    <t>Marie france Benard</t>
  </si>
  <si>
    <t>Chaussure de salle</t>
  </si>
  <si>
    <t>Tres bien pour le sport en salle.</t>
  </si>
  <si>
    <t>Amazon ã‚«ã‚¹ã‚¿ãƒžãƒ¼</t>
  </si>
  <si>
    <t>è²·ã£ã¦ã‚ˆã‹ã£ãŸ</t>
  </si>
  <si>
    <t>è»½ãã¦å±¥ãã‚„ã™ã„ã§ã™ã€ã‚µã‚¤ã‚ºã¯ãƒ¯ãƒ³ãƒ©ãƒ³ã‚¯å¤§ãã„æ–¹ãŒã„ã„ã‹ã‚‚  æ—©ã„å¯¾å¿œã«æ„Ÿè¬ã§ã™ã€‚</t>
  </si>
  <si>
    <t>ç´°å· æ™¯å­</t>
  </si>
  <si>
    <t>é‹å‹•ã—ã‚„ã™ã„ã§ã™</t>
  </si>
  <si>
    <t>è»½ãã¦ã€ã¨ã¦ã‚‚å±¥ãã‚„ã™ã„ã§ã™ã€‚ã‚‚ã†ã™ãä½“è‚²ç¥­ãªã®ã§æ¯Žæ—¥å±¥ã„ã¦ã„ã¾ã™ã€‚</t>
  </si>
  <si>
    <t>Davide</t>
  </si>
  <si>
    <t>ottime scarpe</t>
  </si>
  <si>
    <t>arrivate in tempi brevi e con imballo adeguato.Sono delle ottime scarpe per il tempo libero, non certo per il running, prezzo adeguato al prodotto, sono comode e la calzata corrisponde perfettamente alla misura indicata. prodotto consigliato.</t>
  </si>
  <si>
    <t>comode</t>
  </si>
  <si>
    <t>molto comode e leggere, ed anche economiche, ottime scarpe estive la consegna Ã¨ stata perfetta e sono arrivate senza alcun problema</t>
  </si>
  <si>
    <t>ãƒŠã‚¤ã‚­ãƒ€ã‚¦ãƒ³ã‚·ãƒ•ã‚¿ãƒ¼ï¼—ãƒ–ãƒ©ãƒƒã‚¯</t>
  </si>
  <si>
    <t>åŒã˜ã‚·ãƒ¥ãƒ¼ã‚ºã®2å›žç›®ã®è³¼å…¥ã§ã™ãŒã€å¤§å¤‰æ°—ã«å…¥ã£ã¦ã„ã¾ã™ï¼ç§ã¯æ¯Žæœ10Km ã‚’ã‚¸ãƒ§ã‚®ãƒ³ã‚°ã—ã¦ã„ã¾ã™ãŒã€ã“ã®ã‚·ãƒ¥ãƒ¼ã‚ºã®å ´åˆå®Ÿç¸¾ã¨ã—ã¦1å¹´ã¯ä½¿ç”¨å¯èƒ½ã§ã™ï¼</t>
  </si>
  <si>
    <t>Cliente Amazon</t>
  </si>
  <si>
    <t>scarpe running</t>
  </si>
  <si>
    <t>acquisto ok</t>
  </si>
  <si>
    <t>cozy</t>
  </si>
  <si>
    <t>ã‚¿ã‚¤ãƒˆãªä½œã‚Š</t>
  </si>
  <si>
    <t>è¶³å¹…ãŒã‚ã‚‹è‡ªåˆ†ã«ã¨ã£ã¦ã¯ã€ã™ã“ã—ã‚¿ã‚¤ãƒˆã§ã‚­ãƒ„ãæ„Ÿã˜ã¾ã—ãŸãŒã€å±¥ãæ…£ã‚Œã‚Œã°å¤§ä¸ˆå¤«ã§ã—ãŸã€‚ãƒ‡ã‚¶ã‚¤ãƒ³ãŒæ°—ã«å…¥ã£ã¦ã¾ã™ã€‚</t>
  </si>
  <si>
    <t>Lolok</t>
  </si>
  <si>
    <t>conforme</t>
  </si>
  <si>
    <t>Bon produit, la toile reste un peu fine malgres tout. Lacet un peu court. Basket legere agreable a porter et confortable</t>
  </si>
  <si>
    <t>å°ã•ã‹ã£ãŸ</t>
  </si>
  <si>
    <t>ä»–ã®ãƒ¬ãƒ“ãƒ¥ãƒ¼ã‚’è¦‹ã¦æ™®æ®µã¨åŒã˜ã‚µã‚¤ã‚ºã§è³¼å…¥ã—ãŸã®ã§ã™ãŒå°ã•ãã¦è¶³ãŒç—›ã‚€ã®ã§ä¸€å›žã‚Šå¤§ãã„ã‚µã‚¤ã‚ºã®ã»ã†ãŒã„ã„ã¨æ€ã„ã¾ã™ã€‚</t>
  </si>
  <si>
    <t>Francesco</t>
  </si>
  <si>
    <t>Per l'uso quotidiano sono eccellenti</t>
  </si>
  <si>
    <t>Ho usato queste scarpe per qualsiasi cosa e hanno resistito piÃ¹ di un anno, quasi illese. Ho deciso di comprarne un paio nuovo perchÃ© mi hanno piÃ¹ che convinto. INDISTRUTTIBILI</t>
  </si>
  <si>
    <t>ã‚³ãƒ“ã‚£ãƒ¼</t>
  </si>
  <si>
    <t>ã‚µã‚¤ã‚º</t>
  </si>
  <si>
    <t>å°‘ã—å°ã•ã‚ã¨ã®ãƒ¬ãƒ“ãƒ¥ãƒ¼ãŒã€ã‚ã‚Šã¾ã—ãŸãŒç§ã¨ã—ã¦ã¯ã‚¸ãƒ£ã‚¹ãƒˆã‚µã‚¤ã‚ºã®æ–¹ãŒé©åˆ‡ã§ã¯ç„¡ã„ã‹ã¨æ€ã„ã¾ã™ã€‚è¶³ã®å½¢ã¯äººã«ã‚ˆã£ã¦è‰²ã€…ã§ã™ã€è©¦ã—ã¦åˆã‚ãªã‹ã£ãŸã‚‰ç„¡æ–™è¿”å“ãŒè‰¯ã„ã¨æ€ã„ã¾ã™ã€‚</t>
  </si>
  <si>
    <t>CEJOMUM</t>
  </si>
  <si>
    <t>Sehr guter Schuh</t>
  </si>
  <si>
    <t>Nike ist meine Lieblingsturnschuhmarke. Die Schuhe passen einfach immer. Schade nur, dass ich immer auf die Herrenmodelle zurÃ¼ck greifen muss. Bei SchuhgrÃ¶ÃŸe 41 passt mir nur 42 von den Nikemodellen. Und die gibt es nur in der Herrenabteilung...</t>
  </si>
  <si>
    <t>Benny</t>
  </si>
  <si>
    <t>Gut fÃ¼r Sport/fÃ¼rs Fitness geeignet</t>
  </si>
  <si>
    <t>Ich habe mir diese Schuh geholt um sie bei meinen wÃ¶chentlichen Fitness besuchen zutragen und ich hatte bis jetzt keinerlei Probleme gehabt mit den Schuhen. Sie sind wie beschrieben und die GrÃ¶ÃŸe hat wie erwartet gepasst. Die Transaktion lief auch ohne weitere Probleme, deshalb 5/5 Sterne :Dupdate: nach 3 Jahren sind sie immernoch im einsatz und bin sehr zufrieden damit.:)</t>
  </si>
  <si>
    <t>Julian Luay Abel</t>
  </si>
  <si>
    <t>Schnee</t>
  </si>
  <si>
    <t>Im Schnee bekommt man leider nasse Socken!Man hat aber super Grip auf jedem Untergrund, deshalb perfekt zum Schlittenfahren.Mann muss halt damit klar kommen nasse Socken zu haben!</t>
  </si>
  <si>
    <t>Mareen</t>
  </si>
  <si>
    <t>Perfekt</t>
  </si>
  <si>
    <t>Farbe krÃ¤ftig. Material sehr gut. Verarbeitung ohne Fehler. Als Laufschuh zu empfehlen.Einziger Punktabzug ist, dass als Herrenschuh vorne der Schuh sehr schmal zulÃ¤uft.</t>
  </si>
  <si>
    <t>Amazon Kunde</t>
  </si>
  <si>
    <t>Zu schmal geschnitten</t>
  </si>
  <si>
    <t>Es ist gut aber etwas zu eng es ist schmal geschnittenen nicht fÃ¼r breite FÃ¼ÃŸe aber zieht sehr schÃ¶n aus Trotzdem Danke</t>
  </si>
  <si>
    <t>Mr. J</t>
  </si>
  <si>
    <t>Las volverÃ­a a comprar</t>
  </si>
  <si>
    <t>Vinieron en su caja en buen estado, son cÃ³modas cuando corres, lo Ãºnico es que la punta de la zapatilla estÃ¡ pegada con goma, pero hasta ahora funcionan bien.</t>
  </si>
  <si>
    <t>Marijo Bogdan</t>
  </si>
  <si>
    <t>Gute QualitÃ¤t und super sind</t>
  </si>
  <si>
    <t>Sehr gut und schÃ¶n des gefÃ¤llt mir.. Ich bin sehr zufrieden mit diese Schuhe, und was ich sagen muss Lieferung war sehr Schnell.</t>
  </si>
  <si>
    <t>Numan Uyar</t>
  </si>
  <si>
    <t>Schuhe</t>
  </si>
  <si>
    <t>weil die Schuhe zwar sehr schÃ¶n sind aber mir leider zu klein etwas zu eng sind hÃ¤tte gerne eine grÃ¶ÃŸe grÃ¶ÃŸer</t>
  </si>
  <si>
    <t>Muy buen producto</t>
  </si>
  <si>
    <t>Buenas zapatillas, frescas y ligeras. Lo Ãºnico malo es que la sujeciÃ³n no es buena en terrenos hÃºmedos o mojados.</t>
  </si>
  <si>
    <t>BelÃ©n</t>
  </si>
  <si>
    <t>Buena calidad precio</t>
  </si>
  <si>
    <t>Fueron un regalo y la persona a la que se los comprÃ© le encantaron. Buena calidad y a buen precio.</t>
  </si>
  <si>
    <t>Emily</t>
  </si>
  <si>
    <t>AHC2F6UCBNBF7VGKXZIWYYX24JRA</t>
  </si>
  <si>
    <t>Great price great quality and comfortable</t>
  </si>
  <si>
    <t>Egor</t>
  </si>
  <si>
    <t>AHSRIN7KGT36UQPGC5LF46OLDADA</t>
  </si>
  <si>
    <t>Good quality</t>
  </si>
  <si>
    <t>Good quality, sturdy clasps.Size L - Fits a man 178cm tall, weighs 85kg.</t>
  </si>
  <si>
    <t>InkaShashinka</t>
  </si>
  <si>
    <t>AEJCL7Z7VCCRFFDDOSIS43H35NRA</t>
  </si>
  <si>
    <t>Good protection</t>
  </si>
  <si>
    <t>Feel good and are comfy. EAsy to use</t>
  </si>
  <si>
    <t>Laila</t>
  </si>
  <si>
    <t>AFF43NIM7ULHH5KQ6Q7NABZNJFSA</t>
  </si>
  <si>
    <t>Great product, check here for adult size info.</t>
  </si>
  <si>
    <t>Great price for all three items and they are well made. All 3 items have rounded surfaces which allow you to slide if you fall to lessen the impact. Strong and abundant velcro. The only drawback is one size only for adults. I am 5' 5" (female), 150 LBS. The knee guards are a bit roomy in the cup but work well. They have strong elastic that goes all around your knee as well as 2 velcro straps. The top of the knee pad hits 3" above my knee where my leg is 16" around and it's pretty tight.  Any tighter and I would want to return. The elbow and wrist guards fit just fine. I got the all black because it goes with everything.</t>
  </si>
  <si>
    <t>JMoonbeamJMoonbeam</t>
  </si>
  <si>
    <t>AGMR57H3CVL27K3S2MPX3VKKPWNA</t>
  </si>
  <si>
    <t>Saved my wrists and elbows learning to skateboard</t>
  </si>
  <si>
    <t>The media could not be loaded.                                                                                            These pads were budget priced compared to other name brands. They are of high enough quality to protect your wrists, elbows, and knees from injury during a hard fall. They are definitely not of the highest quality (the name brands are more expensive because they are more durable and longer lasting; some, like the Triple 8 knee pads have replaceable shells over the pads.) As a middle-aged, first-time skateboarder, these gave me confidence to keep practicing after my falls. Every time I fell while wearing them, I was unharmed and able to get right back on the board.The pads stay in place and are adjustable to keep them secure without being to tight. I was surprised to find that they didnâ€™t inhibit my movements at all; I mostly forgot I was wearing them until I fell. And then I was very grateful to have avoided injury.If budget is a concern, buy these. If you have plenty of money to invest, go for the more durable Triple 8â€™s. But these have worked just fine for me.I am 100lbs and 5â€™ 1â€ and bought the adult size. They also fit my boyfriend who is 5â€™ 11â€ and about 150lbs. Iâ€™ll be buying him a set too.Good value for the price.Good fit for a range of body sizes.Stable and secure, no mobility restriction.Buy â€˜em and get out there and do all the stuff that you are afraid of!</t>
  </si>
  <si>
    <t>Moriiha</t>
  </si>
  <si>
    <t>AHGUVAAWRQAAFCWPEKPH55VIZNAA</t>
  </si>
  <si>
    <t>These are awesome!</t>
  </si>
  <si>
    <t>Super worth the money! I use these at both the skate park and the skate rink for roller skating. Recently I fell at the skate park HARD and the knee pads took the majority of the impact. Barely felt anything aside from where my hip landed on the coping. These are a necessity for all levels of skating! The knee pads do run small though but once I wore them a few times they kinda fit to my body a bit more. I have had these for 7 months and are still in really good shape (and I use them at least 3 times a week).Edit: 2 years later and I STILL wear these daily! Theyâ€™re definitely showing wear and tear now but theyâ€™re still intact and have protected me from many wipeouts haha. I will be getting the exact same pair again soon. Only replacing because theyâ€™re dirty af even after being washed. But they still work fine!!</t>
  </si>
  <si>
    <t>Portland Mom</t>
  </si>
  <si>
    <t>AE2E64YQ55CFUEUOGNZXINM3NVVQ</t>
  </si>
  <si>
    <t>Hand Guards = Game Changer</t>
  </si>
  <si>
    <t>I bought these for my teenager who does a lot of extreme sports, including skateboarding, bmx and scooter tricks. He kept coming home all banged up and although I realize that a scratch here and there isn't a big deal I was concerned that the way he was falling was going to lead to some broken bones.I bought this pack of protective gear and it was exactly what I was looking for, not only does it include the standard knee and elbow pads that you would expect but it came with a third component, the hand guards. That is what really set this pack apart for me, all of the gear is high quality, durable and comfortable but the hand guards help support his wrists and keep his palms from getting cut up. The best part is that with all the gear included in this pack on my teen, he is still able to move freely and do all of the activities he enjoys without any issues.</t>
  </si>
  <si>
    <t>AbbeyOMy</t>
  </si>
  <si>
    <t>AEKHWLHL6IGNPWPRLOXYBXKIZUIQ</t>
  </si>
  <si>
    <t>Okay/Temporary pads for roller derby</t>
  </si>
  <si>
    <t>Purchased this set for roller derby, and they'll get me by as a temporary set, but I need to upgrade them ASAP for actual derby practice/play. Here's why:Knee pads: Might be okay for occasional use, but too small to provide actual protection in a sport like derby where you spend a lot of time landing on your knees. (A friend actually thought I'd put my elbow pads on my legs, they are that small!) Additionally, the shape of the plastic cap is such that it stabs into my leg when my knees are straightened (which is uncomfortable, but oddly enough reminded me to stay in better derby stance, since I had to get lower to alleviate it...)Elbow pads: Seemed fine. Padding/seams are a little itchy/tight around the edge to be ideal, as far as comfort goes, but the fit was good.Wrist guards: Very comfortable/well-padded. I actually will be keeping these out of the set, because they work well.Color (yellow) - more of a highlighter yellow. I like it, and got a lot of compliments when I wore them out.Material - tougher (more of a canvas-like feel), thicker/stiffer (non-breathable). Stitching scratchy, but seemed sturdy. Velcro was functional, and straps were well-sized for an average person.</t>
  </si>
  <si>
    <t>RA</t>
  </si>
  <si>
    <t>AG2GT54GYNOL3SQM2FE2FVSEMWNA</t>
  </si>
  <si>
    <t>Great protection so far</t>
  </si>
  <si>
    <t>Adjustable fit and durable protection . Mobility is fine .  Two 9 yr olds learning to roller skate these pads have protected them from many falls .  Wrist guards are an essential for many sports including Snowboarding .  I would recommend this product</t>
  </si>
  <si>
    <t>Leanne</t>
  </si>
  <si>
    <t>AGU3ZU2Z4LS6KTWMV2PWVPGIQLUA</t>
  </si>
  <si>
    <t>Nice snug fit. Very protective. Cute color</t>
  </si>
  <si>
    <t>Michael DeJesus</t>
  </si>
  <si>
    <t>AG5DAANVPWWSCJKASDH6KCFR2UVA</t>
  </si>
  <si>
    <t>Saved</t>
  </si>
  <si>
    <t>Theses saved my whole collar bone from cracking elbow absorbed shock and...reliable for 20dllr</t>
  </si>
  <si>
    <t>Chace Boothman</t>
  </si>
  <si>
    <t>AEY27K3ZE6GLMLJA23TVJFFNWRAQ</t>
  </si>
  <si>
    <t>Nice Pads</t>
  </si>
  <si>
    <t>Nice bundle of pads for the money, I use them daily for Onewheel riding. They have saved me from multiple falls but I do hope the velcro stands the test of time</t>
  </si>
  <si>
    <t>Qwackk</t>
  </si>
  <si>
    <t>AG3KPRUJDRWS7HMI3EGN6VFHJAZA</t>
  </si>
  <si>
    <t>Knee pads</t>
  </si>
  <si>
    <t>Really durable and very breathable</t>
  </si>
  <si>
    <t>DreamsiclesASMR</t>
  </si>
  <si>
    <t>AFVOQBHLFNBPMDDM5QFL32N42Y3Q</t>
  </si>
  <si>
    <t>I like them (they aren't perfect)</t>
  </si>
  <si>
    <t>I want to give these 5 stars.  Everything matched what I have so well.  There's not much I would change except that when it's exposed to bare skin, the edges are a bit itchy.  I'm also a bit like the princess from The Princess and The Pea, so that might sway my opinion a bit.I do like these, and I'll continue to use them because, again, it's matching so well to everything else (my helmet, skates, clothes).  There aren't many of these that fit adults that are cute colored.  I'm not a guy, I don't want boring colors.  lol  These do the trick!They work well enough, I tested them kneeling and they pass.  If you are doing something that requires as much space-saving as possible (ie tight passageways in caves or something like that), then this is probably not for you.  The "pads" of the knees jut out a bit far for tight crawls (not why I bought this though, bought for skating!).  I also do not think the kneepads would last under such stress of longterm crawling on any hard turf (stone, rock, asphalt, etc), but for falls, should be fine.They stay put, so long as they fit right.  The bottom straps on the kneepads themselves need longer extension of the velcro.  Not sure how to word this right, but the straps for above and below the knee are the same length and same amount of velcro.  Obviously, if you measure above and below your knee, you will find typically below your knee to be smaller, thus for me, only one inch is remaining.  I may be able to fix this myself with some sewing prowess, glue (as well as sewing on a small extra patch), and some extra velcro--for the strap.  There's plenty on the kneepad itself.  I hope this part is clear enough though.  :DThe wrist things fit fine as well.  They are awkward.  the kneepads didn't itchy, but I was wearing leggings underneath.  The edges of the elbow pads and wrist protectors were irritating at the edges.  Again, this isn't enough that I would return them.  I just have sensitive skin.  Once everything is broken in, it probably will feel just fine!</t>
  </si>
  <si>
    <t>Hdetmar123</t>
  </si>
  <si>
    <t>AG3WZBWF6OPTXD6TLFNDGU3RUZBQ</t>
  </si>
  <si>
    <t>Stays in place</t>
  </si>
  <si>
    <t>Finally found pads that fit and stay in place. Purchased for 11 year old, who is 5 feet tall and about 100lb for reference.</t>
  </si>
  <si>
    <t>Craig J.</t>
  </si>
  <si>
    <t>AGQ3RENUQHYKFOHNZXF6NP7CB4EQ</t>
  </si>
  <si>
    <t>Great pads for the price</t>
  </si>
  <si>
    <t>My budding daughter is amazing but struggles sometimes with her clumsiness like a drunken baby giraffe, so when she got interested in skateboarding (thanks to our neighbor Jamesâ€¦ the jackwagon) I was as appropriately concerned.  As full body bubble wrap seemed to distort her vision and ability to move her arms and legs (which I thought to be perfect for skateboarding), a helmet and pads were a must.  In looking at many brands, this seemed to be a good fit.  Though they donâ€™t offer as many colors as other brands, my little one was happy with the blue.  They are easy for her to get on by herself and come with/in a tote for everything to be stored in.  And after thorough testing, they work-  wrist, knees, and elbows.</t>
  </si>
  <si>
    <t>Jeff Fa Fa</t>
  </si>
  <si>
    <t>AEIMMCJCNZW4476ICK36K7GE2W7A</t>
  </si>
  <si>
    <t>Iâ€™m fortunate to have been wearing these when I got hit by a car</t>
  </si>
  <si>
    <t>Iâ€™m an avid cyclist. A few weeks ago, a car ran a stop sign and knocked me out of a pedestrian crosswalk. I had 5 broken bones and am still dealing with a lot of pain. Itâ€™s going to be a long recovery, but Iâ€™m still luckier than I might have been. This set of knee pads, elbow pads, and wrist braces, along with my bike helmet, undoubtedly saved me from additional serious injuries.Inspection of this protective gear after the accident revealed deep gashes in the plastic on each of the elbow and knee guards. Itâ€™s hard to believe that these hard impacts wouldnâ€™t have resulted in additional broken limbs if I hadnâ€™t been protected-- at the very least, these gouged spots where the guards struck asphalt would have resulted in a lot of missing skin. The protective metal bars on both wrist braces were each bent completely flat from the impact of landing on hard pavementâ€” thereâ€™s no way that my wrists would have withstood the impact which bent these metal bars. I have zero doubt that Iâ€™d have a cast on both wrists today if I hadnâ€™t been wearing this gear when I was struck.Iâ€™m thankful. As bad as my injuries are, things could have been much, much worse. You canâ€™t count on motorists to be safe around youâ€” itâ€™s up to cyclists to follow the rules of the road, avoid traffic wherever possible, and take whatever steps we can take to protect ourselves. Quality safety gear like this can make a huge difference when something happens and you donâ€™t have time to react.  I'm incredibly thankful to have been wearing this protective gear at the time of my accident.</t>
  </si>
  <si>
    <t>Kenzie</t>
  </si>
  <si>
    <t>AFAXX6MRUYLUOHJUSV3FQNE6RRWA</t>
  </si>
  <si>
    <t>didnt hurt when i fell down</t>
  </si>
  <si>
    <t>protected me from a busted elbow</t>
  </si>
  <si>
    <t>PJ</t>
  </si>
  <si>
    <t>AF6YSJEEIAWI77H6IEFRWSRVXFZQ</t>
  </si>
  <si>
    <t>The bag was not good quality</t>
  </si>
  <si>
    <t>Not sure why the bags are not the same?!! My order of both yellow and blue Knee Pads Elbow Pads and Wrist Guards Sets arrived for my twin granddaughters; however the bag with the yellow pads was poor quality compared to the bag with the blue pads. The blue pads had a nice mesh bag. The yellow pads had a bag that can easily tear if not extremely careful with the bag. Could you send me another mesh bag so that each twin can have the same bag, please?</t>
  </si>
  <si>
    <t>VanessaVanessa</t>
  </si>
  <si>
    <t>AGBPMVK3BRN5S2ZK2LUN6NYHDHJA</t>
  </si>
  <si>
    <t>Plus size approved</t>
  </si>
  <si>
    <t>I'm a pretty hefty woman size 14 I ordered size LG got all 3 pieces on without any problems. I little snug at the very top of knees but not bad.</t>
  </si>
  <si>
    <t xml:space="preserve">Iâ€™m disappointed </t>
  </si>
  <si>
    <t>AEZW7ERATYYQXT2VPEC3247CMHBA</t>
  </si>
  <si>
    <t>Feel good after Showering</t>
  </si>
  <si>
    <t>This product is just amazingIf your looking to smell amazing and revive your hairStop right here and check this product out â¤ï¸(You can also get it just about anywhere too)</t>
  </si>
  <si>
    <t>beauty and personal care</t>
  </si>
  <si>
    <t>Sadie Mahler</t>
  </si>
  <si>
    <t>AE6WRLNNYSENK7I3UGTVAZCZJXBQ</t>
  </si>
  <si>
    <t>smells amazing</t>
  </si>
  <si>
    <t>My hair is thin and blonde and this stuff makes it SO soft. Not sure how â€œgoodâ€ it is for your hair in the long run BUT i love the smell and how it makes my hair soft.</t>
  </si>
  <si>
    <t>PAW</t>
  </si>
  <si>
    <t>AFJ3TBCLTTQPKL6EYKSLOE3QEHQA</t>
  </si>
  <si>
    <t>Shampoo and conditioner smells great</t>
  </si>
  <si>
    <t>The smell is so good. Makes you feel clean and refreshed with a charming smell. The conditioner is also as good as the shampoo. Worth the price and makes you hair feel so soft.</t>
  </si>
  <si>
    <t>imadem</t>
  </si>
  <si>
    <t>AGOYVRAWBBM6M3W42SJGIL5NVQXA</t>
  </si>
  <si>
    <t>Great value for a great product.</t>
  </si>
  <si>
    <t>I love the smell and it makes my hair feel so soft and silky.  It's a great price and you don't need much so it lasts.</t>
  </si>
  <si>
    <t>Susan B</t>
  </si>
  <si>
    <t>AEYPGMTQFEUPCC6DVG4TQY6T5SKA</t>
  </si>
  <si>
    <t>Worth the price</t>
  </si>
  <si>
    <t>I'll say this about Herbal Essences. It's not the highest quality shampoo/conditioner you can buy but there is not a better smelling product on the market anywhere on planet earth. I like the green one just fine but the pink one smells so good I want to make out with it. I'm fortunate to have been born with pretty good hair naturally so I don't require super high quality expensive products for my hair.  For a drugstore brand this is a bit pricey but totally worth it. But if you have specific hair needs this might not be for you.</t>
  </si>
  <si>
    <t>AEAT2JMHLPV6YEE4FF6JL73A52KQ</t>
  </si>
  <si>
    <t>Tonya</t>
  </si>
  <si>
    <t>Kelz</t>
  </si>
  <si>
    <t>AHPP2BPB3VZBF2NK6P2RRHEXVNVA</t>
  </si>
  <si>
    <t>Great Value when purchased on sale...</t>
  </si>
  <si>
    <t>Good Value</t>
  </si>
  <si>
    <t>Linda Delgado</t>
  </si>
  <si>
    <t>AFFX2VFZSTDW3EOGYITHEB27X2BA</t>
  </si>
  <si>
    <t>Great drugstore brand</t>
  </si>
  <si>
    <t>Great value for the money. Itâ€™s one of my favorite drug store brands. Leaves my hair smelling great and silky smooth!</t>
  </si>
  <si>
    <t>Bana</t>
  </si>
  <si>
    <t>AHPDYW53CVMAPI5XML5RLUV65QQQ</t>
  </si>
  <si>
    <t>Great shampoo and conditioner</t>
  </si>
  <si>
    <t>Perfect for dyed and damaged hair</t>
  </si>
  <si>
    <t>J W</t>
  </si>
  <si>
    <t>AGPHBZ4F7KPT7SMYEOHXLBG3C34Q</t>
  </si>
  <si>
    <t>Deliciously fragrant</t>
  </si>
  <si>
    <t>Love the smell, does the job.</t>
  </si>
  <si>
    <t>Delvin</t>
  </si>
  <si>
    <t>AGJRMVCRE2ERPXSDNGFDBN4CADYA</t>
  </si>
  <si>
    <t>Este shampoo es excelente lo recomiendo</t>
  </si>
  <si>
    <t>Billy Quintero</t>
  </si>
  <si>
    <t>AE7ZMPBTQ77LVU44WRVCZBJZYBUQ</t>
  </si>
  <si>
    <t>Muy buen producto mi esposa lo amo</t>
  </si>
  <si>
    <t>AGTAPEOZSPJIPC57YS3FWS5JBC2A</t>
  </si>
  <si>
    <t>Softness</t>
  </si>
  <si>
    <t>Made my hair very soft and smelled good</t>
  </si>
  <si>
    <t>stephen t</t>
  </si>
  <si>
    <t>AETSVU2ERM4XML2NH7SRQZW35YEA</t>
  </si>
  <si>
    <t>My friend loves this shampoo,made for a good gift</t>
  </si>
  <si>
    <t>Jeanne M.</t>
  </si>
  <si>
    <t>AHJ24K3KIQJ2A5IVTSSWR3R6W2LA</t>
  </si>
  <si>
    <t>Large Bottles, Good Value, Arrived in Good Condition</t>
  </si>
  <si>
    <t>Large bottles for a good price! Came packaged well. No.problems.</t>
  </si>
  <si>
    <t>Tami Schwartzwalder</t>
  </si>
  <si>
    <t>AEC3M5DSDUZKV7K6L77HVZGYNMXA</t>
  </si>
  <si>
    <t>Smells awsome</t>
  </si>
  <si>
    <t>Not only does it smell great. Your hair feels really soft. Would buy again.</t>
  </si>
  <si>
    <t>Jessenia Carrion</t>
  </si>
  <si>
    <t>AH7GAPRKWFJAUF5QJE2F5Y4I552Q</t>
  </si>
  <si>
    <t>Smells amazing</t>
  </si>
  <si>
    <t>Love the smell. After drying my hair itâ€™s bouncy and shiny with a great smell. I will be buying again. I found my favorite shampoo.</t>
  </si>
  <si>
    <t>Eany</t>
  </si>
  <si>
    <t>AEFTNYLTI4W2FNHR7FGSD3XQJDIQ</t>
  </si>
  <si>
    <t>Perfecto</t>
  </si>
  <si>
    <t>Huele muy bien, es de la Ãºnicas marcas de shampoo que me mantiene bonito el cabello</t>
  </si>
  <si>
    <t>Laura D</t>
  </si>
  <si>
    <t>AEY3WTCMJF3KKI6PWVNECJNGQCDQ</t>
  </si>
  <si>
    <t>Smells nice</t>
  </si>
  <si>
    <t>Works well. One of the few shampoos out these days that dont make my hair fall out or make hives on my scalp. Not sure what the shampoo companies are doing these days but can say they are making it harder to find decent hair care. This is one of few.</t>
  </si>
  <si>
    <t>Diane Skinner</t>
  </si>
  <si>
    <t>AHDLSVI22GDFUN6XQ37FZO5FT55A</t>
  </si>
  <si>
    <t>I was happy to receive the product and is great to get.</t>
  </si>
  <si>
    <t xml:space="preserve">Dakota </t>
  </si>
  <si>
    <t>AFL4YE5FCEZ6CDJFS23PSRQXGFTQ</t>
  </si>
  <si>
    <t>Love it for my face and armpits!</t>
  </si>
  <si>
    <t>I purchased this originally to brighten my face which I have been loving. I noticed a huge difference on my face since it helped my dark spots. I decided to try it on my armpits due to how dark mine can get and wow! This has been the only product that has made a difference in how dark my armpits can be. It evened out my skin tone and helps with my razor bumps. Absolutely love how well it works and it doesn't break me out at all. I have more oily skin and it has been a lifesaver.</t>
  </si>
  <si>
    <t>Jade</t>
  </si>
  <si>
    <t>AEKY6UTC6HDTGSRQUC5HJFIUSLSA</t>
  </si>
  <si>
    <t>For the PCOS hyperpigmentation girlies</t>
  </si>
  <si>
    <t>I FOUND THIS FROM TWITTER!Someone posted to get this and â€œAXIS-Y Dark Spot Correcting Glow Serumâ€ to help clear your dark spots and have smooth glass skin. I have PCOS and GIRLLLLLL! A GOD SEND! If you are getting this search that other product in Amazon I bought them together and honestly I see results of it lightening overnight. It decreases the appearance of pores making you have that glass like skin. It can be a little sticky when applied bc it just needs a few seconds to dry. Just pat it into your face it wonâ€™t be sticky anymore. Itâ€™s not overly sticky like gooey I just noticed it is sticky but most serums are so thatâ€™s okay. I use moisturizing products after that have like tea tree oil mixed hyaluronic acid and my face be so smoothhhhh. The moisturizer I stand by is â€œLâ€™OrÃ©al Hydra Geniusâ€ itâ€™s a blue bottle and I add tea tree to it and trust me these 3 products as your routine and donâ€™t forget that sunscreen for the daytime girllllll u gonna have clear baby butt skin TRUST ME</t>
  </si>
  <si>
    <t>SamarauahibSamarauahib</t>
  </si>
  <si>
    <t>AFNZVFG4QXRCP2V6FDN5U7UU6M5Q</t>
  </si>
  <si>
    <t>Second bottle and ready to buy again!</t>
  </si>
  <si>
    <t>Iâ€™m on my second bottle and I will definitely buy it again! Itâ€™s a really good product that has helped with dark spots and blackheads. I love how it gives a nice boost to both my day and night skincare routines. Itâ€™s gentle yet effective, and Iâ€™ve noticed a real improvement in my skin's texture and brightness. Highly recommend it!</t>
  </si>
  <si>
    <t>Nanook</t>
  </si>
  <si>
    <t>AH4MRI6EUYRQY2OV4P3C6CDLK2MA</t>
  </si>
  <si>
    <t>Must have</t>
  </si>
  <si>
    <t>Iâ€™ve been using the Anua 10% Niacinamide + 4% Tranexamic Acid Serum for a few weeks now, and Iâ€™m genuinely impressed with the results. As someone with sensitive skin, Iâ€™m always cautious when trying new products, but this serum has proven to be both gentle and effective.The serum has a lightweight, almost water-like texture that absorbs quickly into the skin. It doesnâ€™t leave any sticky residue, which is something I really appreciate, especially during the daytime. Iâ€™ve noticed it layers well with other products, such as moisturizers and sunscreens, without pilling.After using the serum for about two weeks, Iâ€™ve noticed a significant improvement in my skinâ€™s texture. My complexion appears brighter, and dark spots from acne scars have visibly faded. The serum has also helped with redness and inflammation, giving my skin a calmer, more even tone.For anyone with sensitive skin, this formula is incredibly soothing. I havenâ€™t experienced any irritation, and I can comfortably use it both morning and night. It also hasnâ€™t caused any breakouts, which is often a concern with products targeting pigmentation.</t>
  </si>
  <si>
    <t>MADELINEMADELINE</t>
  </si>
  <si>
    <t>AH354WRH7BMS24D7AOKMPB63MYUQ</t>
  </si>
  <si>
    <t>Acne Breakout</t>
  </si>
  <si>
    <t>Late Update: I forgot to come back the 30th like i said in my prior review below., I honestly don't recommend any product of this brand, My skin was perfect, No acne, No uneven skin and now after using the whole set of Anua products My skin won't stop from breaking out and to put that cherry on the top; my skin is uneven, Now i have red cheeks and marks from the breakouts, I regret trying this brand for so called porcelan corean skin, I want to cry., my first review was on 9/15/24 and i had already been 2 weeks from using it, i was going to try other 2 weeks but my face was getting worst, so i stop using it on the 18th, 3 days later and it's been 25 days today of Anua Free and im still getting breakouts, like when it's going to stop? What are we putting on our faces? We need to stick to our local products our go to a professional for our skin, this is unaceptable.I Love all the brand products but im positive that the serum is causing me acne breakouts that i did not had before im sure that the Greasiness is part of it, I always apply all products down my neck and chest, And i have a huge pimple under my eye, a big bump on my chin and a small one on my neck, Not gonna lie almost have a heart attack haha, Other than that Love the moisturizing and value for the money., Not sure if i should finished the product and wait to see; if before it ends my skin looks better or just tossed it if my face gets worst, I'll come back with an update by the end of the month, today is the 9/15/24. Im going to give it another 2 weeks and we'll see.</t>
  </si>
  <si>
    <t>Logan Byun</t>
  </si>
  <si>
    <t>AFRFFGBDXSK6SVFR47HU6O7IFPXQ</t>
  </si>
  <si>
    <t>Bright skin in 1 week!</t>
  </si>
  <si>
    <t>Iâ€™ve been using this product for more than a month now and immediately saw results after 1 week (applied daily). A small amount is recommended as it goes a long way and itâ€™s better for your skin. Feels light on the skin and no scent is present. Skin has been much brighter since.The major reason I purchased this item was to get rid of pimple scars and it was worth it. My skin heals slowly so if you also struggle getting rid of dark spots I really recommend this product.</t>
  </si>
  <si>
    <t>Jelili Olamilekan KazeemJelili Olamilekan Kazeem</t>
  </si>
  <si>
    <t>AGIHO6ENYDMMJPKAPNLMJQ7UMHGA</t>
  </si>
  <si>
    <t>Effective for dark spotsâ€”requires patience, but worth it!â€</t>
  </si>
  <si>
    <t>The Anua 10% Niacinamide + 4% Tranexamic Acid Serum has been a great addition to my skincare routine, especially for targeting dark spots. It definitely works, but you need to be patient as the results are gradual. Iâ€™ve noticed my spots fading over time, but itâ€™s definitely a slow process.The serum has a thicker consistency, which feels a bit heavy on my skin when I apply it, but it absorbs eventually. I like that it doesnâ€™t have a strong scent, and it does a good job of hydrating my skin, leaving it soft and nourished. Despite the thickness, itâ€™s still gentle enough for my sensitive and dry skin, which is a huge plus. If youâ€™re looking to tackle dark spots with a reliable product, this one is worth the waitâ€”just be consistent!</t>
  </si>
  <si>
    <t>AEVHYO2UTHOI5LQM7F4UGG3MXM3Q</t>
  </si>
  <si>
    <t>An amazing product with my skin</t>
  </si>
  <si>
    <t>Okay Iâ€™ve had Amazon for 10+ years and written maybe one review but..This product is unreal. I use it before bed and mind you I do NOT use it every day and Iâ€™m not consistent with it.If Iâ€™m lucky itâ€™s every other day. But even so, this got rid of my dark spots that I've never been able to been able to even lighten with another product.Iâ€™m not saying this will work the same for everyone, but at least for me it worked wonders and I still have over half of my bottle left!</t>
  </si>
  <si>
    <t>ShanniceShannice</t>
  </si>
  <si>
    <t>AFJNWRYYXABXMKKLXXXYZVRGJEOQ</t>
  </si>
  <si>
    <t>this serum is THAT GIRL!!!!</t>
  </si>
  <si>
    <t>Adding this serum single-handedly heard some stubborn spots Iâ€™ve had lingering for years. I discovered the brand in a TikTok post by skin by Kristin (licensed esthetician). She said â€œshe does GREATâ€ and she ainâ€™t told one lie!!! In my head wrap photos I had just ordered the serum and the cleaning powder. The photo with my hair done is me today :)I have combo skin/normal/oily in zones side sleeper so I had some dark marks from stubborn acne via the dreaded â€˜took too long to wash my pillowcaseâ€ syndrome. Iâ€™ve used Tret on and off the last year but adding this in the AM + PM pre tret has REALLY set my routine off.Iâ€™ll try to get the same lighting and update but my skin clarity/texture has really improved :)</t>
  </si>
  <si>
    <t>Prime Shopper</t>
  </si>
  <si>
    <t>AEVAZF4XWZOEIMEYLTM4ABLLYR2Q</t>
  </si>
  <si>
    <t>Buy it!!</t>
  </si>
  <si>
    <t>I used three bottles of alpha arbutin twice a day, with very minimal results. I used half a bottle of this once a day and my old &amp; new dark spots are almost gone. It felt sticky at first but I found my routine that's working for my dry skin. I use a milky toner first, then this serum, lastly a moisturizer. Try it!!</t>
  </si>
  <si>
    <t>Daniel Gaither</t>
  </si>
  <si>
    <t>AFL7OWWVPVHCJSMA5ILJASFFLABQ</t>
  </si>
  <si>
    <t>Dark spots are disappearing</t>
  </si>
  <si>
    <t>I've had freckles my whole life, but in more recent years I have been getting age spots and wanted something to help make them go away without any surgery or anything. I have been using this Anua serum for several weeks now and it works! My biggest, darkest spot is taking longer than the others, but I apply it everyday and have seen a huge improvement. The smaller ones have all disappeared already. Highly recommend.</t>
  </si>
  <si>
    <t>Bret</t>
  </si>
  <si>
    <t>AGR3CMBTDSVJMC6ADW7GUKI545VA</t>
  </si>
  <si>
    <t>I absolutely love this stuff</t>
  </si>
  <si>
    <t>This product has been a game changer for my skin. I am 50 years old and have some sun damage. This serum has brightened my skin damage. I loved it so much I ordered it for my teenage son who was struggling with dark spots from pimples. We are both so happy! I recommend this to all of my friends!</t>
  </si>
  <si>
    <t>RomÃ©lia</t>
  </si>
  <si>
    <t>AGFCSBGJUGDCQLINPO2R3X4TTVDA</t>
  </si>
  <si>
    <t>My skin is clear but this isnâ€™t working as fast as Iâ€™d hope but still good. Iâ€™m dark skin and Iâ€™m trying to get that glass skin look. Decided to try this but Iâ€™m not sure if itâ€™s the or king as I still have a few dark spots. I do use a fade cream too so thatâ€™s why I canâ€™t tell if itâ€™s working but my skin definitely looks better because it was awful</t>
  </si>
  <si>
    <t>Jelly</t>
  </si>
  <si>
    <t>AH4YBE77CQ3BOGI7NSXQ4SFKIJRA</t>
  </si>
  <si>
    <t>TOTALLY TRANSFORMED MY SKIN!! but be careful..</t>
  </si>
  <si>
    <t>Mature skin lady here. This has totally transformed my skin for the better - probably as close to 'glass skin' that I'll ever get! smaller pores, smooth texture, and definitely decreased the dark spots. Love it for me. Gave it to upper teenage daughter to try and broke her out terribly. So I'd say be careful!</t>
  </si>
  <si>
    <t>BunnyBunny</t>
  </si>
  <si>
    <t>AEY4RVYXD7MOUWMOPXATNJC755NA</t>
  </si>
  <si>
    <t>Not bad</t>
  </si>
  <si>
    <t>I have extremely sensitive skin and this serum did not flare it up. Itâ€™s a nice lightweight serum and adsorbs pretty quick. After application it leaves the skin tacky which is something I do like because I feel as if it is adsorb rather than laying on top of the skin. I only had it for a week so I can not give a fair review if it took away the color of my acne colored marks. Overall, itâ€™s not too bad of a product.The first picture of my skin is how it looks now and the second is before</t>
  </si>
  <si>
    <t>Just_meeeJust_meee</t>
  </si>
  <si>
    <t>AE6QLKMP4QMACHL4X2MRTOX6PIOQ</t>
  </si>
  <si>
    <t>Very good and it really helps me go ahead and get yours</t>
  </si>
  <si>
    <t>I used it for dark spots and hyperpigmentation and like I said this is Fantaaaastic</t>
  </si>
  <si>
    <t>Renee</t>
  </si>
  <si>
    <t>AG7DZ4IDH3JUE4ZN7AXRYD4TJVBA</t>
  </si>
  <si>
    <t>It's a good product been using it for awhile now and I will be buying more ðŸ˜Œ</t>
  </si>
  <si>
    <t>FranciaFrancia</t>
  </si>
  <si>
    <t>AFXIPMLAUYWPBC6G4PU3EYS3DPKA</t>
  </si>
  <si>
    <t>Really good</t>
  </si>
  <si>
    <t>This product helps me a lot with my face. I love it</t>
  </si>
  <si>
    <t>:)</t>
  </si>
  <si>
    <t>AGMTEH2NRHVZL3QC72FF7HVEHDNQ</t>
  </si>
  <si>
    <t>brightened my dark spots</t>
  </si>
  <si>
    <t>It brightened my dark spots and hyperpigmentation, I think itâ€™s really worth it! However, please note that this is not for sensitive skin! This serum has 10% niacinamide which is too much for some skin types, so if you do want to try I would only use it a couple times a week.</t>
  </si>
  <si>
    <t>Alliyah Taylor</t>
  </si>
  <si>
    <t>AFGVNXGTGOVTHZTT5SJJPYD5BIVQ</t>
  </si>
  <si>
    <t>If youâ€™ve got sensitive skin donâ€™t wear this outside</t>
  </si>
  <si>
    <t>{26Y/O BW}First time I used this I was going to work in the morning and I donâ€™t use sunscreen (sue meðŸ™„). I came home with a slight *â€œrashâ€ ( canâ€™t think of a better word) on my cheekbone area. I took time to let that heal, maybe 4-5 days. Then I tried it again, this time apart of my night skincare routine and now I absolutely love it. I pair it with the  moisturizing 80% oil they make and I wake up looking like a true goddess.* the â€œrashâ€ was just a small spot of irritation and it itched throughout my day only after it was exposed to sunlight. I itched my face not thinking too deep about it but then I got home and saw that it wasnâ€™t a typical â€œitchy spotâ€.</t>
  </si>
  <si>
    <t>stickman</t>
  </si>
  <si>
    <t>AEC37Q7TYBZXLBMMZMFUNKV4L3OQ</t>
  </si>
  <si>
    <t>My wife loves this phone a little more each day</t>
  </si>
  <si>
    <t>For those of you who think that modern day phones are too big, this flip phone might be for you. I certainly didn't want to jump into the 1st few generations of a flip phone since I wasn't convinced about the folding screen quality and durability. But the tech is much better now and the folding screen isn't so hard to get used to.The specs say this phone is solid. Maybe just a half step down from a flagship phone. I thought that between the Samsung Galaxy flip 5 and this phone that my wife would opt for the Samsung as she's been using Samsung for the past 3 or 4 phones. I was surprised when she agreed to go with the razr.In terms of specs, the flip 5 has a slightly better processor but you can't tell a difference in real life. Same ram and memory for the same MSRP. The inside screen is comparable with the flip 5 being a little brighter but both are clear and sharp and offer a very nice viewing experience. You need to get used to the crease. Buying a flip phone, the crease in the screen is inevitable. When doing any surfing, I find my wife and I forget about the crease. In fact, she hasn't said a thing about it since the 1st day.The outside screen on the razr is hands down better. It allows better screen customization than the flip 5 and it's slightly bigger. It's also a higher resolution screen than the flip 5. I like how you can put almost any app on the small outside screen. You must use the stock keyboard for typing on the outer screen but that's fine. It's a full qwerty keyboard. Fat fingers will struggle but if you are petite like my wife, it's just fine. For anything quick like responding to a text, the phone stays closed and she responds on the outer screen. For anything more time consuming and intensive, flip it open and do your thing.My wife was getting tired of the big phone. The s21 ultra was big enough that she always had to think about which purse to take. Small purses weren't really options. That's why I thought I'd steer her towards a flip phone. It's so nice and compact and this magenta color is really sharp. Perfect for her. Today she went for a walk. No keys. Just her phone and earbuds. It was perfect cuz she had small shorts with small pockets and the phone fit with room to spare. Any other phone would have fallen out.I have thought about downsizing the phone myself. But really, if you can deal with the crease on the main screen, it's still a big screen at 6.9 inches and bigger than most of the modern phones. That's plenty big when you flip it open. But it folds so small that it fits nicely in your pocket. It's thicker than the current phones when folded up but thinner when open.Almost forgot to mention, when we were looking at the flip 5 and the razr, one thing I didn't like about the flip was how much the camera stuck out. The flip has squared sharp edges while the razr has rounded edges. So the razr is sleeker. The rounded edges of the razr let's it sit in the hands better than the squared off edges of the flip 5. Both have a power button fingerprint reader. I don't know how sensitive the flips reader is but the razr is really sensitive and fast.I know the reviews say the flip 5 camera takes better pictures. Maybe when you compare side by side but by no means does the razr take bad pictures. This is getting nitpicky. Sure, you are allowed to critique what you spend your money on but the reality is, the camera is just fine on the razr. I have not put it to the test. My upcoming vacation should allow me to see how good the camera is. I have no doubts my pixel camera will be better but it was better than the s21 ultra too (and just about any phone I've tested). Thus far, my wife hasn't said anything negative about the pictures she has taken. But we're not super duper picky.If you buy this phone fully understanding the limits of a flip phone and it's advantages and do not have unreal expectations, I think this phone is almost perfect. If I needed a new phone, I would definitely consider this one though I'd probably wait for the newest model due out mid year in 2024. I've always loved the razr line even dating back to the original flips Motorola used to make. Seeing that iconic name back in play with a new modern day phone has really perked my interest. I'm just really glad it has lived up to my expectations.</t>
  </si>
  <si>
    <t>Andrew A.</t>
  </si>
  <si>
    <t>AEJYTIFEKVGCCNEFVFGO3IMXJ65A</t>
  </si>
  <si>
    <t>Far better than I expected</t>
  </si>
  <si>
    <t>This is a very good quality phone. I am very impressed with the folding screen quality. The biometric sensors and other phone features have been excellent. The phone rebooted once since I've had it. I had been using Android auto for mapping and playing podcast with several hours. To be fair, I drive several hours a day, my streaming and navigation are always in use, so once reboot isn't too bad. I also ran into one orher glitch. While searching for someone in contacts, I found and selected the person. My phone rang someone else in my contacts. I tried it numerous times, with the same result. I disabled the contacts app and downloaded the Google dialer and contacts app.Other than that, I haven't experienced any technical issues. I like the full use of the outside screen and the way the lenses are built in. The overall look and feel is great. I haven't purchased a Motorola phone in many years, but I would definitely consider it the next time I need one.</t>
  </si>
  <si>
    <t>Brandon</t>
  </si>
  <si>
    <t>AE7ADPL2J37QMTDTIFDCJXLIGVYA</t>
  </si>
  <si>
    <t>Like new, but doesn't last</t>
  </si>
  <si>
    <t>I got my used Razr 2023 in used like new condition, and when I received it, I confirmed this was the case and setup my phone. I've enjoyed the experience and especially loved how small the phone becomes when folded. Then it's amazing you can just text or do what you need on the closed front screen.I use the inside screen so little, I didn't realize that the screen has become damaged at the crease. I haven't had anything happen, haven't gotten into sand, water, or anything. Just bought this phone in July and now in November, it's still usable, but there's a bunch of lines in my crease that are obvious damage, and you can even feel them with your finger. I can't recommend folding phones any longer. I had a Galaxy Z Fold 3 before this phone that lasted a solid 2 years and is still going, but after about a year also developed the same screen damage I have on this Razr on the crease. It appears that these folding phones can really only operate for 2 years at max, 1 if you want them in perfect condition the whole time. As an avid Folding phone lover, I don't know where to go next or what to recommend anyone for a good alternative. If you really want this phone, buy the newest version used like new. I had a great experience getting a used Z Fold. I recommend getting a Z Fold 5 Used like New on eBay or here on Amazon. I think I just jumped the gun getting this phone, especially with the new version coming out so soon after I got this.</t>
  </si>
  <si>
    <t xml:space="preserve">Roberta Roberta </t>
  </si>
  <si>
    <t>AEGI4VAIHXPR5MXLPSMZVMGOSGUQ</t>
  </si>
  <si>
    <t>Love and hate</t>
  </si>
  <si>
    <t>I love and hate this I can never make up my mind if I like it or I hate it let's just say the things that I hate about it first The screen wears very quickly you cannot find cases for it not very customizable when it comes to getting cases for it I have pinched myself shutting it more than I can say but I've had this for about a year now and the screen is already wore in the middle but still very functionable and it does not affect the screen at all but the functionality of having a phone that folds and you can put it in your pocket is awesome I bought me a carrying case on here I will put a picture up of it can't take a picture of the phone because I'm on it doing this review but I would be lost without the carrying case that I got so if you get this phone get a carrying case trust me</t>
  </si>
  <si>
    <t>Dave</t>
  </si>
  <si>
    <t>AEBW2DJ55SQJ63672ZZY2AZGSHAQ</t>
  </si>
  <si>
    <t>Near perfect for what I was looking for</t>
  </si>
  <si>
    <t>First you have to ask yourself if a flip phone is right for you?  Standard phones are optimized for a large battery size and a top notch camera, but not optimized for convenience of size when carrying/portability and when in use for basic phone functions.  Flip phones are optimized for convenience of size/portability.  But the form factor forces a compromise on battery size and  camera capability.  I put a priority on convenience/size, so a flip is a no-brainer IF it has the necessary functional capability.  The RAZR + does, with the inclusion of the external screen as it enables my most used functions without the need to open the phone.  I'm not the type who buries my head in my phone all day on social media/TikTok and/or games.  If I were, then a flip may not be optimal.Based upon the above analysis, the question then comes down to the razr+, or the Samsung flip 5, since they both have external screens.  The factors favoring the Samsung are that it has the more powerful Snapdragon Gen 2 vs. the Gen 1 in the Razr+.  Since I don't put high demands on the processor the Gen 1 in the Razr+ is more than adequate for me.  Another advantage it has is a marginally better camera, though neither is as capable as what can be had in a brick phone.  Again, this is not a high priority for me.  So this leaves one final advantage for the Samsung, and that is water resistance.  The Samsung is rated for surviving being submersed in water, where the razr+ is only rated to be splash resistant.  In all the years I've had a cellphone I've never dropped it in the toilet and don't plan to in the future (or any other body of water for that matter).  Though this is not a vital factor for me, if all else being equal, then it would be a deciding factor.  But all else is not equal.  For one thing, while the razr+ is not as robust against water damage, it is rated much higher against dust, which I understand to be important for flip phones.  But the key advantage for the razr+ is the external screen.  It as much higher resolution, and importantly, it is much easier to use a number of apps.  Thus, 80+% of the things I do with my phone I can do without the need to open my phone- text messaging, making/receiving phone call, assessing my wallet and the QR code I need to enter my gym, and any other QR codes for various tickets.  The Samsung external screen is much less capable and more complicated to use apps.  So, for my needs, the razr+ is the clear winner.  Another thing to note is that reviews often state the hinge on the razr+ seems less robust and does not inspire confidence as compared to the Samsung.  However, it seems very robust to me, and when compared to my son's Samsung Flip 4, I see no difference.  Though the Flip 5 may have an improved hinge compared to the flip 4, I dunno.  Since I can do most of what I need to without opening the phone, I would be putting less stress on the hinge compared to the Samsung any way.In short, I would say the the razr+ is optimized for flip phone advantages. While the Samsung seems to be trying to please both the flip market and the brick phone user.  As a result, it is sub-optimal for both.  I suppose if you have other Samsung devices, such as the watch, then maybe the Samsung environment may be important to you.UPDATE: 9July2024I'm loving it even more with time.  I rarely have to open it up.  Even with writing text messages, while the external keyboard is smaller than the internal, the folded phone fits so comfortably and securely in my hands, I am able to type just as well as with a standard keyboard.With my old phone I was always, annoyingly, aware that my phone was in my pocket.  With this, I often find my self checking my pocket to make sure it is there.</t>
  </si>
  <si>
    <t>Radashack</t>
  </si>
  <si>
    <t>AGVYYRZF7I2PSI5KX6LZD3YWJAXA</t>
  </si>
  <si>
    <t>This Phone Is Fantastic -Why Haven't We Heard about It?</t>
  </si>
  <si>
    <t>I bought a Motorola phone last year and I was thoroughly impressed with the look and the operation of the phone as compared to the other brands I have bought over the years, such as Samsung and Apple. I did however have to return it because I could not get it to work with my CGM (constant glucose monitor) used with NGC - the same wireless system used for Apple Pay and GPay. I did bring it to the attention of Motorola and they gave me a number of things to try but it just would not work with the Abbott Libre system, and thus I had to return it.What a difference a year makes! Not only does this phone work with my CGM, but I did not even have to put on a new CGM, which is typical when you change phones before the 14-day operational period is over as one phone does not recognize in most cases the same CGM initiated by a different phone. This one not only recognized the CGM but it read it as if I initiated it with this phone, which I have to tell you I was thoroughly impressed with!As for the more than 100 apps that I normally use, the information copied from my old phone went flawlessly, and I had trouble with this even with the S23 Ultra that I am replacing with this phone. It went so quickly that I had to check and be sure it was complete. The system updates went on in the background flawlessly I was not even aware they had been done until the phone informed me that they had been completed.The screen quality is excellent, much better than I anticipated! The cameras although only moderately high in pixel count, take excellent pictures, and since most of us are not Frederico Fellini, the picture quality is excellent and no one except a supercomputer or a really terrible camera could tell the difference! What it lacks in high pixel count it makes up for in picture quality. Colors are excellent even in low light!The external screen gives you a bunch of information and does not require a special app to use your apps as is the case with Samsung and the Fold 5. In fact, I haven't had to open it once since I loaded it up. I read some complaints about battery life, even at the height of reinstalling all the apps making all the personal adjustments, and having the internal screen open for about two hours continuously using the phone, the battery level never fell below 90% which is about the same as the S23 Ultra I'm replacing it with.Understandably have only had the phone two days, but it is off to an excellent start. Today I actually go back to work which would be the ultimate test of its battery life and durability. I'll keep you updated.</t>
  </si>
  <si>
    <t>Huntrjmpr</t>
  </si>
  <si>
    <t>AEJKNX3OZLVEIUQCBJ3DA3CJ5WEQ</t>
  </si>
  <si>
    <t>My first modern flip</t>
  </si>
  <si>
    <t>This is a terrific phone, so far there is nothing to  dislike. It is powerful, quick, beautiful in design and the screens are wonderful. TCL hit a home run!I was a big Motorola guy right from the beginning, bag phones on local networks. When we got into the Atrix and the Atrix2 they would promise an Android update and then renag. Hopefully they fixed the problem which TCL carried through.</t>
  </si>
  <si>
    <t>Hien</t>
  </si>
  <si>
    <t>AE6U36USJUFVGP5MU3GM2F256EPQ</t>
  </si>
  <si>
    <t>Phone works fine, camera is poor</t>
  </si>
  <si>
    <t>The phone itself is fine, and the flip was novel for a few months.The more I've used it, the less I like it. The flipping action doesn't quite feel nice - it doesn't scratch the fidget itch old flip phones scratched. The camera takes pictures that are better than older phones, but it is worse than several generations of Samsung phones. I didn't think this would bother me, but it definitely has, especially since there aren't really any point and shoots that are of a similar quality to the Samsung phones available.Performance and battery life hasn't really been an issue, but I've found that the trade in value for this phone is abysmal compared to other similarly prices phones. Also, the screen hinge area will crease. I have several crease lines, and the warranty does not cover anything regarding the screens. I would not purchase this phone again.</t>
  </si>
  <si>
    <t>Magicolor</t>
  </si>
  <si>
    <t>AEWGOHR3ZU5R7AWMKCPP2SORSENQ</t>
  </si>
  <si>
    <t>Amazing phone</t>
  </si>
  <si>
    <t>This is hands down the best phone I have had, however I am not able to connect to the my windows computer and copy paste through devises like I am with my Samsung phone.  I use this feature for work all day and need it.  If you do not need that feature this is the best flip phone on the market.  If they allow this to happen with the Razr+ 2025 I will be getting it for sure.</t>
  </si>
  <si>
    <t>Smart Shopper CA</t>
  </si>
  <si>
    <t>AGTC2PF3QRETOLMDHTINGG3GORQQ</t>
  </si>
  <si>
    <t>Improvement over previous foldables</t>
  </si>
  <si>
    <t>The RAZR+ 2024 is a great phone, and shows the potential of flip phones. Previous generations of foldables had durability concerns.  Problems arose, such as overly noticeable creases, to debris getting inside the hinges, and ultimately wearing and cracking. However, this phone has a much more smoother and seemingly durable hinge than even last year's model.PROS:+Compact design when closed+Very usable 4 inch outer screen, allows use of web browsing, YouTube, games, and much more+Motorola's UI skin is very close to stock Android but with useful customization options+Feels very sturdy in hand, smooth flipping motion, no creaks or odd noises+Huge 6.9 inch internal screen with 165 Hz refresh rate looks great, feels smooth+Snapdragon 8s Gen 3 feels fast and is battery efficient.+Speakers are fairly loud as crisp+Great call quality+Great deal when it's on saleCONS:-While it is much improved, the crease is still there and still distracting when light hits it.-Less powerful chipset than the Z Flip 6-Camera could be better-Tall aspect ratio means videos are heavily letterboxedOverall, it's a great phone for those who want a reasonably priced, compact phone and enjoy the nostalgia of a flip phone. There is still room for improvement but it's finally more than just a novelty device.</t>
  </si>
  <si>
    <t>Tom</t>
  </si>
  <si>
    <t>AHMMUX6CRBQXG7MJLAVAD26TLHEQ</t>
  </si>
  <si>
    <t>Good price</t>
  </si>
  <si>
    <t>As a seasoned connoisseur and recognized expert in the world of jasmine rice, I must say that Amazon Fresh's Jasmine Long Grain Rice has exceeded my expectations. Formerly known as Happy Belly, this packaging may vary, but the quality remains consistently outstanding.The aroma upon opening the package is an immediate testament to the authenticity of this jasmine rice. The long grains are perfectly fragrant, evoking the essence of Southeast Asian paddy fields. When cooked, the rice attains an ideal balance of tenderness and firmness, characteristic of high-quality jasmine rice.What sets this product apart is its versatility. Whether paired with savory curries, delicate stir-fries, or enjoyed on its own, the rice consistently delivers a delightful experience. The 2 lb packaging is convenient, ensuring an ample supply for multiple culinary adventures.I appreciate Amazon Fresh's commitment to quality, as evidenced by the meticulous sourcing and packaging of this jasmine rice. The subtle floral notes and impeccable texture make it a standout choice for discerning palates. Without a doubt, Amazon Fresh's Jasmine Long Grain Rice has secured its place as a top-tier option in the world of jasmine rice. Highly recommended for enthusiasts and novices alike.</t>
  </si>
  <si>
    <t>Friendly Ghost 09</t>
  </si>
  <si>
    <t>AGO3H7RLCHVCCYG44FAHDBYPUA4Q</t>
  </si>
  <si>
    <t>It's a great rice at a good price</t>
  </si>
  <si>
    <t>I only like rice if there are a lot of other flavors added. Spanish rice is by far my favorite and this rice is perfect. The grains are long and they hold up well in the recipe after adding peppers and other veggies. It seems to take an additional minute or two to cook, but the end result is consistently good.I wish there was a 5 pound option. That's my only gripe.</t>
  </si>
  <si>
    <t>QUIN O'CARROLL</t>
  </si>
  <si>
    <t>AGFSRCYXWUJC7RIYRJCC4IQ3SG2A</t>
  </si>
  <si>
    <t>Great taste to this rice, smells terrific!</t>
  </si>
  <si>
    <t>Jack</t>
  </si>
  <si>
    <t>AEUZ67CIFZOAHRUYKQDPWQ3RZCIQ</t>
  </si>
  <si>
    <t>Good taste</t>
  </si>
  <si>
    <t>Little sticky. Worth trying for this price.</t>
  </si>
  <si>
    <t>Jennifer l</t>
  </si>
  <si>
    <t>AGXGGAOGCBG4IAFV6JH7FOG353QA</t>
  </si>
  <si>
    <t>Amazon</t>
  </si>
  <si>
    <t>Yes amazon it's doing it Thang good price and great product</t>
  </si>
  <si>
    <t>Yvonne</t>
  </si>
  <si>
    <t>AEQ4PYADMYHSHLESG5WJXPTCUE4Q</t>
  </si>
  <si>
    <t>Fresh, clean rice, tastes good</t>
  </si>
  <si>
    <t>This rice has a good texture, tastes good, smells wonderful, and the grains are not crushed or broken.</t>
  </si>
  <si>
    <t>The Rebecca Review</t>
  </si>
  <si>
    <t>AGWDYYVVWM3DC3CASUZKXK67G6IA</t>
  </si>
  <si>
    <t>A Great Value!</t>
  </si>
  <si>
    <t>I am new to Amazon Fresh but I'm always impressed with the value! I made a chicken dish with a gravy and poured it over some newly cooked jasmine rice. It was delicious. I made this rice in my rice cooker. One cup rice with two cups water plus a little salt and a tablespoon of butter is perfect. I have a mini rice cooker so it works out well!~The Rebecca Review</t>
  </si>
  <si>
    <t>rosemarie</t>
  </si>
  <si>
    <t>AHIJNBEQQERER2FU4AVVSZDMWNCA</t>
  </si>
  <si>
    <t>Good rice cooked in my ricer</t>
  </si>
  <si>
    <t>onechick</t>
  </si>
  <si>
    <t>AFHAHBJSHN774D7QPMTOG4LEYRGQ</t>
  </si>
  <si>
    <t>good product - packaging could be improved</t>
  </si>
  <si>
    <t>It's a good product but the last time I purchased the bag split open and rice was all over the other items in the box. It should have been sent separately (away from canned goods and heavier items) or double-bagged for safety. Amazon refunded the purchase since the rice was not useable.</t>
  </si>
  <si>
    <t xml:space="preserve">Isabel </t>
  </si>
  <si>
    <t>AHSZVQVMBNKPVARSUMU6BP3JIUVQ</t>
  </si>
  <si>
    <t>No me encantÃ³</t>
  </si>
  <si>
    <t>PodrÃ­a haber traÃ­do mÃ¡s producto</t>
  </si>
  <si>
    <t>mariely perez</t>
  </si>
  <si>
    <t>AE7VLWWURXXKC3S4HNZQJNFCHFVQ</t>
  </si>
  <si>
    <t>Los mejores productos</t>
  </si>
  <si>
    <t>Todo lo de Amazon fresh es realmente bueno</t>
  </si>
  <si>
    <t>Milena</t>
  </si>
  <si>
    <t>AGHW43PGX7JMB6BHQJIONBM6DPAA</t>
  </si>
  <si>
    <t>Fragrant jasmine rice, but requires careful cooking</t>
  </si>
  <si>
    <t>This jasmine long grain rice is a staple in my kitchen. It has a wonderful aroma and a fluffy texture that pairs perfectly with a variety of dishes. The grains cook up nice and separate, and the taste is subtly fragrant, adding an extra layer of flavor to meals. However, Iâ€™ve found that it requires careful attention while cooking; itâ€™s easy to overcook if youâ€™re not careful, which can make it slightly mushy. The packaging could also be sturdier to prevent spills. Overall, itâ€™s a great quality rice for everyday use, just be sure to watch it closely while cooking!</t>
  </si>
  <si>
    <t>AnnJ</t>
  </si>
  <si>
    <t>AHJKDLPVUCAGI6UT6OXFJ7ZH5LZA</t>
  </si>
  <si>
    <t>Whereâ€™s the Jasmine?</t>
  </si>
  <si>
    <t>No Jasmine taste or even aroma while cooking in my batch.  Otherwise, the rice was great.</t>
  </si>
  <si>
    <t>Tiffany Chandler</t>
  </si>
  <si>
    <t>AHEINNUMWZSELKF3IUR2GKFXTBSA</t>
  </si>
  <si>
    <t>Soft. Fragrant Jasmine rice</t>
  </si>
  <si>
    <t>I love the quality,  exceeded what i buy at local stores and is delivered right to my door</t>
  </si>
  <si>
    <t>S. T. Miller</t>
  </si>
  <si>
    <t>AE2BDEYY3HY4TAMZDAKE2NBP3VMQ</t>
  </si>
  <si>
    <t>Good rice, terrible packaging</t>
  </si>
  <si>
    <t>I don't know what it is about Amazon Fresh, but every food I've gotten from them is delicious, but in such unreliable packaging that it's leaking in the shipping box. I transferred the rice to a ziploc and it was good to go, but just a general warning!</t>
  </si>
  <si>
    <t>Tobias Duncan</t>
  </si>
  <si>
    <t>AFEZK5E3RHMYCWS4C5WD3W6J2TYQ</t>
  </si>
  <si>
    <t>Not sure if this will be available again but it was a great deal</t>
  </si>
  <si>
    <t>Pretty hard to beat this as a quick ad on to your cart</t>
  </si>
  <si>
    <t>Adam</t>
  </si>
  <si>
    <t>AFCH7W3DPO4CKQNVTJHTJKOTFPAQ</t>
  </si>
  <si>
    <t>Great stuff</t>
  </si>
  <si>
    <t>Overall, this was great.  Would definitely recommend !!</t>
  </si>
  <si>
    <t xml:space="preserve">Julie </t>
  </si>
  <si>
    <t>AEBGGDBDMBYDE46GK6VGYII4YOHA</t>
  </si>
  <si>
    <t>Best flavor</t>
  </si>
  <si>
    <t>I love brown jasmine rice? ðŸ˜€</t>
  </si>
  <si>
    <t>Ferrari</t>
  </si>
  <si>
    <t>AEDNOS4F2DPQWCYAE7OPLPJATF6A</t>
  </si>
  <si>
    <t>Tastes so bland and doesnâ€™t smell much like jasmine rice</t>
  </si>
  <si>
    <t>I think maybe would be okay as fried rice or as Spanish rice but not great as plain rice. The rice is crumbly when chewing kinda like couscous idk. I donâ€™t like it much</t>
  </si>
  <si>
    <t>Timothy Garrett</t>
  </si>
  <si>
    <t>AHMXZFHYHL4ELERVYDOHO6NOJF4A</t>
  </si>
  <si>
    <t>Not the most "premium" product, but worth the money</t>
  </si>
  <si>
    <t>This Jasmine rice is not as good as premium brands, but at under 1/2 the cost, the savings and taste combined make it one of the best rice purchases on Amazon.</t>
  </si>
  <si>
    <t>BobbyBobby</t>
  </si>
  <si>
    <t>AH4RHOB2I62FE5GRVMYJRWE3SVDA</t>
  </si>
  <si>
    <t>A redemption story! Love it!</t>
  </si>
  <si>
    <t>Arrived severely dented in two places and since a couple of the reviews for this product mention cosmetic damage upon arrival, I had to assume that this is a result of imroper storage and/or improper packaging.  The packing materials that the fridge arrives in are standard for short-distance travel, i.e., from the store, to the car, to the kitchen....but they are not meant for long-distance shipping and the result is cosmetic damage. Once the shipping materials are more robust, then moving forward, this won't be an issue.I was contacted by a seller representative and she has been absolutely sensational in assisting me.  I received a genuine note of apology from the rep, on behalf of the seller.The representative offered me a choice to replace the fridge at no cost to me or to receive a full refund.  This says a great deal about the seller's high-marked level of integrity and it displays an exceptionally grand level of customer service.  It's clear that the seller values each of their customers and that they stand behind the products they sell. This means more to me than I can say, considering that money is scarce these days.  I can feel safe about continuing to purchase products from this specific seller - which is exactly what I'm doing today, in fact!!  Thank you for everything, Nora!!!The fridge works VERY well and the space inside is surprisingly ample. The freezer compartment is large enough to accomodate a pack of chicken thighs, an ice tray, an ice pack, bone-in pork chops, AND a small container of frozen stock!!  The freezer also comes equipped with adjustable temp control.  The main fridge is also very, very roomy - there's a veg crisper that holds LOTS of veggies, a canned drink/bottle storage, adjustable shelves, and places for jars, cheeses, etc. The temp is always perfectly chill.There is no mechanical noise or humming, whatsoever.  Absolute quiet.  I was concerned about noise, too.  But this is perfectly quiet.  Overall, I'm extremely pleased with the performance of this fridge and you will be too!!  PS This fridge comes in some really amazing color choices, too!</t>
  </si>
  <si>
    <t>Adiyar Zharmenov</t>
  </si>
  <si>
    <t>AFWRNJANYDO6JMKQK7ARFEBM3Q5Q</t>
  </si>
  <si>
    <t>A good fridge</t>
  </si>
  <si>
    <t>Low energy use. Reliable. Does not leak. Fits well into the room.</t>
  </si>
  <si>
    <t>Jen Mayer</t>
  </si>
  <si>
    <t>AEHUBLO7OT7E27CDSV2LZWQCMP5A</t>
  </si>
  <si>
    <t>Fridge is great.  "Freezer" sux</t>
  </si>
  <si>
    <t>We bought this for use in a dorm room during a ministry event.  It's lightweight enough to be able to move up and down a flight of stairs, even loaded.The fridge itself works beautifully and keeps a consistent temp.  The freezer portion doesn't really freeze (as most fridges with this type of freezer have issues with). It also defrosts often and leaks water everywhere.  My son stuffed a towel into the freezer space to wick up moisture when it does this, and that has solved that issue.Overall, a great little FRIDGE, but don't expect it to keep things frozen.  If you want a freezer, buy one.</t>
  </si>
  <si>
    <t>B Zilla</t>
  </si>
  <si>
    <t>AFTFTEAWAEMJNXO7O6DKEPR2L44Q</t>
  </si>
  <si>
    <t>nice fridge</t>
  </si>
  <si>
    <t>quiet, light weight and is working very well</t>
  </si>
  <si>
    <t>LucyLucy</t>
  </si>
  <si>
    <t>AGB6XKS2WTHBQ3BGRMRASYTEICCA</t>
  </si>
  <si>
    <t>Red-dy and works</t>
  </si>
  <si>
    <t>Love the Red, light weight but holds alot. Ice trays have ice. Noise level is low and itâ€™s more fridge space, very little freezer space, exactly what I wanted.</t>
  </si>
  <si>
    <t>Andres Dominguez</t>
  </si>
  <si>
    <t>AEPGF4WPGJMMNAQXKOWRRXTGKVQA</t>
  </si>
  <si>
    <t>Amazing Overall</t>
  </si>
  <si>
    <t>This mini fridge is such a game changer for my bedroom. Now I can chill out with some nice drinks and invite my homies over for drinks</t>
  </si>
  <si>
    <t>SunflowerGypsySunflowerGypsy</t>
  </si>
  <si>
    <t>AG4JOKM7PN2VN3KGDKB6N2EFTHWQ</t>
  </si>
  <si>
    <t>Great quality.</t>
  </si>
  <si>
    <t>So spacious color is event more pretty in person. I bought this for my semi I love it !!! Itâ€™s not heavy neither which helped me out a lot getting it into the truck. Has a lot of built in storage as well exactly as shown in ad.</t>
  </si>
  <si>
    <t>AnonymousAnonymous</t>
  </si>
  <si>
    <t>AHAR4JUE577BKJXT7MU3OPE5FAWA</t>
  </si>
  <si>
    <t>Beautiful fridge and great price</t>
  </si>
  <si>
    <t>Pros:  Beautiful color, quiet, perfect for our office needs.  Fits staff lunch and coffee creamer perfectly!;)Cons:  Box arrived undamaged, but product had small dents (bottom and side of door) revealed upon unboxing.Overall: Fridge is great!  Would buy it again.  Passersby might think our office team has MMA fights with appliances, but *shrug*, so be it.</t>
  </si>
  <si>
    <t>Matthew T</t>
  </si>
  <si>
    <t>AGWL6ZTF5QSWBFYDTFJ2ZHXTWE7A</t>
  </si>
  <si>
    <t>For the price this is the perfect garage or basement cooler.  It is actually what they advertise.</t>
  </si>
  <si>
    <t>Rakesh Jain</t>
  </si>
  <si>
    <t>AE3KKAWCQPBBCZPE4DXXK5CQOEPA</t>
  </si>
  <si>
    <t>Slay</t>
  </si>
  <si>
    <t>great quality for the price and love that you can get different colors</t>
  </si>
  <si>
    <t>sko</t>
  </si>
  <si>
    <t>AFLRMES2SE76ZN4OMPEB44YQKMCQ</t>
  </si>
  <si>
    <t>nice extra storage</t>
  </si>
  <si>
    <t>A great compact fridge for small spaces! The separate freezer compartment is a nice touch, providing plenty of room for ice and frozen snacks. The cooling performance is consistent, and itâ€™s surprisingly quiet, making it perfect for dorms, offices, or bedrooms. My only minor complaint is that the shelves arenâ€™t adjustable, which can limit storage options slightly. Overall, itâ€™s a reliable and efficient mini fridge.</t>
  </si>
  <si>
    <t>Janis L. Little</t>
  </si>
  <si>
    <t>AFURY2ZK3IUN36TBJAL3EBGB75CQ</t>
  </si>
  <si>
    <t>Perfect size!</t>
  </si>
  <si>
    <t>Used for bottled water and snacks for individual resident at an assisted living facility</t>
  </si>
  <si>
    <t>AG763OHA6RNRUAYEPZXMOEDSYDZQ</t>
  </si>
  <si>
    <t>Arrived Damages - Replacement Sent. **Update**</t>
  </si>
  <si>
    <t>The unit is as described.  Works well - a little cheaper in quality than expected. However the customer service is solid.  Unit arrived by FedEx damaged. I took photos of the box and the units back left corner very dented. Submitted to supplier and a new unit was shipped out to replace old unit. Fridge is 3 stars, service was 5 stars = overall 4 stars.** Update ** Unit arrived undamaged and good condition. Works well - as described.</t>
  </si>
  <si>
    <t>Mario Rivas</t>
  </si>
  <si>
    <t>AEQKLIBIUWOFVJZ6TNP7ACKGB5SQ</t>
  </si>
  <si>
    <t>Trust me</t>
  </si>
  <si>
    <t>So far so good, and it came fast</t>
  </si>
  <si>
    <t xml:space="preserve">Poor quality- Chipped edges, banged up appearance. Poor quality- Chipped edges, banged up appearance. </t>
  </si>
  <si>
    <t>AHDMJNHSH23PWCEACVILLXEGL6CQ</t>
  </si>
  <si>
    <t>Noisy / annoying after 1 year</t>
  </si>
  <si>
    <t>Review after one year, it has gradually made more and more and more noise. It is starting to drive me nuts. Serves me well in the beginning, I didnâ€™t expect it to need this much maintenance in a one year span, highly debating throwing this mini fridge off a bridge after I beat it with a baseball bat. Itâ€™s in my bedroom and highly disrupts my relaxation. The frequency of the high pitch it makes when buzzing hits me in a way that keep me on edge. Seek something quieter if you are easily overstimulated.Does keep stuff cool, HOWEVER, under the â€œice trayâ€ is this slide out water collector that spills ALL OVER THE FRIDGE AND FLOOR any time you move it, I donâ€™t know how to empty the tray without soaking my room. That seems like a design flaw entirely, it just makes no sense to my brain.If it was 50$ for a new one, Iâ€™d get one yearly, but I donâ€™t know if I could focus on repairs or buying a new mini fridge every year. I donâ€™t know how I feel about this purchase after a year of having the mini fridge in my bedroom.</t>
  </si>
  <si>
    <t>roseber57</t>
  </si>
  <si>
    <t>AGDYDGRX7TE6GIECRJMKGHKH2XTQ</t>
  </si>
  <si>
    <t>Just right for the office</t>
  </si>
  <si>
    <t>I ordered this fridge for my office. The first one arrived with some damage. The seller was fantastic. They reached out to me and offered a replacement. The 2nd fridge arrived in a short amount of time. I am very happy with this fridge. It's quiet and has ample room for sodas, water and large bottles of coffee creamer. It also looks good with the black and chrome. Fits perfect under the counter.</t>
  </si>
  <si>
    <t>Feisty Geezer</t>
  </si>
  <si>
    <t>AFXZPYSOMVOV5UVRQISHQQ6OAO5Q</t>
  </si>
  <si>
    <t>I had a lot of reservations about this fridge before I bought it that were caused by the bad reviews I read.A lot of people complained about dents and scratches, and I was worried that I would suffer the same fate. However, I lucked out. The fridge arrived upright in an undented box, thank goodness. And I noticed a protective tape-like film covering the fridge itself when I took it out of the box.Pulling all that tape/film off wasn't fun. But I think it's safe to say most of us would rather do that than deal with a scratched-up fridge.As for lifting it, I'm a proud geezer (50+), and I was able to put it on a dolly and carry it to the kitchen by myself, pick it up, and put it on a counter by myself without experiencing any pain.To paint a picture, the whole process took about as much effort/strength as it does for me to carry a big bag of pet food or cat litter from the front door to the kitchen. However, I don't have any health or mobility issues that prevent me from lifting &lt;40 lbs. And this fridge weighs about 40 lbs., so get help if you need it.In terms of performance, thus far, I am very pleased with how it's working. I let it sit up, unplugged, for about seven hours to let the compressor oil settle. And I got very nervous after I plugged it in and noticed the top and sides got very warm. But I've learned that that's normal.It's expelling heat, so the exterior cools off when the inside finally gets cold.As for how cold the inside gets, I've opted to set the thermostat to four because I don't have air conditioning and I don't want to overwork the compressor. Plus, four gets the job done for me.My bottled water, leftovers, and produce were/are cold. I also put some bottled water in the chiller rather than use the ice tray that came with the fridge because it's too tiny IMO. And the bottles I put in the chiller got nice and frosty, but they didn't freeze. And it does say in the manual that the chiller is not a freezer, and you shouldn't keep anything in it for more than a few days. So I don't expect to have bottles of ice when I use it. However, cranking the thermostat up to five might turn them into slush.In terms of noise, I noticed some customers complained and said the noise disturbed them. Mine does not make a lot of noise, just a very low hum, which might be annoying if you're extremely sensitive to sound and are in the same room for prolonged periods of time.Neither situation applies to me. So all things considered, I'm a happy camper right now. But I will be updating this review if things change any time soon.</t>
  </si>
  <si>
    <t>wxbriefer</t>
  </si>
  <si>
    <t>AEGVYJOMDKGXXR3HTHQDDIAGRAXQ</t>
  </si>
  <si>
    <t>Great Customer Service</t>
  </si>
  <si>
    <t>Edit :  Original 1 Star review..This refrigerator works fine, but gurgles the entire time the compressor is running.  Too noisy to have in my bonus room/guest room. User manual says this is normal, but I  have never heard this much noisy from any of the 5+ mini fridges I have owned over the years. I will probably put it in the garage as a beer fridge, or sell it to a college kid for $50.After this review,  Upstreaman reached out to me to make things right. I really didn't expect much since it would envolve either a repair or replacement.  Upstreaman immediately offered to send a new refrigerator with no need to return the first one.  New refrigerator is quiet as I expected,  and the old one will be donated to a worthy cause.</t>
  </si>
  <si>
    <t>Willy</t>
  </si>
  <si>
    <t>AFVY5RIUMTDVICHJIBBWQPF2YY7Q</t>
  </si>
  <si>
    <t>This mini fridge works great even though it had two big dents in the top and back of it that was done at the warehouse and not buy the delivery people</t>
  </si>
  <si>
    <t>Antonia Harris</t>
  </si>
  <si>
    <t>AHOZAALILWAPAYRXVPODDJCN2NLA</t>
  </si>
  <si>
    <t>Spacious</t>
  </si>
  <si>
    <t>Great mini fridge. Definitely doesn't replace a full size kitchen fridge but very sufficient if you are looking for something personal in your own bedroom space. Just plug in and give it time to cool. Then you are good to go.</t>
  </si>
  <si>
    <t>Ken Hassen</t>
  </si>
  <si>
    <t>AEEZ2TOWAHUFTZ3K4THJS3CG7SRQ</t>
  </si>
  <si>
    <t>Biomedical Engineering Text</t>
  </si>
  <si>
    <t>If you are into the biomedical engineering field, you are already very familiar with this expansive text.  If not, this text will clearly answer all of your questions!</t>
  </si>
  <si>
    <t>Codina</t>
  </si>
  <si>
    <t>AFKE72WLTLQRLCNGJXT3W27AP57A</t>
  </si>
  <si>
    <t>Not really an introduction...</t>
  </si>
  <si>
    <t>In general a good overview of the field. However, I would not consider this book an introductory text for freshmen, rather for juniors/seniors with strong background in MATLAB, differential equations and physics; which this book assumes.I suppose that uneven difficulty level and quality of content across chapters is the price to pay when you have different authors for each section.I think the addition of pedagogical features such as: learning outcomes, checklists, examples of best practices would greatly improve this book to a level equal or greater than Saltzman's textbook.</t>
  </si>
  <si>
    <t>Chrysanthi Loi</t>
  </si>
  <si>
    <t>AEBBGZNSOI75UKOAXR5WPQDLFDHA</t>
  </si>
  <si>
    <t>It was for a gift.</t>
  </si>
  <si>
    <t>I gave it to my brother because he's considering specializing in that area. He was very pleased. It is written in a way that even i as a medical student can understand. And the book arrived in an excellent condition.</t>
  </si>
  <si>
    <t>Adams</t>
  </si>
  <si>
    <t>AH63IDPAYFOER46D6BWFPXW6SFBA</t>
  </si>
  <si>
    <t>See review.</t>
  </si>
  <si>
    <t>Great condition!!!!  Thanks for the book.  It arrived as scheduled and was perfectly packaged. Pleasure doing business. Have a nice day.</t>
  </si>
  <si>
    <t>chaz</t>
  </si>
  <si>
    <t>AFHZSXHRPPNZ7WPUGW6GBVITXEUA</t>
  </si>
  <si>
    <t>Description was pretty accurate, took some time to get here, but the conditions were what i was looking for, so i rated him good</t>
  </si>
  <si>
    <t>Kamila</t>
  </si>
  <si>
    <t>AFMYUQZQ64HUHVDASDEYMNG5SBVQ</t>
  </si>
  <si>
    <t>LOVE IT.</t>
  </si>
  <si>
    <t>HilaR</t>
  </si>
  <si>
    <t>AHNAZ2Z2BT3LWKTIWE2Q4BETAPOQ</t>
  </si>
  <si>
    <t>Excellent  condition</t>
  </si>
  <si>
    <t>Really good conditions. Almost new if it wasn't  for a scratch. A little one. Nothing to worry about it. What makes me rate it with 3 stars is the fact that all the information is packed within block-paragraphs. Too many detail and information in just one paragraph. You really need to read carefully and pay attention since there is no Boldface or italicized letters, not even the subtitles. It annoying how this book has all valuable information squeezed in the paragraphs.</t>
  </si>
  <si>
    <t>SDR</t>
  </si>
  <si>
    <t>AF5ABKVFITRY43PHFB625YHOYHFQ</t>
  </si>
  <si>
    <t>Okay reference, but poor text.</t>
  </si>
  <si>
    <t>This book reads more like a collection of technical papers than a coherent text. The writing is uneven from section to section, and it flows poorly. Some sections are poorly written, with terms introduced without definition. The section on computers is particularly bad, with focus on topics that are outdated and specifics that no longer apply in today's world of computing. In several sections the authors go into great detail to no apparent purpose, other than to show off their knowledge of physics, chemistry, and biology.As a reference, this book has utility, and that's why I gave it two stars rather than one. As a text, it's lousy, and I take pity on students who are saddled with it.</t>
  </si>
  <si>
    <t>Sidney Perkins</t>
  </si>
  <si>
    <t>AE6T6NKU5LFVSIXDED2DC2DFUZCA</t>
  </si>
  <si>
    <t>Three Stars</t>
  </si>
  <si>
    <t>Book quality is good, but as far as a BME textbook goes, it is missing much material.</t>
  </si>
  <si>
    <t>OSUBME2000</t>
  </si>
  <si>
    <t>AE7V2TM6FMTHKYZ3MICHK2K5Z4ZA</t>
  </si>
  <si>
    <t>for BME 2000 at OSU</t>
  </si>
  <si>
    <t>Useless.Makes the subject way too complicated.Plus the professor gave us free access to online version of this book.But its cheap so if you want it as your collection of textbook. sure. go for it.</t>
  </si>
  <si>
    <t>Riley N.</t>
  </si>
  <si>
    <t>AEKF4S7V5AGFIAO3WIDCEEOJSNRQ</t>
  </si>
  <si>
    <t>Came on time and as expected.</t>
  </si>
  <si>
    <t>Khai M Le</t>
  </si>
  <si>
    <t>AHEQ73VWLGSLBCIQOUHN5QT7CWGQ</t>
  </si>
  <si>
    <t>adam bashir</t>
  </si>
  <si>
    <t>AE5DE352GVBYZAAXSVYWOSWJC2ZA</t>
  </si>
  <si>
    <t>Its really bad.</t>
  </si>
  <si>
    <t>The posed exercises are often missing crucial information to solve the problem (this becomes obvious when viewing the in-text solutions). I would also not consider this an introductory text so much as a incoherent mashing together of different concepts in biomedical engineering. That being said, if you're reading this you probably have to use it for class. I can't recommend any supplementary texts, but look and you'll undoubtedly find something better.</t>
  </si>
  <si>
    <t>PostGrad Student</t>
  </si>
  <si>
    <t>AF4R6UALEHGJKOBLTJ2T2EB7VX2Q</t>
  </si>
  <si>
    <t>History and Ethics sections whitewashed and Christianitywashed. Overall poorly written and formatted</t>
  </si>
  <si>
    <t>US centric viewsWhitewashed versions of historyHeavily biased towards ChristianityExcessive information crammed into tight blocks. A lot of this information is not relevant, seems to be there just to fill space, like a student struggling to reach a word count.Diagrams and visuals sparingly and ineffectively used.Due to the 2 above facts, the book is a struggle to read. Further compounded by different styles evident between chapters. If the authors had spaced the lines and added some form of italics, bolds, or quote key excerpts of the paragraphs it would be manageable, but unfortunately they have not.</t>
  </si>
  <si>
    <t>Dorin Bica</t>
  </si>
  <si>
    <t>My professional use: didactic and research</t>
  </si>
  <si>
    <t>BEst for My professional use: didactic and research</t>
  </si>
  <si>
    <t>Amy Tsan</t>
  </si>
  <si>
    <t>The book is great! Covers all I needed to know</t>
  </si>
  <si>
    <t>The book is great! Covers all I needed to know. I only bought it for personal interest and not in the context of an academic course.</t>
  </si>
  <si>
    <t>Alfredo Mungo</t>
  </si>
  <si>
    <t>Eccellente</t>
  </si>
  <si>
    <t>Testo eccellente, molto versatile. Ha utili informazioni per ogni argomento di cui debba sapere di piÃ¹. Esposizione chiara e precisa.</t>
  </si>
  <si>
    <t>h_uat</t>
  </si>
  <si>
    <t>Eher lau</t>
  </si>
  <si>
    <t>Das Buch "Introduction to Biomedical Engineering" versucht eine Ãœbersicht Ã¼ber den Bereich der Medizintechnik zu geben. Damit stellen sich die Autoren einer Herausforderung in der die Gebiete der Medizin, Technik und Biologie enthalten sind.Das Inhaltsverzeichnis klingt vorerst vielversprechend. Es werden wichtige Themengebiete abgedeckt und EinfÃ¼hrungen in z. B. Physiologie gegeben. An die jeweiligen Kapitel sind Ãœbungsaufgaben angegliedert. Das Buch richtet sich aus meiner Sicht in erster Linie an Studenten, die sich fÃ¼r diesen wichtigen Schnittstellenbereich interessieren und soll wie der Titel bereits sagt eine EinfÃ¼hrung in das Themengebiet sein.Die Aufmachung des Buches (keinerlei farbliche Abbildungen, rieÃŸengroÃŸe grau hinterlegte Boxen) ist meiner Meinung nach nicht gelungen. Auch die Inhalte der einzelnen Kapitel sind zwar interessant, aber nicht herausragend geschrieben und in manchen Teilen verliert man vollkommen die Lust am Weiterlesen. FÃ¼r einige der Themengebiete habe ich in anderen BÃ¼chern bessere EinfÃ¼hrungen gelesen.Ich wÃ¼rde das Buch jemandem empfehlen, der eine grobe Ãœbersicht Ã¼ber das Themengebiet braucht. Es ist allerdings zum einen nicht gut genug geschrieben um es durchzulesen und andererseits sind die Kapitel nicht ausfÃ¼hrlich genug um es als ein Nachschlagewerk zu verwenden. Ich glaube ich wÃ¼rde das Buch nicht wieder kaufen.</t>
  </si>
  <si>
    <t>Dr. Oliver Friedrich</t>
  </si>
  <si>
    <t>the hardback version does not meet the quality suggested!</t>
  </si>
  <si>
    <t>Opened it, browsed through, sent it back immediately!The online "browse into the book" function shows you a version full of color figures while the actual print version you get is the usual thin paper bad quality version with only greyscale figures. Therefore, the quality is not what is suggested by the webpage description.Thanks, but no thanks!</t>
  </si>
  <si>
    <t>Anna Mickolio</t>
  </si>
  <si>
    <t>AFWBVC3IQUK4PW2JE4EY5GG5HWGQ</t>
  </si>
  <si>
    <t>Exactly what I needed</t>
  </si>
  <si>
    <t>Was absolutely perfect! My mother loved this for Christmas! They have always been her favorite treat.</t>
  </si>
  <si>
    <t>Rick Simon</t>
  </si>
  <si>
    <t>AHRZ7R2D5WIR3YB62Y33NXDMP43A</t>
  </si>
  <si>
    <t>ðŸ˜‹</t>
  </si>
  <si>
    <t>Best chocolates ever! Arrived on time</t>
  </si>
  <si>
    <t>K@yest@</t>
  </si>
  <si>
    <t>AE5EIPBJ7KOFLP4HFHK6NHITPBPQ</t>
  </si>
  <si>
    <t>Delicioso</t>
  </si>
  <si>
    <t>Buen producto pero se entregaron tarde</t>
  </si>
  <si>
    <t>Dawg</t>
  </si>
  <si>
    <t>AFOU73HXIUCBPDZNFICQ4XML5IIA</t>
  </si>
  <si>
    <t>Good product, be careful of seller</t>
  </si>
  <si>
    <t>I'm a regular, satisfied buyer of prior orders with 26 pkgs of the single layer 48 ct shiped by Amazon,  till I ordered two 48ct pkgs from iSupply USA. They were shipped in 98Â°f temps to my home with no cool pack or insulation (as Amazon does) and were melted into the wrappers. Luckily I was home when delivered and dog barked, no delivery notice received, so I brought them inside within minutes. Good product, just melted into wrapping. never buy from iSupply again. Especially in Summer. Ferrero Rocher is a great product, after it's peeled away from the wrapping.</t>
  </si>
  <si>
    <t>Debra Leiman</t>
  </si>
  <si>
    <t>AFGOAZE7V5WHHIB7X4UQM3PXWPUA</t>
  </si>
  <si>
    <t>Old candy???!</t>
  </si>
  <si>
    <t>I think I mightâ€™ve gotten an old box of candy. While I paid $25 for it, when it arrived there was a little orange sticker on it. The sticker said 9.99. Itâ€™s almost like it was on clearance. I sure hope itâ€™s not old because I was going to give it to her as a gift  and now Iâ€™m not sure what to do.</t>
  </si>
  <si>
    <t>G H</t>
  </si>
  <si>
    <t>They are decadent</t>
  </si>
  <si>
    <t>As a chocolate lover I always have these at Christmas.  Very decadent with textures that please any chocolate lover.  A good buy for this volume.  The plastic case was cracked when received but not to be deterred I filled a lovely sterling silver and glass bowl.  Funny but it is empty now.</t>
  </si>
  <si>
    <t>Robby Johnson</t>
  </si>
  <si>
    <t>48 Count - 600g  -  $25.65  -  56Â¢/Unit  = Good Value</t>
  </si>
  <si>
    <t>Everything about this experience was excellent: prompt delivery of a quality, undamaged product.These babies are tasty ........ but generally overpriced. At 56Â¢ each, I'm happy with my purchase. The goal now will be NOT to eat them all in one day.</t>
  </si>
  <si>
    <t>Great chocolates</t>
  </si>
  <si>
    <t>Always love Ferraro and these are great because there's lots to share. They were on special before the holidays, at just the right time</t>
  </si>
  <si>
    <t>La Dolce Vita</t>
  </si>
  <si>
    <t>Great Price for the Amount you are Receiving</t>
  </si>
  <si>
    <t>I come back to Amazon every Christmas and order the 48 count box. Great price for the amount you are receiving compared to local retail stores.</t>
  </si>
  <si>
    <t>Linda K.</t>
  </si>
  <si>
    <t>great chocolate</t>
  </si>
  <si>
    <t>the package was broken in a corner so I cannot give as a gift as intended.  We can still eat them of course but now I have to buy another gift.</t>
  </si>
  <si>
    <t>kody</t>
  </si>
  <si>
    <t>Good as usual, great as a gift</t>
  </si>
  <si>
    <t>As you would expect from ferrero rocher. Just make sure you don't eat too many -- give them away as gifts or even portion them!</t>
  </si>
  <si>
    <t>Jay Meyle</t>
  </si>
  <si>
    <t>Delicious treat!</t>
  </si>
  <si>
    <t>Love these. They're a good size and I normally use them as gifts or stocking stuffers!</t>
  </si>
  <si>
    <t>Richard Reid</t>
  </si>
  <si>
    <t>Yummy</t>
  </si>
  <si>
    <t>Christmas candy good.</t>
  </si>
  <si>
    <t>Buybuy</t>
  </si>
  <si>
    <t>delicious</t>
  </si>
  <si>
    <t>very good</t>
  </si>
  <si>
    <t>CB</t>
  </si>
  <si>
    <t>Le chocolat parfait</t>
  </si>
  <si>
    <t>Toujours aussi savoureuxQualitÃ© stable et supÃ©rieure</t>
  </si>
  <si>
    <t>Darby</t>
  </si>
  <si>
    <t>Gift</t>
  </si>
  <si>
    <t>Makes a good gift. Bit pricey.</t>
  </si>
  <si>
    <t>Tony Fraser</t>
  </si>
  <si>
    <t>Excellent</t>
  </si>
  <si>
    <t>Formos</t>
  </si>
  <si>
    <t>Nice treat when they go on sale.</t>
  </si>
  <si>
    <t>Will buy again.</t>
  </si>
  <si>
    <t>Tammy beckner</t>
  </si>
  <si>
    <t>So delicious</t>
  </si>
  <si>
    <t>Milkshake chocolate with hazelnut and creamy center! So good!</t>
  </si>
  <si>
    <t>mario rebodos</t>
  </si>
  <si>
    <t>good deal</t>
  </si>
  <si>
    <t>good chocolate and the price is great</t>
  </si>
  <si>
    <t>john oneill</t>
  </si>
  <si>
    <t>AFPXKGMETYO7DDKKZ5UTHU4E5WQQ</t>
  </si>
  <si>
    <t>It is just ok orginally but now two months later really good choice</t>
  </si>
  <si>
    <t>My orginal review was correct but after getting things set up the way that I want, it is a great actvity tracker.1. Battery Life is amazing! If you are like me you hate when you are working out and the watch dies not recoding the steps or activities. This watch will last for 7 days2. The app is easy to use- If you are serious about measuring your activity great way to see how you are doing for the last several days, weeks, months...3. It measures what I care about steps and activityThe watch is not for you if you want-1. seeing emails and texts (not a strong feature)2. Trying to use it to answer callsI change my three stars to five stars after using it for awhile. The band and the orginal watch setup was not well designed but you can order a band for $10 and change the watch screen (use google to search how to do it, it is not hard but not obvious).The amazing battery life was what pushed it to 5 stars.Orginal Review-I had a Versa 2 and really liked it. I have very basic usages-steps, activity and as a watch. It did a wonderful job. It died and so I bought the Versa 4. 1. the watch ban is cheap!! the versa 2 was nothing great but this one is awful. (so i will have to buy another one to replace the one that comes with it). 2. the new watch face trys to do too much. KISS should have been there moto Keep it simple stupid. 3 the sync with the app seems to be off. I just got it so it just might take more time to get use to it.Im sure in the end it will be ok and do it's job. That is why 3 stars.</t>
  </si>
  <si>
    <t>TE</t>
  </si>
  <si>
    <t>AHNQSHVXLEC7FVAK6KJMN5RPJLEQ</t>
  </si>
  <si>
    <t>Love</t>
  </si>
  <si>
    <t>Watch is great. This is an upgrade. First one stopped working after a year. Glad I bought it again.</t>
  </si>
  <si>
    <t>Ben Clardy</t>
  </si>
  <si>
    <t>AHVCM4FO7BPIVJRBGBEKZV54RAJQ</t>
  </si>
  <si>
    <t>Great for fitness, limited as a smartwatch</t>
  </si>
  <si>
    <t>The Fitbit Versa 4 is a strong option for fitness tracking, offering built-in GPS, heart rate monitoring, and over 40 exercise modes. Its sleek design and long battery life (up to 6 days) make it convenient for everyday wear. The sleep tracking features and Alexa integration are useful additions. However, the lack of third-party app support and music storage limits its versatility as a full-featured smartwatch. If fitness is your priority, this is a solid choice, but it may fall short for those wanting more tech options.</t>
  </si>
  <si>
    <t>Shelley A</t>
  </si>
  <si>
    <t>AEX6ORSBO6KIM6Q2HOWYLMZ2JKRA</t>
  </si>
  <si>
    <t>Great for working out</t>
  </si>
  <si>
    <t>This fitbit is great for tracking my steps, sleep, exercise and food intake. I like that it tracks my micronutrients and calorie intake and output. The only two issues are the bands give my arm a rash. I wear it on one wrist during the day and the other at night. Be sure to wipe down after sweating under it to further prevent rash. The second issue is the oxygen saturation sensor is iffy only capturing once in a while. Recommend.</t>
  </si>
  <si>
    <t>Jason</t>
  </si>
  <si>
    <t>AHDAEAFXQ7JNZARCFTXVUBU7SCTQ</t>
  </si>
  <si>
    <t>Make sure you have the latest version of the fitbit app</t>
  </si>
  <si>
    <t>When I first got this, it would not maintain sync.  I updated the firmware on the watch, tried doing a factory reset twice, uninstalled/reinstalled the fitbit app twice, ensured that the app wasn't allowed to go to sleep when in the background... nothing worked.  It would work for a few minutes, then when I tried to command Alexa, it would say connection lost.  I decided to contact support, and they informed me that my app was outdated.  Come to find out, version 4.04 of the bitbit app is too old, and will not work.  The latest version, 4.06.7 had not been released for my phone yet, as is typical ridiculous play store behavior.  Google... are you listening?  When a developer releases an update, you shall IMMEDIATELY make it available to EVERY device!  I manually downloaded the apk and installed it, and everything has been working great since.  Alexa follows my direct orders immediately, phone calls come through, texts come through, and I can sync with ease.Overall, I suppose this is an improvement over the Versa 2.  Screen is a little bigger, but the notification vibrations don't seem to be as forceful, even when set to strong.This uses google wallet instead of google pay as the Versa 2 did, so my AmEx will not work for contactless payment.Phone call feature is nice, seems to work OK.  I can hear them, they can hear me.  You can only answer calls, you can't make them.  The $50 brand x watch I ordered to replace this one before I got the sync figured out was able to do that.  It could also control my camera and music player, neither of which is possible on the Versa 4.Google maps is nice if you walk in unfamiliar areas.  I'll probably never need it, but it's nice.Battery life seems to be improved over the Versa 2, but mine was 2 years old so I'm sure the battery had gradually decreased it's charge capacity.  I used it for several days, and he battery was still at 55%.Skin temperature sensor will one day be nice when it can sync with a smart thermostat and automatically adjust the temperature as needed.  But for now, it's just a novelty and has no purpose.  Yes, I know my skin is hot.  I woke up in a puddle of sweat.  Yup, I'm freezing, so my skin is cold.o2 saturation is nice if you have any relevant health problems.If you want to take full advantage of the watch, get the free "Overview" clock face by Chris Blyth.  It gives you current and average heart rate, battery percentage, fully customizable date format, allows for a larger clock that shows seconds, and you can have weather, and 6 other health stats displayed on the main screen, all at once.  I have steps, distance, calories burned, active zone minutes, floors, and BMI/BMR.  It all fits, and is easy to read.  Vast improvement over the default face, which shows no useful information.  I had th is face on my versa 2, and loved it.  So glad it's available for the 4.Bottom line, it's a good watch.  There are cheaper brand x ones out there, but none of them have NFC payment, and not all of them have Alexa.  And, you get what you pay for.  fit &amp; finish feels cheap, the screens get washed out in the sun, finicky alexa integration and so on.  Best to pony up and get a refined product.  Be sure to update your fitbit app.  Their customer support said the latest version should be released within a week, but I circumvented the beurocracy and downloaded it manually.  Why wait?</t>
  </si>
  <si>
    <t>Range RoverRange Rover</t>
  </si>
  <si>
    <t>AGIJN7R56AX5UKAKODPGQ7ABYP5Q</t>
  </si>
  <si>
    <t>Poor GPS performance</t>
  </si>
  <si>
    <t>Do not buy this watch to track runs.Iâ€™ve had a persistent problem with the Versa 4 where the first mile or so of GPS tracking is wildly inaccurate even on perfectly clear days.  It doesnâ€™t always fail, but maybe 50% of the time or more, and appears to be getting worse lately.  The two screenshots are of the same loop run.  One shows a reasonable track, the other shows the issue I'm having with the watch, where the GPS tracking inaccurate and thus incorrectly reports distance and pace.I purchased this watch in December 2023 for my son who didnâ€™t use it.  I started using it 6 or 7  months later when my Versa 3 died.I have 30+ years of experience debugging and resolving issues, a masterâ€™s degree in computer science and work as a director of engineering.  Iâ€™ve owned both Garmin and the prior Versa 3 GPS watches.I contacted fitbit support last November as I was fed up with the poor performance.  They were cheery and stated their commitment to resolving the issue.Support:  try loosening the watchband as far as possible.Me:  I donâ€™t like a loose watch while running, but Iâ€™ll try it.  No luckSupport:  keep the watch away from your bonesMe:  The watch generally sits by the wrist bone, but since Iâ€™ve loosened it up, Iâ€™ll try sliding it up my forearm.  The problem persists.Support:  Factory reset the watch.Me:  I went through the tedious factory reset process and appeared to have success on the first following run.  But the problem reappeared on the next runSupport:  Your fitbit app is out of date, itâ€™s 4.34.11 and needs to be 4.35Me:  Iâ€™m not having problems with the fitbit application, Iâ€™m having problems with the watch.  I went to update to 4.35 on my Android phone, but it wasnâ€™t available.Support:  You need to wait for 4.35 to come out in order for us to continue this case.Me:  I waited for 4.35 to come out and resent the screen-shots of my failed runs.Support:  In the fitbit application go to exercises/run and make sure GPS is enabled.Me:  There are no exercise/run settings in the phone app, but there are on the Versa 4 watch.  Iâ€™ve sent them many screen-shots of the GPS tracked runs using the Versa 4.  Sent them a picture of GPS being enabled on the watch.Support:  Make sure the phone app has GPS always privileges and has privileges to run in the background.Me:  What does this have to do with the GPS on my watch?  Sent screenshots to show that GPS is always enabled on the phone app and it is permitted to run in the background.[I'm now waiting for another response, but they continue to throughout seemingly unrelated solutions to the fundamental issue]Note:  Iâ€™ve noticed now, with V4.35 of the fitbit application on my phone, that the Versa 4 will immediately report â€œGPS Connectedâ€ when I start a run, even if Iâ€™m in the house with both my phone and watch.  Neither can access the GPS satellites.  I suspect, with this version of the phone app, the watch is using the phoneâ€™s location services to indicate GPS connection, even if the phone is using Cell or WiFi to get approximate location.  The initial mile or so of my runs remains inaccurate, even though the watch starts off with â€œGPS connectedâ€.Fitbit support does not seem to be focused on the source of my issue, the poor performance of the GPS system on this Versa 4 watch.  Is my watch faulty, or does the Versa 4 have a weak GPS system in itâ€™s design?  I donâ€™t know.This watch is not useful for tracking runs.  I would recommend anyone looking for a run-tracking watch look elsewhere.  The Versa 3 took a little time to get initial GPS lock, but then tracked without problems.  The Garmins locked quickly and were accurate.</t>
  </si>
  <si>
    <t>Sj</t>
  </si>
  <si>
    <t>AFOHYQIEVR5VM5YZDRDHYTJL4XAQ</t>
  </si>
  <si>
    <t>Pretty much love</t>
  </si>
  <si>
    <t>I had a Samsung Active 2 watch that finally died on me. I thought that watch was pretty awesome, but hated that it had to be charged every other day, so I decided I was going to get something different.. and then I got this watch.. I get about 11 days with gps. Sooo nice!The Versa 4 has me pretty much in love.All of the things that this watch can do is just amazing. I got it to monitor health, track my steps, and routes.. it does so much more. It's missing a few things, but I can live without them.Talking on it was cool for a minute, kinda felt like inspector gadget, but I'd rather just use my phone.. lol.I really wish it was linked to my alarms on my phone.. I got used to being able to hit snooze from my watch. The alarm on my Versa is a very dull vibration that I surprisingly can feel.. and is good at waking me up, but it goes off everyday, even when it's not set to.I think the steps are off a little bit, but aren't they all?!I miss having YouTube Music linked, so I could control what my earbuds played.. but it's ok.*edit* I figured this out and can now utilize the app.All the perks that this watch offer really outweigh the 2 or 3 things it doesn't do.The band is super soft, and doesn't irritate my skin at all, which had me concerned, because I have sensitive skin, and seen that some people had issues.*edit* after several months of wear I did start getting a red, raised, itchy rash. I ended up switching out the band and the rash has since resolved.It was super easy to add the Fitbit app onto my Samsung phone and get everything set up.I decided to try the premium for the free 6 months, and I'm pretty sure I'll keep it.. I like all the extra stats that are available, and $79 a year isn't bad. I mean, I pay $13.99 a month for no commercials on YouTube, so.. there's that.*edit* I did decide to keep premium and am enjoying the benefits.When you get everything all set up through your Google account you're offered a 2 year warranty on your watch for $29.99 that covers all sorts of stuff.. enter in the serial number and it's done.Great color, stays synched, nice big screen that I can see even in the brightest light, and it does everything it's supposed to.*edit* I do have issues from time to time with my watch syncing to my phone and will need to restart my phone for it to happen. It could be that I have an older model phone, or it could be the watch, but it is a very easy fix. I had to contact support (super fast, very friendly) and they walked me through this process the 1st time.Overall, this watch was a good price, lots of perks, helps me stay motivated, and I really like everything it keeps track of for me.</t>
  </si>
  <si>
    <t>Rosa</t>
  </si>
  <si>
    <t>AFL57H5O5QKDT2E22LU6GRYP3FPA</t>
  </si>
  <si>
    <t>Elegant and lots of features</t>
  </si>
  <si>
    <t>The media could not be loaded.                                                                                            I still am exploring it but I liked it so far. I have had it for few days now..- You can receive phone calls on the watch and have the option to answer or hang up.- You can receive text messages and read them. You can even reply with an emoticon that will pop up on the watch.- You can receive email notifications on your watch, archive them, clear them or open them.- In order to receive calls/texts/e-mails, you need to plug your watch (charge it) and go on your Fitbit App to activate this feature, after clicking on your picture.You also need to ensure in your phone settings, that you have notifications ON for your phone and you will be able to receive all those notifications on your watch.- In order to enjoy the functionality of your watch to its maximum potential, you need to invest time to explore its different features.  I find the e-mails I receive from Fitbit very useful to teach how to use. That is how I learnt. Or else, I wouldn't be able to automatically receive the notifications.- GPS: I have not been able to use it yet, but plan on doing so soon. However, when you put Google Maps on your phone (Android), you should be able to receive the notifications (of turn right on X street, keep straight, turn left, etc...) on you watch. Which is cool.- Weather: you can have the weather at your fingertips! It showcases the weather in the area you are in automatically. If you tap on it, it will let you see a forecast of 2 hours at a time, as well as next 2 days! Isn't it cool!?- Heart Rate (when active and when at rest!) Cool feature!- Steps/Miles/Calories/Exercise like any Fitbit- Clock: If you go on the app online, you can actually add up to 5 clock backgrounds! For Free if you click from Fitbit. Otherwise, there are some tier parties that either do for Free, or Charge a minimal fee.It is easy and fast to change and download!- Timers: there are 2 preset timers (5 and 10 minutes), or you can click on the 3 dots and select/customize your timer! When time is up, it will vibrate on your hand and give you the option to end it or repeat it.- Double Click: it gives you options- Press long on the left button: and you can program it on your Fitbit App, to lock to the feature of your liking! I chose the "Find my phone" feature, which is pretty loud and works well!I am sharing a detailed review because I wish I found one similar to explain all the features.If you like my review and find it useful, please click on the thumbs up. Thank you!</t>
  </si>
  <si>
    <t>AEH6XWDIVZHC5OZJT5YSCPRUJO5Q</t>
  </si>
  <si>
    <t>Few Improvements, More Restrictions</t>
  </si>
  <si>
    <t>The media could not be loaded.                                                                                            *I'm a Fitbit Versa 2 owner, going to Fitbit Versa 4 I have been using this new watch since late Decemeber*BATTERY:Seemed fine to me. I'm not a person that doesn't ever charge my watch though. I always charge it when I shower. The charger is WAY better than Versa 2's charging cradle. No more fiddling around with it, dreading the "not enough power" error. This sits right on top of the charger.APPS:-- There is no music support-- they have the "find my phone" app. Works like it should.-- THERE IS NO CALCULATOR APP! WHY!?!-- no 3rd party supported apps. Whatever you have already installed is what you get. You can't get ANY other apps other than preinstalled. No notes app, no calculator, no memos, NOTHING. Hugely disappointing!!! Why would they do this?GOOGLE:--Google wallet is great and very easy to set up. You don't have to have the google wallet app on your phone to set it up; it's all through fitbit.NAVIGATION:Navigation works....but I don't think I would use it when you're driving. It's just not as easy to glance at or give as much detail as your phone will. You can have both your watch and phone navigating at the same time. I thought it might vibrate when to indicate an upcoming turn or something but it doesn't.DISPLAY:Crisp, clear display. Touch screen is very reactive, as is the button on the side. The watch is supposed to come on when you lift your arm, but this is very fidley and I find it only works half the time.CALLS:Calls are fantastic. You can hear clearly and be heard just as well. You can't make calls, only accept them.CLOCKS:-- I was disappointed to find that my Fitbit Versa 2 clocks would not be compatible with Versa 4. Honestly, I'm not sure why Fitibit doesn't have a fully customizable clock face, with custom settings and custom pictures. No, they leave that for other developers to figure out. I loved using Maxim clock faces, as everything could be customized (stats,colors,time, placements, and photo). No such luck here. There are a lot of options, and I did find one suitable for me. Should be offered by Fitbit themselves though. They have to know that most people want a personal picture on their device. If you are just looking for a cool background, there are tons to choose from.I found a photo clock that worked for me named Photo 2 by Wim Van Aerschot. There's a free version and a Premium versionPROS:-- Slim, lightweight-- No trouble syncing-- Google wallet is 1000x better than fitbit pay, which only supports certain banks. None of my cards (sam's club visa, capital one credit/debit) worked with fitbit pay. They work perfectly with google-- While you now have "tiles" that show your apps one by one as you swipe left or right (On versa 2 you swiped down and selected from a list) isn't as user friendly, you CAN rearange the tiles how you please. And you can add shortcuts via long press of the button, if you want. You can also choose to hide tiles you don't want.-- Calories burned seems very accurate. They reflect my suggested metabolic rateCONS:-- The style of the band is odd. The material is great, but for some reason they thought it would be wise to tuck the extra bit UNDER the band, not on top. It isn't irritating like I thought it would, but it makes it a big pain to take off and put back on. The extra bit also means you might have to readjust size because the extra bit is tighter on your wrist. It leaves marks on your arm. Even most off brand bands still feature the "under loop" fastener, but you can buy silicone "band keepers" that slip right over the band, allowing you to fasten as normal.-- Lost Calories. For some reason, I have LOST calories, particularly after syncing or charging. I've lost 200-300 cal this way. Very irritating and it can make a huge difference if you are in a calorie deficit. I haven't had it happened since, but worth noting.--It doesn't show calories eaten on any of the tiles. Furthermore, the "calories left" on the "today's tile" does NOT reflect calories eaten. Previously in the Versa 2, the Fitbit app would show how many calories you have left in that moment of time, whereas the watch would show how much you had left based on predicted calorie burn for the day. This watch only shows calories left to burn, based on your chosen "calories burned" goal.-- Stats don't stack as they used to on Versa 2. You can rearrange them for sure, and that helps, but you otherwise have to keep swiping to see each stat separately. It seemed cleaner when they stacked on top of each other and you have to scroll down. Scrolling down from the clock face only shows settings, no quick select for google wallet (although you can set up shortcuts for long press on the button)You can get around this somewhat; for instance, I put the "today's tile" on top of the list and the weather tile on the bottom. A swipe to the right brings up today's tile quickly. A swipe to the left brings up the weather. Otherwise, you have to keep swiping to get different stats.-- while there is never trouble syncing, if you step away from your phone for too far or too long, you will have to resync. This was a problem with Versa before. I work in a fairly small, single story building and very few times can I actually respond to text messages without getting the error to resync. Fitbit desperately needs to increase the range of the bluetooth.-- you can't "write" messages, like you can with Apple watches. You can respond either with voice (which does work well to be fair) or choose from a few quick responces from a list.FINAL THOUGHTS: I do love this watch, but keep in mind there are few improvements with many missing features. For a casual wearer, I think the update is well worth it. Downsides in customization, stats, and absent apps should be considered, however, and given that this watch has been out for a long while, it is unlikely to change. I'd say if your happy with your old Fitbit model, just keep it and skip on this.</t>
  </si>
  <si>
    <t>Ross Smyth</t>
  </si>
  <si>
    <t>AE4NDWU7OSCQEU7KAT3REVQOF64Q</t>
  </si>
  <si>
    <t>Overall good excecpt the heart rate tracker - which is important</t>
  </si>
  <si>
    <t>If someone asked me whether I like this watch or not, I would say that I like it. It is simple and the interface is decent. I do not want a watch that attempts to replace my phone, but rather one that complements it. I think that the Fitbit Versa is a good choice for this. It tells me notifications, tracks sensor telemetry, tracks my physical state, and has decent battery life. These are things that my phone cannot easily do.Other smart watches such as the Samsung Galaxy Watch do too much. I don't really care that I can reply to texts, browse the web, or essentially replace my phone. I always have my phone on or near me. If I am too busy to reply on my phone then I also wouldn't reply on my watch, an only worse experience because they try to cram a full QWERTY keyboard on it.I bought the Fitbit Versa 4 because one of my requirements is that the watch I use has Google Pay on it. It does not at release, but I'm fine with it coming later as it is not an immediate requirement. I also assumed that the fitness tracking on Fitbit would be good because Fitbit is basically the oldest consumer tracker company I know of, so I guessed it probably works well.Comfort - 9/10The strap that it came with is quite comfortable. I do not wear watches, primarily because the ones I have tried were not very comfortable.  This watch and strap is pretty good. I've only had one day tuning the tightness and position where it was uncomfortable and that was my fault as it was too tight. I also like that it is small and light. I mostly forget it is there, and am comfortable sleeping it with.Update Nov. 5th 2022: After about a month of wearing it almost 24/7 I have some irritation. Also if I sleep with it and put weight upon the watch band (the watch face going down in to the bed) I will wake up with a lot of irritation.Interface  - 7/10The interface is mostly intuitive. It is not that clunky as some smart watches I have seen in the past. The main thing I do not like and I didn't quite get at first was that the apps list is found by pressing the button. I didn't know how to use the alarm the first night because of this. But overall it works. It is mostly responsive, but sometimes not if it is rendering many things in the interface. I can forgive this as it is not a super powerful watch. I am happy with this.Battery life- 8/10One of the primary things that I want in a smart watch is a longish battery life. The more general smart watches' battery life is not that great. This one lasts about 3 days with the always on display turned on, which I am happy with. I will try it with the always on display off to see how it lasts. With sleep mode on it drains about 10% battery over 8 hours.Update Nov. 5th 2022: With display not on always-on, then it lasts about 7-9 days depending on how much I exercise.Sleep Tracking - 10/10I am quite impressed with the sleep tracking. I don't have to tell it anything. It just knows that I am sleeping and tracks it. Even random naps that I take in the evening. I do not know the times I fall asleep, but it is always on the exact minute I wake up. Good job on this, and I quite like it. As for the oxygen saturation tracking, I have nothing to compare it against so who knows, it could be made up for all I know.Heart rate - 3/10Oof, this is not good and I am quite disappointed with. During the day at work and home it seems to be fine. This is good for capturing my resting heart rate which I am interested in. But during workouts it is basically useless. I have worked out 3 times with it since I got it, and it is just wildly inaccurate. The only thing it is good for is using the workout timer to count my pulse manually. While doing some spinning in the gym I consistently measure my pulse at 170-180 BPM, but this thing is measuring as low as 90 BPM to 160 BPM, usually ranging in 130-150. I can forgive being off by 10 or so BPM, but this is just wild. Once my heart rate goes about 140 or 150 it just becomes useless. It will vary by 10 BPM each measurement, vibrate warning my heart rate is not in "the zone." Well that sucks. I bought this thing specifically so that I could track my workout, hoping because Fitbit is a well known brand that it would do this specific thing well, and it does not.Other -I like the alarm, but I think all watches do something like that. I use the weather occasionally, and the timer is fine. I would prefer that it sets the timer, and allows me to actually start it rather than automatically starting when I lock-in a time, but that a minor gripe. The phone interface is good, and I think that it summarizes the telemetry pretty well. I also like the default watchface, and have not changed it.Update Nov. 5th 2022: I did not realize this before, but the alarm only alarms for like 20 or 30 seconds before turning off. This is fine some times, but other times I need way more effort to wake up. I have no seen a way to configure this. I would prefer that it alarms until I turn it off.ConclusionIf I can find a smart watch that is similar size, as I do like that this one is small and light, I may replace it. Mainly because of the heart rate tracking. But I am very impressed with the sleep tracking, and i like the battery life and comfort so I am going to stick with it for now. I hope that heart rate tracking can be fixed with a software update, because I do want to like this watch.</t>
  </si>
  <si>
    <t>V. Mullins</t>
  </si>
  <si>
    <t>AGACKTSKCXNUBBWFPD7UIJHIPVLA</t>
  </si>
  <si>
    <t>Poor replica of Versa 2</t>
  </si>
  <si>
    <t>After 2.5 years my Fitbit Versa 2 stopped working: the side button would not respond and the touch screen would not respond. I purchased a Fitbit Versa 4 because the device worked well until problems started a week before it didn't work at all. With that background info, I have used my Versa 4 less than 24 hours. So far the watch is OK, not great. My Versa 2 is the first type of this device technology so I only have this comparison to go by. There seems to be no flexibility with the apps that are pre-installed. There are no apps to add a very limited selection for a clock face. I haven't encountered anything that "wows" me. I'll update my review if things change. Typically things change for the better but not to this device! So sad.</t>
  </si>
  <si>
    <t>grace</t>
  </si>
  <si>
    <t>AFTDTTDEV4HWEIK46WC2S2HC4OCQ</t>
  </si>
  <si>
    <t>First one i ordered was a total dud. Kept turning on and off on its own and it was missing two of the three watch bands which didn't bother me because I got a different band for it that would be more comfortable for me than the standard silicon band. Amazon let me send that one back and they replaced it with a brand new one. The new one works perfectly. I've had no issues. I love it.</t>
  </si>
  <si>
    <t>c.steven</t>
  </si>
  <si>
    <t>AGMNETKA5EBAN4NTH4DDXXQKD7WQ</t>
  </si>
  <si>
    <t>Quick startup but step counter way off</t>
  </si>
  <si>
    <t>Update to the update--------------------------I found where I could get rid of the stupid weather, and also function rearranging.I'm happy. Back to 4 stars.What a Rollercoaster.Update - about 20+ uses in.-------------------------------Watch keeps pausing my exercises. And I dont usually figure it out til I'm done, which by then it's too late.  The chance to count the calories burned has already past.The "smart features" it has are very problematic.  It'll randomly want to start recording an excercise, and will also - as mentioned - pause my exercises mid way through.It tries to do too much on it's own...and it wouldnt be that bad if it wasnt wrong so often.I just want a watch that can track my heart rate, count calories, and track time &amp; distance.I want it to start only when I tell it to, and stop only when I tell it to.The hardware might also need to be rethought.  The on/off button seems to engage when I'm curling my wrist backwards.Last complaint, and a worthy one..The app doesn't seem to give you any control over the functions on the watch.Example, to get to the exercise function on the watch...I have to scroll past the weather.Nobody wants to see the fuXing weather.  Get rid of it....or give me the chance to remove it from the navigation.This isn't advanced tech, this is old tech. And that's okay if you they would have just kept it simple.If anyone in that company is reading this...just remember that applying common sense will go a long ways.Don't get this watch. It's annoying.End of update------------------Second day of having this watch.  A+ for simplicity, speed, and common sense layout.  F- for the step counter.I was laying on my couch drinking coffee and it tracked that I had taken 480 steps and walked up one flight of stairs. I was only half way through my first cup. Umm..huh?We'll see how it goes. Feeling cautiously optimistic.  Might just have to ignore the step counter when I'm not exercising.</t>
  </si>
  <si>
    <t>Willie Mae Ray</t>
  </si>
  <si>
    <t>AHDAV2U67RIBNZ4JJD4TGCCW5UOQ</t>
  </si>
  <si>
    <t>My Fitbit</t>
  </si>
  <si>
    <t>It was working fine and I was going to charge it this morning. It will not come on. What am I supposed to do. I can't get it to come on.</t>
  </si>
  <si>
    <t>SkyLab 4004</t>
  </si>
  <si>
    <t>AELVKC65JJLKUCZN6WXMEMXA3UAQ</t>
  </si>
  <si>
    <t>Updated: Google/Fitbit provided excellent warranty support to resolve issues</t>
  </si>
  <si>
    <t>Google/Fitbit customer service provided excellent warranty support to replace defective watch within a week.  Now it is working fine with the replacement provided.  Watch build quality seems good on the outside but concerned about touchscreen electronics failing due to some design issues....PREVIOUS:Worked okay at start, but now touch sensitivity is erratic to the point of making the watch useless - a watch should last more than a year.  Others reporting the same issue on forums.</t>
  </si>
  <si>
    <t>musicgirl</t>
  </si>
  <si>
    <t>AHDJN3IIJN25BO6AA7UYLG444NFA</t>
  </si>
  <si>
    <t>Love the updated features</t>
  </si>
  <si>
    <t>I ordered this watch because my Fitbit Versa was about 10 years old and wasn't working as well.  I absolutely do not like the watch band!  I have a small wrist and the band is bulky, rubbery and uncomfortable.  I've ordered a different band and hopefully it will be a better product. Just wish I could find a more delicate style.</t>
  </si>
  <si>
    <t>Disneymama14</t>
  </si>
  <si>
    <t>AGQG5PKMP6EZTXAVG7J3CSRFIIBA</t>
  </si>
  <si>
    <t>I love my Fitbit. It stays charged for days on end, tracks my sleep, my exercise, my steps so well. My only complaint is the strap it comes with rubs on the arm and leaves a mark other then that nothing bad to say!</t>
  </si>
  <si>
    <t>Tammy</t>
  </si>
  <si>
    <t>AHGM2TRIYY4R72HQD5RF2YROX5OA</t>
  </si>
  <si>
    <t>Fast deliver and product is good</t>
  </si>
  <si>
    <t>I am wearing it every day. Loving the displays you can choose for it and loving how many things it can keep track of for you.</t>
  </si>
  <si>
    <t>Rebelgurl</t>
  </si>
  <si>
    <t>AGXLKOCGWIRQGXDKWZXGWVREU7JA</t>
  </si>
  <si>
    <t>Nice watch but small font</t>
  </si>
  <si>
    <t>This is a nice watch but the font is not adjustable so itâ€™s very difficult to read. There is no way I can turn on notifications and read them. I will likely return it.</t>
  </si>
  <si>
    <t>Judy R</t>
  </si>
  <si>
    <t>AFZ4XS2OZOQEKRFHGTUCJR4OCU4A</t>
  </si>
  <si>
    <t>Good watch, good price.</t>
  </si>
  <si>
    <t>FITBIT watches are very good. This is my 3rd one. I usually have had no trouble setting them up.  I had to Google several features this time and still can't get one to work. Printed instructions would be help. Still, I am pleased with my new watch and hope to enjoy it for many years.</t>
  </si>
  <si>
    <t>JennJenn</t>
  </si>
  <si>
    <t>AFNM4645B4SJB2K6247BFH4KFB5A</t>
  </si>
  <si>
    <t>I love fitbit</t>
  </si>
  <si>
    <t>The battery last daysss! That's my favorite part. The band was a little bit uncomfortable, but this new one fabric flexible feels better for my small wrist.</t>
  </si>
  <si>
    <t>AFGW2JCTMM57NPAAA2I7MV77TWJQ</t>
  </si>
  <si>
    <t>Great for biking, but still can't read heartrate on tattooed skin.</t>
  </si>
  <si>
    <t>I have owned a Fitbit Alta, Charge 4, and now this Versa 4.My biggest complaint is that the Versa 4 cannot read my heartrate on my arm that is tattooed. If I want the heartrate monitor to work, I cannot wear my fitbit on the wrist I typically wear a watch on, and that is deeply frustrating. I had the same issue with the Charge 4 and was really hoping this time would be different. (The Alta never had this issue, so I was hoping it was specific to the Charge 4 sensor. Alas!) If you have a tattoo sleeve, beware! And if you know of a fitness watch that works great on tattooed skin, I'd love to hear it.However, the Versa 4 has worked much better for tracking my heartrate (on my non-tattooed arm) when I am out on my bike. The Charge 4 heartrate monitor would often stop working while I was actively biking (maybe because of the jostling? How my wrist was positioned?), only working again when I was stopped at a stoplight or at the end of a ride. The Versa 4 monitor does not have this issue! It has been very reliable at tracking my heartrate while I am out on the trail, and I am much happier!I was hesitant to buy the Versa 4 because it is so much larger and bulkier than the other Fitbit models I have used in the past, but I do enjoy the "Today's Activity" display that puts so many stats on one screen. There are also a lot of options for clock faces / displays, which I appreciate. It doesn't feel as bulky to wear as I thought it would. The access to more information and displays has made it worth the larger size.My only other complaint is that I wish I could find a better option for more prominently displaying my heartrate zone while I am working out. This is the major reason I have a fitness tracker! I wanted a clock face or a tile that made this information easy to access. I figured out if I tell my fitbit to track my workout, that I can then swipe over to a screen with my heartrate zone visible. On my Charge 4, my clock face displayed this information all the time, and I loved it. I don't love having to click through several menus to get this info on the Versa 4.</t>
  </si>
  <si>
    <t>Adrienne Freeman</t>
  </si>
  <si>
    <t>AFS3CMLNCILLDTYRHCTPMG4QRTYQ</t>
  </si>
  <si>
    <t>It would be great if you could call or text.</t>
  </si>
  <si>
    <t>Rhonda Baby</t>
  </si>
  <si>
    <t>AHH2OPICKE675D5754SFZJFBNAOQ</t>
  </si>
  <si>
    <t>good good</t>
  </si>
  <si>
    <t>good fit, timely delivery, easy set up, does not hold charge long as the versa 2 did</t>
  </si>
  <si>
    <t>LJnDCLJnDC</t>
  </si>
  <si>
    <t>AED2LF3BNVE2X2BFFIA6KFWV6XHQ</t>
  </si>
  <si>
    <t>Works great, with one exception</t>
  </si>
  <si>
    <t>Ordered this device as an upgrade to my Fitbit Charge 2, which Iâ€™d had for well over 10 years.The functionality is great and there are so many new features. If you donâ€™t look close, you would think you have on an iWatch.My issue was with the band which is made of silicone. Bands for the older device were plastic but contained no silicone. I encountered an allergic reaction/chemical burn (see photo) after wearing it for about 4 days. Had to leave it off for about a week until the area healed. While waiting I ordered cloth bands which work perfectly for me.</t>
  </si>
  <si>
    <t>KrisTiki</t>
  </si>
  <si>
    <t>AGXALIPNKNTLH6FR6ZVZFZT37U4A</t>
  </si>
  <si>
    <t>Working so far! Dexcom g6 compatible. Here's how I connected it...</t>
  </si>
  <si>
    <t>I bought this because I loose my dexcom receiver once in awhile.  Attached to my wrist, I won't loose it!  I was leery that it works.  I had to switch phones, my Motorola was not supported by dexcom software, see dexcom website for compatibility.1. Make sure you phone will receive dexcom.  The phone reads it, and just sends data to the watch.  Phone has to be within about 20 feet of you.  A. When phone is out of your area..you will loose Bluetooth connection.  B.  If that happens, all I have had to do is open the fit it app on my phone and it starts syncing again .2. Download fitbit app to your phone.  Fitbit is owned by google, now.  You will need a gmail account.  They are free.-- the fitbit app is very clear, follow the menus and change your phone settings to ensure it works well!  The watch will auto connect if everything is set correctly.3. Download the Dexcom app onto your phone.  This software is very good, as well.  It walks you thru any setting s that need adjustment. You do not need Clarity, just the main Dexcom app!--you are successful when your phone starts reading you cgm!  Ps. You need your sensor and transmitter numbers! My transmitter # had to come from my Dexcom receiver!  The sensor...dug in the trash! Found it!4. Last step.  Go to your fitbit app on your phone.  There is a blue icon to select screens, see YouTube videos for visuals!  Search for "Glance".  It was created for this use.  download it for your fit it watch.Now you are ready to wear your watch!!! Done!Ps. There are some good YouTube videos that discuss Versa 4 connecting to a dexcom g6 and g7.Hey, fitbit...get on the ball and create 1 software to download and give a set of screen gui's!  Make it easy for people!!Its been a couple weeks.  I had to adjust my alert settings.  It was buzzing me all night.  It DID wake me up to say I was going low.  Does a good job with heart rate and sleep patterns is interesting.What does NOT work? The step counter.  My first 8 hours, I was asleep.  It was going nuts with alert vibrations.  The FitBit was VERY proud I had walked 150,000 steps at night, asleep.  I must get tons of work out.  No wonder I don't sleep well! ðŸ˜ðŸ˜ðŸ˜ðŸ˜ðŸ˜‚ðŸ˜‚ it counted each vibration on all the alerts all night as steps!!! Stupid watch.  I have not tried to fix it.  Don't care about that function.I really like the convenience for CGM. I still need my regular receiver.  But this is a quicker glance and a quieter alert.  Its also nice to have weather, and maybe Alexa and Google maps.  Have not tried the maps yet.  Google voice is not loud enough unless its held on your ear!</t>
  </si>
  <si>
    <t>AEH74DOPANQBQH7C3PKQFERVQWKQ</t>
  </si>
  <si>
    <t>My New Versa Watch</t>
  </si>
  <si>
    <t>So far, I'm vary pleased with this watch. It looks nice, fits comfortably and does a fine job in tracking my steps, calories burned, heart rate and sleep stages. Also, I'm pleased with how the alerts come to me on this watch. The way it notifies you of a text or incoming call is subtle but not enough not to get your attention. I have had another smart watch from a well known brand before, actually two from the same company. They were really good smart watches too but they almost had too much going on with them, so much capacity to do this and that functionality. It was like wearing a small computer on my wrist. Now, that I'm sure is great for a lot of people but I was looking for something not quite so busy in all it can do. This Versa 4 has done that for me and has done it well! I a m very pleased with this purchase and would of course recommend.</t>
  </si>
  <si>
    <t>Shopper</t>
  </si>
  <si>
    <t>AE7R36LZM23LMDMHFWFWIDJIZHKA</t>
  </si>
  <si>
    <t>Super easy transition from Versa Lite to Versa 4</t>
  </si>
  <si>
    <t>Fit is perfect; replaced  5 yr old Versa Lite; I am very happy. Color wasn't my first choice but I can replace band later. This is my 5th Fitbit product and I love the brand.</t>
  </si>
  <si>
    <t>Cherith A. Keeton</t>
  </si>
  <si>
    <t>AGB2OSLFVWNL3X3T5SBWQ7LTKG2A</t>
  </si>
  <si>
    <t>Great fitness tracker!</t>
  </si>
  <si>
    <t>Let me state at the outset, I do not like wearing jewerly and especially to sleep in. That is where my displeasure with this device began. It is great if you don't mind having something on your wrist and can be a real assest to monitoring your progress. As of my last update in January 2022, Fitbit had not released a Versa 4 model. However, I can provide you with a general review of what a Fitbit Versa 4 might offer based on the features you've mentioned.The Fitbit Versa series is known for its comprehensive fitness tracking capabilities and smartwatch functionalities. Here's what you might expect from a Fitbit Versa 4:Fitness Tracking: Like its predecessors, the Fitbit Versa 4 would likely offer advanced fitness tracking features to help users monitor their activity levels, track workouts, and set fitness goals. This could include 24/7 heart rate monitoring, step tracking, distance traveled, calories burned, and more.Daily Readiness: The inclusion of daily readiness features would enable users to gauge their readiness for physical activity based on factors such as heart rate variability, sleep quality, and overall recovery. This can help users optimize their training routines and prevent overtraining.GPS: Built-in GPS would allow users to accurately track outdoor activities such as running, cycling, and hiking without the need to carry a smartphone. This feature enables users to map their routes, monitor pace and distance, and analyze performance metrics more effectively.Exercise Modes: With over 40 exercise modes, users would have access to a wide range of activity profiles tailored to different workouts and sports. Whether you're into running, swimming, yoga, or weightlifting, the Fitbit Versa 4 would likely offer dedicated tracking modes to suit your needs.Smartwatch Features: In addition to its fitness tracking capabilities, the Fitbit Versa 4 would function as a full-featured smartwatch, offering features such as notifications for calls, texts, and app alerts, music playback controls, contactless payments, customizable watch faces, and more.Battery Life: Fitbit Versa models typically offer multi-day battery life on a single charge, allowing users to wear their smartwatch continuously without frequent recharging. The Versa 4 would likely maintain this tradition, providing long-lasting battery performance to support all-day activity tracking and smartwatch usage.Overall, a Fitbit Versa 4 Fitness Smartwatch with Daily Readiness, GPS, 24/7 Heart Rate, and 40+ Exercise Modes would be a versatile and feature-rich wearable device designed to help users lead healthier, more active lifestyles. It would combine advanced fitness tracking capabilities with convenient smartwatch functionalities to provide a comprehensive health and wellness solution.</t>
  </si>
  <si>
    <t>Jo Ann Ealy</t>
  </si>
  <si>
    <t>AGSBZ7QFTYWXH3WBXJZNM6EFZ7PQ</t>
  </si>
  <si>
    <t>Interesting, entertaining, but not inconsistent.</t>
  </si>
  <si>
    <t>Lightweight. Rapid charge. Nice display.I can't rate connectivity, since the wifi at my house is lousy.I am diabetic and like the way I can enter BS readings.I believe I set it to display when I shake my arm - it doesn't.I can be going through the screens - and it goes dark.The Fitbit/watch will say "no data available" -- but I find/see the data is on my phone!It only seems to "lose" 25-30% of my steps, because I am usually carrying something so my arm does not swing.Even worse - I climbed 1.5 floors of steps -- and it only count one step!!!I can walk 3K steps and then sit down to watch a movie - and it tells me to walk.I can walk for hours -- and it tells me to take it easy!I use it as a watch rather than directing my activity.For the cost it's provided some entertainment and definitely a handy watch.However, I don't believe I would purchase again.</t>
  </si>
  <si>
    <t>Papuni</t>
  </si>
  <si>
    <t>AGI2BE6H77TRGONDT76AOT772W4A</t>
  </si>
  <si>
    <t>New fitbit</t>
  </si>
  <si>
    <t>Love the new fitbit.The new charging cor is a lott better and easier to use. The apps are  a little nicer.I've had a problem with the face of the fitbit in the past.  After 1to 2 years the face of the fitbit would pop off and that's why it got 4â­.I hope they've fix this problem.ðŸ¤”I'll Let you know in a year</t>
  </si>
  <si>
    <t>AHI5L2NCDIZGXB3YCA3EEVJHXYOQ</t>
  </si>
  <si>
    <t>Gives me an adjective on a daily basis!</t>
  </si>
  <si>
    <t>Not Teck Savy but can understand what I need too.Helped me to understand my sleep rating that is actually good!</t>
  </si>
  <si>
    <t>emma</t>
  </si>
  <si>
    <t>AETQIG4UAFUQW3LEFUVCWCUW4MMA</t>
  </si>
  <si>
    <t>Great product!</t>
  </si>
  <si>
    <t>Great size, has long battery life, easy to connect to phone, easy to use app, charges fast, easy to monitor heart rate!</t>
  </si>
  <si>
    <t>m. preston</t>
  </si>
  <si>
    <t>AGKB6CQFIUZIEQL3SVIQOCGXWDDQ</t>
  </si>
  <si>
    <t>Everything I hoped (expected)</t>
  </si>
  <si>
    <t>So I got the Versa 4 when it was on sale this holiday season and am very happy with it. It does all the things my Charge 2 did (it was from 2017 but worked perfectly) and more. I really just wanted a bigger watch face so decided to finally upgrade. It was fairly easy to set up - just followed a couple of videos on Youtube for that and to get a better idea how to work everything. Only had it for about a week but in that short time, I've really enjoyed it. I love the bigger screen, I like having access to Alexa on my wrist, I like being able to check the weather, I like being able to choose which apps I want notifications from, I like that it has built-in GPS. And of course, it does all the usual fitness tracking. I don't really care about the heart rate tracker (also not sure how accurate) but it does have it. I don't love the strap that comes with it - so I'll probably change that in the near future. Overall, I would really recommend this to anyone looking for the things I mentioned.</t>
  </si>
  <si>
    <t>ANNA</t>
  </si>
  <si>
    <t>AH2XRH7XJKNI3WEWBLDLYMXBCX4A</t>
  </si>
  <si>
    <t>Not same as Versa 3 Texts not shown easily</t>
  </si>
  <si>
    <t>Be aware Google is getting rid of everything Fitbit and wants to sell their own branded fitness devices instead. They took some features with them. My husband especially liked previous Versa 3 feature of seeing texts on the watch screen automatically, especially when driving and exercising and navigating Spotify from watch. App functionality has been taken away. He also says battery life is shorter on 4 than 3.  RIP Fitbit, thanks for the many years of making this technology usable by the masses.Edit - He searched around online and changed some settings and now he can see text messages immediately if he turns his wrist.</t>
  </si>
  <si>
    <t>Rosemary Lenz</t>
  </si>
  <si>
    <t>AFK7IH2JPNCGZTD7AEMLOIGBAM5Q</t>
  </si>
  <si>
    <t>Love the look</t>
  </si>
  <si>
    <t>I would love to give this a 5 but not every thing works on this tracker. Itâ€™s beautiful and is comfortable. It does track my steps and exercises. But will never connect to phone calls and sometimes not my messages. I have uninstalled and reinstalled several times. Also did a factory reset. That worked for ab a half hour. Not sure if I got a dud.</t>
  </si>
  <si>
    <t>deborah horton</t>
  </si>
  <si>
    <t>AE5K2VBMF43TCFXFDAN4VFCCQZQQ</t>
  </si>
  <si>
    <t>Great Product!</t>
  </si>
  <si>
    <t>Great product! Fast and easy set up with great battery life!</t>
  </si>
  <si>
    <t>Stevo</t>
  </si>
  <si>
    <t>AHKZL7MOV7M7M3Q5FCOO56KTHOOQ</t>
  </si>
  <si>
    <t>Wife loves it like I love mine</t>
  </si>
  <si>
    <t>I've had one of these for a couple of years, and my wife wanted one for Christmas.  She tried one of the cheap android fitness watches and didn't like it.  She loves this one for tracking steps and exercise activity.  The only thing that is different is mine originally came with a year of free premium services like oxygen levels, but hers didn't.  Mine did cost more though and hers was on sale, that might be the difference.</t>
  </si>
  <si>
    <t>Gforce11</t>
  </si>
  <si>
    <t>AHWYRK74BFGQVHHC4TVI4I6LWC3A</t>
  </si>
  <si>
    <t>Fitbit Versa 4</t>
  </si>
  <si>
    <t>Okay</t>
  </si>
  <si>
    <t>slack</t>
  </si>
  <si>
    <t>AFTXG532GXWY73N7GWATYE2TBJOQ</t>
  </si>
  <si>
    <t>Great guft</t>
  </si>
  <si>
    <t>The face of the watch is a bit big and I'm still trying to get use to the rest of the stuff. I like it so far</t>
  </si>
  <si>
    <t>Elaine Carroll</t>
  </si>
  <si>
    <t>AGUP5U762VD2AWEBYVHV26XANJAQ</t>
  </si>
  <si>
    <t>Trying another one</t>
  </si>
  <si>
    <t>Loved, loved loved my Fitbit Versa2 that I had for just shy of 4 yrs then I didn't - Vers2 stopped tracking sleep, heartrate and no reminders to move. It became a watch and pedometer! I DID NOT want to go GOOGLE brand, hate that they bought out Fitbit.  Caught a decent price for the Versa4 even though Fitbit support sites indicated it also has issues and not being supported by GOOGLE.Versa4 screen is  not as user friendly as the Versa2 but I will have to learn to adapt.</t>
  </si>
  <si>
    <t>Modan</t>
  </si>
  <si>
    <t>AGJD4JEYRTLO3AQDS4M7FDF7LFUA</t>
  </si>
  <si>
    <t>Nice upgrade from older fitbit</t>
  </si>
  <si>
    <t>My older fitbit was getting a little outdated and the battery wasn't holding a charge anymore.  I bought this one because it had additional features like the O2 sensor.  I am satisfied with the functions but the battery doesn't last as long as my old one did when it was new.  I am having to charge it about every 4 days.</t>
  </si>
  <si>
    <t>Trying_Healthy</t>
  </si>
  <si>
    <t>AEETDSVHSWYIC6L3OWASAN2ITMGA</t>
  </si>
  <si>
    <t>Sleek and light on the wrist</t>
  </si>
  <si>
    <t>I really like the new watch band. The navigation has been tightened up and the transition from one option to the next is very fluid.Iâ€™ll be testing it out after the 1st and see how well it holds up while running. So far itâ€™s greatâ€¦I highly recommend this model in particular (Versa 4) because itâ€™s the latest model from what Iâ€™ve owned previously. This model has everything one could wish for in a fitness tracker.I look forward to when they come out with a waterproof model.</t>
  </si>
  <si>
    <t>Yvette</t>
  </si>
  <si>
    <t>AGZWYWDOMICPXYKM3SY3XFYQBKBQ</t>
  </si>
  <si>
    <t>works as intended</t>
  </si>
  <si>
    <t>Works as intended</t>
  </si>
  <si>
    <t>Matt Swartout</t>
  </si>
  <si>
    <t>AF63BJHY635ZJXNUO6JTKTEYD6LQ</t>
  </si>
  <si>
    <t>I don't know how I feel about this watch!</t>
  </si>
  <si>
    <t>I bought it for multiple reasons. One if the bigger reasons was to work with my Google Assistant. What I've learned since buying and using this watch surprised me. Google owns Fitbit, but Fitbit Versa 4 is not compatible with Google Assistant. I am not impressed with (No Offense Amazon) Alexa who is the only Voice Assistant on the watch. I don't have any devices that use Alexa other than my Fitbit and does not fit well in my setup. If I knew know before I ordered it, I would have picked a different Smartwatch. With that being said, be new to Smartwatchs, this one still isn't half bad.</t>
  </si>
  <si>
    <t>DeeJayBee</t>
  </si>
  <si>
    <t>AGUELSNYSRWHIMXRPI73KDEOIUPQ</t>
  </si>
  <si>
    <t>Replacing Blaze</t>
  </si>
  <si>
    <t>My Fitbit Blaze I'd had since 2016 (or 2017?) was no longer holding a charge for me, and was becoming increasingly difficult to get to sync. I saw this one for a great price and decided to give it a shot. It's turning out to be a great choice. If I was an apple user I might've tried an apple watch, but I like my android phone. This Vera Fitbit is doing everything I need it to do, plus some, for less money and no extra charge on the phone bill.</t>
  </si>
  <si>
    <t>Nikki32Nikki32</t>
  </si>
  <si>
    <t>AG5E6QNJ3QIJ5FHTUJARA47Z3AMQ</t>
  </si>
  <si>
    <t>Love the watch its light  charges quickly love the rose gold color  feel like it tracks better then my old watch. Only thing I feel like the touch screen is super sensitive at times when scrolling. Im not a huge fan of the band it.comes with.  But 5 star</t>
  </si>
  <si>
    <t>Divya</t>
  </si>
  <si>
    <t>AH7T26CAGBVPOOVY4QAFY6ABIYLQ</t>
  </si>
  <si>
    <t>Itâ€™s reliable</t>
  </si>
  <si>
    <t>Itâ€™s been my obsession since 2014</t>
  </si>
  <si>
    <t>S Jackson</t>
  </si>
  <si>
    <t>AH7HRQ23L3IX5EYVEK4EDAMEZPSQ</t>
  </si>
  <si>
    <t>Don't Buy a Cheap Brand (Like Spade &amp; Co) - Buy a Fit Bit or other recognized brand -</t>
  </si>
  <si>
    <t>I have had two Fit Bits and each lasted almost four years.  I succumbed to the ads and background of Spade &amp; Co and it failed in about 3 months.  Just ordered another Fit Bit Versa 4.  My stupid mistake - don't make the same one.  Fit Bit is very reliable.  I have had two in the last 8-9 years.</t>
  </si>
  <si>
    <t>pjg,</t>
  </si>
  <si>
    <t>AGWROP4NP63XAX4EDEWXY5FM4EBQ</t>
  </si>
  <si>
    <t>Fitbit Watch Versa 4</t>
  </si>
  <si>
    <t>A great watch for the more technological savvy.</t>
  </si>
  <si>
    <t>AELSD337K55MYQIV7HU4RN45NTEA</t>
  </si>
  <si>
    <t>Fast delivery</t>
  </si>
  <si>
    <t>Good product and fast delivery</t>
  </si>
  <si>
    <t>Professor Gordie</t>
  </si>
  <si>
    <t>AFDVFWFAJXH2P5YYITPH4DRTYIKQ</t>
  </si>
  <si>
    <t>The best makeup!</t>
  </si>
  <si>
    <t>Easy and quick to apply. Looks very natural.</t>
  </si>
  <si>
    <t>janet watts</t>
  </si>
  <si>
    <t>AF2ZKTWS2TQB7JERMED7CUHHAIOQ</t>
  </si>
  <si>
    <t>Arrived on time</t>
  </si>
  <si>
    <t>Order arrived on time and in mint condition.</t>
  </si>
  <si>
    <t>Felicia</t>
  </si>
  <si>
    <t>AFG446GDOL5RRAMEQMAOCCH4INYA</t>
  </si>
  <si>
    <t>Have loved this stuff for years!</t>
  </si>
  <si>
    <t>I've been using this since I was 18 and I am now 37! Great coverage, doesn't feel heavy and never breaks out my skin. Sometimes I forget I even have it on and fall asleep without washing my face! I do not recommend doing that, but that goes to show how light weight it feels on the skin. I highly recommend if you have sensitive skin or allergies. This has no fragrance added and it's very clean.</t>
  </si>
  <si>
    <t>Cassandra Jones</t>
  </si>
  <si>
    <t>AFXEAQZ5VHGE4BARKV3CT6VZT3OQ</t>
  </si>
  <si>
    <t>It works for what I needed it for, I'm happy with it.Love</t>
  </si>
  <si>
    <t>Love this product.Covers well.</t>
  </si>
  <si>
    <t>Donna R Dove</t>
  </si>
  <si>
    <t>AHYLZNNEIOIPJR3E3VRQK2QNOGXQ</t>
  </si>
  <si>
    <t>Good make up</t>
  </si>
  <si>
    <t>Like this brand of makeup very much.</t>
  </si>
  <si>
    <t>Carol</t>
  </si>
  <si>
    <t>AGK4BIT55SFYGW65A2BREATMBEZA</t>
  </si>
  <si>
    <t>Best makeup ever!</t>
  </si>
  <si>
    <t>Iâ€™ve been using this product for years and love it. So glad my perfect shade is still available. Quick shipping too - thanks!</t>
  </si>
  <si>
    <t>nbbc8936</t>
  </si>
  <si>
    <t>AG7JRY26Q4UUJOP7MDQEJY4KCZEQ</t>
  </si>
  <si>
    <t>Glad good makeup is available through Amazon!!</t>
  </si>
  <si>
    <t>Makeup!</t>
  </si>
  <si>
    <t>Beth</t>
  </si>
  <si>
    <t>AHTXMOY5WZ366YLBRAZUHIALTTUQ</t>
  </si>
  <si>
    <t>Makup</t>
  </si>
  <si>
    <t>Product as expected</t>
  </si>
  <si>
    <t>Peyton D.</t>
  </si>
  <si>
    <t>AGPM7SBD6EI63D5W325WXEX6EXCQ</t>
  </si>
  <si>
    <t>The color is just right!</t>
  </si>
  <si>
    <t>I bought a certain kind of powdered makeup for light skin. The color for light skin, turned me orange. This powdered makeup is true to color. It works for my light skin and does not turn it orange. It stays on for a long time. It's not hard to wash off with makeup wipes.</t>
  </si>
  <si>
    <t>Sweetbabs</t>
  </si>
  <si>
    <t>AHYCWJXDM5V4W3P4PCRGQGD3SWHA</t>
  </si>
  <si>
    <t>Great coverage</t>
  </si>
  <si>
    <t>Iâ€™ve used this product for years and Iâ€™ve always loved it.  However, I shouldâ€™ve looked at the size closer because it is a tiny container and for the price, a questionable purchaseâ€¦</t>
  </si>
  <si>
    <t>rebecca russell</t>
  </si>
  <si>
    <t>AHQDA6RIUMSQ7UTSDGQQOM6M6L4Q</t>
  </si>
  <si>
    <t>Used for years</t>
  </si>
  <si>
    <t>I have used this product for several years. It is not dry on your skin. I hav3 dry skin but apply after I appt my moisturizer using a brush. I like the way it looks, not cakey and doesnâ€™t wear off.</t>
  </si>
  <si>
    <t>Michael</t>
  </si>
  <si>
    <t>AFVDFJ4MF2WFSU5UAEZS3DDRG2XQ</t>
  </si>
  <si>
    <t>Best mineral product</t>
  </si>
  <si>
    <t>Best coverage of any mineral foundation. I use less of this product. Easier to cover flaws</t>
  </si>
  <si>
    <t>Marjorie</t>
  </si>
  <si>
    <t>AGPIRO4NFJLSICVJHWLWLXKECXXA</t>
  </si>
  <si>
    <t>Product is great but came without a cap.</t>
  </si>
  <si>
    <t>Michele</t>
  </si>
  <si>
    <t>AHETQ6DVJUHF4KXKFITWX6HSC7XA</t>
  </si>
  <si>
    <t>Best makeup ever</t>
  </si>
  <si>
    <t>Perfect color, lasts forever, great quality for the price.  Been using EstÃ©e Lauder since I was 16</t>
  </si>
  <si>
    <t>SpittinKitten</t>
  </si>
  <si>
    <t>AH3OCUWPMYIKPXPVKT7HZF3QXX6A</t>
  </si>
  <si>
    <t>Perfect foundation</t>
  </si>
  <si>
    <t>I've used this product for years. Use it  properly - sprinkle the Bare Minerals into the lid. Dip the brush in. Then tap tap tap your brush and brush in circles for perfect coverage. I highly recommend it. I don't use the matte, but you won't find the other oily or shiny - just a satin flawless finish.</t>
  </si>
  <si>
    <t>Patricia Weaver</t>
  </si>
  <si>
    <t>AHMOESVPI3Q6F4X5SDCE6DP3AYJQ</t>
  </si>
  <si>
    <t>my go to foundation. Not heavy</t>
  </si>
  <si>
    <t>I've been using this product for 10 or more years.</t>
  </si>
  <si>
    <t>AHD47PPESCQ6B7QQCP642HIR4CZA</t>
  </si>
  <si>
    <t>Sits well on my skin at 60</t>
  </si>
  <si>
    <t>It's hard to find a foundation for mature skin that doesn't exacerbate aging signs. Bare Minerals original formula does the trick! Love it. God for sensitive skin as well</t>
  </si>
  <si>
    <t>kaamacat</t>
  </si>
  <si>
    <t>AEPG24VS5NOFSQFKS4L4JCL3Y2XQ</t>
  </si>
  <si>
    <t>You pay how much for so little product?</t>
  </si>
  <si>
    <t>For the amount of money this costs, and the extremely small container, I would be it is only 50% full. I guess when you have a product that works, and people want, you can get away with charging that much. I only wish I took some pics of the newly open container and had a reference marker like a quarter for size.</t>
  </si>
  <si>
    <t>Sandi m</t>
  </si>
  <si>
    <t>AF3WE6EUR3HGFWOUKODSSX3MEGXQ</t>
  </si>
  <si>
    <t>For sensitive skin</t>
  </si>
  <si>
    <t>Not as great as it was when I first used it a few years ago, but recommended by my dermatologist.  I'm older and have sensitive skin.  The price is high for the amount of product.  I've not found a lesser priced mineral product as good.</t>
  </si>
  <si>
    <t>Victoria Mckay</t>
  </si>
  <si>
    <t>AGNGGYHVGC5XZAC5IVGCNSRYXY6Q</t>
  </si>
  <si>
    <t>Best hairdryer</t>
  </si>
  <si>
    <t>This is the best hairdryer Iâ€™ve had. You donâ€™t need an expensive or crazy hairdryer you just need something that dries your hair faster than the air itself so this hair dryer is great. There are 3 settings for temperature hot, warm, and cold. There are also 2 speeds of low and high. There are 2 additional buttons a turbo and a cold button. This dryer works fast, does its job and hasnâ€™t burnt out. Itâ€™s lightweight making this good for travel and the cord is long and its very durable. The high speed function is actually fast and the hot temperature setting can definitely cook your hair if youâ€™re holding it too close. Iâ€™m very pleased with this hair dryer. It even got my stubborn air dry only husband to use it. 20/10 couldnâ€™t recommend anything more. If you need a hair dryer for a good cheap price this is for you.</t>
  </si>
  <si>
    <t>AHRRWJUUMHU5ZXLB2BKKM4IXGYOA</t>
  </si>
  <si>
    <t>I recently purchased a hairblow and it has quickly become my favorite styling tool! From the moment I started using it, I could tell that it was a high-quality product.First and foremost, the hairblow is incredibly powerful. It boasts an impressive motor that provides a strong airflow, reducing drying time significantly. It used to take forever to dry my thick hair, but with this hairblow, I can have dry, silky-smooth locks in no time!I also appreciate the different heat and speed settings that the hairblow offers. This feature allows me to customize my styling experience, whether I want a quick, low-heat dry or a more precise, high-speed blowout. The cool shot button is also handy for setting my hairstyle and giving it that extra shine.What sets this hairblow apart from others on the market is its ergonomic design. The handle is comfortable to hold, making it easy to maneuver and control the direction of the airflow. Additionally, the lightweight construction is ideal for long styling sessions, minimizing fatigue.Another standout feature of the hairblow is its durability. Despite regular use, it has held up incredibly well, showcasing its resilient build. This gives me confidence that it will continue to perform excellently for years to come.Lastly, I cannot overlook the sleek and stylish design of the hairblow. It adds a touch of elegance to my vanity and is a true reflection of the high-quality performance it delivers. I receive compliments from friends and family whenever they see it sitting on my counter!Overall, I highly recommend the hairblow to anyone in search of a powerful, efficient, and durable hairdryer. It will revolutionize your hairstyling routine and leave you with stunning results every time.</t>
  </si>
  <si>
    <t>Norcarl707</t>
  </si>
  <si>
    <t>AHOMWK7HL4A35FVYM4CT7ERBZTBQ</t>
  </si>
  <si>
    <t>Better than my last hair dryer</t>
  </si>
  <si>
    <t>The media could not be loaded.                                                                                            I love this hair dryer! This dryer has hot, warm, and cool settings, along with low and high power. Plus, has an attachment that will better protect your hair from heat. The part that I love most is the back side has a removable lint guard screen. It is worth every penny!</t>
  </si>
  <si>
    <t>Dani</t>
  </si>
  <si>
    <t>AERMIHWU3QZWPRTUKXVRYSBD4BFA</t>
  </si>
  <si>
    <t>Fast and Effective Dryer with Minor Quirk</t>
  </si>
  <si>
    <t>The media could not be loaded.                                                                                            The REVLON Turbo Hair Dryer is a reliable tool that offers quick and effective drying. Hereâ€™s my take on it:Pros: â€¢ Powerful 1875-watt motor for fast drying â€¢ 3 heat and 2 speed settings for flexible styling â€¢ Turbo airflow button for an instant boost in drying speed â€¢ Advanced Ionic Technology for reduced frizz and added shine â€¢ 3X Ceramic Coating for less hair damage â€¢ Includes a diffuser attachment for curly hairCons: â€¢ Occasional unexpected shutoffs, particularly on high settingsThis dryer excels at quickly drying hair, thanks to its robust 1875-watt motor. The multiple heat and speed options allow for versatile styling, while the turbo button provides an extra burst of power when needed. The Ionic Technology and ceramic coating are nice touches that help maintain hair health and shine.While generally reliable, the dryer does have a quirk: it sometimes shuts off unexpectedly on high settings, regardless of the temperature chosen. However, this issue is infrequent and doesnâ€™t significantly impact its overall performance or usability.Despite this minor inconvenience, the REVLON Turbo Hair Dryer remains a solid choice for those seeking a fast, effective hair drying solution with advanced features. If youâ€™re looking for a powerful and effective dryer at a reasonable price, this one is worth considering. Although I did buy it on sale for $11. :P I needed a replacement for my hair dryer that I purchased at ddâ€™s discount because the temperature setting stopped working lol</t>
  </si>
  <si>
    <t>Ava</t>
  </si>
  <si>
    <t>AEHTL4GM7YE7RDKOH67AQNU4ZQEA</t>
  </si>
  <si>
    <t>Slick design with lightweight feel</t>
  </si>
  <si>
    <t>I recently purchased this hair dryer, and I couldn't be more thrilled with my decision! From the moment I unboxed it, I was impressed by its sleek design and lightweight feel.This hair dryer dries my hair in record time, significantly reducing my morning routine. The multiple heat and speed settings allow for complete customization, making it perfect for any hair type. The ionic technology leaves my hair feeling smooth and frizz-free, giving me that salon-fresh look every day.The cool shot button is a fantastic feature for setting my style.Overall, this hair dryer has exceeded my expectations in every way. Itâ€™s a fantastic investment that delivers salon-quality results at home. Highly recommend to anyone looking for a reliable, efficient, and stylish hair dryer!</t>
  </si>
  <si>
    <t>AGCLU6MF5ZP7TTULVJ56QP2MLDVA</t>
  </si>
  <si>
    <t>Great hair dryer</t>
  </si>
  <si>
    <t>This is lighter and more powerful than my previous version, plus it is easier to keep clean.  Great design.</t>
  </si>
  <si>
    <t>Stephanie</t>
  </si>
  <si>
    <t>AHFD5XZ7ENT5USHG4NKM7MBPHYYA</t>
  </si>
  <si>
    <t>Love the quality of this product. Doesnt take long to dry my hair. Easy to hold, Worth the price.</t>
  </si>
  <si>
    <t xml:space="preserve">Zyd </t>
  </si>
  <si>
    <t>AHZDOJSMS7QDKBCBBVCIQNIPDXOA</t>
  </si>
  <si>
    <t>Great quality at a great price point</t>
  </si>
  <si>
    <t>This blow dryer does the job done in half the time it takes to dry my daughterâ€™s than my previous dryer. Itâ€™s durable and powerful. I love it!</t>
  </si>
  <si>
    <t>MSJ</t>
  </si>
  <si>
    <t>AHTIC2JS5CAIF32CM2KHZXILFEMA</t>
  </si>
  <si>
    <t>Great Hairdryer</t>
  </si>
  <si>
    <t>I have medium length naturally gray hair. I was having an issue with static and no shine my hair looked terrible.  My granddaughters wedding is coming up so I decided to try the ionic technology.  I could not be happier with this purchase.  Fantastic results no more Stacy or frizz and my hair appears to have som shine to it.  I have to add that my drying time was cut in half as well.  Good hairdryer I highly recommend.</t>
  </si>
  <si>
    <t>gemini</t>
  </si>
  <si>
    <t>AEAPAHFGMCMYJNKZBFW52QOMRLKQ</t>
  </si>
  <si>
    <t>Good hair dryer for the price</t>
  </si>
  <si>
    <t>This hair dryer and is nice looking and gets the job done.  I bought 2 of these for my kids' bathrooms.  I like that this hair dryer has different heat and power settings, but it isn't super powerful even on it's highest setting.  I still recomend this hair dryer but just know the power isn't as strong as other hair dryers we are used to.</t>
  </si>
  <si>
    <t>Kayla Hodge</t>
  </si>
  <si>
    <t>AFKFPM22PKCSK7N6KQM2PB3VSL5A</t>
  </si>
  <si>
    <t>I love this blow dryer!</t>
  </si>
  <si>
    <t>I LOVE this blow dryer!!!!!  The scrunching attachment for curly hair is perfection. I love it! It makes my hair look perfect every day. I love it. I love it. I love it!</t>
  </si>
  <si>
    <t>Gina Defeo</t>
  </si>
  <si>
    <t>AFFURML4337HCU7IUO42WUN6O5KA</t>
  </si>
  <si>
    <t>REVLON Turbo Hair Dryer with Advanced Ionic Technology, Ceramic Coating | Turbo Heat</t>
  </si>
  <si>
    <t>REVLON Turbo Hair Dryer with Advanced Ionic Technology, Ceramic Coating | Turbo Heat -----great dryer</t>
  </si>
  <si>
    <t xml:space="preserve">Love piece hope joy </t>
  </si>
  <si>
    <t>AGNJR6EM3LODAZ2QOYL63LVPHX4A</t>
  </si>
  <si>
    <t>Best hair dryer</t>
  </si>
  <si>
    <t>I love this dryer I have really curly thick hair and it is the fastest effective way to get it dry have tried many different brands and and models and this one was defiantly the best one and very affordable</t>
  </si>
  <si>
    <t>Melinda Opitz</t>
  </si>
  <si>
    <t>AEX2FT3N5ZGALUSDXACBXUZFCOPQ</t>
  </si>
  <si>
    <t>Great Dryer!</t>
  </si>
  <si>
    <t>Does the job and drys quickly! I enjoy that it isnâ€™t as loud as the older versions!</t>
  </si>
  <si>
    <t>Peggy Holan</t>
  </si>
  <si>
    <t>AEWH6WLKZXVNWHUX4FAJMX3KRVYQ</t>
  </si>
  <si>
    <t>Quality dryer.  Nice price point. Second one ordered.</t>
  </si>
  <si>
    <t>Baynes</t>
  </si>
  <si>
    <t>AGDJ5D7OGCJOJAZI7W5BBOZJFVWA</t>
  </si>
  <si>
    <t>What we needed</t>
  </si>
  <si>
    <t>Like the slide buttons; I don't turn it off when using it.  Like the diffuser attachment.</t>
  </si>
  <si>
    <t>M1010</t>
  </si>
  <si>
    <t>AGFACYTZPPR7WDVK5EFCJQRFWJFA</t>
  </si>
  <si>
    <t>Hair dryer is fine</t>
  </si>
  <si>
    <t>Hair dryer is great but I hate the diffuser attachment for short hair. It's prongs are long with no cup for hair to pool in. Maybe itd be better for long hair. Luckily I had a universal one i got off Amazon a while ago that works with this hair dryer.</t>
  </si>
  <si>
    <t>Larry Berman</t>
  </si>
  <si>
    <t>AFPXXMES7AI6PGWVD2LZJFGSYRDA</t>
  </si>
  <si>
    <t>Nice product except for 1 thing</t>
  </si>
  <si>
    <t>Overall this dryer is a very good value however the slide switches on the handle and the handle itself are exactly the same color so it is tough to tell the position of the switches unless it is very bright and you have good eye sight. The plastic on the slide switches should be a different color than the handle. Simple change would not cost any more money but could make a big difference</t>
  </si>
  <si>
    <t>Erick L.</t>
  </si>
  <si>
    <t>AHNAPD3IBBJVB2B3CPYNHWTTPZCA</t>
  </si>
  <si>
    <t>Economic and functional</t>
  </si>
  <si>
    <t>My wife loved this item. It's cheap and good quality.</t>
  </si>
  <si>
    <t>tnictitanfan</t>
  </si>
  <si>
    <t>AFZR5DF4Y7TBWZXR3CBLWVFN34YA</t>
  </si>
  <si>
    <t>Good quality hair dryer</t>
  </si>
  <si>
    <t>This hairdryer works perfect. And comes at a good price. I would definitely recommend to others, and by again if I needed to</t>
  </si>
  <si>
    <t>sbear</t>
  </si>
  <si>
    <t>AHAARTOQZT7R7BXOKN63ZSJRAHEA</t>
  </si>
  <si>
    <t>My grandson loved this.</t>
  </si>
  <si>
    <t>My grandson loved the book.  Would buy again.</t>
  </si>
  <si>
    <t>Matt McElwee</t>
  </si>
  <si>
    <t>AHXHEXZUIRQPYIEC4G4625FRFWZA</t>
  </si>
  <si>
    <t>GREAT FOR HARRY POTTER FANS</t>
  </si>
  <si>
    <t>Bought this for my girlfriend at Christmas and she loves it. She is a hardcore Harry Potter fan and I catch her reading it on the couch all the time</t>
  </si>
  <si>
    <t>Ashley Gann</t>
  </si>
  <si>
    <t>AFPQO2LQFCGU25HB6ICCLEAKJEAQ</t>
  </si>
  <si>
    <t>Obssessed</t>
  </si>
  <si>
    <t>I am obsessed the anything HP and finding out these facts here and there is very interesting. It's a great read and I take it everywhere.</t>
  </si>
  <si>
    <t>AGVE72Z2JBL7EQBWZ7MJHZXSV5OA</t>
  </si>
  <si>
    <t>Itâ€™s not very long, short stories on each page. A little disappointing.</t>
  </si>
  <si>
    <t>Antoinette Humanski</t>
  </si>
  <si>
    <t>AHS7S4FBBVMVOMF7XZGPGHNQMTUA</t>
  </si>
  <si>
    <t>Cute gift for Harry Potter fan</t>
  </si>
  <si>
    <t>The 8 year old child loved it</t>
  </si>
  <si>
    <t>JJ</t>
  </si>
  <si>
    <t>AGO4UR6IJQDADTQ6ZJNIOUN2B2RA</t>
  </si>
  <si>
    <t>Great for a harry potter fan</t>
  </si>
  <si>
    <t>Marie Leslie</t>
  </si>
  <si>
    <t>AG3JBGWTP3OE37JKZOP5GJFBZJMA</t>
  </si>
  <si>
    <t>Given as a gift</t>
  </si>
  <si>
    <t>This was a gift to my nephew who is into the books. He loves to learn facts about everything. This was a win!</t>
  </si>
  <si>
    <t>Richard Wokurka</t>
  </si>
  <si>
    <t>AGF4UPCBPLL2JCWJRDR3I5AJ5SVA</t>
  </si>
  <si>
    <t>Quality, price</t>
  </si>
  <si>
    <t>Very pleased with my order. I also ordered and received the second book. These were given as a Christmas gift to my son- a big Harry Potter fan. They arrived within days - no damage in shipping. I highly recommend this book (also the second book) AAA+++</t>
  </si>
  <si>
    <t>Laura miller</t>
  </si>
  <si>
    <t>AE6BNZPEAMF7M4HN25ZNANZCICIQ</t>
  </si>
  <si>
    <t>Huge Harry Potter</t>
  </si>
  <si>
    <t>My 12 year old daughter loves this books. She a huge fan.</t>
  </si>
  <si>
    <t>Xavier potosme</t>
  </si>
  <si>
    <t>AEEDVBURVUPGG67SBLUAVLDFRPFA</t>
  </si>
  <si>
    <t>Gran producto</t>
  </si>
  <si>
    <t>Satisfecho</t>
  </si>
  <si>
    <t>Marna Hoffman</t>
  </si>
  <si>
    <t>AFUAYXVWSU5MQL74CKK5RIOLB3QA</t>
  </si>
  <si>
    <t>Yep - she liked it</t>
  </si>
  <si>
    <t>Got this gor my 9 yr old granddaughter &amp; she loved it</t>
  </si>
  <si>
    <t>AHC5NYVBBKGUUVRXC52O3NOWEGSQ</t>
  </si>
  <si>
    <t>Harry Potter Book</t>
  </si>
  <si>
    <t>Granddaughter was excited by the fact book.</t>
  </si>
  <si>
    <t>AFZJERKJN75R2TQUBFZI4DUULRAQ</t>
  </si>
  <si>
    <t>Nice book. Iâ€™m using it for a Xmas gift</t>
  </si>
  <si>
    <t>Yvonne M Farnell</t>
  </si>
  <si>
    <t>AHJHTNDDNYZVQTEK4CYIQPBQ2Q5A</t>
  </si>
  <si>
    <t>Special gift</t>
  </si>
  <si>
    <t>My grandson loves Harry Potter. I gave him this for Christmas and he wouldn't put it down. He read clips and spells and then told us about them. He loves it.</t>
  </si>
  <si>
    <t>Jeffrey seiple</t>
  </si>
  <si>
    <t>AGI553X2ILXTADWGIRT65DLV2GWA</t>
  </si>
  <si>
    <t>Potterhead Wife absolutely loves it!</t>
  </si>
  <si>
    <t>My wife is an absolute Potterhead.  She has read all the books (including the screenplay for the Cursed child) several times, seen all of the movies multiple, MULTIPLE times.  And this was something new and she fell in love with it.</t>
  </si>
  <si>
    <t>Kathryn Callison</t>
  </si>
  <si>
    <t>AEWYOE2QJ4YB2BGCQGB7NGABUP2Q</t>
  </si>
  <si>
    <t>My granddaughter loved it</t>
  </si>
  <si>
    <t>I bought this for my granddaughter for her birthday. She loved it. â™¡</t>
  </si>
  <si>
    <t>Carole A. Phillips</t>
  </si>
  <si>
    <t>AF4GDZZWOPUBMURJZFWRXXMOPKXQ</t>
  </si>
  <si>
    <t>Was that a good gift?</t>
  </si>
  <si>
    <t>I bought this as a Christmas gift for a friend and she was so happy. Sheâ€™s a real Potter fan</t>
  </si>
  <si>
    <t>Norma Pollard</t>
  </si>
  <si>
    <t>AH4D5PWFKABG5VE6COTEKBENDQCA</t>
  </si>
  <si>
    <t>My granddaughter</t>
  </si>
  <si>
    <t>Iâ€™m sure she love this book her eyes beamed when she saw it Herry potter</t>
  </si>
  <si>
    <t>shaunna</t>
  </si>
  <si>
    <t>AG4LFB627VGJZO3F2AFH6SYA3RJQ</t>
  </si>
  <si>
    <t>Perfect for new HP Fans</t>
  </si>
  <si>
    <t>My daughter is going through her Harry Potter era currently. She spends time looking up facsts and vieos on everything HP, so we figured this book would be perfect for her. We were  not wrong. We even read a few pages!</t>
  </si>
  <si>
    <t>Shane C</t>
  </si>
  <si>
    <t>AG24OSN2V3STRG2QQ3DFRXJZXXRA</t>
  </si>
  <si>
    <t>Perfect gift for a Harry Potter fan</t>
  </si>
  <si>
    <t>Awesome birthday gift with a Harry Potter fan</t>
  </si>
  <si>
    <t>AE4N7RILVTKKH3KRC5764UTTHO6Q</t>
  </si>
  <si>
    <t>Fun read</t>
  </si>
  <si>
    <t>Kids loved it</t>
  </si>
  <si>
    <t>Windamere</t>
  </si>
  <si>
    <t>AFTOI43NX2YRQSW6EYPWLWQP2LXA</t>
  </si>
  <si>
    <t>Lovely book for a Harry Potter fan.</t>
  </si>
  <si>
    <t>I purchased this as a gift for a very advanced 6 -year -old. It will give him a bit of room to grow into.</t>
  </si>
  <si>
    <t>Tpotter</t>
  </si>
  <si>
    <t>AEXI22EB5IOZ7W2XNHBRQ4UJEDNQ</t>
  </si>
  <si>
    <t>No covering on the book</t>
  </si>
  <si>
    <t>It's a book for a family member. It was not covered by any plastic or anything, just placed in a envelope. It was a little bent on the corners. Kind of used looking</t>
  </si>
  <si>
    <t>Marilyn Horn</t>
  </si>
  <si>
    <t>AEICFUZZNQSCDZDX5S75DBJ4U2RA</t>
  </si>
  <si>
    <t>Granddaughter Harry Potter fan</t>
  </si>
  <si>
    <t>She loves facts in book, at 10 yrs old , an avid reader, read all his books, really thought this book was so good... I read some and  it is a good, fun read...we love it</t>
  </si>
  <si>
    <t>Johnnypilot</t>
  </si>
  <si>
    <t>AGEOJUAZX433JXJILAW62IYF4VTQ</t>
  </si>
  <si>
    <t>Great find!</t>
  </si>
  <si>
    <t>Bought this for the wife as she's a huge potter fan. She even told me she didn't this book existed.She couldn't be happier with this book!</t>
  </si>
  <si>
    <t>Kathryn Hunter</t>
  </si>
  <si>
    <t>AGDWMO73NFOGG6MJNP76USUOVJIA</t>
  </si>
  <si>
    <t>Book</t>
  </si>
  <si>
    <t>It was a great gift.</t>
  </si>
  <si>
    <t>Cecilia M Fanfarillo</t>
  </si>
  <si>
    <t>AGEYEVLEBLEDPSO3SSYMEQXCDVYA</t>
  </si>
  <si>
    <t>Awesome facts</t>
  </si>
  <si>
    <t>Darlin Jane</t>
  </si>
  <si>
    <t>AFLVKRGRKGYMS6ZQKLZ5OCLTMG6A</t>
  </si>
  <si>
    <t>Fun</t>
  </si>
  <si>
    <t>Stephanie Davis</t>
  </si>
  <si>
    <t>AHTUI5KL2ZRDVUX4TPBEQJDRAFUA</t>
  </si>
  <si>
    <t>Daughter loved it</t>
  </si>
  <si>
    <t>Got it for my daughterâ€™s birthday and she loves it.Very vibrant pictures with great quality!Would recommend for any Harry Potter fan!</t>
  </si>
  <si>
    <t>Eleshia L.</t>
  </si>
  <si>
    <t>AHYSKFFRP2LDNBBNSA2FJAW52KFA</t>
  </si>
  <si>
    <t>Awesome info</t>
  </si>
  <si>
    <t>Bought for 9yo niece and she loves the book as does the rest of the family of Potter fans. I read quite a bit if it before weapon g itðŸ˜†</t>
  </si>
  <si>
    <t>Tammy Murray</t>
  </si>
  <si>
    <t>AHEILFVTGUCVN4LEYBCRF27JWQUA</t>
  </si>
  <si>
    <t>Birthday present</t>
  </si>
  <si>
    <t>My daughter is a big Harry Potter fan and she really liked this!</t>
  </si>
  <si>
    <t>Kayla Hall</t>
  </si>
  <si>
    <t>AGC2XPHPCHWBJ2HB4CFXFAUFHZNQ</t>
  </si>
  <si>
    <t>For those needing more HP facts</t>
  </si>
  <si>
    <t>This is such a great gift. It even had some information my husband didn't know and he is the biggest Harry Potter buff.</t>
  </si>
  <si>
    <t>Brenda Kurimski</t>
  </si>
  <si>
    <t>AGG27O7SHKENGA6O7P3YWL56WEVQ</t>
  </si>
  <si>
    <t>Very interesting</t>
  </si>
  <si>
    <t>Very interesting reading and fun facts about the Harry Potter series.</t>
  </si>
  <si>
    <t>AHA4USQDNYNUJ3YQA5UGCWIO6LBQ</t>
  </si>
  <si>
    <t>Harry Potter fan</t>
  </si>
  <si>
    <t>She loves anything Harry. Likes to read this book</t>
  </si>
  <si>
    <t>Frank</t>
  </si>
  <si>
    <t>AFQNHDM5U3PICULYQWZWXFP7XHQA</t>
  </si>
  <si>
    <t>Great for Potter Fans</t>
  </si>
  <si>
    <t>My kids love HP and this was a great stocking stuffer</t>
  </si>
  <si>
    <t>bw</t>
  </si>
  <si>
    <t>AH4ZMYGLFG7I6ZQGAFRNCZJ7PIRA</t>
  </si>
  <si>
    <t>Great for a Harry Potter fan who thinks she knows everything</t>
  </si>
  <si>
    <t>wonderful little gift for my granddaughter who loves to read and loves Harry Potter.  It was a win-win.</t>
  </si>
  <si>
    <t>Juliejules</t>
  </si>
  <si>
    <t>AFLX2IY52CB6NSVQRQJAYC5D3EKA</t>
  </si>
  <si>
    <t>Interesting fact book</t>
  </si>
  <si>
    <t>If you have kids that like Harry Potter this is a nice fact book for them to check out!</t>
  </si>
  <si>
    <t>Edward J.</t>
  </si>
  <si>
    <t>AHG7NCJDECFK2HJFTSSCWRWTI23A</t>
  </si>
  <si>
    <t>Fantastic Book</t>
  </si>
  <si>
    <t>The delivery of the book was very quick indeed. Being a Harry Potter fan, I found the interesting tidbits the book had to offer fascinating indeed.</t>
  </si>
  <si>
    <t>Andrea</t>
  </si>
  <si>
    <t>AFLCT56V7UAFQBTG7ZF6TGOFKBZQ</t>
  </si>
  <si>
    <t>My 11 yo daughter cannot put down</t>
  </si>
  <si>
    <t>Great gift idea!!! Valentineâ€™s Day is coming!</t>
  </si>
  <si>
    <t>AECQ4HJWYJ7I6E625G5FZSXJ7HEQ</t>
  </si>
  <si>
    <t>Birthday gift for a 11 yr old boy</t>
  </si>
  <si>
    <t>He loves the series and now to add some facts!</t>
  </si>
  <si>
    <t>Norma Basora</t>
  </si>
  <si>
    <t>AGWSODSAVBDH3CFGFZWGGCDJYXGQ</t>
  </si>
  <si>
    <t>Julian Andriulli</t>
  </si>
  <si>
    <t>AGTMHRHEHR3EYQJYNLKOEB673QWA</t>
  </si>
  <si>
    <t>Witty &amp; Entertaining</t>
  </si>
  <si>
    <t>Easy to read, great little book with fun harry potter facts that lighten up your day. Would recommend!</t>
  </si>
  <si>
    <t>Leah Allen</t>
  </si>
  <si>
    <t>AHA2VW34M62UNTRB6ZAMWGXD7JQA</t>
  </si>
  <si>
    <t>Very Interesting</t>
  </si>
  <si>
    <t>We really enjoyed all of the tid bits of Harry Pitter Facts - fun to read!</t>
  </si>
  <si>
    <t>Linda Brown</t>
  </si>
  <si>
    <t>AGE66BCS2HU73IINGBAKTZDHK2YQ</t>
  </si>
  <si>
    <t>Bought as gift</t>
  </si>
  <si>
    <t>A. Mohr</t>
  </si>
  <si>
    <t>AFIBGD5MCC4TU2RQ2NMCRCFQAAUQ</t>
  </si>
  <si>
    <t>Easy &amp; interesting</t>
  </si>
  <si>
    <t>My Harry Potter fan enjoys this book!</t>
  </si>
  <si>
    <t>rosa garcia</t>
  </si>
  <si>
    <t>AENUZWBS5ZQJHKWK4C7XDAXUCK7Q</t>
  </si>
  <si>
    <t>Just as described.</t>
  </si>
  <si>
    <t>cute!</t>
  </si>
  <si>
    <t>4RXN</t>
  </si>
  <si>
    <t>AHNMTUOVL32WDGXQLTRGGLB5H53A</t>
  </si>
  <si>
    <t>Took a glance...and found an error</t>
  </si>
  <si>
    <t>I bought the book for my granddaughter--an AVID Harry Potter fan--and took a glance at one page and ALREADY found an error. Not sure I even want to give it to her now. :-(</t>
  </si>
  <si>
    <t>Wes Downs</t>
  </si>
  <si>
    <t>AEZCRZ4U7XUN6Y6ASKYVFSWYBJKA</t>
  </si>
  <si>
    <t>Authors political opinion published in this book.</t>
  </si>
  <si>
    <t>Bought this book as a Christmas gift for our Grandaughter &amp; we are disgusted that the Author had to make her political view published in it! So distasteful &amp; sad! And a paragraph that Dumbledore liked men!!!</t>
  </si>
  <si>
    <t>Shannon Marqueta</t>
  </si>
  <si>
    <t>AGI7YIVBMAENGBBRC7FRDRE6X2YQ</t>
  </si>
  <si>
    <t>Gave it as a gift, BIG hit!</t>
  </si>
  <si>
    <t>I gave this as a gift, and they almost read it through it one sitting they loved it so much!Definitely recommend :)</t>
  </si>
  <si>
    <t>Jessie Lewis</t>
  </si>
  <si>
    <t>AEUG56GFBKQJU6EZOFPAKF6R2MXA</t>
  </si>
  <si>
    <t>creates imagination</t>
  </si>
  <si>
    <t>great read</t>
  </si>
  <si>
    <t xml:space="preserve">Chewie Chewie </t>
  </si>
  <si>
    <t>AEV4TZ3CZ2IQ7UIFLSXAJRB26RMA</t>
  </si>
  <si>
    <t>Like New!</t>
  </si>
  <si>
    <t>TL;DR. I got the iPhone 14 Pro gold 256 gb and itâ€™s working decently! Sorted through the seller list and I think I picked a great one to buy from. Happy with this purchase.Seller Selection:Need to switch to a new phone since my old one has already stopped updating iOS. I was afraid of getting scammed based on some of the reviews, so I sorted through the sellers list and looked through all of their ratings. I went for a slightly more expensive buy from a seller with a better review overall (actually read the reviews and donâ€™t believe the %positive stuff from Amazon, Amazon marks some of the reviews as â€œAmazonâ€™s faultâ€ and thus do not count them into the overall seller rating, however sometimes the reviews they crossed out are really, the sellerâ€™s product problem, which makes the review system kinda sketchy and suspicious.)I got mine from the seller â€œThe Cell Whiz 2â€ (it has just an average % positive review rate, but I notice that most of the problems associated with it are minor and the seller looks very responsive to the reviews, so I picked it) and, Iâ€™m happy with it so far. In fact, Iâ€™m writing my review on this phone right now!The phone:It came in a cardboard box with a charger, both wrapped in a little plastic bag. The packaging doesnâ€™t have any foam or other kinds of protection, so I was a bit worried upon receiving it. Fortunately, nothing cracked or seemed broken.The phone itself is so spotless I was afraid of getting my grimy fingers on it! I inspected all over the phone and only found a tiny chipped paint scratch on the frame of one of the camera lens. Honestly, no one would even find out about it. And you canâ€™t even see it after you put a lens protection glass on.Setting up the phone was no issue, I transferred from my physical SIM to an eSIM successfully (though I was a bit nervous during the wait and when I had to click on install cellular again). Apple transferred all my data from my previous iPhone to this one very smoothly. Itâ€™s exactly like my old phone, except on a newer model.The battery capacity it came with is 89%. Itâ€™s not THE BEST, but itâ€™s really good. I can still use it for a while before I need to change it.Overall, Iâ€™m happy with this purchase and hopefully everyone whoâ€™s reading this review can get a phone they like &lt;3</t>
  </si>
  <si>
    <t>Roseher</t>
  </si>
  <si>
    <t>AFKESIW3BMGX2O43KTRB43K2NRDA</t>
  </si>
  <si>
    <t>Excellent Quality so far.</t>
  </si>
  <si>
    <t>My boyfriend got me this just because and itâ€™s amazing the phone looked amazing almost brand new and battery life was at 90%. Everything works beautifully from the phone speed and response to the camera quality. It just super amazing. Itâ€™s indeed more than what I expected. I have only had it for two days but will check in should anything change. Thank</t>
  </si>
  <si>
    <t>FSmith</t>
  </si>
  <si>
    <t>AHOJAPSRBQCPHY5TU4PS4XHKDGGA</t>
  </si>
  <si>
    <t>Decent but not perfect.</t>
  </si>
  <si>
    <t>Decent renewed phone. It was supposed to be excellent condition but did have a slight small scratch on corner and battery was exactly at 80%. Didnt feel like returning and dealing with finding another. Shipped and sold by Amazon but came in a non amazon packaging so not sure if it was amazon renewed or not compared to others i have purchased from amazon that come in their boxes.</t>
  </si>
  <si>
    <t>GregorDude</t>
  </si>
  <si>
    <t>AF7QMWREZQHOY6EBOREDIKIJIGEA</t>
  </si>
  <si>
    <t>Better than expected!</t>
  </si>
  <si>
    <t>With refurbished I thought it would come with an aftermarket screen and perhaps an aftermarket battery and maybe have minor scuffs.  My phone arrived in a generic white box with aftermarket charger but the phone itself was in MINT condition.  I could not find a single scratch or scuff.  It was perfect physically.  Battery health was at 88%, that was the only indication that I could tell it had been used.  You can check if it had repairs done to it by going into Settings &gt; General &gt; About and if there is an option that shows â€œparts &amp; servicesâ€ then you know it was worked on and you can further see if the parts serviced are genuine when you click on it.  When I checked that option was not showing so that means it didnâ€™t have any replacements or services done to it. That should not be the expectation when buying refurbished so I consider myself quite lucky and I am very happy with this purchase.</t>
  </si>
  <si>
    <t xml:space="preserve">Item came as described. Came with a tube of 10 rubber rounds with a steel core. The tube came sealed in a pack. </t>
  </si>
  <si>
    <t>AHMNNOI5MHAPFWIDQ6UDYKU2LUNQ</t>
  </si>
  <si>
    <t>Very satisfied</t>
  </si>
  <si>
    <t>Phone came in a timely manner and came as described. The phone was good overall. Some small marks on the screen that are barely noticeable with a screen protector. I wish the battery was a little better. Itâ€™s at 87% and he guarantees at least 85%. I wouldâ€™ve been completely happy if the battery was around 92 or 93%, but you get what you get.</t>
  </si>
  <si>
    <t xml:space="preserve">Hsu </t>
  </si>
  <si>
    <t>AH3OBH2UQYZLWG2X6XW2WLJK32RA</t>
  </si>
  <si>
    <t>I got what I paid for and itâ€™s not terrible</t>
  </si>
  <si>
    <t>I bought the acceptable one and the phone came with little to no scratches or dents a few scruffs on the edges and a prominent scratch on the middle top of the screen but itâ€™s an upgrade from my XR so I donâ€™t mind. The physical quality is good but the internal is where Iâ€™m like â€œyeah this is definitely â€˜acceptableâ€™ â€ because the battery life was at 84% when I got it but I donâ€™t mind since itâ€™s a 1TB phone I will get the battery replaced. I also noticed the phone overheating a bit while transferring my data from my old phone i have felt it get warm a bit when downloading apps a bit concerning. But other than that itâ€™s okay.</t>
  </si>
  <si>
    <t>Rob J</t>
  </si>
  <si>
    <t>AGCXW5QA7CA3KE3LLRMPUQ6DGWIA</t>
  </si>
  <si>
    <t>For refurbished this iPhone 14 Pro looks and acts perfectly new.</t>
  </si>
  <si>
    <t>I like the fact that this phone has a feature to where you donâ€™t have to go to your phone service provider to swap over all your data from your old phone to the phone I purchased, there was also no need to put a SIM card into this phone because it has a digital SIM card, so not only was transferring my data a breeze so was having my same number transferred as well, the phone looks like and works like new, for the money this was a great buy. Itâ€™s durable the screen is clear and has not one make on it, do yourself and donâ€™t buy new again at some ungodly price, this was the Best Buy yet.</t>
  </si>
  <si>
    <t>shy</t>
  </si>
  <si>
    <t>AFEEDWM4QWXKVPKKP7GSHWM5X2AA</t>
  </si>
  <si>
    <t>Nice phoneâ€¦</t>
  </si>
  <si>
    <t>Received phone as described (minor scuff on casing lens), cable included was NOT the cable for the phone, so had no way of charging phone until I ordered cable with plug from another seller (this was disappointing considering how much I spent on the phone)â€¦ Didnâ€™t bother getting in touch with seller, guess I should have so they could issued a correct charging cable and plug.</t>
  </si>
  <si>
    <t>chris</t>
  </si>
  <si>
    <t>AGNO6HKBMVGCCQ7NLCXOEVUGFJVQ</t>
  </si>
  <si>
    <t>battery health on excellent refurbished condition.</t>
  </si>
  <si>
    <t>I bought the â€œexcellentâ€ condition and itâ€™s pretty brand new from what I can tell, however there is some dirt in the crevices of the phone including the silent switch and speaker holes. the battery life is also a little disappointing at 84%. however Iâ€™m sure it varies. But I did get what I paid for, Iphone, charger and charger box. the packaging did have me skeptical at first but thatâ€™s about it. pretty good phone just wish the battery health wasnâ€™t worn out.</t>
  </si>
  <si>
    <t>R Windies</t>
  </si>
  <si>
    <t>AHUSYYEBXSR7OUFONVGHOOGQ4IDQ</t>
  </si>
  <si>
    <t>Great phone less than great battery health</t>
  </si>
  <si>
    <t>The phone is great physically. No scratches or blemishes whatsoever. Everything was operating as expected. However the battery health came on 83% which isnâ€™t ideal but it lasts me 14 hrs on a single charge which still isnâ€™t that bad so letâ€™s call it a winnish win</t>
  </si>
  <si>
    <t>Mr. B</t>
  </si>
  <si>
    <t>AHVERKZLUUP2B5VAXZ33GYQAPK6Q</t>
  </si>
  <si>
    <t>Almost perfect!</t>
  </si>
  <si>
    <t>I chose the excellent refurbished 256gb space black model. So far Iâ€™m loving this phone, I was originally planning on upgrading to the 16 pro, but for what I do and functionality wise, I saved myself around $400ish buying this instead. Everything is perfect other than the battery, from what I see itâ€™s sorta a gamble on the battery health however for being at 93%, this phone doesnâ€™t die quick at all. If you have an older phone like a iPhone 12, this is definitely a big upgrade and worth the money. 9/10</t>
  </si>
  <si>
    <t>Jaden</t>
  </si>
  <si>
    <t>AHJ3IGYC3KKQMJWYCEKMOX3RGLIA</t>
  </si>
  <si>
    <t>Device looks/works flawlessly</t>
  </si>
  <si>
    <t>Purchased device in excellent condition and itâ€™s actually 10/10 with no visible scratches or dings, it even came with a free screen protector installed. The only downside is that the device took a long time before it was shipped.</t>
  </si>
  <si>
    <t>Steeven FernÃ¡ndezSteeven FernÃ¡ndez</t>
  </si>
  <si>
    <t>AF2FGCSD24SRU6DUSGZUV6WFQKJA</t>
  </si>
  <si>
    <t>Good phone, but not what I expected</t>
  </si>
  <si>
    <t>I changed my iPhone 11 for this 14 Pro because of storage and some cameras; besides the fact I always wanted a Pro phone. I really got amazed by the price, since in my country it was $200 more than here. Regarding the sending, the product arrived on time. I donâ€™t live in the US, and when it arrived to Ecuador, I could finally check it. Color and storage capacity were as requested. Cameras work perfectly, same as the buttons, speakers and microphone. Dynamic Island works fantastic, and Iâ€™m even surprised for the AppleCare warranty. What I got disappointed about was the battery level, as I requested for a â€œReconditioned-excellentâ€ phone. Besides, the selling ad did not mention I was buying an ESIM version, so I had to change my chip. Ah, and letâ€™s not forget the little dent you can see on the side. I confess I was very doubtful about buying here due to the comments: some positive and some really bad. My suggestion, buy at your own risk, but not ensuring to have a great phone or not.</t>
  </si>
  <si>
    <t>AS</t>
  </si>
  <si>
    <t>AF4E2OVSMHOZUM7BIXXSYOZR4C4Q</t>
  </si>
  <si>
    <t>Honestly super good quality</t>
  </si>
  <si>
    <t>I was very skeptical to order a refurbished phone on Amazon because I have never ordered outside of my mobile provider before and I saw NIGHTMARE reviews on Walmartâ€™s website for refurbished phones of folks saying they ordered a phone just to find out it had been stolen. But I said okay Amazon is really good with returns god forbid it ends up being messed up or stolen. Nope! Super good quality phone and I got it 12 hours earlier than amazon said I would. Def a great option if you donâ€™t need the absolute newest unused phone but need to upgrade. Got 1 TB IPhone 14 Pro in excellent condition and battery came at 85% capacity and it was unscathed and undamaged. Recommend.</t>
  </si>
  <si>
    <t xml:space="preserve">Jyrone </t>
  </si>
  <si>
    <t>AFKWXPZJWJXPIELFDSPIFADOBMPA</t>
  </si>
  <si>
    <t>iPhone 14 pro</t>
  </si>
  <si>
    <t>I was really satisfied with the phone I bought. I originally bought a different phone from Walmart and it came locked when they said it was â€œunlocked.â€ I bought this one from here and it came unlocked which made me really happy. Iâ€™d rate this a 5 star but it came with some scratches but itâ€™s alright.</t>
  </si>
  <si>
    <t>Kool</t>
  </si>
  <si>
    <t>AF3GUHUJ7EXJHEEH2IJMIBKZCUGA</t>
  </si>
  <si>
    <t>Had a software bug</t>
  </si>
  <si>
    <t>After I transferred data from an older IPhone, the 14 Pro developed a problem. The opening menu Lwelcome  etc started cycling rapidly and it would not proceed when I swiped upwards. I had to carry phone to Genius Bar at anApple store for them to wipe the data and restore the original starting menu. The phone battery was at 89% and it passed all of the diagnostic tests. The phone did not have anyThe phone worked as normal.  However I am nervous that this problem may reoccur.Otherwise it was a great buy</t>
  </si>
  <si>
    <t>Luis</t>
  </si>
  <si>
    <t>AFNILK4F3QXX3A5TDHDTF3SXJTTQ</t>
  </si>
  <si>
    <t>Incredible conditions phone, wrong charging cable.</t>
  </si>
  <si>
    <t>I bought the iPhone 14 Pro and it came in incredible conditions, just how i expected to be because i selected on excellent conditions. Eveything of the phone its perfect. But the cable that gave it to me with this phone was USB-C to USB-C and this phone use Lightning cable so i was little upset for this.</t>
  </si>
  <si>
    <t>ChristLovingMomof3</t>
  </si>
  <si>
    <t>AGPMFSXHZTXWFATYNM6EPXGKOK4A</t>
  </si>
  <si>
    <t>Good Option for Refurbished</t>
  </si>
  <si>
    <t>Everything looks great! No scratches that I can see. Only downside is the phone came with 84% Battery Health. Wish it was closer to 90%.</t>
  </si>
  <si>
    <t>carriecarrie</t>
  </si>
  <si>
    <t>AFX2SF2TOAVNHTJG5G5N2PLWD6KA</t>
  </si>
  <si>
    <t>Looks New But 85% Battery</t>
  </si>
  <si>
    <t>Phone Looks And Feels Brand New. Battery Health Is At 85% Only Flaw</t>
  </si>
  <si>
    <t>Amie Pitts</t>
  </si>
  <si>
    <t>AHMW572L6SCOKCYDKT2MV5B6AGVQ</t>
  </si>
  <si>
    <t>Charging port was dirty/plugged</t>
  </si>
  <si>
    <t>I have bought Amazon Renewed phones 5-6 times now and this was the only one I had a problem with. Works great other than the charging port was dirty and plugged and wouldn't hold a charge. You get what you get when you buy Renewed, but this port probably should have been inspected/caught.We were able to carefully clean it out and itâ€™s fine now, just lucked out on this one.</t>
  </si>
  <si>
    <t>Kevin johnKevin john</t>
  </si>
  <si>
    <t>AGHWC4SHMYCBY6UCFSWGUIIEO4AA</t>
  </si>
  <si>
    <t>iPhone 14pro</t>
  </si>
  <si>
    <t>Great quality. Excellent battery life. 10/10 recommend.</t>
  </si>
  <si>
    <t>Tatianna Benavides</t>
  </si>
  <si>
    <t>AGQUBKRNZCJ6TXTZ5P6FBPE63DEQ</t>
  </si>
  <si>
    <t>Not that bad</t>
  </si>
  <si>
    <t>Excellent and came in good condition.</t>
  </si>
  <si>
    <t xml:space="preserve">J. Silva J. Silva </t>
  </si>
  <si>
    <t>AEHEQFCMFIDJQQLIUUPUUE6OAL5A</t>
  </si>
  <si>
    <t>Product came great!</t>
  </si>
  <si>
    <t>It's my first time purchasing something from Amazon renewed, iPhone came great overall, no visible damages or scratches, battery came at 86% of health, unlocked. The only thing it's that it came in an ugly box, but didn't affect functionality at all, great product</t>
  </si>
  <si>
    <t>Dan M.</t>
  </si>
  <si>
    <t>AHSMLSDYUQFFGMMH7IID3MHGJLZQ</t>
  </si>
  <si>
    <t>Very satisfied with the purchase!</t>
  </si>
  <si>
    <t>The iPhone arrived a day earlier than expected and the iPhone was in mint condition. Setting up the new iPhone was a breeze and copying the data/apps from the old to new phone was very simple process. I would buy again from this seller.</t>
  </si>
  <si>
    <t xml:space="preserve">Very nice and cute so much in love with this </t>
  </si>
  <si>
    <t>AHODJIWYTKP7RPOUBZ3KFFKVTQVA</t>
  </si>
  <si>
    <t>I'm in love with this phone</t>
  </si>
  <si>
    <t>Phone is small but everything about it is great everything works perfect</t>
  </si>
  <si>
    <t>CumpliÃ³ con lo ofrecido pero en condiciÃ³n excelente tenia solo el 85%</t>
  </si>
  <si>
    <t>AH3XPXCKFSYB64S7TFJ2WJ7E476Q</t>
  </si>
  <si>
    <t>Producto con conprado</t>
  </si>
  <si>
    <t>Cumple con lo ofrecido la Ãºnica observaciÃ³n es no detallar con que baterÃ­a viene solo dice excelente reacondicionado y vino con 85%</t>
  </si>
  <si>
    <t>J Dee</t>
  </si>
  <si>
    <t>AF4SWAXKE4VZT6FAJEYBM3BLXF3A</t>
  </si>
  <si>
    <t>Nice phone.</t>
  </si>
  <si>
    <t>I like the applications on the phone. Thought it would be a little bigger but I'm getting use to it.</t>
  </si>
  <si>
    <t>MamaBear Nucy</t>
  </si>
  <si>
    <t>AGQA3CFKS2MVRN5MGKUMPJZO6SJA</t>
  </si>
  <si>
    <t>One of the best purchase I made this yearâ€¦.</t>
  </si>
  <si>
    <t>Received the phone 2 days earlyâ€¦No scratches no cracks. The phone looks brand new. just hated that the stores in my area doesnâ€™t carries the iPhone 14 Pro cell phone cases.</t>
  </si>
  <si>
    <t>Dylan</t>
  </si>
  <si>
    <t>AHFZGRTPMTED6CKPN7UX7BBN4XJQ</t>
  </si>
  <si>
    <t>Great purchase!</t>
  </si>
  <si>
    <t>Showed up two days earlier than expected thanks to FedEx. Was super easy to do the iPhone to iPhone transfer and got it working in less than 30 mins! Would recommend this option for buying newer iPhones than some pesky contract BS with a company/carrier. Personally use straight talk and it works amazing!</t>
  </si>
  <si>
    <t>Segun</t>
  </si>
  <si>
    <t>AHA4CR7GJAQONZAAA77SICFZ75JA</t>
  </si>
  <si>
    <t>Fair Purchase</t>
  </si>
  <si>
    <t>Overall, this is a good purchase. The iPhone 14 pro came scratch-free (super-clean). My only complaint is that battery-life is 86%. The product worked as described by the seller.</t>
  </si>
  <si>
    <t>AETF6NLNNWV2LRIRCEJ4TCWD6ZMA</t>
  </si>
  <si>
    <t>Almost flawless</t>
  </si>
  <si>
    <t>Phone looks like itâ€™s been in a case and screen protector itâ€™s whole life, not a single scratch or blemish on it, I have nothing I can see physically thatâ€™s wrong with it, only complaint is the battery health came at 91% but that may vary phone by phone, but it was a well and good purchase and I recommend for anyone looking for the pro iPhone and doesnâ€™t have 1299$ to spend on one, 8.5/10</t>
  </si>
  <si>
    <t>Telma gray</t>
  </si>
  <si>
    <t>AHAITGC5JZ5QAXPDOUIKCIYMS4EA</t>
  </si>
  <si>
    <t>Had some scratches I think as excellent it could still be cleanerâ€¦</t>
  </si>
  <si>
    <t>Khani AlleyneKhani Alleyne</t>
  </si>
  <si>
    <t>AGJSESKTHMSY4O6ANWD7PVPB64GA</t>
  </si>
  <si>
    <t>highly recommend!!</t>
  </si>
  <si>
    <t>so far so good my seller watch the Tech Exange one it came with a screen protector already on in a box with a charger. no hassle about putting the phone on a plan! the battery capacity was at 85% not bad. plus there was like 2 minor scratches that are barley noticeable and the sides of the phone have a little wear. but thatâ€™s it itâ€™s complete worth it. donâ€™t let the other reviews scare you away from a great purchase! and it came very fast with prime.</t>
  </si>
  <si>
    <t>Geysel lisseth chavez cruzGeysel lisseth chavez cruz</t>
  </si>
  <si>
    <t>AGNGEXQO2YK42PFMAMLFWQWKBFVQ</t>
  </si>
  <si>
    <t>iPhone 14 Pro</t>
  </si>
  <si>
    <t>iPhone sin rasguÃ±o y nada malo pensÃ© que me lo dieron nuevo completamente me saliÃ³ a 93% de carga algo muy bueno mucha gente se espera 100% pero no yo la verdad ya con este tengo 2 iPhone 14 Pro este que es blanco y uno que es negro este me gusta mÃ¡s lo recomiendo</t>
  </si>
  <si>
    <t>Raquel LeaÃ±oRaquel LeaÃ±o</t>
  </si>
  <si>
    <t>AG5MIYVXYPEG4G7XIJED5MXHJKFA</t>
  </si>
  <si>
    <t>Muy lindo en telÃ©fono sin rayones impecable</t>
  </si>
  <si>
    <t>SÃ³lo que la baterÃ­a vino en solo 89% por eso no le pongo 5 estrellas</t>
  </si>
  <si>
    <t xml:space="preserve">david </t>
  </si>
  <si>
    <t>AG4YQUKBF6GDXKM6WSJ4QFLX6IBA</t>
  </si>
  <si>
    <t>No scratch</t>
  </si>
  <si>
    <t>Nice product but battery health was 87%</t>
  </si>
  <si>
    <t>MauricioMauricio</t>
  </si>
  <si>
    <t>AH3TQWWKSBM6VSOBU74HLWXM2TDA</t>
  </si>
  <si>
    <t>Esperaba una calidad mejor</t>
  </si>
  <si>
    <t>El estado de la baterÃ­a es 89%, tienen varios rasguÃ±os en los lentes un pequeÃ±o golpe en la parte superior de la pantalla y un rasguÃ±o en la pantalla al lado izquierdo abajo, en rendimiento me parece bien y se comporta bien, sin embargo esperaba mÃ¡s al seleccionar renovado excelente premium.</t>
  </si>
  <si>
    <t>Daniel Rodriguez</t>
  </si>
  <si>
    <t>AHZ5WCLQMHEI7KTMY2BEJQWSVRVA</t>
  </si>
  <si>
    <t>100% satisfecho</t>
  </si>
  <si>
    <t>Esta en perfectas condiciones. Estaba un poco nervioso por algunos comentarios, pero estoy completamente satisfecho con la compra. funciona perfecto. Llego con un 87% de condiciones de baterÃ­a.Este tipo de productos siempre es una loterÃ­a. Pero en mi caso en particular ha valido completamente la pena. (y si estas entre comprar cualquier modelo de iPhone, este me parece la mejor opciÃ³n a dia de hoy. sobre todo a este precio)</t>
  </si>
  <si>
    <t>Richelly</t>
  </si>
  <si>
    <t>AHQ3LUKC6JNFTF3WQYSBGLUOCKIA</t>
  </si>
  <si>
    <t>Battery 90%</t>
  </si>
  <si>
    <t>The phone is good, everything is perfect, is unlock so I can use it with a lot of companies. Screen and cameras are perfect good. No scratches or bumps. The only thing is that I paid for perfect condition and the battery was in 90%, I have it for 3 months and now is in 87% and even though I always a care about that. But it was good price too. I bought another one and the battery was 99%, so itâ€™s good luck sometimes</t>
  </si>
  <si>
    <t>Nary43Nary43</t>
  </si>
  <si>
    <t>AG3ZWR5XWLW7WQX4RK57BSNC4AJA</t>
  </si>
  <si>
    <t>Great!! And fast shipping!</t>
  </si>
  <si>
    <t>Just got it today and I open it up phone looks brand new!!. I dont see no scratches on it what so ever!. Good phone so far.. Will buy again from seller.</t>
  </si>
  <si>
    <t>michael</t>
  </si>
  <si>
    <t>AFDIEJABI53TOHLKCRZKH2FIIVTA</t>
  </si>
  <si>
    <t>Great price</t>
  </si>
  <si>
    <t>Seams are well stitched, Color is good and I like the 7 belt loops instead of only 5. It has a generous fit around the legs and comfortable all around feel.</t>
  </si>
  <si>
    <t>Rich</t>
  </si>
  <si>
    <t>AG7VZPUIN2EBOSQP4AJ5KIAOGEKQ</t>
  </si>
  <si>
    <t>I have bought 2 pairs</t>
  </si>
  <si>
    <t>I just needed some jeans that I would be upset if I ruined them with yard work or something. Fit great and seem well made. No issues yet after the third wash and wear. For the price. they are perfect.</t>
  </si>
  <si>
    <t>bardofocbardofoc</t>
  </si>
  <si>
    <t>AEFE3GOEU5WKOTMAY23ZWYNIWOIQ</t>
  </si>
  <si>
    <t>Do yourself a favor and DO NOT overlook the images of torn seams from previous reviews above</t>
  </si>
  <si>
    <t>I bought two pairs of these jeans after the initial brand I wore tore in the crouch area after years of use due to all the squatting I do. Those jeans were of a higher quality but they were not designed for manual labor so I decided on Red Kap since they were inexpensive and work dedicated jeans. But they turned out to not at all be worth the price. Nevermind one year. These didn't last half of a year since almost as if clock work these two pairs tore simultaneously at the six month mark. The tears were the same and also like tears described by other buyers in that they started at the right pocket seam and went all the way down to the crouch. I laughed at myself when they happened because it seemed as if the pants were rigged to fail that way. So disregard the $20 or so you might be paying for this brand. Do thorough research and choose a brand users have rated as being of higher quality or simply more reliable than only lasting a few months of use to ensure that you are getting the most for your dollar. That's what I know I'll be doing next.</t>
  </si>
  <si>
    <t>Fryzilla: King of the Monsters</t>
  </si>
  <si>
    <t>AFD5276TABDZOQZE6JIUZAJ3L3SQ</t>
  </si>
  <si>
    <t>Decent enough jeans for work.</t>
  </si>
  <si>
    <t>I needed new pants to wear for work, pants that also needed to go with my uniform...also they had to be jeans because I like jeans. So I went on Amazon to find some pairs that'll fit and last a long time. I was able to find these jeans for sale that looked perfect, even though they were pretty pricey. They had a faint smell to them when they arrived that went away after a good wash. The waist size was exactly as I ordered, but the length of the legs were pretty long. It's not the fault of the sellers or the company that makes them, I just haven't been keeping up with my pant size for some time, but I was hoping that they would shrink a little bit after I washed them. But no they didn't, so now I have cuff them up before going to work. They did feel a little heavy when I first walked around in them, but I think they've loosened up a bit after a couple washings. I waited a month after buying them to write a review because I wanted to see how long they lasted, and they seem to be working out well! Definitely recommended if you need some sturdy work pants, just make sure you know your measurements correctly.</t>
  </si>
  <si>
    <t>B-Khar</t>
  </si>
  <si>
    <t>AGU24B53PGTO2GPMIBUJCKGGS7IA</t>
  </si>
  <si>
    <t>Great fit and quality for the price!</t>
  </si>
  <si>
    <t>The jeans are a great fit for me. I usually have a hard time finding jeans that are relaxed enough to fit my legs right. The material is thinner that other jeans that I have, but are a great durable quality. I work as a welder and they've held up to several shifts worth of abuse that I've put them through.</t>
  </si>
  <si>
    <t>MalagentMalagent</t>
  </si>
  <si>
    <t>AF4GKHZC6R247CV3DVKR3X2PV5OA</t>
  </si>
  <si>
    <t>Not durable</t>
  </si>
  <si>
    <t>These jeans appear to be a good value. They are also fairly comfortable.The problem is that all three pairs I've had developed a tear in the exact same spot. The first pair it took a few months of wearing and washing about once per week. So I ordered a second pair. The very first wear they developed the same tear as the first. I returned fhem for a replacement. The replacement pair has now also developed that same tear in the same location. This time on the third wearing &amp; laundering.At this point it is obvious that a weak point in the fabric or construction is the problem. I am disabled and not very active. I am not working, running, or anything else crazy in these jeans.Otherwise they seem fine. If the tear wasn't in the location it is, right next to the bottom of the zipper, I wouldn't even care.</t>
  </si>
  <si>
    <t>AEUG4KOBTGKRPATANZKRYBXKCN3A</t>
  </si>
  <si>
    <t>Short Life-Span -- Perhaps Worth It</t>
  </si>
  <si>
    <t>Well, I certainly seem to like these jeans.  I have burned through 5 or 6 pairs of them in various sizes since 2022.  I *THINK* they are worth it due to the low price.  They seem of good quality.  BUT... every 5 to 7 months, like clock-work, they all rip-out in spectacular fashion.As another reviewer said: " They always seemed to fit well and appear sturdy but after 11 [5 to 7 in my experience] months All THREE pairs split at the seams in the exact same spot. Along the inside of the right rear pocket all the way to the crotch. Physically I'm no bigger than I was a year ago but it seems like poor stitching in one particular spot ruined these pants."YES -- This is always where the jeans rip apart.I just bought two more pairs.  Next time I may look and see how much more money another brand is then decide.</t>
  </si>
  <si>
    <t>MB</t>
  </si>
  <si>
    <t>AFJ4ULO3P55LXA5R4EBJKCB2O2ZQ</t>
  </si>
  <si>
    <t>Great fit, great price.</t>
  </si>
  <si>
    <t>Well worth the money.  I wanted to order a pair of Levis 505 jeans but the price is stupid.  Opted for these and very satisfied.</t>
  </si>
  <si>
    <t>Cathy Moubry</t>
  </si>
  <si>
    <t>AGLVYKO2745EISHQTTZ5S6PDE6BQ</t>
  </si>
  <si>
    <t>W-T-Actual-F***?!!</t>
  </si>
  <si>
    <t>Thereâ€™s nothing wrong with the product. I bought these jeans as a Christmas gift for my S.O. Who loves Red Kapâ€™s fit, feel, and durability. What has my ire is that Amazonâ€™s Red Cap Store delivered them to me in a clear plastic bag. So now, after my PARTNER brought my â€” ahem, I mean HIS â€” package into the house, all thatâ€™s left to say is, â€œMerry Christmas!â€ Dammit. I feel so irritated!I hate Amazonâ€™s starred ratings requirement. I know my partner would give Red Kap 5 stars for their product â€” he loves them that much. If I could rate just the TRANSACTION ITSELF, Iâ€™d give ZERO stars if I could.  So Iâ€™m giving what I consider a GENEROUS 4 stars. SHEESH!</t>
  </si>
  <si>
    <t xml:space="preserve">Jamestown </t>
  </si>
  <si>
    <t>AGPW576SRLA7QNFIQDWHS47YVWTA</t>
  </si>
  <si>
    <t>These are great work jeans that provide durability and wonâ€™t break the bank.  My hard to please son actually liked them which is saying a lot for some who would only wear 527 Leviâ€™s.</t>
  </si>
  <si>
    <t>AFOKNQREKGJLM22EA7NG3S2UNHVQ</t>
  </si>
  <si>
    <t>The weight of the material was perfect for me. Not thin but not levi heavy. Size was accurate. Will buy again.</t>
  </si>
  <si>
    <t>Valerie Bishop</t>
  </si>
  <si>
    <t>AFMYKWMXNRRGMIKUJVYNJS4NGOQQ</t>
  </si>
  <si>
    <t>Too long</t>
  </si>
  <si>
    <t>I normally get a 32 inch length, but these jeans run long. Had to drop 2 inches shorter than my normal length to 30 inches. Since I washed and wore the 32 inch jeans I donâ€™t think I can return them.</t>
  </si>
  <si>
    <t>Rinie Taflinger</t>
  </si>
  <si>
    <t>AGFTF2I2ZQ4NGPLMNL6UFXMUAZCA</t>
  </si>
  <si>
    <t>True to size</t>
  </si>
  <si>
    <t>My husband is a hefty man and loved the fit of these. The only thing was that the material is a little thin. Other than that the fit was great</t>
  </si>
  <si>
    <t>Raphael Penn</t>
  </si>
  <si>
    <t>AHZSMSIDG2GEALZIFQPQOISRYQAA</t>
  </si>
  <si>
    <t>The wrong color</t>
  </si>
  <si>
    <t>The pants were GREAT and I Love them but they wasn't the color I wanted in jeans. I order 3 pair with 3 different colors but I got 2 pair of the same color.</t>
  </si>
  <si>
    <t>Carenen Tuinstra</t>
  </si>
  <si>
    <t>AEMMYFA2FGXKEULSXPS3SZ3DK5SQ</t>
  </si>
  <si>
    <t>One bad pair, one good pair.</t>
  </si>
  <si>
    <t>I bought 2 pairs of these, one pair has had no problems. The other pair was getting a hole towards the bottom of the zipper, I did an exchange for another pair. Itâ€™s been a couple of weeks and a hole is developing in the same place as the first pair, there is also a belt loop that is frayed. Apparently I canâ€™t return the new pair because itâ€™s over 30 days of the original pair.</t>
  </si>
  <si>
    <t>Robert Monroy</t>
  </si>
  <si>
    <t>AECZHE22DNRODME6YAEUDG3E4PSQ</t>
  </si>
  <si>
    <t>Good looking pants for a heavy guy like me.</t>
  </si>
  <si>
    <t>The material thickness and stretchiness are not on the very high end but the are very comfortable all around. The only reason for the Four star rating is is because one of the pants I bought was missing a belt slap and by I didnâ€™t wanted to waste my time over it. I still wear them like that, tho it bothers me knowing that it is missing it.</t>
  </si>
  <si>
    <t>Tate</t>
  </si>
  <si>
    <t>AFKZRF7MUNS2BCE6TCVLMUWIJUSQ</t>
  </si>
  <si>
    <t>Good fit, price, but not the strongest</t>
  </si>
  <si>
    <t>Good price for pants that last a little while. They tear out at the crotch super easy when getting into my truck.</t>
  </si>
  <si>
    <t>Cynthia Lynn</t>
  </si>
  <si>
    <t>AHQM42DHWMUTAQCTAF6OGSXWX7QQ</t>
  </si>
  <si>
    <t>Jeans</t>
  </si>
  <si>
    <t>My husband really likes his new jeans great quality</t>
  </si>
  <si>
    <t>Joel Hackbart</t>
  </si>
  <si>
    <t>AEL4RKZLHMLJY3D4RWD3SJ67PEIA</t>
  </si>
  <si>
    <t>They fit good. Satisfied.</t>
  </si>
  <si>
    <t>AE2ATI5YH544CD4G66E5MIKCDKUA</t>
  </si>
  <si>
    <t>REALLY GOOD JEANS</t>
  </si>
  <si>
    <t>MY HUSBAND LOVES THESE JEANS. HIS SIZE IS 44X30. HE SAYS THEY ARE REALLY CONFORTABLE.</t>
  </si>
  <si>
    <t>elizabeth clem</t>
  </si>
  <si>
    <t>AF7EZ4JIAYBHBW442ODL5V35WBUQ</t>
  </si>
  <si>
    <t>Great quality!  Well constructed!  Very durable!  These are a "work" pant brand but work equally as a casual pant.  Highly recommend!</t>
  </si>
  <si>
    <t xml:space="preserve">Michelle </t>
  </si>
  <si>
    <t>AGLTHPBDRCH2M4NTPUR637NZIDLA</t>
  </si>
  <si>
    <t>Durable</t>
  </si>
  <si>
    <t>Jason Collins</t>
  </si>
  <si>
    <t>AEGWST4GN7XIROAK37JMAUXMY6PA</t>
  </si>
  <si>
    <t>Pants</t>
  </si>
  <si>
    <t>Good quality pants</t>
  </si>
  <si>
    <t>vbeeman</t>
  </si>
  <si>
    <t>AF7ENDK2VKE74Q7REOQKBMM5YIJA</t>
  </si>
  <si>
    <t>Red Kap Jeans</t>
  </si>
  <si>
    <t>What a great pair of jeans!!!</t>
  </si>
  <si>
    <t>Robert Kunovits</t>
  </si>
  <si>
    <t>AHMN6W7ZO6NYMCA2MER6GCY2K4CA</t>
  </si>
  <si>
    <t>Ok Jeans but Cheap Material</t>
  </si>
  <si>
    <t>These jeans are made out of the cheapest material Iâ€™ve ever seen. In line with a lot of other clothing material, 70% ~ 80% cotton and the rest is 20% ~ 30% polyester aka garbage.</t>
  </si>
  <si>
    <t>AEP4SJSHP5FQLQ2MGPWYIKZMLWIQ</t>
  </si>
  <si>
    <t>Nice jeans</t>
  </si>
  <si>
    <t>Nice jeans.  Fit is great, color and quality is good.</t>
  </si>
  <si>
    <t>Amazon_User</t>
  </si>
  <si>
    <t>AH5JFW4HFKQQQVMEVA4VRJVB6XFQ</t>
  </si>
  <si>
    <t>As Advertised</t>
  </si>
  <si>
    <t>DAVE</t>
  </si>
  <si>
    <t>AFTNOBTDZM6SZB55DCBA5ZBHTYHA</t>
  </si>
  <si>
    <t>Did not Fit</t>
  </si>
  <si>
    <t>Would not fitJeans looked good</t>
  </si>
  <si>
    <t>Anthony Tessicini</t>
  </si>
  <si>
    <t>AHOQTAK5VSDYNR6L4RGW55OLMMJQ</t>
  </si>
  <si>
    <t>Fits like a glove</t>
  </si>
  <si>
    <t>For all my men out there or the ladies who want to afford a pair of nice jeans for their man, this is it. Good stuff. Flexible, good waist height, doesn't shrink after the washer, pockets are decent, I only write these reviews if I either really like or dislike it. There's no in-between</t>
  </si>
  <si>
    <t>Kanakafari</t>
  </si>
  <si>
    <t>AFTZUVUHAQKBSEBL7WWCW5YL54GA</t>
  </si>
  <si>
    <t>Corinne Pierce</t>
  </si>
  <si>
    <t>AEFNFDYWXY4LEVCIWFMZZQDHGGRQ</t>
  </si>
  <si>
    <t>Sizing</t>
  </si>
  <si>
    <t>I bought two pairs. This one said same size as the other pair but was a size smaller.</t>
  </si>
  <si>
    <t>wayne</t>
  </si>
  <si>
    <t>AHLAQ2FGETX5FTVQ6CMDJPHXGT5A</t>
  </si>
  <si>
    <t>Fit</t>
  </si>
  <si>
    <t>Perfect fit</t>
  </si>
  <si>
    <t>KLB in MDKLB in MD</t>
  </si>
  <si>
    <t>AEKSR4POY3ODZLHANOURC4YU5ODA</t>
  </si>
  <si>
    <t>Wrong size? (UPDATE)</t>
  </si>
  <si>
    <t>These are in fact 31x32. Not sure what the 37 represents.  They fit good. I ordered 31x32 but received 31x37. They're cheap enough so I'll have them fixed. The other pairs I have, have held up so far but they're only a few months old.</t>
  </si>
  <si>
    <t>sandra jackson</t>
  </si>
  <si>
    <t>AGA564V5NH5FMGWZNRSY2IQKITQA</t>
  </si>
  <si>
    <t>Great fit. True to size.</t>
  </si>
  <si>
    <t>Richard Thomas Jones</t>
  </si>
  <si>
    <t>AGMMIMUKL3VF6SY4EURX7XSZ72QA</t>
  </si>
  <si>
    <t>Great fit great brand</t>
  </si>
  <si>
    <t>This was the one of the first time I ever ordered clothes online and I was very cautious in fear that the side would be right or the style wouldnâ€™t be right, but they were perfect. Wonderful pair of pants.</t>
  </si>
  <si>
    <t>Thomas Connors</t>
  </si>
  <si>
    <t>AETUFBCXZPVIEEFPZCSAYO7MD3GQ</t>
  </si>
  <si>
    <t>Size accurate</t>
  </si>
  <si>
    <t>Not that elastic but a decent fit when I chose my normal size. Iâ€™m wearing them now- they arenâ€™t uncomfortable but I donâ€™t rave about them either. I bought affordable jeans and they arenâ€™t bad. Iâ€™ll call that a win. They are thin and not especially soft- i sure wish I could still get anchor blues like they made them in my early 20s.</t>
  </si>
  <si>
    <t>ZachZach</t>
  </si>
  <si>
    <t>AFW5BNP26OXFV6WPET5QU43TK6FA</t>
  </si>
  <si>
    <t>Wasn't an option or what I ordered for length</t>
  </si>
  <si>
    <t>Good pants all around except for the length. I double checked before and after purchasing that I ordered the right size for me, 46x32. I'm a bigger guy. Waist was perfect for me. I received 37 length? It wasn't even an option during purchase for 46x37U. I'm not sending back for that issue; I can get them hemmed. But still a confusing issue I've never experienced before</t>
  </si>
  <si>
    <t>SHC37</t>
  </si>
  <si>
    <t>AGF6KCR755U3VRTBKCVHTTGWOJPQ</t>
  </si>
  <si>
    <t>Very comfortable fit at knees and thighs. Like the lables on back and side pockets</t>
  </si>
  <si>
    <t>Al Alberts</t>
  </si>
  <si>
    <t>AFFKJY4OQ3EMJOZUOB6KN74YGNNQ</t>
  </si>
  <si>
    <t>These work well for me.</t>
  </si>
  <si>
    <t>drewdrew</t>
  </si>
  <si>
    <t>AEQ4MVINF3FBEODOIKAR3S3WQEQA</t>
  </si>
  <si>
    <t>Good while it lasted</t>
  </si>
  <si>
    <t>Really like these pants had them for just over a month and then this happened. Unfortunately I cannot return them. So if you need a fast fashion, donâ€™t expect it to be this fast but it was.</t>
  </si>
  <si>
    <t>Rebecca Majors</t>
  </si>
  <si>
    <t>AHWIETA5ZJLE3MO2LM5AP6J27AUQ</t>
  </si>
  <si>
    <t>Great Quality Buy</t>
  </si>
  <si>
    <t>I buy these pants over and over for my plumber husband. Great quality and fit. Plumbing can be messy work. Sometimes, it requires having to dispose of some seriously soiled pants, rather than cleaning. Therefore, I usually repurchase 7 more pants at a time about every six months. Great quality and brand.</t>
  </si>
  <si>
    <t>Ron SRon S</t>
  </si>
  <si>
    <t>AEJWA7ACDLKUP7SXVCRWZLK2TDQQ</t>
  </si>
  <si>
    <t>Fabric failure. Comfortable but not well made</t>
  </si>
  <si>
    <t>I bought a pair of these in February 2024. I've worn them regularly. Today, I was stacking wood on my front porch when I bent down to pick up a piece of wood. I heard and felt a tear in my crotch. When I took them off to look at them, I discovered the actual fabric; not the seam was torn in two places. It looked like the fabric had worn out in 9 months.  See picture.I also can't find any mention of a warranty or even how to contact the seller on the item page.</t>
  </si>
  <si>
    <t>Jim T.</t>
  </si>
  <si>
    <t>AF5KPIPHN3O77BGL3KQU6FRWH6CQ</t>
  </si>
  <si>
    <t>Short from zipper to top, definatly not buy again</t>
  </si>
  <si>
    <t>Too short waist to zipper end, belt loops too far apart and only four</t>
  </si>
  <si>
    <t>AngelitoAngelito</t>
  </si>
  <si>
    <t>AHUUNOJWZZV7PUXI46THR46NNNNQ</t>
  </si>
  <si>
    <t>Wear out quick</t>
  </si>
  <si>
    <t>Jeans are nice,  but seam started to pull away.  Worn only 3 times since purchasing 3 months ago.</t>
  </si>
  <si>
    <t>Pat</t>
  </si>
  <si>
    <t>AEM75QJWGZ6CV77V5GNO4673U4UQ</t>
  </si>
  <si>
    <t>Clothing</t>
  </si>
  <si>
    <t>My husband is very difficult to shop for. A win</t>
  </si>
  <si>
    <t>Thomas H.</t>
  </si>
  <si>
    <t>AHSLIAW7K2B2JJ3AVY4CWG5SHPIQ</t>
  </si>
  <si>
    <t>Good quality made pants but I don't consider them relax fit</t>
  </si>
  <si>
    <t>Great quality great workmanship but the relax fit like I see in other pants I didn't see in these</t>
  </si>
  <si>
    <t>Kenneth S.</t>
  </si>
  <si>
    <t>AG2WWZHESAS5WKDRNPDAKRHPGAUQ</t>
  </si>
  <si>
    <t>1 year lifespan</t>
  </si>
  <si>
    <t>I bought three of these pants a little less than a year ago. They always seemed to fit well and appear sturdy but after 11 months All THREE pairs split at the seems in the exact same spot. Along the inside of the right rear pocket all the way to the crotch. Physically I'm no bigger than I was a year ago but it seems like poor stitching in one particular spot ruined these pants. All three ripped out over the span of two weeks.  It's like they have an 11 month expiration date. Take that into consideration when purchasing.</t>
  </si>
  <si>
    <t>Deborah</t>
  </si>
  <si>
    <t>AGTWD2O2IUUFOQPFVFCOJ6HGTN2Q</t>
  </si>
  <si>
    <t>Nice present</t>
  </si>
  <si>
    <t>Great price for work jeans! Sizes are perfect. Wash up so nice! He loves these - great for older guys.</t>
  </si>
  <si>
    <t>John Knaack</t>
  </si>
  <si>
    <t>AGCQXUZ4O5QCSEPUQJRRCZU5NHSQ</t>
  </si>
  <si>
    <t>So that you can return items that donâ€™t fit</t>
  </si>
  <si>
    <t>The jeans were very good</t>
  </si>
  <si>
    <t>mic thomasson</t>
  </si>
  <si>
    <t>AEOGRG3IMMVOVSJR36HRCNK6OQCQ</t>
  </si>
  <si>
    <t>More Loose Than Relaxed</t>
  </si>
  <si>
    <t>I'm 6-3" 175 and lean. I nprmally wear a 31x36 in most jeans. I tried the 32" waist because the 31" doesn't come in a 36" inseam. They fit in the waist so they may be just slightly  undersized. The problem for me is that they are too baggy with large leg openings that cause the back to drag on the ground if I wear sneakers . If you like baggy jeans you will love these. Me, not so much. Good quality, B+ grade.</t>
  </si>
  <si>
    <t>Valerie evansValerie evans</t>
  </si>
  <si>
    <t>AFGXH4WKHNF6VSWJE4LS75OUHHFA</t>
  </si>
  <si>
    <t>Love the cat</t>
  </si>
  <si>
    <t>Ok so hear me out. I like cats but Iâ€™m not in love with cats so this purchase was made strictly off of reviews that I saw/read!  This 100% was worth it. I loved the building in sections and then constructing each section for the end result. I have debated buying another one just to have 2 cats with different colored eyes. Loved this build</t>
  </si>
  <si>
    <t>GoodyGoody</t>
  </si>
  <si>
    <t>AF7OQGH2AQ4I4BSRZUVYLJ7HGEXA</t>
  </si>
  <si>
    <t>Life size and realistic-looking</t>
  </si>
  <si>
    <t>My 13 yo son loved this as his bday gift. It has 20 bags of pieces. It was very detailed and it took him about 3 days to complete. It is life-size and as you can see is pretty realistic looking! Although quite spendy, what Lego set isnâ€™t? This is worth it.</t>
  </si>
  <si>
    <t>SandraSandra</t>
  </si>
  <si>
    <t>AGGC36SYNLDD2RNFLYLZB3URWBWQ</t>
  </si>
  <si>
    <t>Absolutely adorable and worth the money!</t>
  </si>
  <si>
    <t>I love this very much.  It was fun to do, looks amazing and well detailed, and had NO missing pieces.  I am so thrilled and excited with how it turned out.  Definitely worth the money!!</t>
  </si>
  <si>
    <t>Cat ladyCat lady</t>
  </si>
  <si>
    <t>AGMKVQXNONCV4UYHW7WZW2V4F57Q</t>
  </si>
  <si>
    <t>waiting for the day</t>
  </si>
  <si>
    <t>UPDATE: After half a year of wait, the cat lego is finally done! It's the same size as my tiny 7lb tuxedo cat and looks so much like her. I have it on my desk and we often mistake it for the real cat. My husband used spare pieces to make a black nose. I love it so much!I love how large this cat is, and the fact that you can change its eye colors and open its mouth. I am hoping to put this in my office as this cat resembles my companion kitty. The idea of a large Lego tuxedo cat alone gets five starts from me. Now, about the set we received. My husband bought this for my birthday, which was in July. He and my 5 year old have been building this for months. They started out strong, building nightly, which turned into weekly, now they have not touched it in over a month. They love Legos and usually finish a project in a week or so, with the longest being the massive Avengers Tower which took 3 weeks. 4 months later the cat Lego is still 1/4 of the way done. I think they've forgotten about it. It must not be as interesting to build compared to Star Wars battle ships, R2D2, Groot, Spiderman cars, and numerous other Legos we have. Still, I am patiently waiting for its completion. Maybe for Christmas, maybe for my birthday next year, the following Christmas...however long it takes.</t>
  </si>
  <si>
    <t>Be Cause</t>
  </si>
  <si>
    <t>AF544RFJ737UEGPCIMLRAH3KOWSQ</t>
  </si>
  <si>
    <t>Quality.</t>
  </si>
  <si>
    <t>Super nice set. All pieces were in the box. No damage. Had fun building this. The eyes are changeable and the head and moth move.</t>
  </si>
  <si>
    <t>azmye alamin</t>
  </si>
  <si>
    <t>AEYEPBCWIQIRLWLSSSOHHU3AMVOA</t>
  </si>
  <si>
    <t>Time will fly</t>
  </si>
  <si>
    <t>The enjoyment of putting it togather with its step by step instructions will definitely get you hooked until you finish the whole thing in one sitting. Great product and its popularity is definitely deserved. LEGO needs to make more cat models. Will guaranteed be selling like hot cakes</t>
  </si>
  <si>
    <t>RJH</t>
  </si>
  <si>
    <t>AF47PKCDTZ3XLB2CEXO6QAQAKKXQ</t>
  </si>
  <si>
    <t>Lifelike Lego Kitty</t>
  </si>
  <si>
    <t>This one cool cat and Legos delivers this great tuxedo kitty.  Easy directions and assembly, but can be tedious so I recommend that itâ€™s put together in manageable increments to avoid Lego burnout.  Once completed you and your kitty will have a stylish addition to your feline family.</t>
  </si>
  <si>
    <t>Kelly M</t>
  </si>
  <si>
    <t>AHPHGLVQ2D5IREA6AP4MCE3G4QRA</t>
  </si>
  <si>
    <t>Very cute!</t>
  </si>
  <si>
    <t>If you love cats this is awesome. My son is older but still loves to build things. This was easy to build and sturdy when finished but priceyâ€¦</t>
  </si>
  <si>
    <t>Venita Garcia</t>
  </si>
  <si>
    <t>AFDRLXY2TDSXMLFK2PIXR3JHPHNA</t>
  </si>
  <si>
    <t>LOVE this cat!</t>
  </si>
  <si>
    <t>This was a gift from Santa that I was a little skeptical about purchasing online. My son has completed several large Lego sets so I knew it would be a hit as the cat looks exactly like his.  I have never seen this set in store so I took a chance and ordered it online.Not only did I get a better price than the actual Lego store but it was shipped overnight so I didn't have to worry if it would get lost in all the holiday mail. The box was much bigger than I expected so bringing it back from vacation in our luggage was interesting. My son spent about 6 hours making it and loves the option to trade out the eye color.If you have a Lego lover in your home this is a must-buy!</t>
  </si>
  <si>
    <t>Ben Geier</t>
  </si>
  <si>
    <t>AH7XIN3OPJVKQ7UD2OPKTRP474DA</t>
  </si>
  <si>
    <t>Lego for the win</t>
  </si>
  <si>
    <t>Quality as expected with Lego. The kit will consume multiple hours, or for most, a few days. As with all Lego sets, there are multiple extras provided which can cause a little anxiety that you may have forgotten to use a piece. This is because Lego packages by weight and the smaller pieces can be difficult to weigh, so they often add a few extra small pieces. My only advice for Lego would be to provide a third eye color option as my cats eyes did not fit the 2 options. No Biggie, still love.</t>
  </si>
  <si>
    <t>CoffeeTimeKim</t>
  </si>
  <si>
    <t>AF3HN6YYBE3D2NN5UWG2U5A5CIKA</t>
  </si>
  <si>
    <t>Realistic looking cool cat</t>
  </si>
  <si>
    <t>This was a gift for our son. He enjoys putting lego sets together. We have a kitten that looks just like this so of course we had to get it lol I often think its the actual cat sitting on the shelf lol No missing pieces. Glad we bought it for him.</t>
  </si>
  <si>
    <t>MikeMike</t>
  </si>
  <si>
    <t>AEZ7XDYKDQEYFJB7U6EX35WKWPYQ</t>
  </si>
  <si>
    <t>Too life like</t>
  </si>
  <si>
    <t>Shipping took a little while, but totally worth the wait. Boxing was great, I wish it came in a brown box so the whole world didn't see what was on the porch. All in all it was a great build and life size. I have it sitting on the floor and the dogs were waiting for it to move. Bravo Lego.</t>
  </si>
  <si>
    <t>Jack RichardsJack Richards</t>
  </si>
  <si>
    <t>AETRQ4I36AIUK5S34FRJT4TNFTLQ</t>
  </si>
  <si>
    <t>Box beat to hell</t>
  </si>
  <si>
    <t>Ugh Iâ€™m afraid to open it but looks already usedTurns out all pieces are there just the box is disappointing, especially for 100 bucks</t>
  </si>
  <si>
    <t>LisaLisa</t>
  </si>
  <si>
    <t>AFQX42I75WONLBDULEXRJEWDKG5A</t>
  </si>
  <si>
    <t>Cute Tuxedo Cat Lego Sets!</t>
  </si>
  <si>
    <t>I bought this for Christmas for my 24 year old daughter because it looks like her tuxedo cat Ralphie and she loved it.  It turned out really cute!</t>
  </si>
  <si>
    <t>charles Farruggia</t>
  </si>
  <si>
    <t>AGF4267WHZ5LQAJNRFGK2C2TUVWQ</t>
  </si>
  <si>
    <t>Was a grate gift</t>
  </si>
  <si>
    <t>It was everything they said it was. Got it as a gift for my grandson. Was easy to put together and he loved it.</t>
  </si>
  <si>
    <t>erik flahertyerik flaherty</t>
  </si>
  <si>
    <t>AFXZMNHVJFPTF7KPR22UINSN5PKQ</t>
  </si>
  <si>
    <t>Great product but itâ€™s jealous over my cat. ðŸ˜</t>
  </si>
  <si>
    <t>A great kit for moderately skilled builders. Instructions were detailed and straightforward. No missing pieces like cheaper brand kits. Thereâ€™s even a aftermarket light kit you can get for it. Very happy with this kit.</t>
  </si>
  <si>
    <t>Hayden</t>
  </si>
  <si>
    <t>AH2UA3GPF2DEOZ3F2LZ7QCPUSIPA</t>
  </si>
  <si>
    <t>Amazing gift</t>
  </si>
  <si>
    <t>I bought this for my sister as a gift due to her cat passing away a few months ago and she loved it. It turned out looking amazing!</t>
  </si>
  <si>
    <t>AGI7KMTDW65G27VL6BNYLGYIV6JQ</t>
  </si>
  <si>
    <t>Awesome!</t>
  </si>
  <si>
    <t>This cat is so cool. I enjoyed putting it together and my real cat seems to like it, too.</t>
  </si>
  <si>
    <t>Matt</t>
  </si>
  <si>
    <t>AGSMYISGTBNQ75NIM73JQICXS4TQ</t>
  </si>
  <si>
    <t>Looks kinda real</t>
  </si>
  <si>
    <t>The kiddo loved this. Our dog thought it was a real cat when he first saw it and started barking at it.</t>
  </si>
  <si>
    <t>AHZZCFRYXSKG4P5OIFYBSH4JGZMQ</t>
  </si>
  <si>
    <t>Lego/Cat Lover</t>
  </si>
  <si>
    <t>Gave this to my adult son and he absolutely loved it and said it was fun to build.</t>
  </si>
  <si>
    <t>Serenitee Vu</t>
  </si>
  <si>
    <t>AEMKEE4R3MKMVJIBKH3H5Q73H3PA</t>
  </si>
  <si>
    <t>Absolutely Amazing and one of the greatest laptops I've ever owned</t>
  </si>
  <si>
    <t>If any of you have ever used a windows laptop you know how it can be clunky at times, it can feel warm or even over heat, and sometimes the battery life is awful. This laptop does the opposite of all of that.I've owned this laptop for a month now. I've never once even felt that it was warm even when I was playing games. Everything on this laptop feels smooth and not once has this laptop blue screened, randomly shut down, or any applications crashed.If you want a smooth fast laptop with absolutely amazing battery life that never gets hot or even warm? This is the laptop and I'm extremely happy I bought this. It is worth every dollar.</t>
  </si>
  <si>
    <t>Kristine DLR</t>
  </si>
  <si>
    <t>AGWR24TX72HFE3GMAKXCB3QZ7OYA</t>
  </si>
  <si>
    <t>Great little present</t>
  </si>
  <si>
    <t>Bought for my husband, for home use. The 2024 MacBook Air with the M3 chip is a fantastic laptop for anyone who needs a powerful, portable, and stylish machine. Its exceptional performance, stunning display, and all-day battery life make it a top contender in the premium laptop market.</t>
  </si>
  <si>
    <t>R K</t>
  </si>
  <si>
    <t>AH5UN5DUIU7AYLCTUJLMRT3KX2RQ</t>
  </si>
  <si>
    <t>One of the best laptops for the buck!!</t>
  </si>
  <si>
    <t>This MacBook is so good. It's lightweight and fast. The gray colour is beautiful. A must buy if you are an Apple fanboy/girl.</t>
  </si>
  <si>
    <t>JamieinMN</t>
  </si>
  <si>
    <t>AHHTXUAL65ZKCNECGNVF72EFACVQ</t>
  </si>
  <si>
    <t>Nice laptop</t>
  </si>
  <si>
    <t>I bought this laptop this past November and am very happy with it.  I upgraded from the M1 Airbook and have no regrets.  The MagSafe connector for charging is much better than having to use a USB-C cable.  It's a fast computer and battery life is pretty good.  I don't use it for any heavy duty applications, but just everyday web surfing, email checking, etc.</t>
  </si>
  <si>
    <t>Ariana</t>
  </si>
  <si>
    <t>AHLKACHCST4JG3ET5D5J7NEHSYUQ</t>
  </si>
  <si>
    <t>My MAC computer</t>
  </si>
  <si>
    <t>First time using an apple computer. I love it. SIRI is a very helpful option. The functionality, screen quality, color and sound are exceptional. I guess technical  skills and adaptability are a plus. The price  is very reasonable, for the quality.  Less expensive than my IPhone.</t>
  </si>
  <si>
    <t>Matt B.</t>
  </si>
  <si>
    <t>AEDMUILY4DLPQDXRJBUOUI7DXSKA</t>
  </si>
  <si>
    <t>Great laptop</t>
  </si>
  <si>
    <t>I know Iâ€™m late to the game but this is my first MacBook and Iâ€™m beyond happy with my purchase. Great quality and easy set up. I highly recommended this laptop.</t>
  </si>
  <si>
    <t>AHV7PSFY44E3IRU7UN2IOQZMHO6A</t>
  </si>
  <si>
    <t>Great laptop, too small for my workflow</t>
  </si>
  <si>
    <t>Objectively speaking, the M3 16 gb ram w/ 512 storage is a 5-star computer all day, so I am giving 5-stars.This is a great device, but everyone already knows that, so I am focusing on two big considerations that I had - specs and size. I am just a layperson who primarily uses this device for office work.In sum, wish I could keep this one, but it's just too small. This size is will be great for many users. Further, I will not ever buy a base model (8/256), but many people would probably be fine with base model.Specs-I originally bought a base model M2 (8/256) but swapped it out for the M3 16/512. With a brand new base model M2, I was constantly using memory swap and in yellow memory pressure. This happened immediately and took almost nothing. In addition, I only had ~80 gb of memory left after MacOS, iMessage, etc. took up most of the space on my hard-drive. I spent 2 days trouble-shooting this issue with Apple - turns out my only real option was to spec up. I bought the base model thinking I would be okay since I use cloud based services for everything. I was wrong. For ME, the super savings on the base model are NOT worth it. The savings will be worth it for other people with different needs and preferences. (And, again, I am a just layperson w/ tech. Just trying to share my lay opinion from my experience. Take with grain of salt.)Size-I actually love the size of the 13-inch, but for my work use, the screen is just too small. I use this laptop for work and personal, but my workflow is the most important consideration. I tend to multitask and juggle multiple word processing documents, pdfs, excel spreadsheets, and internet browser tabs. I also use split screen. I just cannot see enough text at once when I review documents - this causes decreased productivity and a far less comfortable experience.So, I have to size up to the 15-inch. If this was JUST a personal laptop, I would keep the 13-inch and absolutely love it.Also, I went to a store and tested out both sizes before purchasing, but that did not help me. Unfortunately, I had to test drive with my actual workflow before I realized the 13-inch was insufficient for my needs.Oh, one other thing. I love the midnight color. But all the fingerprint concerns are 100% legit (even with the M3, which I really did not notice the supposed improvement). I happen to find the beautiful color to be worth the fingerprints, but if that bothers you - do not buy midnight.Good luck, everyone!</t>
  </si>
  <si>
    <t>Megann R</t>
  </si>
  <si>
    <t>AEFI3VICIW7R3O72PFOFFAACFAQA</t>
  </si>
  <si>
    <t>This has been a great laptop for work purposes. It is fast with zoom and to complete work. The camera has been good quality for zooming.</t>
  </si>
  <si>
    <t>Johannan</t>
  </si>
  <si>
    <t>AG4HTYNNPKAVZVJI3FUVWERCWIJA</t>
  </si>
  <si>
    <t>Screen is Damaged after little useage</t>
  </si>
  <si>
    <t>I like the idea of having a MacBook Air laptop.  I have had one in the past and it worked out well.  This one is taking me a bit to get used to and the screen is already damaged after very little use.  (I just pulled it out of the box a couple of days ago.).  Itâ€™s also heavier than I remembered.  It wonâ€™t keep me from getting a new one when I get the chance, but it is a little disappointing to have a damaged screen after so little time using it.</t>
  </si>
  <si>
    <t>Russell</t>
  </si>
  <si>
    <t>AGZVYD2RGLKCT2NYHWOJLJVGFIBA</t>
  </si>
  <si>
    <t>Excellent Purchase</t>
  </si>
  <si>
    <t>I waited a couple of months before I posted this review. I wanted to make certain that I had no issues with my MacBook Air 13-inch laptop before I offered any comments.All I can really say is the it's an Apple product which I have found over the to be nothing short of excellent quality over the years. I am very pleased my purchase.I would also add that when I made the purchase, the Amazon website stated that I needed to wait 4 to 5 weeks for delivery. This was prior to Christmas so I understood the wait time. However, my laptop arrived within 6 days to my surprise. Thanks</t>
  </si>
  <si>
    <t>P Jo</t>
  </si>
  <si>
    <t>AEQ2O7MVF3ZBAYNF6BXXQDE3QTRA</t>
  </si>
  <si>
    <t>Beautiful machine, steep learning curve if you've never had a Mac</t>
  </si>
  <si>
    <t>When my beloved iPad Pro started rejecting its Smart Keyboard, I started looking for a replacement device - after replacing the Smart Keyboard. I did a lot of research and decided that a MacBook Air might suit my needs better since the keyboard for the iPad Pro was the source of my problems with it. I thought since the MacBook Air is in the Apple family, and since I also have an iPhone,  that the MacBook Air would work seamlessly and synch up with both the other Apple devices with no problems. Silly, silly me.The adjustment has been great because I have not used an actual laptop in years and have never used a Mac machine of any kind. I have read that it may take a couple of months to adjust so I am really trying to love it.Not being a tech person, I thought it might be helpful to others who are considering this purchase to share my thoughts.What I like: The MacBook Air is very thin and beautiful. (Thinner is always better, right?) The action of the keyboard is stellar - so smooth! - and the resolution of the screen is sharp and clear. I am able to share pictures and videos across all three Apple devices, which is why I chose the MacBook. The battery lasts for days, which is super impressive.What I don't like: The devices do not synch up as seamlessly as I thought they would. I am sure it is due to my inexperience with Mac laptops, but I would have thought it would all have been automatic with entry of my Apple ID and password. For me, the learning curve seems fairly steep, but it is because I haven't used a laptop of any kind in years (I've used only my iPad Pro) and have never used a MacBook at all.I am already happy with the purchase since the keyboard doesn't keep disconnecting like on my iPad Pro, making it necessary to utter profanities and throw the keyboard in the floor. (Not that I've ever done either of those things.) So I think it is going to be a good fit for me once I adjust to the fact that it is a laptop and not an Ipad and stop touching the screen!</t>
  </si>
  <si>
    <t>Steve-O</t>
  </si>
  <si>
    <t>AGDTIQU2JGV3VKCWSC5GXKGJ26ZQ</t>
  </si>
  <si>
    <t>the best deal to get macOS AND Windows in your bag.</t>
  </si>
  <si>
    <t>M3 / 16gb macbook air with full 1 yr apple warranty for hundreds less. Came factory sealed in original packaging. With my usage - about 2 hours a day - i charge it less than once a week.Installed VMware Fusion (free) and Windows 11 for ARM and now have both environments in a very long lasting and super portable package. Even with windows running and giving 8gb to both OS'es, I do not feel any sluggishness on either side. Having no fan means I dont have to worry about sitting it on my lap.</t>
  </si>
  <si>
    <t>Irfanski</t>
  </si>
  <si>
    <t>AGSTJI7SGRPQO33WXCBBMACYQQSQ</t>
  </si>
  <si>
    <t>Finally transitioned from Windows to Apple ..</t>
  </si>
  <si>
    <t>Having all the Apple products (iPhone, iPad, iwatch) decided might as well transition to an Apple laptop so that I can have everything â€œsyncâ€d. As expected , setup was easy and all apps/settings from iPhone were easily syncâ€™d.Just the perfect size, light and enough battery hours.No complains based on the easy of use.</t>
  </si>
  <si>
    <t>Avid Reader</t>
  </si>
  <si>
    <t>AHBXQ55FYHJWDAGSSX72G5RUEBJA</t>
  </si>
  <si>
    <t>Iâ€™m in LOVE!</t>
  </si>
  <si>
    <t>Not only did Amazon beat everyoneâ€™s price, itâ€™s my dream replacement! It took a little while to reach me but it was the holidays.I donâ€™t need to review Apple products because they are what they are, which is excellent!</t>
  </si>
  <si>
    <t>bradley huizenga</t>
  </si>
  <si>
    <t>AGHQMQZCK6D7LNUHQPNS7OJBNX7Q</t>
  </si>
  <si>
    <t>Most important thing is to load files and then apps.</t>
  </si>
  <si>
    <t>Great product, transferred my files from my Mac Pro. Had a problem with migrating all my files but the apple tech support was great! Load your files first and then your apps and everything worked fine.</t>
  </si>
  <si>
    <t>ChelleSVT</t>
  </si>
  <si>
    <t>AGZAB2K76LI6SC5TMXJPEXSJ37BA</t>
  </si>
  <si>
    <t>Love it! :)</t>
  </si>
  <si>
    <t>I've had this computer for about 2 months now and I love it. I use it more for school and craft stuff. I wish the storage were a little bit more for the price but it is worth it! I've had an 8 GB one for a while, but when that died down I needed a new one and this was worth every penny. No issues with the setup and also transferring over files from my old Macbook to this one.</t>
  </si>
  <si>
    <t>ATT</t>
  </si>
  <si>
    <t>AEEV3EWHGFTNA5IK3S6VK2S6FPXQ</t>
  </si>
  <si>
    <t>Love my Mac</t>
  </si>
  <si>
    <t>This is the perfect size laptop for me. It is light weight so it's easy to take with me whether I am commuting back and forth from the office or traveling.  It fits easily into all of my work bags.  I am a fan!</t>
  </si>
  <si>
    <t>AHGFSROFGU4VL4HCMBLQLLMJB5IA</t>
  </si>
  <si>
    <t>Apple 2024 MacBook Air 13</t>
  </si>
  <si>
    <t>Wife loves her new 2024 MacBook Air. This replaced her MacBook Air 13-inch from 2013. Huge improvement for her. Only reason we replaced her 2013 Air was it was 11yrs old and Apple could no longer upgrade the iOS. Won't buy anything but a Mac!</t>
  </si>
  <si>
    <t>GabrielGabriel</t>
  </si>
  <si>
    <t>AG4FLEOB457KR7P32ZFYATLQ26PA</t>
  </si>
  <si>
    <t>Mackbook</t>
  </si>
  <si>
    <t>I do the jump from my 2017 apple MacBook to the M3 and the speed the weigh and the system is another level. Amazon make it easy to buy it on the Cyber Monday with good prices and the Apple care bundle.</t>
  </si>
  <si>
    <t>Cliente de Kindle</t>
  </si>
  <si>
    <t>AENZHDWOGSJ2P3IYHTC6IXR6R3FQ</t>
  </si>
  <si>
    <t>Mi primer Macbook, excelente experiencia!</t>
  </si>
  <si>
    <t>mas de 20 aÃ±os usando windows y este aÃ±o decidÃ­ pasarme al ecosistema de apple. No ha sido una transiciÃ³n fÃ¡cil, los comandos y las costumbres marcan, sin embargo los beneficios han sido muy notorios:Inicio inmediato del sistema, ningÃºn lag pese a que uso mÃºltiples exploradores y programas al tiempo, imagen impecable, muy buena duraciÃ³n de baterÃ­a, excelente integraciÃ³n con tu iPhone, conectividad perfecta.Sobre el color, es muy elegante y me ha gustado mucho, con los case combina muy bien y no molesta para las huellas sobre el material.Por mejorar podrÃ­a ser el material de las teclas que asume un desgaste de huella prematuro y se va viendo brillante, aunque veo que es fÃ¡cil y econÃ³mico comprarlas y cambiarlas con los aÃ±os.</t>
  </si>
  <si>
    <t>Abigail HutchingsAbigail Hutchings</t>
  </si>
  <si>
    <t>AGWHX6MP7UNEKJIVGJWPH2LVTTZQ</t>
  </si>
  <si>
    <t>Must buy!!)</t>
  </si>
  <si>
    <t>Wow such a gorgeous laptop. Itâ€™s fast, easy to use, and high quality. I love how it connects to my apple watch and my iphone. It came in perfect condition too! I was worried maybe i shouldnt have bought it off amazon but itâ€™s literally perfect. I also bought a case and a sleeve for it. This was a gift from my parents as iâ€™m going back to school and itâ€™s literally perfect!</t>
  </si>
  <si>
    <t>Keith Birdwell</t>
  </si>
  <si>
    <t>AF77AOMS535XZ2IBN7RMLZSA2P5A</t>
  </si>
  <si>
    <t>This laptop is AMAZING! (Silver MacBook Air M3 16GB RAM, 256 GB Storage)</t>
  </si>
  <si>
    <t>What a laptop! I love this machine. The 16 GB ram is superb for users who are just browsing the web, using this machine for work, watching videos, etc. If you are dependent for heavier workloads consider either the 24 GB RAM model or a base MacBook Pro. Right now the RAM is being used around 8-10 GB out of 16 GB. So thankful apple upgraded their RAM to 16 GB for free. This laptop won't let you down.</t>
  </si>
  <si>
    <t>Reuel</t>
  </si>
  <si>
    <t>AFOOGDCBAV35VOBPVM5DKIJPC6DQ</t>
  </si>
  <si>
    <t>Tool for life</t>
  </si>
  <si>
    <t>It's an Apple laptop: everything works great.  The touchpad is perfect and keyboard woes are well in the past (butterfly can trigger).  Underneath is *nix, available in the Terminal, so all good. Battery lasts long enough you can rely on it for many hours.</t>
  </si>
  <si>
    <t>Diego RodriguezDiego Rodriguez</t>
  </si>
  <si>
    <t>AFR5NLVAZXOSQO3ZMKBLPOBGD24A</t>
  </si>
  <si>
    <t>It's exactly as you expect</t>
  </si>
  <si>
    <t>This is my first Mac purchase, my second on Amazon, and my second time shipping to my country. The MacBook is exactly as described. Like all Apple products, it has a fantastic finish. I have no complaints about its performance (even though I'm not a huge MacBook fan). The product arrived in perfect condition.</t>
  </si>
  <si>
    <t>Heather</t>
  </si>
  <si>
    <t>AF4URZQ7EEBXJCSFE7T2UABNSMEA</t>
  </si>
  <si>
    <t>Great packing</t>
  </si>
  <si>
    <t>The product is what it saysWas impressed with how packaged  and easy set up</t>
  </si>
  <si>
    <t>SS</t>
  </si>
  <si>
    <t>AG33LHMMBEHOV7SKJUSI2IJYOKZQ</t>
  </si>
  <si>
    <t>I â€˜m still using my 7 year old MacBook though the battery life has decreased some.  This new model has a slightly smaller case but the screen is a little larger.  Iâ€™m loving it!</t>
  </si>
  <si>
    <t>Inka3k</t>
  </si>
  <si>
    <t>AE7RO2OXYAJQ622LXXAW3TDZLI2A</t>
  </si>
  <si>
    <t>LOVE My MacBook</t>
  </si>
  <si>
    <t>This is my first MacBook and I LOVE it. I've never had a MacBook before and when I first started using it I was very frustrated. It definitely takes some getting used to, but now I love it. Automatically syncs from my iPhone and I love the finger print feature that signs me into any account. I'm really glad I went with the 13 inch option because it's big enough without being bulky.</t>
  </si>
  <si>
    <t>AH2MWXBEBHXUASIYR5TXPWCW3CLA</t>
  </si>
  <si>
    <t>Perfect laptop</t>
  </si>
  <si>
    <t>Excellent quality and exactly what you'd expect from Apple, but at a much bigger savings than in the Apple Store.  Very happy that we purchased this from Amazon.</t>
  </si>
  <si>
    <t>Walter MlzWalter Mlz</t>
  </si>
  <si>
    <t>AH6WA2PDT6F7CB5BQGRY5XEZSHFA</t>
  </si>
  <si>
    <t>Hermosa MacBook</t>
  </si>
  <si>
    <t>10/10 Vino en el tiempo estimado y muy bien empacado, hasta el momento no tengo problemas con la pc</t>
  </si>
  <si>
    <t>Wonderful</t>
  </si>
  <si>
    <t>Extremely impressive and very happy with my purchase!</t>
  </si>
  <si>
    <t>Expat_MedicExpat_Medic</t>
  </si>
  <si>
    <t>AHIGMCV3ATOA5CDR6FJHGX7UI3HA</t>
  </si>
  <si>
    <t>High quality but questionable value and compatibility</t>
  </si>
  <si>
    <t>I've had this for a month now. I'm coming from windows. I also build my own gaming PCs and like to keep up on technology. I'm currently using this for grad school. This is my 2 cents on the Apple Air M3.The Good:-Very high quality external hardware and build (all aluminum, very sturdy and aesthetically pleasing.- Highly compact build-Great battery life. I'm in grad school now and I've done 2 hours days without a charge.- Fast and responsive for the type of productivity I'm using it for.- "Just works" no major crashes or tech issues yetThe Bad:Fingerprint magnet in "Midnight" color. Collects smudges and finger prints very easily and visibly.-No Spotify app in the Apple store for MacBook (but is available for iPad and iPhone) I had to side download it off the Spotify website. Strange that Apple does not support this in their own store.- No virtual assistant choices. Google Assistant and Alexa are not available in the Apple store for Mac (but are available for iPad and iPhone). Cannot be officially downloaded either. Your stuck with Siri, which for me is an inferior virtual assistant and not compatible with many things outside of the Apple ecosystem such as Sony noise cancelling headphones ECT.- The M3 with 16GB of ram and 512GB SSD and no dedicated GPU cost as much as much as my Windows gaming laptop from 7 years ago (2017) that had 16GB of ram and 512GB SSD and a powerful GPU. Those specs in 2024 are low/entry level for a premium device. The fact that Apple sells an 8GB 256GB SSD version of this device for as much as it does is really insulting, not future proof, nor anywhere near market value of that hardware. This is especially true if you use demanding software outside of the Apple ecosystem.Apple fans will cry the device does not need as much ram as a non ARM Windows device and thats true, but windows makes ARM laptops now and the year is 2024, a 7 year old laptop should not be competing with this device. It's overpriced and under speced.Conclusion: Overall this is a quality product and I have no regrets about buying it. I think it's good to be proficient in Windows and Mac. I like owning both systems. However the value of this product (and all apple products) is questionable. A Windows Co-pilot Arm device, such as the Microsoft Surface Laptop is likely a better value in everyway unless your deeply invested in Apples Ecosystem.</t>
  </si>
  <si>
    <t>Bello</t>
  </si>
  <si>
    <t>AHKDLVGZVYRCJRG34FUHTX5VEI7A</t>
  </si>
  <si>
    <t>Savings</t>
  </si>
  <si>
    <t>Great deal from a great product. You won't find a better value for your money anywhere else. This product is top quality and will exceed all of your expectations. Don't miss out on this amazing offer! Get yours today before it's too late</t>
  </si>
  <si>
    <t>AEGS2YGZJITSAGADUH4OGBQM3PVQ</t>
  </si>
  <si>
    <t>Excellent As Always!</t>
  </si>
  <si>
    <t>Great machine, as always very fast and reliable for just about any task. Highly recommend to anyone looking for a new laptop.</t>
  </si>
  <si>
    <t>Song</t>
  </si>
  <si>
    <t>AH3IK3CM7SADBIO4W7LTCJUBXIYQ</t>
  </si>
  <si>
    <t>We love its sleek design and smooth operating system. First time to use MacOS and we love it.</t>
  </si>
  <si>
    <t>SnowAngel</t>
  </si>
  <si>
    <t>AGVQV5XRIRTWMH2UYPNJK3654AZA</t>
  </si>
  <si>
    <t>Very happy with my purchase</t>
  </si>
  <si>
    <t>I have prepared for my purchase of a laptop for 1 yr. I had not narrowed it to a particular brand until about two months ago. After much research, I decided the Apple MacBook Air M3 fit exactly my needs.The construction of the aluminum case feels very study. I am finding the Apple system and support are a big plus. The laptop was super easy to set up for my needs.The battery charge last a long time. My last charge lasted 4 days. Now Iâ€™m not a gamer. I use my laptop for everything from communications on emails, some social media, watching news, reading research articles and doing some excel spreadsheets.I am very happy with my purchase. It is light enough for easy portability. I look forward to years of using the MacBook.I will add that if you have concerns about finger prints on the case, get the silver. I have had zero finger print issues with this color.</t>
  </si>
  <si>
    <t>Elizabeth F. Breting</t>
  </si>
  <si>
    <t>AGNQEMYFUGKD2MIZJFDEAVL5WNPQ</t>
  </si>
  <si>
    <t>Itâ€™s a McAir</t>
  </si>
  <si>
    <t>Of course, what can I say negative about this awesome laptop .  I love it</t>
  </si>
  <si>
    <t>AG434MWN2SBFXEHDAMOU2NX6C36A</t>
  </si>
  <si>
    <t>Awesome deal! Battery life is great!</t>
  </si>
  <si>
    <t>Bought this one during Black Friday deals and it works great. Had to replace my old Macbook as the screen and battery was becoming faulty. In the interim, I was using an older laptop after I retired my Macbook. After getting this new Macbook Air, I was very happy that the battery life was so much better as I had forgotten how long it had been since I didn't have to constantly charge the laptop. I charge the laptop once every two days or so as the charge genuinely lasts that long. Even with a million tabs on my browser (yes, I am one of those people), there is no lag at all. The laptop barely gives off any heat at all even when I push it to run multiple programs.</t>
  </si>
  <si>
    <t>Enrique Marenco</t>
  </si>
  <si>
    <t>AE7JV5FJHVFKWRQF4UYSB2I6EYOQ</t>
  </si>
  <si>
    <t>Best laptop by far</t>
  </si>
  <si>
    <t>Coming from a windows user. This is by far the best laptop out there. Just be patient adapting to macOS</t>
  </si>
  <si>
    <t>Xavi</t>
  </si>
  <si>
    <t>AG5PKEF3DJBU4SKGSBVTPL6H5W7A</t>
  </si>
  <si>
    <t>The MacBook Air 2024 is an exceptional choice for individuals who engage in remote work and frequent travel. It combines exceptional high-quality and speed performance with a range of intuitive features that facilitate seamless productivity.</t>
  </si>
  <si>
    <t>Victoria</t>
  </si>
  <si>
    <t>AEODWJOY4NFDM5HY564OTZOIYGRQ</t>
  </si>
  <si>
    <t>I bought this for art school and it's so perfect.</t>
  </si>
  <si>
    <t>Qahramonjon</t>
  </si>
  <si>
    <t>AHO2P2IK4C6KTPAREMJWXPOUGCYA</t>
  </si>
  <si>
    <t>Smoth working</t>
  </si>
  <si>
    <t>Nice. Working on After Effects so smothly</t>
  </si>
  <si>
    <t>Joshua Sigafoose</t>
  </si>
  <si>
    <t>AHTOVTXBT5PGIUX7NEYHM34KTGNA</t>
  </si>
  <si>
    <t>Highly satisfied</t>
  </si>
  <si>
    <t>Love it! Super fast processor</t>
  </si>
  <si>
    <t>Herb Hurst</t>
  </si>
  <si>
    <t>AHKA2ZJ7EEA77O5KYHOHDCFOL65A</t>
  </si>
  <si>
    <t>Great Apple laptop for college</t>
  </si>
  <si>
    <t>Great laptop computer for my high school senior granddaughter to take with her to college.  Third one Iâ€™ve purchased for senior grandchildren going off to school.</t>
  </si>
  <si>
    <t>Lee</t>
  </si>
  <si>
    <t>AFYVXLL65TGWLROSQG5D56D2ZK2A</t>
  </si>
  <si>
    <t>Love it.</t>
  </si>
  <si>
    <t>Amazing value.  Love this unit.  Huge performance improvement over my 2017 macbook pro.</t>
  </si>
  <si>
    <t>electronics reviewer</t>
  </si>
  <si>
    <t>AGYS3EX752FXXB2RGF6RICQQ55EQ</t>
  </si>
  <si>
    <t>great product no complains</t>
  </si>
  <si>
    <t>sleek clean design, got to use it more to get used to but so far no complaints</t>
  </si>
  <si>
    <t>Eron Tworetzky</t>
  </si>
  <si>
    <t>AHBGIMFC7IYAJ4SQ5ETOEEE5YR4Q</t>
  </si>
  <si>
    <t>I have wanted a MacBook Air for a long time. I am transferring from  Microsoft systems to iOS which involves a steep learning curve .</t>
  </si>
  <si>
    <t>Neivy LÃ³pez QuinteroNeivy LÃ³pez Quintero</t>
  </si>
  <si>
    <t>AG5BI7J4BGMBNWNV3V2H3FT3MTYQ</t>
  </si>
  <si>
    <t>Olivia</t>
  </si>
  <si>
    <t>AEQ5AJA4J534A7HW7333NFMBOUPA</t>
  </si>
  <si>
    <t>Must buy if youâ€™re a Mac person</t>
  </si>
  <si>
    <t>Iâ€™m a Mac girlie and was due for an upgrade. Iâ€™ve only ever had MacBook Pros, but getting the Air was a great choice! Super lightweight, sleek, and so fast. Sound quality is great, screen resolution is perfect, overall value canâ€™t be beat (especially since I got it on sale). Honestly, would buy again however Iâ€™m not expecting to upgrade for awhile!</t>
  </si>
  <si>
    <t>Mel</t>
  </si>
  <si>
    <t>AEHYIFHH2KXVW65TW4FQSMPDODWA</t>
  </si>
  <si>
    <t>Great laptop !</t>
  </si>
  <si>
    <t>Got this on a Black Friday deal for $200. off. A good deal. Comparable to a Mac Book Pro in features for less money. Like it so far. It's  pretty light weight.</t>
  </si>
  <si>
    <t>kgs</t>
  </si>
  <si>
    <t>AHNHVMQPQBVEGCZDBQYFGB7Y5GDA</t>
  </si>
  <si>
    <t>Misleading info</t>
  </si>
  <si>
    <t>The GPU only has 8 cores- not 10 as advertised.  Misleading info. in the description.</t>
  </si>
  <si>
    <t>Abby Gosnell</t>
  </si>
  <si>
    <t>AFNEXSZAYPHWNZIYKECHZAGXOBNA</t>
  </si>
  <si>
    <t>BEST MASCARA HANDS DOWN ðŸ‘ðŸ‘</t>
  </si>
  <si>
    <t>for somebody who doesn't like having eyelashes messed with, this is the best mascara I've ever bought. I used to purchase the too faced "better than sex" mascara, but in comparison to quality and price, essence is hands down better in the long run.I had a period of using fake eyelashes bc my own wouldn't have as much volume, and I was never really satisfied with results of other mascaras. I was stuck in a loop because I'd wear the eyelashes, but then I'd lose my eyelashes so I'd continue to wear them. I was weary on this mascara and I thought "this is too good to be true", and I'm so glad that I made my first purchase because it's exactly what I need to have the "false eyelash". it's not clumpy, it's not tedious to remove, it gives me volume without going over the top, and it gives a very natural look. now if you're somebody who tends to go to bed without washing it off first, the next day it will look different because of the mascara staying on overnight, even after washing your face. so my advice is to make sure you clean your face and eyes as much as you can, and then the next day, it'll be easy to apply and just as you'd like it.I don't tend to write reviews as often as I should, but this is the truest review you'll ever read about the product. I'm not sure who discovered this brand of mascara and helped it grow to be so popular, but THANK YOU, YOU ARE A HERO!</t>
  </si>
  <si>
    <t>karyn klaboe-wallace</t>
  </si>
  <si>
    <t>AFEB34TIHJOOIXVVMGCNV4PADGZA</t>
  </si>
  <si>
    <t>Great surprise!</t>
  </si>
  <si>
    <t>I had no idea if Iâ€™d like this mascara and I donâ€™t remember why I decided to give it a try, maybe the price. Iâ€™ve worn mascara every day of my life, except a handful of times, for 47 years!!!! Iâ€™ve tried many kinds of mascaras. Many!  This one is amazing! It lengthened my lashes with 1-3 swipes of the wand! It even made my lower lashes more visible, much more than the other mascaras I use. It usually takes me several more swipes of different mascaras to get my lashes looking longer and fuller, so when I accomplished that in record (almost no) time, I stopped and realized this is different! It also leaves my lashes soft. I can swipe up with my fingers and it doesnâ€™t feel like I have mascara on! I am ordering more today in case people spread the word and it sells out!  Thank you to whoever makes this!!</t>
  </si>
  <si>
    <t>Billie Adler</t>
  </si>
  <si>
    <t>AFMEGD3FKC6KK6Z46OG7FSR7QV2Q</t>
  </si>
  <si>
    <t>Fabulous mascara but not smudge proof for me :(</t>
  </si>
  <si>
    <t>Based on a copious amount of research and the many reviews of this mascara, I had high hopes that it would be the holy grail for me - someone who has yet to find one that doesnâ€™t leave me with raccoon eyes - a problem I canâ€™t seem to escape from no matter what I try. Not sure if itâ€™s due to the fact that I have very straight lashes and/or the way my eyes are set, but every waterproof, smudge proof product Iâ€™ve tried has failed me.Given the price point on this and the fact that many reviewers said the waterproof version was hard to remove, I decided to first trythe standard voluminous and lengthening version since it is listed as smudge proof. I got the black/brown which was perfect for my hazel eyes. I was 100% amazed at how my lashes looked after applying it â€” have never, ever seen them look so fabulously long, lush and full in all my years of wearing makeup and Iâ€™m in my sixties. All I can say is WOW!I was able to go for about 6-8 hours with no smudging but after that it was all over. At the end of the day I took a look in the mirror and saw a raccoon (or maybe panda) looking back at me. Ugh I was so disappointed! I use a light, translucent setting powder on my under eyes to help prevent concealer creases (a challenge for older women) and mascara from smudging but even so had no luck.  Now Iâ€™ll try the waterproof version and see how that goes. I took one star off for the smudging problem but would otherwise give this product five stars.</t>
  </si>
  <si>
    <t>Yayakelley</t>
  </si>
  <si>
    <t>AGGOGJYH5RMDPORIFIEFCOXHZX3Q</t>
  </si>
  <si>
    <t>The BEST mascara on the market!</t>
  </si>
  <si>
    <t>As a retired hairstylist and MUA I can say without a doubt this is the best mascara on the market now. It ticks all the boxes. The formula doesnâ€™t clump and the wand separates the lashes for a full, natural look. For people with blue eyes give the brown a try. Itâ€™s a very warm brown which makes the blue pop. (Think color theory). For the price you really canâ€™t beat this considering it is recommended that you change out your mascara every 3 months.</t>
  </si>
  <si>
    <t>Helen ,N.J.</t>
  </si>
  <si>
    <t>AEAQVTK4XALATO7CSHNIBHEP2YWA</t>
  </si>
  <si>
    <t>Close to best!</t>
  </si>
  <si>
    <t>This mascara is like almost the best mascara I've ever used The only reason why it's not the best is because at The end of the day sometimes I get raccoon eyes. But I don't wear concealer or foundation so that can be avoided I'm sure. I've never used a mascara so good though, It seriously does not clump, dries fast,makes my lashes longer than any other I've ever tried,,It's really good stuff!</t>
  </si>
  <si>
    <t>Jamie stalter</t>
  </si>
  <si>
    <t>AFXSVVQMLLWQHQYCJS7Y7ANKQ4IQ</t>
  </si>
  <si>
    <t>My new go-to mascara for life!!</t>
  </si>
  <si>
    <t>After trying several different mascara brands, including Maybelline, I finally found my holy grail mascaraâ€”Essence! Iâ€™ve been on the hunt for something that gives me intense volume and bold coverage without needing to layer on tons of product, and this mascara delivers just that.âœ… One Swipe Wonder â€“ The coverage is incredible with just one swipe, leaving my lashes looking full and voluminous. It provides that fanned-out, fluttery effect that I love without clumping.ðŸ’« Thick and Defined Lashes â€“ My lashes look thick, separated, and naturalâ€”all without the need for multiple coats. Itâ€™s the perfect balance between dramatic yet natural.âœ¨ Long-Lasting &amp; Smudge-Proof â€“ I love that this mascara stays in place all day without smudging or flaking. My lashes stay lifted and curled from morning to night, even through long hours or a busy day.Overall, Iâ€™m absolutely in love with this mascara! Itâ€™s everything Iâ€™ve been searching forâ€”voluminous, smudge-proof, and gives me that long, dramatic lash look without the effort. Highly recommend to anyone looking for game-changing mascara that works with just one swipe!</t>
  </si>
  <si>
    <t>Ray Dubiel</t>
  </si>
  <si>
    <t>AFAMNGMHAEER4UVYC6N4FQZIKDPA</t>
  </si>
  <si>
    <t>Didn't get color I ordered</t>
  </si>
  <si>
    <t>I like the mascara  although I look like a raccoon before the end of the day.  Translation--it smudges.  But I ordered Brown and received "new" Brown/Black.  If I wanted that shade, I'd have bought L'OrÃ©al.  But price wasn't worth bother of returning.  Don't know whether to blame company or Amazon, but I wasn't happy.</t>
  </si>
  <si>
    <t>BabyKitty</t>
  </si>
  <si>
    <t>AGD4RQ3GXVHFWLWUMUJEPBZFQVRA</t>
  </si>
  <si>
    <t>Good for the price</t>
  </si>
  <si>
    <t>I've tried many different mascaras over the years and just feel like they are all basically the same.  All promise to make your lashes longer, fuller, curlier.  And in my opinion, that's basically what all mascaras do.  Its very hard to tell if one is any better than the other.  But what I like about this one, is that it is affordable.  I've purchased mascara from department stores that have cost way more and this one, and I feel this one works just as good as those high end brands.  So, I wouldn't say that this one is any better or worse than just going to the drug store and picking up a mascara there, but the price can't be beat.  I will also say that the wand is very nice.  I like that it is tapered at the tip.  That helps to get all the tiny lashes on the inside corner of your eye and the lower lash line and your lashes do appear to look longer.  Again, nothing spectacular except for the price!</t>
  </si>
  <si>
    <t>Lisa Lottie</t>
  </si>
  <si>
    <t>AGUF7XAJA5H5SOQM76GSJMLGS3HQ</t>
  </si>
  <si>
    <t>Great product for the price.</t>
  </si>
  <si>
    <t>Actually much better than I anticipated. I have been using fiber lash mascara for a long time now but saw the reviews and price on this mascara and decided to give it a try. I am getting older and have lost a lot of my hair due to an illness and the medicine that I was taking. My lashes were sparse to say the least. This mascara definitely lengthened my lashes.</t>
  </si>
  <si>
    <t>K</t>
  </si>
  <si>
    <t>AHIEZM7X64E6QNWBUZACGI6R5EEA</t>
  </si>
  <si>
    <t>Surprised!</t>
  </si>
  <si>
    <t>I wasn't expecting much with how cheap this is but it's good for the price! I am a mascara junkie, meaning I buy mascara just because I want it or it looks pretty. I have literally tried every mascara you can possibly think of and this one is probably in one of my top 10 for sure. I have only used it one time (16 hours of wear) and it didn't cause ANY irritation whatsoever. Which is huge for me because of how long I wear my makeup. I can usually tell within the first 30 seconds of application if the mascara is going to be decent or not so take it from me when I say this stuff is great. I have naturally long lashes and this stuff made them look like I had fake lashes on for sure! I only left 4 stars because I thought this was waterproof. But that's my own personal preference so I just put a coat of my favorite waterproof mascara over top of this and it lasted all day long! So if you're hesitant on whether or not to buy it, just do it! I bought the black one first and now I'm going to try the brown one because I have issues. Also ladies, don't forget to use that eyelash curler ðŸ˜‰</t>
  </si>
  <si>
    <t>DreamyOne</t>
  </si>
  <si>
    <t>AFQDOUNPCWVWCE67O5XL42O4PFVQ</t>
  </si>
  <si>
    <t>BEST MASCARA EVERâ€¦. And Iâ€™ve tried most</t>
  </si>
  <si>
    <t>Over the years Iâ€™ve tried most mascaras. My eyes are my best feature so mascara is important to me.  I want to enhance what I have rather than looking ridiculous with heavy fake lashes.This mascara is phenomenal. I do have long lashes but they generally do not hit my glasses since I wear them a little down on my nose (due to sensitivity from a fracture). Well, with this mascara, my lashes became jammed against me glasses.  The added length is impressive.I highly recommend this mascara.  You can decide to look like a ridiculous caricature of some sort of animal (very often a cartoon donkey) with false lashes or you can choose this mascara to enhance what youâ€™ve got.Choose this.</t>
  </si>
  <si>
    <t xml:space="preserve">Brenda </t>
  </si>
  <si>
    <t>AHEAZI2D2OWKDORUE5RLEP4KWNRA</t>
  </si>
  <si>
    <t>This is the best mascara I have found so far and I have tried many name brands. This mascara  does not clump and a little bit goes a long ways. Really makes your eye lashes fuller and longer. The more you put on the longer they get! I definitely recommend this mascara. Iâ€™m going to purchase the waterproof next time this does smudge a little but not too bad.</t>
  </si>
  <si>
    <t>StaceyStacey</t>
  </si>
  <si>
    <t>AE6IEYBCCMZQZE7VT6T2HWT7RVYQ</t>
  </si>
  <si>
    <t>AWESOME BUDGET FRIENDLY MASCARA!</t>
  </si>
  <si>
    <t>My favorite mascara! I have short stubby eye lashes and this mascara makes me look like I actually have lashes! Itâ€™s not clumpy and goes on nicely! It does a nice job at separating my lashes too bc they seem to want to group together. Cute bottle and very budget friendly! Check out my before and after! (After is just of one coatâ€¦no combing out, no eyelash curler just the mascara!</t>
  </si>
  <si>
    <t>S. F.</t>
  </si>
  <si>
    <t>AGOKA2FGSZ7EYDF3UT6L43C4NJIQ</t>
  </si>
  <si>
    <t>The best mascara I've ever used, bar none.</t>
  </si>
  <si>
    <t>I rarely write a review unless a product is amazing.  I used probably 50 mascaras throughout my life from a few dollars to over $40 per tube and this is my very favorite.  I goes on thick but doesn't flake.  It builds up fast and lengthens in just a few swipes.  It saves so much drying and building time.  Makes my lashes instantly longer.  I do recommend and I thought I paid $14 for one tube, to my surprise I received three--made me love it even more.</t>
  </si>
  <si>
    <t>Arianna</t>
  </si>
  <si>
    <t>AE6RWHWWNGTJY4AZE5JSBN3G34VA</t>
  </si>
  <si>
    <t>Best Mascara!</t>
  </si>
  <si>
    <t>I have short lashes and have always been underwhelmed by mascara. I have tried many expensive brands like Benefit, M.A.C, and Tarte. None of them can even hold a candle to this one! It makes my lashes long, thick, and separated. Really does give the false lash look, it looks like I have a classic set of lash extensions on when I wear this! I have sensitive eyes and wear contacts and have no issue with any irritation. It has easily become my favorite and I canâ€™t believe itâ€™s only $5. If youâ€™re considering trying it I say go for it!</t>
  </si>
  <si>
    <t>AGHN3BRCASPFPKL6JNUAZ2ADQA5Q</t>
  </si>
  <si>
    <t>Quality is exceptional. Price can't be beat.</t>
  </si>
  <si>
    <t>I am fully impressed with this mascara. I have purchased several brands of mascara, most of which are (too) expensive. I've found that this brand is better than those purporting to be 'excellent.' Essence provides immediate results; it's smooth, does not refuse to wash off (I found that other types that glue to your eyelashes can prove fatal for some lashes), and really looks nice. The price is a dream (compared to other brands).</t>
  </si>
  <si>
    <t>Jessielyn Daignault</t>
  </si>
  <si>
    <t>AHUNCBP2CDXAN6TRWUMCGM6O6MMA</t>
  </si>
  <si>
    <t>Loving it!</t>
  </si>
  <si>
    <t>So far I love this product and it was a great price! Definitely speaks for itself! My lashes are fuller and longer and I love it! I'm very picky with my products. Working in the quality control department has definitely made me aware of the quality and the ingredients in the products I use! This one is great!</t>
  </si>
  <si>
    <t>Dollcraze</t>
  </si>
  <si>
    <t>AH7KLKD3O3DKAIML3OFINI5RHJKA</t>
  </si>
  <si>
    <t>Brown Essence Princess Mascara is Gorgeous</t>
  </si>
  <si>
    <t>I adore Essence Lash Princess Mascara and first got it in black which was lovely and decided to try the brown shade! I was shook because the brown - black shade is stunning and isn't as harsh as the black which is gorgeous but I have found myself reaching for the brown- black shade as it is so flattering! I have green eyes and sometimes like a little less dark colors and this is the perfect match!  I absolutely adore Essence Princess Lash Mascara formula as it's a tubing mascara that rivals "high end" mascaras yet costs $4.99!!! I can't get over the price when it separates, gives volume, and lengthens! Tip: apply from the bottom and shimmy outward but don't keep applying too many coats with this mascara or it will clump. You could wipe off the excess on a paper towel or buy a lash comb tool but it really works wonders! I have and will continue to repurchase this mascara!</t>
  </si>
  <si>
    <t>Danielle Singh</t>
  </si>
  <si>
    <t>AHMIHDCA4BT3FTBR5PGPWESKAHLA</t>
  </si>
  <si>
    <t>Great for the price!!!</t>
  </si>
  <si>
    <t>I went off the reviews and they were right. For the price, this mascara does the trick. I love the old classic wand, not plastic like most of the new ones. Made my lashes look gorgeous!</t>
  </si>
  <si>
    <t>MrsMarTay</t>
  </si>
  <si>
    <t>AGZIAEWWCERFSMB3M5UJGWYNRFWQ</t>
  </si>
  <si>
    <t>The Hype Is Real!</t>
  </si>
  <si>
    <t>Yaaasssssss!  Pricier doesnâ€™t necessarily mean better! I have always bought high-end makeup and cosmetic products. Saw a review on this and thought. â€œWhat the heck? What do I have to lose?â€  LADIES! The reviews are true. My lashes are long, lush and beautiful. I never wouldâ€™ve believed I could get this look with a $4.00 product. I just received this and tried it. Havenâ€™t had time to take before and after photos. But I will update this review soon to show that the hype is real!</t>
  </si>
  <si>
    <t>Horse WhispererHorse Whisperer</t>
  </si>
  <si>
    <t>AHPPR7OBSCWWNKOJ6CGWSDC2ACIQ</t>
  </si>
  <si>
    <t>Great Lightweight Moisturizer!</t>
  </si>
  <si>
    <t>This is a delightful, lightweight moisturizer suitable for both daytime and nighttime use. I purchased a jar for myself and another for my husband. It effectively keeps skin moisturized throughout the day.  It's non-greasy and absorbs readily. It can be worn under makeup and makeup primer.  It comes in a 2-ounce plastic jar and is affordably priced at $15. I've been using it for a few days and appreciate its Vitamin C content, which brightens and evens skin tone.  However, continued use is needed to fully assess these benefits. Based on my initial experience, I find this daily moisturizer versatile and highly enjoyable. I plan to repurchase it due to its moisturizing benefits and its light, non-greasy texture. It works well with my typically oily skin. I wholeheartedly recommend this product.</t>
  </si>
  <si>
    <t xml:space="preserve">Doris </t>
  </si>
  <si>
    <t>AFT377GADXPAY7MU22A5F7GNLITA</t>
  </si>
  <si>
    <t>JUST TRIED LAST NIGHT LOVE IT!</t>
  </si>
  <si>
    <t>THIS SMELL AMAZING AND GOES ON AND ABSORBS GREAT. MY SKIN FELT GOOD THIS MORNING AFTER SLEEPING WITH IT ON. I WILL BUY THIS AGAIN. I LIKE EVERYTHING ABOUT IT. GREAT PRODUCT!</t>
  </si>
  <si>
    <t>Deborah Maria</t>
  </si>
  <si>
    <t>AELZ6AWXW5ON3SLFQ27VFDN4XAFA</t>
  </si>
  <si>
    <t>Goes On Smooth and Feels Light</t>
  </si>
  <si>
    <t>This is my first time using this product.I am delighted with this lightweight, non-oily cream. The smooth and silky formula provides instant hydration, leaving my skin incredibly soft. I am excited to see if it helps fade my dark spots!I awarded 4 stars cautiously, unsure of its effectiveness on dark spots. I will adjust the rating in my updated review based on the results.UPDATE:As promised, I am writing an update and updating my rating for this product.This product is proving to be effective in lightening my dark spots. I was expecting to update my review in 1 month; however, I am seeing marked results in a little over 2 weeks.Before use - I always clean my skin. My cleanser of choice is Cerave Foaming Facial Cleanser. I believe that it is important to clean the skin before applying the cream for effective results.My review for this product is now 5 stars. I rated it on texture, scent &amp; effectiveness.</t>
  </si>
  <si>
    <t>O.A</t>
  </si>
  <si>
    <t>AFK5ANXXXLOKB2VUYKIWB6AN2M4A</t>
  </si>
  <si>
    <t>Good, lightweight face cream</t>
  </si>
  <si>
    <t>I like the cream. It smells pleasant, it's lightweight. Has no SPF so I only use it at night. Doesn't irritate my skin, but does sting a little bit, especially if my skin is more irritated due to dry, cold weather.I can see a difference in the brightness of my skin.I do use other night creams in rotation. I would recommend and have bought it more than once.</t>
  </si>
  <si>
    <t>JornaJorna</t>
  </si>
  <si>
    <t>AEQSZQDVDGDHOVZUYCJ6ETJ5S3YQ</t>
  </si>
  <si>
    <t>Great Product and it works well</t>
  </si>
  <si>
    <t>Works very well.. brightens...and even skin tone. This is my 2nd jar.</t>
  </si>
  <si>
    <t xml:space="preserve">Shirley kingsby </t>
  </si>
  <si>
    <t>AEJHXWUAOTEDDP6VAXV4KX6M6CDQ</t>
  </si>
  <si>
    <t>Moisturizer</t>
  </si>
  <si>
    <t>I love it, will order again</t>
  </si>
  <si>
    <t>ERNEST</t>
  </si>
  <si>
    <t>AGLFLQZIC3LEPPEU56QUX7DS27CQ</t>
  </si>
  <si>
    <t>Its a 10</t>
  </si>
  <si>
    <t>Iâ€™ve been using the Olay Bright &amp; Even Vitamin C with Lactic Acid Face Moisturizer for a few weeks now, and Iâ€™m incredibly impressed with the results! The lightweight formula absorbs quickly and doesnâ€™t leave any greasy residue, which is perfect for my combination skin. It instantly hydrates and brightens, and over time, Iâ€™ve noticed a significant improvement in my uneven skin tone.The combination of Vitamin C and lactic acid works wonders to gently exfoliate and brighten my complexion, leaving it smoother and more radiant. I also love that it comes in eco-friendly, recyclable packaging, so itâ€™s great for both my skin and the environment! The 2 oz value size is also a great dealâ€”more product for the price without compromising quality.Overall, I highly recommend this moisturizer if youâ€™re looking for something effective to brighten and even out your skin tone. Itâ€™s definitely become a staple in my skincare routine!</t>
  </si>
  <si>
    <t>Lou</t>
  </si>
  <si>
    <t>AESJWOIHXOVKMSOSCNMI6AXWCZWA</t>
  </si>
  <si>
    <t>Slow results</t>
  </si>
  <si>
    <t>See no results yet had several weeks.. I have had other brands and seen results start in a week.</t>
  </si>
  <si>
    <t>Lucy Counts Palmer</t>
  </si>
  <si>
    <t>AEKSCLBYXGE77Q27KGZOSJXVFT5Q</t>
  </si>
  <si>
    <t>Wow!  Love it!</t>
  </si>
  <si>
    <t>I canâ€™t believe Iâ€™ve been an Oil of Olay fan all these years and have never tried this product before. Itâ€™s awesome. So glad I bought. Goes on light. Makes your skin brighter and kind of glows.</t>
  </si>
  <si>
    <t>Sherry B</t>
  </si>
  <si>
    <t>AGDJUAZTNRGPWLLVWAOQ4ACIVASA</t>
  </si>
  <si>
    <t>Love this stuff</t>
  </si>
  <si>
    <t>So soft on my skin and it absorbs nicely.</t>
  </si>
  <si>
    <t>COKO</t>
  </si>
  <si>
    <t>AFWVDCARVINQF3GFHTPWLPVB4XMA</t>
  </si>
  <si>
    <t>Glowing</t>
  </si>
  <si>
    <t>I noticed a difference after the first week. I actually forgot to put on my make up that I normally use to hide dark spots.</t>
  </si>
  <si>
    <t>Reginald C Dinson</t>
  </si>
  <si>
    <t>AEHSDNIH7JF3CGIXNJ6HT2RLZXYQ</t>
  </si>
  <si>
    <t>Radiant Skin</t>
  </si>
  <si>
    <t>Love this product and the price</t>
  </si>
  <si>
    <t>JoannDecant</t>
  </si>
  <si>
    <t>AG2I3DMJL4VX2AWOQ2MAJ4F4MHHA</t>
  </si>
  <si>
    <t>phyu</t>
  </si>
  <si>
    <t>AF22AYCJQEJACIXS6Z74OYG77EOA</t>
  </si>
  <si>
    <t>So good</t>
  </si>
  <si>
    <t>It was really good.i love it.</t>
  </si>
  <si>
    <t>Suenanna</t>
  </si>
  <si>
    <t>AFJ3G2GQBKENBXMXAR5IKD3GRKUA</t>
  </si>
  <si>
    <t>Best Ever</t>
  </si>
  <si>
    <t>I have always used products by Olay so was not surprised at how wonderful this one was. It really lives up to its hype. Once again many thanks to Olay for a fabulous product</t>
  </si>
  <si>
    <t>Altheria</t>
  </si>
  <si>
    <t>AFCGAOHQFP2J23J275SQ2YBXVX3Q</t>
  </si>
  <si>
    <t>St</t>
  </si>
  <si>
    <t>Oluwabusola Sowunmi</t>
  </si>
  <si>
    <t>AHRBEIRKMNBLLWSYBHQTVSSWX4MQ</t>
  </si>
  <si>
    <t>Help to brighten my hyperpigmentation</t>
  </si>
  <si>
    <t>D'Angelo King</t>
  </si>
  <si>
    <t>AEHSH3JXHJ3EQ57JBQGJESFBP6MQ</t>
  </si>
  <si>
    <t>Works</t>
  </si>
  <si>
    <t>Works if you keep using it</t>
  </si>
  <si>
    <t xml:space="preserve">Stephanie dewaide </t>
  </si>
  <si>
    <t>AFOZGXAUPOTOOCMYRLU6VYPER5ZQ</t>
  </si>
  <si>
    <t>Itâ€™s good</t>
  </si>
  <si>
    <t>Itâ€™s great for spring and summer, but donâ€™t rely on it for fall and winter if you live in a northern state. I had to switch to a thicker cream for the day time to actually stay hydrated during the cold days.</t>
  </si>
  <si>
    <t>AEUJSDJDCZUTUJU6U5JMWJIT3Q6Q</t>
  </si>
  <si>
    <t>Seeet</t>
  </si>
  <si>
    <t xml:space="preserve">Henry </t>
  </si>
  <si>
    <t>AHAUKXM5JBGNZGBR76ABMOQVZ4SA</t>
  </si>
  <si>
    <t>I'm satisfied totally</t>
  </si>
  <si>
    <t>That my item arrived on timeI'll order again once I'm out</t>
  </si>
  <si>
    <t>Diva2007Amazon Customer</t>
  </si>
  <si>
    <t>AEX6BQ5J5VW47MFYMO7RMKH4Z22A</t>
  </si>
  <si>
    <t>Good value for the money. Readily available.</t>
  </si>
  <si>
    <t>Sophia N.</t>
  </si>
  <si>
    <t>AGZNN5TNRMDQTOYQT4MQIXJSBLPQ</t>
  </si>
  <si>
    <t>Highly Recommend.</t>
  </si>
  <si>
    <t>Strong but I love it.</t>
  </si>
  <si>
    <t>Therese Gautreaux</t>
  </si>
  <si>
    <t>AEGU7MVBA2DNFIKP56VGZ6DXPXHA</t>
  </si>
  <si>
    <t>Listerine</t>
  </si>
  <si>
    <t>What can I say? Best mouth wash around</t>
  </si>
  <si>
    <t>Cynthia T.</t>
  </si>
  <si>
    <t>AG2NPTG7JJ4M4FOE5E4SNRPZJDWQ</t>
  </si>
  <si>
    <t>driver</t>
  </si>
  <si>
    <t>Product is fine but the driver through my package in the yard with no site of a dog in it.</t>
  </si>
  <si>
    <t>M Elaine Beck</t>
  </si>
  <si>
    <t>AFX5LTZVTUKC7E6EKJI3DPKI5DZQ</t>
  </si>
  <si>
    <t>Reorderr</t>
  </si>
  <si>
    <t>Kathleen</t>
  </si>
  <si>
    <t>AH3CU5V7733T4KSHRZIDXZKDIO6Q</t>
  </si>
  <si>
    <t>Big bottles</t>
  </si>
  <si>
    <t>I think a good price for 2 large bottles of Listerine  Minty fresh flavor</t>
  </si>
  <si>
    <t>Carolina  Machado</t>
  </si>
  <si>
    <t>AGB7TMX5ABHOKBR3XTHI3QEAKG3Q</t>
  </si>
  <si>
    <t>I loved</t>
  </si>
  <si>
    <t>a</t>
  </si>
  <si>
    <t>AHMZQLWDIL25MP7F3GOD3USAHI4Q</t>
  </si>
  <si>
    <t>Bulldog</t>
  </si>
  <si>
    <t>AHRWXTLKJRF2EC3NFRRYXD2T6X6Q</t>
  </si>
  <si>
    <t>easy to use</t>
  </si>
  <si>
    <t>Well branded product</t>
  </si>
  <si>
    <t>MARY ponthan</t>
  </si>
  <si>
    <t>AEZJBPHBZ5E4UYGFTHECC4IR57CQ</t>
  </si>
  <si>
    <t>Best stuff â€¦ top to bottom</t>
  </si>
  <si>
    <t>Use it on your teeth.Use it on your feet.Either way, verrrrry refreshing!</t>
  </si>
  <si>
    <t>David D. Fernandez</t>
  </si>
  <si>
    <t>AGOWZRGT6P5SGPKHHLGAKWMXWRMQ</t>
  </si>
  <si>
    <t>Month wash</t>
  </si>
  <si>
    <t>This is what I use.  Works fine for me</t>
  </si>
  <si>
    <t>Reviewer</t>
  </si>
  <si>
    <t>AGIVXSWSSZATLMPLOB5EAV5XAABA</t>
  </si>
  <si>
    <t>Just right</t>
  </si>
  <si>
    <t>Melissa Kopf</t>
  </si>
  <si>
    <t>AGANPYZCUMJGDGN4WWBS4XKXOSGQ</t>
  </si>
  <si>
    <t>I don't like to not have mouthwash and it is a good price for 2 big bottles.</t>
  </si>
  <si>
    <t>Jackie</t>
  </si>
  <si>
    <t>AGUC5Z4XPKMAFR2KVCAULS2CSA7Q</t>
  </si>
  <si>
    <t>Delivered quickly and good price.</t>
  </si>
  <si>
    <t>This  is a very good mouth wash.</t>
  </si>
  <si>
    <t>Fe fe</t>
  </si>
  <si>
    <t>AHWI4MVWIQXS7E7AIWPMOEOTSVIA</t>
  </si>
  <si>
    <t>Great taste,freshen breath</t>
  </si>
  <si>
    <t>Easy to take,don't need that much,money saving.</t>
  </si>
  <si>
    <t xml:space="preserve">Natalia </t>
  </si>
  <si>
    <t>AE6W3UDHBNG2E7Z3KARWTGJEFW6Q</t>
  </si>
  <si>
    <t>OH User</t>
  </si>
  <si>
    <t>AHTYT6YXV67FSTSLCGRLZGC736DA</t>
  </si>
  <si>
    <t>delivered quickly as promised- great value</t>
  </si>
  <si>
    <t>AE46S6ICTS7QE3FNSSKVIV2TLOXA</t>
  </si>
  <si>
    <t>DTM</t>
  </si>
  <si>
    <t>AHVL2MW3WKKFHXAQE6MES4UNPZGA</t>
  </si>
  <si>
    <t>Good mouthwash</t>
  </si>
  <si>
    <t>Does the job and does not burn.</t>
  </si>
  <si>
    <t>karen anderson</t>
  </si>
  <si>
    <t>AET7M2UBUPSBPZP766L7JYXQ6LEA</t>
  </si>
  <si>
    <t>High Quality great for soap making</t>
  </si>
  <si>
    <t>Gina</t>
  </si>
  <si>
    <t>AGMGK4XJNB7YLYPLLBLSA52WS55A</t>
  </si>
  <si>
    <t>A+++ Almond Oil</t>
  </si>
  <si>
    <t>I have been using Almond Oil for a long time to make my homemade products. I wanted to purchase a larger container because I do through Almond Oil like crazy. I had been searching and pricing different sizes and this gal from Baja Precious was the best. I received it quickly which I was certainly surprised.The oil is a light yellow and very see through. It does not have a strong smell. Which for me is great as I dont need anything too overpowering for my products. I like that is food grade safe. Almond Oil has so many beneficial factors just like Coconut Oil. You can use it as a skin moisturizer right after a shower. Before you dry off, spritz the Almond Oil on and let it soak in with the water. Your skin will feel soft, silky and smooth.I use the Almond Oil to make lotions, scrubs, lip balms, soaps and more. You would be amazed at how many wonderful things you can change in your home to get rid of the nasty toxins and chemicals in commercial products. Another thing I loved was the almonds are grown in the United States and the Oil is processed here too.</t>
  </si>
  <si>
    <t>Amazon Customer chuck</t>
  </si>
  <si>
    <t>AGPN2ZIJBAVV6ZELF6YHWH3FTZWQ</t>
  </si>
  <si>
    <t>I love this stuff</t>
  </si>
  <si>
    <t>I bought this oil to try to control carpenter bees. I haven't had a chance to use it for that, but the flavor of this oil is excellent. I've used it on salads and the nutty flavor was wonderful. the container says it is good for frying , It has a high smoking point . Its pricey, but for me its worth it.</t>
  </si>
  <si>
    <t>allyson</t>
  </si>
  <si>
    <t>AH3DUC453QRWZYJ3L4XY55OVJIDA</t>
  </si>
  <si>
    <t>Great for all natural products thank you</t>
  </si>
  <si>
    <t>Gibby</t>
  </si>
  <si>
    <t>AGJQUTI5D2WJNT3QQKITYE6F5PEA</t>
  </si>
  <si>
    <t>Scentless and tasteless almond oil</t>
  </si>
  <si>
    <t>The item is exactly as described.  I did not notice that the package says no aroma, and I am disappointed in that because I wanted the almond scent..  So if you are looking for a scent-free almond oil...this is it.  The package also states that the flavor is very subtle...indeed it is, so subtle that I cannot taste it at all; I typically like strong flavors.  Unsure at this point if I will order again, there are some very good uses for unscented oils, but those were not my intention.  Totally my own fault for not reading everything before placing my order, it is clearly stated on the product packaging.</t>
  </si>
  <si>
    <t>Jennifer Collins</t>
  </si>
  <si>
    <t>AG4MPRXIJGMCKI66JXILGNIVFBCQ</t>
  </si>
  <si>
    <t>Purchased this to use in body care products and it was exactly as I hoped and would definitely recommend</t>
  </si>
  <si>
    <t>JS</t>
  </si>
  <si>
    <t>AFBCFLVP7TMU2YQ4YMSA3DE64QRQ</t>
  </si>
  <si>
    <t>Great source of natural Vitamin E</t>
  </si>
  <si>
    <t>I bought this almond oil basically as moisturizer It works really well for the purpose no bad smells</t>
  </si>
  <si>
    <t>sachou Theodore</t>
  </si>
  <si>
    <t>AGEN2LS7F4TO2MTYEFNHODGETCKQ</t>
  </si>
  <si>
    <t>I keep buying this product because he got a lot of benefits for my skin and my hair. The almond oil contain many nutrients that are good for the skin, including vitamins minerals. Sweet almond oil can be safely used as a cleaner, moisturizer or targeted for your face. He protect my hair from damages and boots shine, hydrates my skin. I receive my order with no damage, the smell is not strong.</t>
  </si>
  <si>
    <t>Debra Lechner</t>
  </si>
  <si>
    <t>AETQ6FGY75OFRTVTVJD6QRHQU4DA</t>
  </si>
  <si>
    <t>Changing?</t>
  </si>
  <si>
    <t>Iâ€™ve been buying this Sweet Almond Oil by the gallon for years and Iâ€™ve always been very pleased with it. In the last few months the color has changed from a rich, golden color to a pale yellow. Are the gallons being mislabeled somewhere? Is the oil being cut with a lesser quality and priced seed oil?</t>
  </si>
  <si>
    <t>Arizona ReaderArizona Reader</t>
  </si>
  <si>
    <t>AEIJSGWZPSZWFMUTEUYKZX2PXYPA</t>
  </si>
  <si>
    <t>Why Is My Latest Order A DIfferent Color ?</t>
  </si>
  <si>
    <t>I've ordered this oil 3 times previously and have been 100% satisfied with it. My latest order arrived yesterday and the color of the oil in the new bottle is substantially lighter than in my previous orders (see the picture). I'm wondering why this is the case and it has me mildly concerned about the viability of the product in my latest bottle.</t>
  </si>
  <si>
    <t>Kory Hildebrand</t>
  </si>
  <si>
    <t>AGOCIO2DIRMQHAHSWVHZP2ATTLCA</t>
  </si>
  <si>
    <t>GREAT PRODUCT, AND SO MUCH CHEAPER TO BUY BY ...</t>
  </si>
  <si>
    <t>GREAT PRODUCT, AND SO MUCH CHEAPER TO BUY BY THE GALLON.  I PLACE A PLASTIC JAR FULL OF IT ON MY COUNTER TO USE AND PUT THE GALLON IN THE GARAGE SECOND FRIDGE UNTIL I NEED SOME. IT IS GREAT FOR THE SKIN 'FROM THE INSIDE OUT.' I RECENTLY PURCHASED THE BAJA GALLON OF AVOCADO OIL AND DO THE SAME PROCEDURE WITH IT.  THE AVOCADO OIL IS EQUALLY AS SUPERB, IF NOT BETTER.  ONE TEASPOON PER DAY OF EACH OIL (40 CALORIES EACH) AND YOU WILL LOOK  IN THE MIRROR AND SEE THE DIFFERENCE.  AND DON'T FORGET TAKING THE ONE TEASPOON OF 'MICKEY T 8' MEDIUM CHAIN TRIGLYCERIDE OIL FOR YOUR BRAIN.  LET'S ALL BE HEALTHY INTO OLD AGE. ENJOY.</t>
  </si>
  <si>
    <t>Rashmi</t>
  </si>
  <si>
    <t>AF5WQ4FLPVSFDRPEVWUBKVKBQOWA</t>
  </si>
  <si>
    <t>Itâ€™s what I was looking for</t>
  </si>
  <si>
    <t>I wanted to use it for massage, hair oiling, and some other miscellaneous uses, I am happy that itâ€™s edible too, so sometime I can mix in my milk or make something from it, it has the nutty smell of almonds which I like.</t>
  </si>
  <si>
    <t>Stephen T. Nute</t>
  </si>
  <si>
    <t>AFBBALOVIYNUK4P3777VX5IYJISA</t>
  </si>
  <si>
    <t>Quality product, quality price!</t>
  </si>
  <si>
    <t>I use almond oil most for moisturizing. I also love the scent of almond so I add almond extract to get my skin smelling sweet!This oil dries quickly, as the molecules are smaller than jojoba oil or the likes.I sometimes use it for cooking desserts.</t>
  </si>
  <si>
    <t>Steve B.</t>
  </si>
  <si>
    <t>AEJSCZVFTOMWZB2YGNDRFQ2FOCBQ</t>
  </si>
  <si>
    <t>Product is consistently excellent.</t>
  </si>
  <si>
    <t>We have a spike in demand and our purchases are available and shipped right away.Love the product's performance.</t>
  </si>
  <si>
    <t>Ms. C</t>
  </si>
  <si>
    <t>AGKFJA73UNA44RW4JUTUZRMYAIIQ</t>
  </si>
  <si>
    <t>No Scent Whatsoever!</t>
  </si>
  <si>
    <t>I was very hesitant with ordering this. It's a gallon so if it had any kind of scent it would have been a waste. It does not smell at all. I was plum surprised to say the least! I use it in my body and hair care products. I will be purchasing again. Thank you</t>
  </si>
  <si>
    <t>Jackie A.</t>
  </si>
  <si>
    <t>AH4SBESOJS3KMLNXD62AOX24MSUA</t>
  </si>
  <si>
    <t>Spices up love life BIG TIME</t>
  </si>
  <si>
    <t>I have got myself all my friends and family addicted to this Sweet Almond oil and pure castor Oil. These products change everything and every ware on my body and hair. We all love these products, I get complements ALL The time and LOVE IT FOR MESSAGES ðŸ¥°</t>
  </si>
  <si>
    <t>Terri Schmidt</t>
  </si>
  <si>
    <t>AG35G5SHT2FTWTKAAO4QSBK6U3DQ</t>
  </si>
  <si>
    <t>Used as body oil</t>
  </si>
  <si>
    <t>I have dry skin and put this almond oil on it every time I shower (every other day) - before toweling off.  It keeps my skin moist.  I found this product when my local food co-op stopped selling almond oil in bulk.  One gallon lasts me almost a year.  It's a good value.</t>
  </si>
  <si>
    <t>gagandeep kaur</t>
  </si>
  <si>
    <t>AHK7WAVH4GNXA4KUGOTRNJSJ7CIQ</t>
  </si>
  <si>
    <t>My hair feels so good after applying</t>
  </si>
  <si>
    <t>Morgan Campbell</t>
  </si>
  <si>
    <t>AFCZFSCEV6GTRU2CGRI4YY7EE6AQ</t>
  </si>
  <si>
    <t>I moisturize my skin with this!</t>
  </si>
  <si>
    <t>I have been using this for two years. I order a gallon of almond oil from this seller every month. I rub my entire body down with almond oil after EVERY SHOWER. I love this stuff. It moisturizes my skin without being greasy. I will keep using!</t>
  </si>
  <si>
    <t>AG3EEAF3BDGFIWF4Q6PZB4SBXBAQ</t>
  </si>
  <si>
    <t>Great stuff!!</t>
  </si>
  <si>
    <t>I love this stuff; I use it in my soaps my lotions and my foods!!  Beautiful product.  i've gone thru two gallons so far and still loving it!</t>
  </si>
  <si>
    <t>Monica</t>
  </si>
  <si>
    <t>AEUCP7JM32USGMTFVFS7YUCVBH3Q</t>
  </si>
  <si>
    <t>AMAZING!!!</t>
  </si>
  <si>
    <t>The Seven Minerals Pure Magnesium Oil Spray has been an absolute game-changer for me! As someone who values natural wellness, I love that this USP-grade magnesium comes from an ancient underground Permian seabed, ensuring purity and potency. It absorbs quickly and effectively, helping to relieve muscle cramps, tension, and even improve my sleep. Iâ€™ve noticed a huge difference in my energy levels and relaxation, especially after long days. Unlike other magnesium oils, this one doesnâ€™t leave a sticky residue, and I appreciate that itâ€™s free from unhealthy trace minerals. The 12 oz bottle lasts a long time, making it a great value. I also love using it after workouts or before bed to sleep as a baby.</t>
  </si>
  <si>
    <t>RealDealReviews</t>
  </si>
  <si>
    <t>AHK2WGLW2YJV2USLJYV6CINFXR6Q</t>
  </si>
  <si>
    <t>Seven Minerals Magnesium Oil Spray: Because Your Muscles Deserve to Chill</t>
  </si>
  <si>
    <t>Okay, hereâ€™s the deal...your muscles are probably tight, like a pair of jeans after Thanksgiving dinner. But fear not, because Seven Minerals Pure Magnesium Oil Spray is about to come to the rescue like a personal masseuse who doesnâ€™t ask for tips.This isnâ€™t just any magnesium spray, folks. Oh no, this is pure, USP grade magnesium, extracted from the ancient, underground Permian Seabed right here in the USA. Itâ€™s like taking a dip in the Fountain of Youth for your body, except it doesnâ€™t involve getting wet or any awkward middle-aged existential crises.The 12 oz bottle is like your ticket to relaxation, and trust me, this stuff lasts 9 months...thatâ€™s longer than most of your New Year resolutions. With just a few spritzes on those sore spots, youâ€™ll feel the magic (literally) working its way into your muscles and joints. Itâ€™s perfect for helping with relaxation, easing muscle cramps, and basically making you feel like you just got a private, 5-star massage...without the weird small talk.Also, letâ€™s talk about the free eBook that comes with it. Because who doesnâ€™t want to be an expert on magnesium? Itâ€™s like the bonus content for a DVD, except instead of deleted scenes, youâ€™re learning how to improve your health. Win-win.PROS: â€¢ Magnesium magic: This stuff actually works. It helps relieve muscle cramps, soreness, and can even make you feel like youâ€™re walking on clouds (or at least like youâ€™ve had a decent stretch). â€¢ Long-lasting: The 12 oz bottle lasts 9 months, which is great because your muscles canâ€™t afford to be pampered just once. â€¢ No junk: Itâ€™s free from all those unnecessary trace minerals that you donâ€™t want anywhere near your skin. Pure magnesium, no filler. â€¢ Free eBook: Who doesnâ€™t love a bonus? And youâ€™re learning about magnesium, which is basically like being a wellness guru without the need for crystals.CONS: â€¢ Spray can be a littleâ€¦ sticky: If you overdo it, your skin might feel a little oily, but hey, itâ€™s not like itâ€™s going to ruin your life. Just donâ€™t go hugging anyone after applying, unless they love the feeling of magnesium on their skin. â€¢ Not a quick fix: If your muscles are in deep distress, this might take a couple of uses to really kick in. Patience, grasshopper.This magnesium oil spray is like a high-five for your muscles that lasts way longer than the average high-five. Whether youâ€™re dealing with cramps, tension, or just need to relax, Seven Minerals has you covered. So spray it on, kick back, and pretend youâ€™re on a beach somewhere in the Bahamasâ€¦ even if itâ€™s just your living room.So go ahead, treat your muscles like the royalty they are. You deserve it.</t>
  </si>
  <si>
    <t>Nina S.</t>
  </si>
  <si>
    <t>AHXA6SBAZIKMBCHY5RMGTCPGIEOQ</t>
  </si>
  <si>
    <t>Sevenâ€™s Pure Magnesium Oil Spray</t>
  </si>
  <si>
    <t>I received the product quickly within 2 days of my order. Since I just got it, this is the first night I sprayed the bottoms of both feet before bed (and a little on my belly button). So Iâ€™ll need some time to see if it helps me. I have both severe Fibromyalgia &amp; Arthritis all through my body. Both knees have been completely replaced, a procedure to straighten my left foot &amp; waiting on hand surgery for both hands. I have a lot of pain &amp; inflammation in my neck, shoulders &amp; low back as well as the other parts. I was glad to see the Magnesium spray is all natural, vegan &amp; organic with no odd or dangerous additives. So Iâ€™m praying &amp; crossing my fingers hoping that this magnesium will, at least, give me even some relief!! Iâ€™ll update when I know more. Thanks!</t>
  </si>
  <si>
    <t>KimmeKimme</t>
  </si>
  <si>
    <t>AFD7E4ETG24KKWCW2SB5PCFJYJAQ</t>
  </si>
  <si>
    <t>Quite impressed!</t>
  </si>
  <si>
    <t>Recently my mom has been complaining about how she is utterly exhausted but cannot stay asleep no matter how tired she is. I figured let's try this and I am so glad we did. So far we both have used it for roughly a week now and both of us instantly noticed a difference. We are both super light sleepers and this has really helped both of us to have a more solid sleep effective immediately! We are both convinced it has helped us with our sleep and I am looking forward to the other benefits as we continue to use it. We will both be purchasing again once this bottle runs out!</t>
  </si>
  <si>
    <t>thank</t>
  </si>
  <si>
    <t>AEOVVFJZYKC6ZGF5IEICKDYAMCUA</t>
  </si>
  <si>
    <t>Pain relief and sleep aid</t>
  </si>
  <si>
    <t>I was skeptical at first  about  buying this for pain but decided  to give it a shot. This here is amazing. It's helped relive pain for everyone on my house.  And let's not talk about sleeping. It really helps put you to sleep especially  if you put some behind  your news and rub it in, be prepared to get knocked out and sleep like a baby.</t>
  </si>
  <si>
    <t>Jill Watson</t>
  </si>
  <si>
    <t>AGFTUJ45WWZQC3GZJP4QEY5TYJHQ</t>
  </si>
  <si>
    <t>Magnesium spray as deodorant</t>
  </si>
  <si>
    <t>I bought this way over a year ago and it still is 3/4 of the way full. I use this as a deodorant. I was a little skeptical that it wouldnâ€™t work at first. I had done the â€œdetox periodâ€ beforehand (make sure to do that if you want to try), and Iâ€™ve been using it ever since. Deodorant never really worked for me, it would wear off after a few hours. Years of trying different types and I finally tried this and it works a good 95% of the time. And for reference regular deodorant worked about 30% of the time. (If your magnesium deficient it will probably sting at first, but it goes away over 1-3 weeks. I didnâ€™t know that a lot of peopleâ€™s BO comes from magnesium deficiency, so it would make sense that it would work in that case. Give it a try!</t>
  </si>
  <si>
    <t>awilli9004</t>
  </si>
  <si>
    <t>AGQT2IMVKFVEIOXXZRH7DFNPCNQA</t>
  </si>
  <si>
    <t>The good -- Muscle Relaxation and Better  The bad -- faulty sprayer bottle</t>
  </si>
  <si>
    <t>I started using Seven Minerals Pure Magnesium Oil Spray a few months back, and am genuinely impressed by its effectiveness. As someone who deals with arthritis, muscle cramps, tension, and occasional sleep issues, this product has been a game-changer!Effective Pain and Muscle Relief:Iâ€™ve been using this magnesium oil spray on my legs and the bottoms of my feet each night and the results are incredible. The magnesium helps relax my muscles and alleviate soreness. Iâ€™ve noticed a significant reduction in my muscle cramps, especially at night. It absorbs quickly into the skin, and I can feel relief almost instantly. Itâ€™s far more effective than other topical pain relief creams Iâ€™ve tried.  However, I do find that spraying the bottom of my feet can get rather messy.  Additionally, I found the sprayer bottle to be defective and had to transfer this to one of my Dollar Store spray bottles in order to continue using it.Improved Sleep Quality:One of the main reasons I decided to try magnesium oil was to help with my sleep. After applying it before bed, Iâ€™ve noticed I fall asleep faster and stay asleep longer. This spray has truly helped me unwind at night, improving both the quality and duration of my sleep.High-Quality, Pure Formula:What I love most about this product is that itâ€™s USP Grade magnesium, meaning itâ€™s highly purified and free from any unhealthy trace minerals. Itâ€™s sourced from the ancient underground Permian Seabed in the USA, which gives me confidence in its quality. I know Iâ€™m using a safe and pure product thatâ€™s free from any harmful additives or fillers.  Additionally, this is a small family owned business and I'm proud to support them over big pharma.Long-Lasting and Cost-Effective:The 12 oz bottle is huge and lasts a long timeâ€”up to 9 months for regular use! This makes it a great value for the price. Save even more by using the Subscribe and Save option.Bonus eBook Included:As an added bonus, the product comes with a free eBook that gives helpful tips on how to maximize the benefits of magnesium. Itâ€™s a great resource for anyone new to using magnesium oil and provides additional ways to incorporate it into your health routine.</t>
  </si>
  <si>
    <t>Danielle</t>
  </si>
  <si>
    <t>AEWQSII5T6D55JS3PQCHGWUJ5XSQ</t>
  </si>
  <si>
    <t>If ya stankin, buy THIS!!!</t>
  </si>
  <si>
    <t>My body has smelled funky ever since I had a cat scan using barium (it completely flushed my body and ever since, I smell like whatever I eat.. mushrooms, onions, garlic.. never anything sweet though ðŸ¤£ðŸ˜…) someone suggested I use magnesium oil, so I looked it up and decided to try it.. been using it for a long time now, like over a year and I smell normal! If I skip using it for a couple weeks, the smell comes right back and NOTHING takes it away.. but this takes it completely away! I spray it on my armpits after I wash them in the shower, then I wash it off and if it still stinks Iâ€™ll spray more, let it sit a while and then wash it off again.. after I use it regularly though, I donâ€™t even have to do it every shower.. I will never go without it now!</t>
  </si>
  <si>
    <t>MPMP</t>
  </si>
  <si>
    <t>AEYKJ7VN2ZLPAQJQLSGBNSUHAXHQ</t>
  </si>
  <si>
    <t>Good product!</t>
  </si>
  <si>
    <t>It works for me! I suffer from restless leg and cramps at night and this is a gamechanger!  I spray it on my feet and legs and give it a good massage before bed. My quality of sleep improved a lot! I sometimes use it on my back and shoulders too. It can cause dry skin with regular use so be sure to moisturize the area you use it to. I gave 4stars because the spray bottle gets stuck but overall a good product!</t>
  </si>
  <si>
    <t>SpiderVenom</t>
  </si>
  <si>
    <t>AFI6ETKX7ZA6T4ZQTPJY5S75BFBA</t>
  </si>
  <si>
    <t>Magnesium Spray</t>
  </si>
  <si>
    <t>Karin,  THE MOST IMPORTANT THING FOR A SMALL BUSINESS TO DO IS TO LISTEN TO ITS CUSTOMERS... THE SPRAY BOTTLE LEAKS AND DOES NOT WORK.  RESOLVE THIS IMMEDIATELY AND TURN ALL YOUR ONE-STAR REVIEWS TO FOUR OR FIVE-STAR REVIEWS.Now that we got that out of the way let's concentrate on your product, the magnesium Spray.  Once I transferred the oil into a working spray better and can apply the product properly, I will have to say that I like it so far.  I have just started using it, so I am unable to give an in-depth review but will do so once I am able.I wish you and your family luck with your business, but you absolutely must read your reviews and stop using bottles that don't work.  My bottle did not work properly and leaked all over from the very first time I used it...  Take care</t>
  </si>
  <si>
    <t>AH7PXYOHN2T5DO7LCHDUVL7IR7TA</t>
  </si>
  <si>
    <t>Very Good</t>
  </si>
  <si>
    <t>My MD advised me to use magnesium oil to help me sleep and to relieve the pain of my FM ( can't spell it out or Amazon will not accept review.) This product definitely helps. The magnesium does clogs the sprayer. At bedtime, I mix the liquid in to a cream like Cerave or Aquapour and spread it on my feet, legs and wherever I feel achy. No itching! You need to determine the amount that is right for you. I had my mag level tested in a blood test along with Vit D level. (also related to sleep)  IF it comes back "normal" or "within range" that does not mean it is enough. It is just a starting point. You want to optimize your levels. I'd love to tell you the levels I concluded are right for me but they will no doubt disallow it. So, read Carolyn Dean MD's book " The Magnesium Miracle" and "The Vitamin D Cure" by James Dowd MD and "The Vitamin D Revolution" by Soram Khalsa MD. I also learned a lot from a British medical researcher names Dr. John Campbell on You Tube during Covid.</t>
  </si>
  <si>
    <t>Mason Kitchens</t>
  </si>
  <si>
    <t>AGTXLKP3772TXG6K3I7S6KB3UHTA</t>
  </si>
  <si>
    <t>Mildly Relaxing Relief Magnesium Oil Spray</t>
  </si>
  <si>
    <t>I originally bought this to help with the stress Iâ€™ve been facing from school, and I think it worked some! I massaged it on my feet daily before bed, and it did helped me feel more relaxed. The only issue I had was some peeling on my feet, but I think that was due to dry skin already there, and this just sped up the shedding process. Overall, a decent product!</t>
  </si>
  <si>
    <t>P Family</t>
  </si>
  <si>
    <t>AF73I2LKCQ6TW2V4DC6YBOFEQN4Q</t>
  </si>
  <si>
    <t>Bought it to help with sleep</t>
  </si>
  <si>
    <t>A friend told me that he swore by this working well to help with sleep. I've tried it for a few nights but I can't say I've noticed much of a difference. Apparently spring this on the bottom of the feet is supposed to help with absorption help you get to sleep and have a better nice rest.  To keep the oil from getting onto the sheets you need to put socks on or wait long enough for it to dry while you hover them in the air. One challenge I have with this approach is I cannot stand sleeping in socks as I generally have hot feet.That said everything seems as it should be with the product packaging is nice to spray works well.</t>
  </si>
  <si>
    <t>Kenzington KeatingKenzington Keating</t>
  </si>
  <si>
    <t>AGFW3YBZ7DZ7QDXBXERY7D7POYVQ</t>
  </si>
  <si>
    <t>Just a few days</t>
  </si>
  <si>
    <t>So far so good. I've noticed sugar cravings have gone down and it's only been 4 days. I try to use it before I go to bed but I have to wash it off in the middle of the night.  I have bad resting leg syndrome and my legs have been jumpy for so long I thought nothing would help. This has tamed it significantly in the few days I've been using it. Suggesting this to anyone with RLS.</t>
  </si>
  <si>
    <t>Tisha</t>
  </si>
  <si>
    <t>AEBAAPVQN3L3USAWGTXCO74Q6ADQ</t>
  </si>
  <si>
    <t>Defective Pump</t>
  </si>
  <si>
    <t>Hello, of the pump wasnâ€™t defective , I wouldâ€™ve given it 5 starsâ€¦it wonâ€™t pump product out.  Other than that I poured slowly on area where pain is and product works fine only issue is the defective pump.</t>
  </si>
  <si>
    <t>V .M.V .M.</t>
  </si>
  <si>
    <t>AGWCYQUL4XCVQSNBHVSUCVM3CV3A</t>
  </si>
  <si>
    <t>Easy to apply and no smell</t>
  </si>
  <si>
    <t>I like that the oil is lignt, its easy to rub in. The first few applications to my sore muscles i had a slight itch that went away quickly. No skin irritation. Will continue to use this product</t>
  </si>
  <si>
    <t>Lacicelene</t>
  </si>
  <si>
    <t>AHETL5ATJ5EGYZB7T4ZRQ7KDKJ7Q</t>
  </si>
  <si>
    <t>Magnesium spray</t>
  </si>
  <si>
    <t>I feel like this is helping after one week of use. I didn't give 5 stars because I don't like the way it feels after it dries. Small price to pay for less knee pain though! I Will buy again.</t>
  </si>
  <si>
    <t>era branch</t>
  </si>
  <si>
    <t>AHQBLDO34EUDWXR22SKZBZGDHOAA</t>
  </si>
  <si>
    <t>Pure Magnesium oil spray Works for real</t>
  </si>
  <si>
    <t>When I first saw it advertised l thought yeah sure its not real. I've tried a lot of different things including lumbar injections after 6 back surgeries.  The first time I used it 10 t0 15 minutes later the pain was gone.  But I have to remember to use lotion or an oil because sometimes my back will itch.  I have been telling everyone about it and how it does work.  Thank you</t>
  </si>
  <si>
    <t>AGEBOEUYH662L5R3YQF3UIZYRSAA</t>
  </si>
  <si>
    <t>2/14 update- replacement sent for pump doesnâ€™t work-</t>
  </si>
  <si>
    <t>2/14 update- Iâ€™m changing rating to 5 stars. I heard from Karin from Seven Minerals after I reached out. She said they were working on fixing pump issue and she would send a replacement- I received it today. Now I have a chance to use product properly. The 5 star review at this point is based on EXCELLENT customer service.This may be a great oil but the PUMP FOESNT WORK. Amazon refuses to replace and referred me to company. ðŸ¤ž</t>
  </si>
  <si>
    <t>vb</t>
  </si>
  <si>
    <t>AGWS5JMHSZOAWLXQWM2JVJDZUH3Q</t>
  </si>
  <si>
    <t>It might be the answer to my prayers to stop the leg cramps</t>
  </si>
  <si>
    <t>It's too early to actually give a review as I understand it can take a couple of weeks.  So far I've used it twice and haven't had a cramp.  I will try to follow up after a few weeks.  My skin did get itchy as it said in the insert.  The con is the sprayer, it doesn't work very well.  I'm going to order another sprayer to make it easier to use.  I will update after I've had a few weeks of use.</t>
  </si>
  <si>
    <t>Nana D</t>
  </si>
  <si>
    <t>AFIPN24XP477D53LS3H34RC4C4OQ</t>
  </si>
  <si>
    <t>Great cookware that cooks, looks and feels expensive but at a reasonable price!</t>
  </si>
  <si>
    <t>I'm not a chef (or even close)  I'm just an average "cook because I we have to eat"  person. However, I would have liked a high-end cookware set but as with most people ,my budget impedes that option but I am so incredibly pleased with this cookware! Distributes heat evenly. .Heavy but not too heavy and seems to be made well. Came unassembled but came with a nice screwdriver (most small and cheap, I will use this one again!).  Food doesn't stick and washes easily. I love the look as well!  I'm getting more of this brand.</t>
  </si>
  <si>
    <t>Heathergreen</t>
  </si>
  <si>
    <t>AHDIOHTEZZF65F23QFAURD2N34EA</t>
  </si>
  <si>
    <t>Best pan ever</t>
  </si>
  <si>
    <t>This pan is sturdy, extremely easy to clean , good looking.  I love it so much, I bought a second one.  Take care not to use metal utensils , and donâ€™t heat it empty, and it will last indefinitely.  This is a non stick pan that really is non stick.  I use a little olive oil each time to keep the finish like new.  The handle has a good grip and stays cool.  A versatile use pan.</t>
  </si>
  <si>
    <t>Steven D</t>
  </si>
  <si>
    <t>AHQN7KIFLYSH5L6IGDXV6YCALCTQ</t>
  </si>
  <si>
    <t>Truly Nonstick and Perfect for Everyday Cooking</t>
  </si>
  <si>
    <t>Iâ€™ll admit, I was skeptical at first. I've heard the "nonstick" claim from other pans before, only to end up scraping off food residue and dealing with frustrating clean-ups. But the SENSARTE 12.5-Inch Nonstick Frying Pan really delivered on its promise!As someone who enjoys cooking and experimenting with a variety of ingredientsâ€”some of which can be notoriously stickyâ€”I was thoroughly impressed. Whether itâ€™s eggs, sauces, or pan-seared proteins, this skillet handles everything like a dream. Clean-up is a breeze, too; a quick rinse is all it takes most of the time.The pan feels durable, heats evenly, and works wonderfully for all my cooking needs. And at such a competitive price point, itâ€™s an absolute steal. I would wholeheartedly recommend it to anyone in need of a reliable, high-quality frying pan. This oneâ€™s a kitchen game-changer</t>
  </si>
  <si>
    <t>Joni</t>
  </si>
  <si>
    <t>AHFNMEFUAES6CWNR6CFEMS7M7H2A</t>
  </si>
  <si>
    <t>Eggs slide right off! ðŸ‘ðŸ¼</t>
  </si>
  <si>
    <t>My favorite egg pan â€œscorchedâ€ when I accidentally left it with stove on unattended. Still usable, but now eggs will stick. So bummed cause I loved it.The same brand does no longer have an 8â€ skillet just like mine, and the one I originally bought I send back cause it was nothing like mine.So I went for a different style. Hence this Sensarte one.First off, itâ€™s much heavier that my other egg pan. I bought it cause I down a Japanese omelette (Tamagoyaki) pan in the same brand and I love it, so I wanted to try the 8â€ pan.Iâ€™ll tell you the 2 things I donâ€™t like about cause theyâ€™re minor issues:It has a â€œlipâ€ but itâ€™s a flat edged, though still its there. I was looking for a thin edge without a lip, cause if you put a lid on it, eventually it scratches. Nbd as itâ€™s not a main factor for me. It is there because the pan itself is very thick (itâ€™s heavy, remember?), so obviously they had to give it the edge.Secondly, itâ€™s much taller than expected. I was looking for a low profile pan, this is truly two inches tall on the outside, measured from my flat glass top stove to the top edge of it. I wouldâ€™ve liked a maybe 1.5â€ but this will do.Now all the positives!I barely sprayed with coconut oil and itâ€™s all it needed to â€œfryâ€ my eggs and they slid right off the pan, no spatula needed! ðŸ™ŒðŸ¼The lid I already had (doesnâ€™t come with one) fits perfectly, so I can get a little steam in it if I want to cook the top of my eggs.It warms up fairly quickly on medium high (I donâ€™t intend to forget the burner on againðŸ¤žðŸ¼ but I said this before, so letâ€™s hope not), and maintains temp while cooking.I cooked some frozen cranberries and cut apples to make a chutney without sugar and Judy a bit of water, and I brought to boil then simmered lid on, and she did just great! Nothing stuck! Now I have a cran-apple add-in for my oatmeal or I could use as a pie filling. And the apples are pretty sugary and sweet. If I had used a regular pan Iâ€™d have scraped the bottom afterwards.Wipes clean! I can wipe it clean after eggs with a wet-or dry-paper towel (cooled off), or it can be hand washed with soft sponge and dish soap.I would not put in dishwasher. Donâ€™t remember if it said you could, but I wouldnâ€™t.Donâ€™t use scouring tools, I think it would ruin it, but thatâ€™s my preference. Iâ€™ve think you *can* use some metal spatula etc, I just personally do not.Handle is good, well balanced, but nothing special. Came in a box well packaged, and you just had to put handle on with the screw.Price was also nice compared to similar ones. Fast shipping.Though Iâ€™ve only had it a week or so, all in all I love it so far. Thumbs up.</t>
  </si>
  <si>
    <t>Ruth</t>
  </si>
  <si>
    <t>AGQPTI4FFUEFLGBORZSRA4TL4WAA</t>
  </si>
  <si>
    <t>Great quality pan but so many restrictions</t>
  </si>
  <si>
    <t>This pan not only looks nice but most importantly cooks nice! Itâ€™s a really sturdy and great quality pan. I would have given 5 stars but thereâ€™s a card that comes in the packaging that tells you if all the things you shouldnâ€™t do with the pan or the non stick coating will be damaged. I appreciate that they make you aware of this. However, it makes it seem like it can be easily damaged. I definitely recommend this pan if you are looking for good quality and willing to treat it with care.</t>
  </si>
  <si>
    <t>Bertha Green</t>
  </si>
  <si>
    <t>AGTQZPBXJH3COEQ3RBSLPA7MIOBQ</t>
  </si>
  <si>
    <t>Perfect pan</t>
  </si>
  <si>
    <t>There is nothing about this frying pan I do not like. I have thoroughly enjoyed cooking in this pan. No burning, scorching, cool handle, easy to clean, food slides out. Thickness and weight perfect. Handle secure with no wobbling from loose screws. Taste of food is natural.</t>
  </si>
  <si>
    <t>AENIXBOYRNDAYL3UBMVTK5YJA6MA</t>
  </si>
  <si>
    <t>GREAT Pan</t>
  </si>
  <si>
    <t>I wasnâ€™t expecting a lot from this pan, but it was a reasonable price so I figured Iâ€™d give it a try.  I made my child a grilled cheese sandwich for dinner, and WOW.  It was a nice looking sandwich!  The pan heated up nicely, maintained a consistent temperature throughout the cooking process, and it cleaned up beautifully.  I followed the instructions and added a few drops of oil to the pan prior to cooking, but I didnâ€™t feel this made any difference in the quality of the food.  The oil beaded up and didnâ€™t provide much protection against sticking, but there was nothing stuck to the pan anyways.  Definitely a worthwhile purchase at a reasonable price!</t>
  </si>
  <si>
    <t>Fer</t>
  </si>
  <si>
    <t>AH2BAA6TBWYDJKPLIGTTY4F5PMOQ</t>
  </si>
  <si>
    <t>Reliable and affordable option</t>
  </si>
  <si>
    <t>I bought this frying pan specifically to make eggs because the ones I had been using lately werenâ€™t working well at all. I absolutely love this oneâ€”itâ€™s amazing! Nothing sticks to it, and the taste of the food comes out perfectly. Iâ€™ve only used it once so far, but Iâ€™m already impressed, and Iâ€™m hopeful it will last a long time. For the price, I truly believe itâ€™s a great deal. Itâ€™s so easy to clean and cooks food evenly, which makes the whole cooking experience much more enjoyable. I would highly recommend this frying pan to anyone looking for a reliable and affordable option!</t>
  </si>
  <si>
    <t>RENEERENEE</t>
  </si>
  <si>
    <t>AHCEMMPVOVX3DMPUGHXUKMOCIUPA</t>
  </si>
  <si>
    <t>Non-stick on first use at least</t>
  </si>
  <si>
    <t>I read the instructions, which state to wash &amp;dry first and to not heat up the pan if it is empty (unlike my heavy duty stainless steel pans); it is also stated that you should heat your pan slowly. The directions suggest using a tsp of oil, which is what I chose coconut oil. Once preheated, I turned the temp to medium/high and made a three egg omelette - allowing the egg so cook. Used my silicone spatula to fold over. Seasoned the eggs and added cheese. Let it cook a few minutes more, flipped, cooked. Removed.The instructions also say to let your pan cool before washing. Which I did. There were hardly any remnants left in the pan, the picture is of the pan before I washed it.  While the pan says itâ€™s dishwasher safe, the directions state to handwash for best results. If it stays this non-stick, then hand washing shouldnâ€™t be an issue.The pan came with a pretty decent sized screwdriver in order to attach the handle. I love that there is no hardware for the handle on the inside of the pan, like some pans have.</t>
  </si>
  <si>
    <t>Roberta Martinez</t>
  </si>
  <si>
    <t>AEDJHFVPCIQZ4WD6ZYGOC6W7VBYA</t>
  </si>
  <si>
    <t>Cooks eggs perfectly</t>
  </si>
  <si>
    <t>I have had this pan for a few months now and it's been a hit . I use it for fried or scrambled eggs, omelettes. I've sautÃ©d onions &amp; peppers and it always cooks perfectly and cleans up easily with no problem.I do follow the rules no metal utensils ever and I don't put it on the fire without oil or butter already in it but that is common sense.They give you a really nice screwdriver to attach the handle which was easy and the handle has never loosened up. I was really happy that it is not only non stick but it's not made with that old fashioned non stick that could peel off and give you cancer. I have to give them kudos for making something we wouldn't have to worry about. I only needed an omelette pan but if I needed another pan I would definitely buy from this company.</t>
  </si>
  <si>
    <t>AGGV4QCK3SXE67733JE4VSC6WOPA</t>
  </si>
  <si>
    <t>Really like this pan, but its handle sticks up to high..</t>
  </si>
  <si>
    <t>I really like this pan compared to the Caraway pans I just returned.  Its price and non stick performance is much better.  Not sure on Longevity yet.The one problem I have with it is the handle sticks up too high.  This pan will not fit in a 5 inch cabinet drawer (Ikea cabinet).  I was able to use the handle from my old pan (Caannasweis brand)).  The old handle fit the new pan perfectly and it now would fit in my drawer.I would think this might be a problem for other consumers.  I have all my frying pans in a 5 inch  drawers in my kitchen island.  If I was not able to swap out the handle this pan would have been returned.Does the handle angle improve anything, is it necessary?  Most other pans I have purchased (including Caraway) fit in the drawer without a problem.</t>
  </si>
  <si>
    <t>CarolCarol</t>
  </si>
  <si>
    <t>AF4AMROQPHCCC3SURH3R52CNJ3FQ</t>
  </si>
  <si>
    <t>No sticking!</t>
  </si>
  <si>
    <t>I love this pan! Itâ€™s just perfect! I bought the 12 1/2 inch size and I had a lid here at home that fits it just right.  My  Gardein vegan fish fillets turned out perfect and I am excruciatingly happy! I just purchased stainless steel skillets because my son insisted that a no stick skillets are all dangerous. Well these are supposed to be nontoxic and stainless steel is terrible. Everything sticks to it. I had to have a no stick pan and I went searching and decided to get this one and I couldnâ€™t be happier! And that full size screwdriver that you can use for multipurpose things that came with it just to hook on the handle was an amazing addition.</t>
  </si>
  <si>
    <t>Monkeypony</t>
  </si>
  <si>
    <t>AEJ5QPHZJXL4NDWWQYCC3BZAQRZQ</t>
  </si>
  <si>
    <t>Great pan great price</t>
  </si>
  <si>
    <t>I didnt think this would be very good but im totally surprised.  I was going to pay over $100 for a non stick pan and i bought this one taking a chance. well its amazin.g  nothing sticks and it washes so well. i will not wash in the dishwasher i simply lightly wash it and put it in my rack for my next use. the 8 inch is perfect for one or two people.  Im totally impressed and the height is great for frying potatos or making omlettes.  highly recommend.  great pan great price win win</t>
  </si>
  <si>
    <t>P. Smith</t>
  </si>
  <si>
    <t>AFHV3UDP7TXIE4WWSLD7ZY22QKIQ</t>
  </si>
  <si>
    <t>Take Proper Care Of Sensarte Pans For 5 Star Results</t>
  </si>
  <si>
    <t>When I first thought about buying these pans, I read a lot of reviews here.  There were some that said they didn't last or they were hard to clean after a while but most reviews were very good/excellent so I decided to take the plunge.  Am I glad I did.  I'm going to tell you right up front.  You have to take care of these pans if you want them to give you long lasting 5 star performance.  I read one review that said after her husband used the pan, she couldn't get it clean and then posted pictures.  I think the pictures said it all.  I'm sorry, pans don't get caked on crud on the outside after just one use.  That takes multiple uses without proper cleaning.  Bottom line don't always take negative reviews at face value.These pans are fantastic.  When they arrive they are about as non stick as you could ask for.  So how do I care for pans that are that perfect???...........CAREFULLY!  And carefully is SOOO easy.  I've made dishes in these pans that required me to create a glaze sauce at the end of cooking.  After I plate the food, I have a pan that has a syrupy sauce coating the pan.  First NEVER rinse out a HOT pan right after taking it off the stove.  Let it cool down just a little and then rinse out with hot water.  The other day I wasn't feeling well so I was lazy.  I made dinner, plated the food, and then left the pans sitting.  A few hours later I came back to clean up.  The pans had sticky residue from what I had cooked in them.  I just rinsed them out well with really hot tap water until the residue started to release.  Then I quickly washed out the pan with a hot soapy wash cloth and everything just floated away.  It took me less than 5 minutes to clean two Sensarte pans after sitting out for hours.  NO...I would never put these pans in the dishwasher because I want the nonstick surfaces to last for years and I believe they will if I take good care of them.</t>
  </si>
  <si>
    <t>Taitch</t>
  </si>
  <si>
    <t>AEBXXQNMQNXBCDFAN574H3ZBF7RQ</t>
  </si>
  <si>
    <t>Better than pans that are twice the priceâ€¦bought two more!</t>
  </si>
  <si>
    <t>We have owned expensive omelet, fry, and sautÃ© non-stick pans from the big gourmet brands and been disappointed.  Purchased initially a small omelet pan from Sensarte.  The quality of construction and Swiss non-PFOA healthy and safe granite coating is incredible.  The wood style handle stays cool.  They even send a very expensive looking screwdriver you can use for home projects to attach the handle for free!  After using this pan once, the next day we purchased a SENSARTE 9.5â€ fry pan, AND a 10â€ SautÃ© pan with lid.  Just donated our expensive gourmet pans to charity.  Will definitely buy more of these!</t>
  </si>
  <si>
    <t>Karson Rodgers</t>
  </si>
  <si>
    <t>AGSL2NBRHPVUCYHVJ5BEVEENVOKQ</t>
  </si>
  <si>
    <t>Such a great buy!</t>
  </si>
  <si>
    <t>I got this specifically for making fried eggs because I like mine a little crispy on the edges. Unfortunately the really expensive pan I usually use does not do it for me for some reason and is also massive for just one or two eggs. This pan makes a perfectly crispy fried egg and is the perfect size for just that. I also had no idea it came with a screwdriver, but I actually donâ€™t even have one so Iâ€™m really grateful that it was included!</t>
  </si>
  <si>
    <t>Carrie</t>
  </si>
  <si>
    <t>AGNR4TRG4A6K4MCPCFYVIGEEE7KQ</t>
  </si>
  <si>
    <t>Beautiful modern sleek pan</t>
  </si>
  <si>
    <t>Just received my new pan. I love the modern sleek look of it. It came with a real screw driver to put handle on. ( I thought it would be a little disposal type screw driver but actually a nice heavy one you can add to your tool box.) I used the pan to make eggs this morning and they were perfect. I usually have to replace my egg pan every 3-4 months due to everything starting to stick to pan. I will give an update in 3 months to let you know how the pan holds up. So far very optimistic!</t>
  </si>
  <si>
    <t>a southerner</t>
  </si>
  <si>
    <t>AGZYDJVHTGPUOXFQ3TYC6TD7K3HQ</t>
  </si>
  <si>
    <t>Love this pan</t>
  </si>
  <si>
    <t>I purchased this because it was listed as Amazon's choice and I am glad I did. I received it yesterday and made breakfast with it this morning.  It proved to be non stick as advertised. It heated evenly and quickly. This pan has enough weight to lay flat and even. When I was done it wiped clean with very little effort. I think I am going to love this one.</t>
  </si>
  <si>
    <t>Tim</t>
  </si>
  <si>
    <t>AHUVGNVWTJGYHDRLPUT2SIRO26RA</t>
  </si>
  <si>
    <t>Very good, large pan</t>
  </si>
  <si>
    <t>It's just like the one you see on the picture.Quality is very good.Got the 12.5inch, so it's very large.The handle needs assembly out of the box, and it comes with a very nice screwdriver.Made me think if they didn't have to provide a screwdriver with every purchase, they could have sold the thing for $5 less.Who doesn't have a screwdriver at their house anyways.Aside from that, it's a very good pan.I'll be looking for this brand next time I need a kitchenware set.</t>
  </si>
  <si>
    <t>AEQILMLBH3ZIVB6KZZF56VAREURA</t>
  </si>
  <si>
    <t>The perfect sausage gravy pan for biscuits and gravy!</t>
  </si>
  <si>
    <t>This pan is simply the best huge skillet that I've seen a long time.  It's deep and heats fast and evenly making it the perfect choice for making a family-sized volume of sausage gravy for breakfast.  And, the ceramic coating make clean up a breeze!  If you need a big ol' skillet for making big family meals, this is one is perfect!</t>
  </si>
  <si>
    <t>ELi R</t>
  </si>
  <si>
    <t>AF4WP3B64TITIYYTKFL4E264LJFQ</t>
  </si>
  <si>
    <t>My Dog Loves It!</t>
  </si>
  <si>
    <t>He loves the taste, and the 3.5 oz pouches are the perfect portion size. Itâ€™s easy to serve, and the variety keeps him excited at mealtime. Great value for the amount you getâ€”highly recommend!</t>
  </si>
  <si>
    <t>LadyBereness</t>
  </si>
  <si>
    <t>AHFLVYTMWTKKSYVQ22H5UEASHCXQ</t>
  </si>
  <si>
    <t>My Toy Poodle devours it</t>
  </si>
  <si>
    <t>My 10 year old â€œspoiledâ€ 4 pound Toy Poodle begs for this! Sheâ€™s fed twice daily and one packet feeds her morning and evening.Sheâ€™s had no digestive issues whatsoever and her breed is pretty much known for it. Nutritionally sound and no off putting smell noticeable.She dances when she sees me grab her bowl.Great choice of flavors so she doesnâ€™t get tired of eating it daily. Also a nice choice of cuts. She prefers the Pateâ€™ but eats a good variety.I like the idea of having this available for reorder monthly and it will save you money once you discover your pets favorites.</t>
  </si>
  <si>
    <t>Jeff in Tulsa</t>
  </si>
  <si>
    <t>AHFITXEHTGORFO3YO6YSEYQXEHTA</t>
  </si>
  <si>
    <t>Decent value</t>
  </si>
  <si>
    <t>Dogs love it mixed with pedigree ground chicken. One pouch one can seven small dogs for one meal. Some get a bit if science diet adult small kibble</t>
  </si>
  <si>
    <t>Debbie Luginbyhl</t>
  </si>
  <si>
    <t>AE3ZGW5QEAXS56LJUCSU7DAQ6G2Q</t>
  </si>
  <si>
    <t>Dog food</t>
  </si>
  <si>
    <t>This is my Yorkieâ€™s favorite food. I get it on subscription ship and itâ€™s perfect amount for them and I have healthy dogs.</t>
  </si>
  <si>
    <t>fae</t>
  </si>
  <si>
    <t>AHUOJ3HBKVVMUKUBNXFPPDRXR4MA</t>
  </si>
  <si>
    <t>Good quality product, good price</t>
  </si>
  <si>
    <t>The price is right for this product and I don't feel like it's bad for my dog, it's just fine. But my dog unfortunately doesn't care very much for it and won't eat it regularly.</t>
  </si>
  <si>
    <t>AHMUR6CSCHC2PA6YHLQL6TGCZKUA</t>
  </si>
  <si>
    <t>What a great value.</t>
  </si>
  <si>
    <t>What a great value. My dog loves these. I will be buying these again.</t>
  </si>
  <si>
    <t>Irene K</t>
  </si>
  <si>
    <t>AEAEJEGSI4PFVEPN56QEI6NEPIUQ</t>
  </si>
  <si>
    <t>Dog likes these</t>
  </si>
  <si>
    <t>My dog likes pedigree foods. I like these individual pouches food stays fresh. Very good to carry outside to feed my dog. No digestive problems at all. Love the portion size keeps my dog at a good weight no over eating. Quality is very good. Smells like real meat and chicken. Sometimes my dog eats only one pouch even though directions say give two pouches in a day. I like the texture I just smask it with my hands while in pouch and then squeeze out food into bowl. Easy clean up throw away pouch. Don't need spoon.</t>
  </si>
  <si>
    <t>Sharon</t>
  </si>
  <si>
    <t>AHOHXS4Z44XSTVPCNYY6BSL55VJA</t>
  </si>
  <si>
    <t>My dog loves these.</t>
  </si>
  <si>
    <t>I use this as a topper to my dog kibble. They have a nice amount of gravy and my dog dives into his food, licking the bowl, clean and looking for more.</t>
  </si>
  <si>
    <t>Rebecca P</t>
  </si>
  <si>
    <t>AF2GJU32A7YF5BP2M7UJEVQAPDWQ</t>
  </si>
  <si>
    <t>2 out of 3 dogs love it.</t>
  </si>
  <si>
    <t>Our dog that won't eat this will not eat any soft dog food, I have tried 7 or 8 brands so I'm not blaming pedigree.  The other 2 dog's love it so much.  I like the pouches and this is cheaper than the Caesers they ate for 7 or 8 years.</t>
  </si>
  <si>
    <t>sml</t>
  </si>
  <si>
    <t>AFZDBKSTBZDA7G7XGLWPSV52PNBQ</t>
  </si>
  <si>
    <t>Doggy approved.</t>
  </si>
  <si>
    <t>My dog loves them, he doesn't seem to have any stomach upset with them, and gets very excited when i get a package out.</t>
  </si>
  <si>
    <t>Audrey Barbarotta</t>
  </si>
  <si>
    <t>AHMJKLHEXOYJ5UOJ7I5XEG6Q33GQ</t>
  </si>
  <si>
    <t>Best wet dog food ever!</t>
  </si>
  <si>
    <t>My dog loved this! Im even going to buy it again! 100% recommend. He finishes it before we even walk away from his food bowl. Definitely a repurchase every month.</t>
  </si>
  <si>
    <t>Mr.FIX ITMr.FIX IT</t>
  </si>
  <si>
    <t>AGP6LXDXY2SL4Y3D7TBOCTVL3KOA</t>
  </si>
  <si>
    <t>I put 5 stars for the attention</t>
  </si>
  <si>
    <t>Love this food but WARNING*** for the CHOPPED GROUND version only has two different ingredients  that are definitely not good for dogs.CARRAGEENAN and SODIUM NITRATE. The carrageenan is this nasty gel thatâ€™s used for processed foods just google it. Sodium nitrate is a preservative (basically salt) used in canned meat products we eat like spam. I love to eat me a can of hash but dogs donâ€™t need salt in their diets itâ€™s bad for digestion. If your dog gets sick itâ€™s gonna be because of these 2 ingredients. The CHOICE CUTS is healthier choice. Yes you donâ€™t get as much meat yes your dog will like the bad ground stuff better but my dog wasnâ€™t eating his dry food like he should so he doesn't care as long as he doesnâ€™t go back to just dry food lol. He used to eat like 1 time a day now he begs every chance he gets to eat. I can span one pouch put heâ€™s only like 5 pounds but I I just mix like a spoonful of the pouch meat with the dry food then chip clip the pouch. It says to put it in the fridge after but I just leave it out the clip seals it pretty good. I know itâ€™s ok for him cuz his coat is look amazing. Anyway from one dog lover to the next I hope this is helpful.</t>
  </si>
  <si>
    <t>Travis D</t>
  </si>
  <si>
    <t>AFGLBJK4MQUYDYIQ4I6IG4CM76LQ</t>
  </si>
  <si>
    <t>The problem with this product, is that when I open the pouch, I want to eat it. My dog loves and goes crazy over the taste. Have tried numerous other products and he only eats this one.</t>
  </si>
  <si>
    <t>SusanP</t>
  </si>
  <si>
    <t>AHI47344HANKGBWX6ROCDDELZOCA</t>
  </si>
  <si>
    <t>Dog loves it</t>
  </si>
  <si>
    <t>This is the only food my little chihuahua will eat.</t>
  </si>
  <si>
    <t>Mich M Boss</t>
  </si>
  <si>
    <t>AEKX7YXDJPANUWGENYW6N3435UTA</t>
  </si>
  <si>
    <t>Saves on wasting some of the food that got spoiled.</t>
  </si>
  <si>
    <t>I like it because it is the right amount for my dog!!  And I donâ€™t waste very much then I did with the cans!  ðŸ˜ƒ</t>
  </si>
  <si>
    <t>AEK66BL2KN7APXF6Y5ZXBJHF4DFQ</t>
  </si>
  <si>
    <t>My old yorkie loves it</t>
  </si>
  <si>
    <t>This food is not only good quality my older 7 lbs yorkie loves it . Itâ€™s moist and fresh right out of the pouch . I recommend</t>
  </si>
  <si>
    <t>A. McK.</t>
  </si>
  <si>
    <t>AFZ2OEN4V4ZYVP66SMIYDFSZRD3Q</t>
  </si>
  <si>
    <t>Corgi Likes It</t>
  </si>
  <si>
    <t>My corgi likes this as a kibble topper! It always arrives undamaged, which, you know, I like. The packages are thin so they pack well if youâ€™re traveling.</t>
  </si>
  <si>
    <t>KateKate</t>
  </si>
  <si>
    <t>AGHCVMUSIEAPHPEPFNL2TWJXR3RQ</t>
  </si>
  <si>
    <t>Annie loved this</t>
  </si>
  <si>
    <t>Ever since I tried this for my dog, Annie, she gets so excited at dinner time.  I mix a packet of this with a couple of scoops of dry dog food and it's perfect.</t>
  </si>
  <si>
    <t>Carolyn Williams</t>
  </si>
  <si>
    <t>AFIU3GC3AYMHOGC36UBMCZGLKPFQ</t>
  </si>
  <si>
    <t>Chopped Ground Dinner for my Yorkie Poo</t>
  </si>
  <si>
    <t>This is soft and tender and Yorkie poo dogs have trouble with their teeth so I didnâ€™t want my dog breaking off teeth and not able to eat her food. My dog loves it! Thanks!</t>
  </si>
  <si>
    <t>Patti</t>
  </si>
  <si>
    <t>AHF455VA74RIL35GES6F4QTFXK2A</t>
  </si>
  <si>
    <t>Always happy with this product.</t>
  </si>
  <si>
    <t>My dog loves it.My dog loves this.</t>
  </si>
  <si>
    <t xml:space="preserve">Kristie </t>
  </si>
  <si>
    <t>AH75PV76RTA65ERWDFNTP47JOQYQ</t>
  </si>
  <si>
    <t>4 reviews</t>
  </si>
  <si>
    <t>Jamila- so many good reviews and wanted to try this, but was deeply disappointed.This is strong and smells more like a menâ€™s cologne than a womanâ€™s perfume. Returned do not recommend.Yulali- 1 â­ï¸ VERY STRONG VERY FORAL. Lasts all day and not in a great way. Itâ€™s like it never settles.  Wanted to love, but returned.Layali rouge- my new favorite perfume love that itâ€™s an oil bottle is beautiful. The smell is soft fresh powdery a bit of floral definitely an any time perfume.Amali- also very lovely soft more of a rose sense lasts for a long time.</t>
  </si>
  <si>
    <t>Bethany T.</t>
  </si>
  <si>
    <t>AF7B2SI3IYO6TJ6P2G3GOJYDLPXQ</t>
  </si>
  <si>
    <t>Amaali Beautiful fragrance</t>
  </si>
  <si>
    <t>Ooooh Amaali is such a pretty scent, and in a gorgeous bottle too!! Of course, things like fragrance are best experienced, and even the act of experiencing them can be subjective and depend on many factors...it is difficult to adequately describe a scent in a meaningful way. Even if you have an awareness of what each of the components smells like, it's still impossible to know for sure what anything will actually smell like. My personal method with blind buying such things is to purchase one that has all good smelling notes lol, because when I have bought things that are 90% great but have one component I don't like...well...that one bad component is all I smell lol. So, frankly, I like everything in this one, that's why I bought it. And I am glad to have this one.Of course, this isn't going to be a scent for everyone...but I will try to help you decide if it might be right for you. It is a very fruity and floral scent. It is super feminine. This fragrance really reminds me of a more complex version of the typical bath and body works offerings. Fruity-floral, juicy, sweet, pretty, inoffensive. It especially reminds me of their special Halloween scent (Vampires Blood), among others. It layers well with some of their sprays I have tried, too, especially Into the Night. So, I feel confident in saying that if you're the kind of person who is happy with almost anything from Bath and Body, it's a safe bet you'll like this perfume!!As for actual perfumes, to me this smells like it could have been influenced by some of the Betsey Johnson line, especially Love, Betsey. Again, not identical...but if you like that line of fragrance, then this is a good option. There are elements of this scent that remind me of certain vintage French perfumes also, perhaps too obscure and outdated to mention.Just be aware, this is an oil, not a spray.  It's easy to put on too much. It only comes with the glass wand on the lid, which dips into the oil. No roller ball, no atomizer. Typically, I would be quite worried about spilling the product, but thankfully the design is well done! Meaning that the actual vial of perfume is secured in a decorative, weighty metal and enameled bottle. The weight of the bottle dispells much of my fear that I'll knock it over when trying to apply the oil.The bottle itself is so beautifully designed. It's got a bit of that blinged out, exotic aesthetic going on. I know of a few people who would love to have this pretty bottle just for a decor piece. I think if this bottle fits the actual decor of your home, and how you personally decorate that you'd probably like the fragrance itself! They did a good job in picking the right container to accompany the fragrance inside.To me, this is almost almost a perfect perfumy attar. It is suitable for everyday wear, or for more formal events, all depending on the person.  I have been enjoying it for several days now. It definitely lifts my spirits, and it pairs unexpectedly well with other fragranced products. I do love a lot of Middle Eastern scents, but feel occasionally worried that they might smell offensive or wrong to the typical Middle-American observer. With this particular one, yes, I'll say there's a slightly different balance to the scent that might suggest it's origen, but overall, it's not one that I'll be worried about wearing outside the house.Finally, this is somewhat long lasting. Compared to other attar oils, this one is quite fleeting. But, compared to many alcohol spray perfumes--definitly any eau de toilette or weaker--this is much longer lasting. You might need to reapply it once or twice over a 12 hour day. The bottle isn't made for portability fyi. Also, the amount of oil is 15 mL. To convert that from metric to standard: one tablespoon is 15 mL. So, the price seems really reasonable for a huge bottle, yet the actual vial of product is small...I think a lot of what you're really paying for is the beautiful bottle, as the actual amount of product is one tablespoon. For any spray-on perfumes, that would be a sample size, but its a typical size for many oils, as they are stronger and longer lasting.Bottom line: I truly love this. It's perfect for me. I think it's a way safer blind buy or gift than most of these kind of oils. All around 5 star product!! Hope you love it as much as I do!</t>
  </si>
  <si>
    <t>Shawn L.</t>
  </si>
  <si>
    <t>AF5RSJUDE4YUQEBVMMQW54EUTQAQ</t>
  </si>
  <si>
    <t>Beautiful and Strong</t>
  </si>
  <si>
    <t>The bottle is very beautiful and in good condition. The smell is strong and a little goes a long way. When I first smelled it I thought it had a dominant baby powder scent. But I think itâ€™s actually a rose scent but the way it mixes the scent together it comes off as baby powder. It isnâ€™t a bad smell. It reminds me of something my grandma would love to wear (has an older elegance to it). This is a womanâ€™s point of view as I havenâ€™t shared it with my husband yet as he is gone with work. I donâ€™t think he will like it though because of the baby powder scent.</t>
  </si>
  <si>
    <t>GirlyGirly</t>
  </si>
  <si>
    <t>AG6KMQANQPP4VDH4IG7NDHNQCO7Q</t>
  </si>
  <si>
    <t>Exquisite, Long-Lasting, and Versatile!</t>
  </si>
  <si>
    <t>The Swiss Arabian Yulali is an absolutely beautiful fragrance! The scent is luxurious, rich, and captivating, and I receive so many compliments whenever I wear it.One of the best things about this perfume oil is its versatilityâ€”not only does it last all day, but Iâ€™ve also used it to create my own body oil and whipped body butter, and it blends beautifully.If you're looking for a long-lasting, high-quality fragrance that makes a statement, you canâ€™t go wrong with this one! Definitely a staple in my collection.</t>
  </si>
  <si>
    <t>AFRE3RR7OY2H4Y3YS657OGCVMGZA</t>
  </si>
  <si>
    <t>Scent description was not accurate</t>
  </si>
  <si>
    <t>Bought the product because i was looking for a clean/sweet smelling perfume with Pheromones. Yes, the perfume does have longevity to it. A little goes a long way. However, the smell was NOTHING like it was described. I read notes of peaches, not one sweet smell was noted. Its a strong powdery smell, like strong baby powder. My husband complained that i smelled like an old lady. Needless to say, i will most likely not be wearing it again. I had really high hopes for this perfume. Packaging was GORGEOUS! Shipping was fast and it was affordable. The scent description was misleading though.</t>
  </si>
  <si>
    <t>Melinda Miller</t>
  </si>
  <si>
    <t>AHLBUBM6HFYCTXLHCCMMXGUS2PCA</t>
  </si>
  <si>
    <t>I love this fragrance. It is long lasting and powdery.</t>
  </si>
  <si>
    <t>I love this fragrance. It is long lasting and powdery. A little goes a long way. I used this last night before bed and mid-morning it's still filling me with joy. It's really luscious and so soothing. Each whiff causes me to take a deep and relaxing breath. I really love this one and will definitely buy more once I'm out of this.</t>
  </si>
  <si>
    <t xml:space="preserve">TeeJay TeeJay </t>
  </si>
  <si>
    <t>AGUZOTXSFNUTWTNCPVW4KFVCFRTQ</t>
  </si>
  <si>
    <t>Smells Great!</t>
  </si>
  <si>
    <t>This is my first perfume oil purchase. The fragrance is beautiful and has fairly good longevity. The bottle is absolutely gorgeous and the price is a great value for the size and quality. The perfume oil has lovely, warm, and inviting fragrance and works well when layered with other complimentary perfume sprays. Iâ€™ll definitely try another one of these fragrances from this brand soon. I just love how it looks on my perfume display! Even the box it came in is beautiful!</t>
  </si>
  <si>
    <t xml:space="preserve">Tammie Tammie </t>
  </si>
  <si>
    <t>AHUN5ZUHBWPHM7HNSLGGTDEXEZYQ</t>
  </si>
  <si>
    <t>Yulali</t>
  </si>
  <si>
    <t>Pros:1st, the bottle is beautiful.2nd, The smell is light refreshing &amp; clean.3rd, I love how it's allpied with a dip in stick4th, Good price pointCons:I really can't smell it after I apply it.I've not had 1 compliment (and ive been wearing it daily) which confirms the lack of strength. Because when you smell it, it really is a beautiful smellI'm reluctant to try others for lack of smellHope this helps.</t>
  </si>
  <si>
    <t>Tiff Tokio</t>
  </si>
  <si>
    <t>AFGJFRLAIFOGHME2T3EXYOMF3N5Q</t>
  </si>
  <si>
    <t>So phenomenal I've ordered backup!</t>
  </si>
  <si>
    <t>When I tell you run don't walk SPRINT! If you need to get a paycheck advance, ask your man, your mom, your sister or get a bank loan to buy this DO IT! The best part is you don't have to the price point is AMAZING! First, I'd like to describe my experience wearing Yulali. I was visiting my FiancÃ©'s family and we decided to go to the County Fair. Immediately it was like all the men were being .....extra. Laughing at my stupid jokes, holding doors, telling me they had never smelt something so good. Going for longer hugs (yes...Side eye).  At the fair it kept going lol. A man jumped off a swing to help me put on my shoe, I was offered to line skip, free food, it was noticeable except to my guy because he went through the entire evening hugging me with his face stuck in the crook of my neck. Whatever they put in this is the TRUTH. So the oil is not super thick but it's not heavy and absorbs well into your skin. The scent shifts and transcends as your wearing it. It evolves into something that's so uniquely you, that it smelt completely different on my sister, mother in law and aunt. Still phenomenal all the same the scent just  shifts to cater to your individual chemistry. And the longevity, it lasts and lasts. I didn't have to reapply once and usually I'm a spot Vaseline then dab the scent on to keep it longer girl. There were still scents of this left on my pillow, in my hair, I mean it has some staying power. So, Would I purchase it again? Yes, I've got a subscription and don't plan on ever running out. Would I recommend it to others? Absolutely! It's not going to smell the same on anyone as it does on you! OH AND THE BOTTLE!!! One of the best parts! The  bottle is one you definitely want to put on your gold lined glass shelf so it's majestic..ness can be viewed lol. It's beautiful and elegant in a very soft pretty way. It does have some weight to it that tells you it's made of quality materials. I've accidently misted the gold of the bottle while spraying another perfume and no peeling or color coming off so I'm pretty sure the bottle is solid or plated extremely well. Also ,something I love about the bottle is the inner glass allows you to see exactly how much oil you have left. Sorry for the long review I am literally in love with Yulali! 5 STARS! If I could give her 10 I would!</t>
  </si>
  <si>
    <t>Nikki ChildsNikki Childs</t>
  </si>
  <si>
    <t>AFBKUMHWBZYAJKMZF7LV7ELPV6QA</t>
  </si>
  <si>
    <t>You Will Love It! â¤ï¸</t>
  </si>
  <si>
    <t>The Name of this perfume, Jamila, means beautiful in Arabic. And it perfectly describes the perfume. It arrived in a beautiful burgundy packaged box that unveils yet another hidden treasure. A beautiful, golden bottle of perfume engraved in hearts and flowers. Bejeweled with imitation rubies crowned with an imitation diamond on top. So before you open the bottle your senses are already having a very "beautiful" experience. I thought I was purchasing a spray perfume, however, this is a highly concentrated perfume oil. And a little goes a long way and lasts all day. Many times with Middle Eastern fragrances they tend to have a unisex or masculine heaviness. However this fragrance is very, very feminine. It has hints of Jasmine and Honey and other flowers I am still discovering daily as I wear it. This is the perfect gift for a woman for Valentine's Day, Birthday, Anniversary any special occasion. It is refreshing, classy and will not disappoint. The perfume is imported from the UAE and stamped with the seal on the bottom to certify it's authenticity.</t>
  </si>
  <si>
    <t>YesseniaYessenia</t>
  </si>
  <si>
    <t>AFHMXMYOQOMC7QZV7N4FBKDJKVHA</t>
  </si>
  <si>
    <t>Nice scent</t>
  </si>
  <si>
    <t>This smells beautiful. It's sweet but not like candy sweet it's more like a sweet fresh smell. I'm not good with notes. I will say this if you're looking for a tropical sweet smell like a juicy mango,strawberry etc smell it won't be that way, it's more elegant sweet if I make sense lol..  It's a bit sweeter when you smell it from the bottle once it's on my skin personally it smells fresh with hints of sweetness. I think it would be nice for layering.</t>
  </si>
  <si>
    <t>Maureen CMaureen C</t>
  </si>
  <si>
    <t>AFB4AJ7WEDPCKIIBGQZPXC3YAUHQ</t>
  </si>
  <si>
    <t>Amaali</t>
  </si>
  <si>
    <t>Very beautifully packaged. I was surprised to see that the bottle topper was acually a peice to place the purfume on your wrist &amp; neck. I like the design of the bottle so much. Itâ€™s a little strong when you 1st put it on your body, but with time it settles down &amp; smells very nice. You can smell the notes of roses ,( I smell this) &amp; sun flowers along with a little bit of powder which is something I donâ€™t like in any purfume it makes me smell like an old lady !I do however like this purfume after itâ€™s been on a while. I will be wearing this almost daily.</t>
  </si>
  <si>
    <t>HazelHazel</t>
  </si>
  <si>
    <t>AENHI74TNWYXA2OTVCQZC7TBIESQ</t>
  </si>
  <si>
    <t>Supremely Feminine in all aspects!</t>
  </si>
  <si>
    <t>I loved this refine oil so much I purchased all of them!!!! There is one for date night super sexy mode, there is one that smells clean and fresh, there is one that smells sweet and flirty, one that smells feminine and floral and one that smells rich and powerful, like I am woman hear me roar!!! I would suggest putting it on and letting it settle in and then you will have a wonderful scent for at least six to eight hours. These scents are my new fave and go to!!!</t>
  </si>
  <si>
    <t>Grams</t>
  </si>
  <si>
    <t>AHINIHD3GE2O3ZSN7APGML2IB5YQ</t>
  </si>
  <si>
    <t>Very nice smell</t>
  </si>
  <si>
    <t>I was surprised! I thought about this for a long time, since it was on sale I thought why not. It smells so good! I havenâ€™t tried it yet as I already had on another scent, so I canâ€™t comment on the wear time. I love that itâ€™s an oil and I like the Iâ€™ll call it a stem dropper that you use for application. O definitely will try other fragrances from this line.</t>
  </si>
  <si>
    <t xml:space="preserve">Guiliana Fristachi Guiliana Fristachi </t>
  </si>
  <si>
    <t>AHPDEWI24S37COQ4KV4BEL25TIUA</t>
  </si>
  <si>
    <t>Beautiful bottle but it's leaked out all over the place it seems to be closed but is not?</t>
  </si>
  <si>
    <t>Nicholas MischtianNicholas Mischtian</t>
  </si>
  <si>
    <t>AECM3KFEUFUX7HKTS24LWQT6U7XA</t>
  </si>
  <si>
    <t>Sweet baby Jesus, GET THIS STUFF!!!!!</t>
  </si>
  <si>
    <t>I am NEVER buying spray perfume EVER AGAIN, and I'm only buying these oil perfumes!!! I literally just opened the box, put it on me and came to write a review about it, haha! I have another one that I bought about a year and a half ago, I use it every single day, and I'm not even half way done with the bottle!! I also have gotten tons of compliments on it, so I've been wanting to try some other oil perfumes. I decided to get Yulali, and was a little worried it might not be as good as my other one, but OH MY GOOD LORD IT'S JUST AS INCREDIBLE!! And it smells like this other perfume I love, that costs twice as much, so this is a STEAL!!The bottle that holds the actual perfume is way smaller than the decorative exterior, but DO NOT WORRY, I swear this stuff will last you 2+ years even after multiple uses every day! This stuff literally smells like it's a $100 perfume!! GET IT!!!</t>
  </si>
  <si>
    <t xml:space="preserve">Honest feedback </t>
  </si>
  <si>
    <t>AGHJHCXNYKYRJ6IIG3KXZZ6MFOCA</t>
  </si>
  <si>
    <t>Love the smell</t>
  </si>
  <si>
    <t>Iâ€™m not a fruity woman, so I love the subtlety of this smell as itâ€™s not too overbearing. The wearability doesnâ€™t last as long as I would like it to, but I always layer up on fragrances.</t>
  </si>
  <si>
    <t>carriebc2</t>
  </si>
  <si>
    <t>AET4F4754MC5JLZOAPWPVJYRWTCA</t>
  </si>
  <si>
    <t>smells great not damaged</t>
  </si>
  <si>
    <t>didnt arrive damaged and smells soo good. like an expensive floral ish,a lot of people say it smells like a grandma but not really. its an oil perfume so a little goes a long way and for 20 dollars this is a steal. i like putting it in my hair also ðŸ˜¬ðŸ˜¬ðŸ«£</t>
  </si>
  <si>
    <t>Lorid</t>
  </si>
  <si>
    <t>AE3BN5GICAH4GS6GKO6FDGZQ66PQ</t>
  </si>
  <si>
    <t>Smells good!</t>
  </si>
  <si>
    <t>Has a warm, fruity scent. It's an oil, not a cologne or perfume. The cap is a dipper for the oil. It says travel size, but it's bigger than I expected. The bottle is so pretty! I'm glad I got it</t>
  </si>
  <si>
    <t>AGNAOBB5LJY7IUZAUK7DKU23JO3A</t>
  </si>
  <si>
    <t>If you wanna smell like an angel and a walking flower, look no more</t>
  </si>
  <si>
    <t>Layali Layaliâ€¦ where have you been all my life??!!! Ladiesâ€¦ this perfume is divine. It is oil based and comes out in a wand that you can dab and adorn yourself with. I prefer these types of perfumes over the sprays for so many reasons. This scent is a warm floral, musky, and fruity like vanilla essence. It lingers on me for days. I often rub some onto my jackets/clothing and it lasts days after. This would also make a beautiful gift as it comes in a really nice red box. The bottle itself is beautiful, feminine, and the perfect size. It fits perfectly on my vanity. This perfume is definitely worth the money! Iâ€™ve smelled perfumes that are three times the price and arenâ€™t as nice. Get it ladies, treat yourself or someone you love and smell like the Goddess you are.</t>
  </si>
  <si>
    <t>R. HardingR. Harding</t>
  </si>
  <si>
    <t>AH4IYTPAALBRN5P2U7NE3JBB6TRQ</t>
  </si>
  <si>
    <t>*UPDATE 3 years in* Better than PS4/5 Gold with daily use even with new issue at 16 months in</t>
  </si>
  <si>
    <t>**Update 3 years in**I wrote this review in 2022, after I had these for about 16 months and as I'm here BUYING ANOTHER SET in 2024, I thought I owed the company an update since they treated me so well, (my original review is unchanged below).UPDATE May 2024:  I've had this pair since Feb 2021 and use them almost daily for hours at a time.  Last night, they decided to retire and stopped working.  This is no fault to the headphones, as I have logged over 3 years of use on a ps5 for both gaming and media.  So I have just placed an order for a new set.  I have had zero issues over the last 3 years, (they even recovered from the Destructo attack of my son almost 2 years), and could recommend them more.I am also increasing my rating to 5 stars because of how well they have treated me.  I am pleased to see they are still available and haven't been discontinued.  This is a no doubt must buy over any other model or brand.--(Below is original review)I bought these in Feb 2021 initially as a headset mainly for steam but also to backup my PS4/5 Sony Golds (they aren't Pulse 3D), but I quickly moved to only using these for PS5.APPEARANCE: the camo is very slick and I cabinet them when I'm not playing so no clash with the PS5 blancoFIT:  I've got kind of a big head I guess, wear hats 7 1/4 and usually have glasses on when playing and the fit is pretty good.  They fit snug with good compression over you ears that cancels noise a bit better than the PS4/5 gold.  The cord plugs into the controller of course so I wouldn't want it any longer for sure.SOUND: you won't think you have Cowin or Beats on because the range doesn't compare but you won't notice.  I play almost daily and I am not disappointed whatsoever.  I also use them to watch movies/shows including Narcos, Loki, Mandolorian, Marvel, etc and the quality is not lost.VOICE SOUND: I've asked and have been told I sound clear and chat comes in clear.CONTROLS:  what's nice about this over the PS Gold is that the mic arm folds back flush with the head phones which mutes the mic.  In some games, the PS5 controller mute button will mute all audio instead of just the mic.  There's only one volume control, so no independent chat control.  Also, unlike the PS Gold headset, when this headset is plugged in, it doesn't auto-mute your sound system, so you'll have to manually turn it down to stop concurrent audio.DURABILITY:  the photo attached was taken June 2022, 16 months after purchase with semi-daily use.  I play and/or watch 5-7 nights a week for 2-4 hours a night, give or take and that's how they held up.  My prior PS4 Gold headset before my current one looked like chop suey in the same amount of time.  My Cowin headset (for Bluetooth audio on non-gaming devices), gets daily use as well and is barely holding on and I think Cowin is the best out there.  I do think these are very durable EVEN THOUGH the audio jack has the fated audio fade with positioning.  They still work and I don't know whether to fault the headphones wear and tear OR my son's Mr Incredible reenactment with them a week ago, (the problem started same night so probably me son).PRICE:  a steal, plain and simple.  Look at the above to confirm.  I wouldn't buy any other headset if you're not going all out for a $100+ set.OVERALL:  I'm writing this review as I am perusing Amazon for a new headset to replace these due to the issue above, even though my PS Gold are in "perfect" working order, which says a lot.  The quality of this set has me deeply pondering getting this over the Pulse 3D not only for the price but also the performance compared to the PS Gold sets I've owned.</t>
  </si>
  <si>
    <t>Justin G.</t>
  </si>
  <si>
    <t>AECUWNT7BMDMM46GL2EJSQT74RDA</t>
  </si>
  <si>
    <t>Great entry gaming headphones</t>
  </si>
  <si>
    <t>I recently bought the Turtle Beach Recon 70 Wired Headphones for my son, and they have been an absolute hit. These headphones deliver excellent audio quality with crisp, clear sound that truly enhances his gaming experience. The comfort level is superbâ€”my son often wears them for extended periods without any complaints.The build is sturdy and well-made, making them a durable choice for daily use. The microphone is also top-notch, providing clear communication with friends during gameplay. Overall, we couldn't be happier with this purchase! Highly recommended for anyone looking for quality gaming headphones! Absolutely worth the money, no batteries needed and the lightweight and comfortable fit is amazing.</t>
  </si>
  <si>
    <t>Diamond</t>
  </si>
  <si>
    <t>AH3KIX4OLQOE25BAWQBGERU3GDVQ</t>
  </si>
  <si>
    <t>I just couldn't give them a 5...</t>
  </si>
  <si>
    <t>I really like these earphones for gaming. They're lightweight and rest easy on my head. I can wear them for hours and my ears don't hurt. The sound quality is great too. The only real gripe that I have is that sometimes when online with my brother the sound cuts out and he can't hear me nor can I hear the in-game sound. I think it's with the connector or something in the cable but I'm not an engineer or electrical or whatever kind of person I'd need to be to know for sure.Other than my one simple gripe I feel that I got a great headset at a killer price that works really well for me. Now note: I am not a hardcore gamer but I do use this to play Borderlands 3. So I do game, but I only play a couple times a week.Pros:Â Lightweight design doesn't weigh me down.The mic moves out of the way which is nice.The mic picks up my voice well.The speakers sound great.The mute works well for me.They don't hurt my ears or head after playing for a few hours straight.The cable is the right length.Â The pricing for this is great!!Cons:Sometimes the sound cuts out.-----If you found this review helpful in any way, please click the 'Yes' button below. I don't receive any compensation for helpful votes, but it REALLY helps and it is greatly appreciated. Thank you so much!Diamond's Star Rating System:1 STAR - Completely unusable, would request a refund2 STAR - Meets minimum viable product requirements, wouldn't purchase it again3 STAR - It does what it should, but in a non-spectacular way, I may recommend it, but definitely with reservations4 STAR - I like it. It is solid quality and delivers as advertised, I would purchase it again and recommend it to a friend5 STAR - I love it. It meets or exceeds all of my expectations and is high quality, I would purchase it again and would openly promote it to friends</t>
  </si>
  <si>
    <t>bryna02</t>
  </si>
  <si>
    <t>AE7XD6CP3JWORL75XN7MI7G3Y42A</t>
  </si>
  <si>
    <t>Headphones</t>
  </si>
  <si>
    <t>Worked great good quality did have static sound for good 2-3 mins at first but went away</t>
  </si>
  <si>
    <t>kate VT</t>
  </si>
  <si>
    <t>AHSXAHT4WEGGOZ55BKXC4ALURIWQ</t>
  </si>
  <si>
    <t>Great gaming headphones</t>
  </si>
  <si>
    <t>Work great for my 10yo kid who plays fort-nite with his buds, so the mic is quality for conversations. He also plugs into jack on his phone and uses it this way to listen to videos. He says they are comfortable and fit well, sound quality is good. Hes very happy.</t>
  </si>
  <si>
    <t>Tony</t>
  </si>
  <si>
    <t>AFXWUPUZGF5T4QASG3IRCPEITBEA</t>
  </si>
  <si>
    <t>Best</t>
  </si>
  <si>
    <t>Awesome price. Easy setup and they're very durable the microphone works amazingly and there super clear.</t>
  </si>
  <si>
    <t>Danny Kent</t>
  </si>
  <si>
    <t>AEPRR3YHQNKGHIJNDJGR6565G3DA</t>
  </si>
  <si>
    <t>These are not them</t>
  </si>
  <si>
    <t>Sound quality is not great. Flip to mute mic is a cool feature. Volume control is not good either.</t>
  </si>
  <si>
    <t>Gary Laser Eyes</t>
  </si>
  <si>
    <t>AG7YW2P72TH2A2EL3WGNJFTYCKJA</t>
  </si>
  <si>
    <t>Nice find! Good for the money!</t>
  </si>
  <si>
    <t>Great for the money just what I needed, my old pair was shorting out and I needed new so I was gonna splurge on a name brand something but luckily I come across these and rolled the dice and they turned out perfect, I like how you can adjust for length for your head and also the ear part is nice and large, doesn't squish my ears, and I like that the mic flips up to mute that is cool! ðŸ‘ðŸ»</t>
  </si>
  <si>
    <t>bigbearsfan</t>
  </si>
  <si>
    <t>AH5VMWABNWVTLQEMWT3WQUMRQBJA</t>
  </si>
  <si>
    <t>These are decent</t>
  </si>
  <si>
    <t>I got these to go with my Recon controller.  The Turtle Beach Battle Buds were really inconsistent and the mic was very frustrating in how it randomly quit working.  I ditched the Battle Buds.  Since I like the easy access controls on my Recon controller, I wanted to stay with Turtle beach for a headset.  This is a decent headset for the money.  I'm a casual gamer and primarily play FPS games (currently playing COD).  The sound from this headset works well for my casual gaming.  I've used one of my friends Hyper X headsets and this Recon headset isn't as good, but these will work just great for causal gamers like me.</t>
  </si>
  <si>
    <t>Joel P.</t>
  </si>
  <si>
    <t>AFFA2PHI3GXS23BFCMBA6NPJ34OA</t>
  </si>
  <si>
    <t>Work well with iPad</t>
  </si>
  <si>
    <t>I've been using these headphones daily for more than two months. They let me use my iPad to take phone calls and watch videos without disturbing my wife.Likes:- Corded, no batteries!- Being able to pivot the mic out of the way- Volume control on the headset- Over-ear style- Sturdy</t>
  </si>
  <si>
    <t>Jefferson</t>
  </si>
  <si>
    <t>AG5I2HQ6DWT45GJS4P4JIUQYWJLA</t>
  </si>
  <si>
    <t>Buenos auriculares</t>
  </si>
  <si>
    <t>Buenos auriculares, juego en switch, al principio mis amigos me escuchaban con eso, pero subÃ­ un poco arriba el micrÃ³fono y le baje un poco el volumen, y ya no tiene eco, llevo un mes usÃ¡ndolos, todo funcionando bien.</t>
  </si>
  <si>
    <t>dina davidson</t>
  </si>
  <si>
    <t>AHBWOF7ZMTSLXAZ3KKYKZOBXCDPQ</t>
  </si>
  <si>
    <t>Satisfactory</t>
  </si>
  <si>
    <t>Very functional. The volume control on the earphone piece itself is a bit funky but ok. Great sound!</t>
  </si>
  <si>
    <t>AHVEHU6GLWFIJ77O2ACADCWPT2JA</t>
  </si>
  <si>
    <t>they are good</t>
  </si>
  <si>
    <t>Bought for my sister so I didn't have to hear her busted mic anymore and these sound great</t>
  </si>
  <si>
    <t>Jen</t>
  </si>
  <si>
    <t>AFQSDGX3K5GAYJ4JNNF37YOWKOHA</t>
  </si>
  <si>
    <t>Returned due to small fit</t>
  </si>
  <si>
    <t>Did not fit and was not adjustable. Worked but had to return.</t>
  </si>
  <si>
    <t>Sherman Worley</t>
  </si>
  <si>
    <t>AEWPPBOIDBOREQABILRRYPF74LEA</t>
  </si>
  <si>
    <t>Works great, great price</t>
  </si>
  <si>
    <t>Nicole</t>
  </si>
  <si>
    <t>AFCNENDNBN2IF444EDWKLLXABF4Q</t>
  </si>
  <si>
    <t>Better than Skull Candy!</t>
  </si>
  <si>
    <t>Okay so I was borrowing someoneâ€™s Skull candy headset till this one made it here, and they hurt my ears! This one is PERFECT. I can wear it with zero discomfort regardless of length of time. Sound is just as good, noise reduction just as good, and same of the mic. DO NOT waste your money on the expensive brands. This one is great.</t>
  </si>
  <si>
    <t>E</t>
  </si>
  <si>
    <t>AHEYXDEDUGU6IKQMPNIXC4BDCIOQ</t>
  </si>
  <si>
    <t>Excellent gift</t>
  </si>
  <si>
    <t>My son said he loved these and they are better than his old ones (same brand) that finally broke. Great gift.</t>
  </si>
  <si>
    <t>Melly Quinn</t>
  </si>
  <si>
    <t>AHD23O6SIEWOHMMJY7OTYYLLSB2Q</t>
  </si>
  <si>
    <t>Xbox headset teen approved</t>
  </si>
  <si>
    <t>TeensLove it 10/10</t>
  </si>
  <si>
    <t>Nancy Hagen</t>
  </si>
  <si>
    <t>AFAJQDRVS46IG6OV57JWHG6KZT2Q</t>
  </si>
  <si>
    <t>Head phones</t>
  </si>
  <si>
    <t>My grandson lives it.</t>
  </si>
  <si>
    <t>Brenda</t>
  </si>
  <si>
    <t>AGIDLBYWKPSULF62KH44ZA65F7DQ</t>
  </si>
  <si>
    <t>Works Great ðŸ‘ðŸ½</t>
  </si>
  <si>
    <t>TYSM!! My son was very impressed said it works Great!</t>
  </si>
  <si>
    <t>Whyborg</t>
  </si>
  <si>
    <t>AEAYPV2TEKJARFBCJER62TJ37YMA</t>
  </si>
  <si>
    <t>Wow, impressive upgrade</t>
  </si>
  <si>
    <t>Thereâ€™s a bit of possible Sony hate going on in some reviews, like others I got burned on a pair of WF-10004XM refurbished and one of the batteries started failing after a year. Wasnâ€™t worth the cost of repair. Have others from QCY and Soundcore that were surprisingly good for less cost. Also had trouble with refurbished headphones WH-1000XM4, luckily had added insurance. Cut to buying a new pair that have been flawless.Got the Sony WF-C700N a couple months ago to scratch my earbud itch. Very good for the price. If youâ€™re not ready to throw down $300 for the XM5 theyâ€™re a great alternative. Not quite as musical, but no gripes anyway. You can get picky about the throwback buttons but oh well.One comment before I get more specific on the XM5. I fully agree with another review that calls out Sony for how complicated their Sony Connect app has become. It could be simplified for people who donâ€™t want to get into the tech so much.Now, how do they sound? Iâ€™m impressed and Iâ€™m not using them to their full potential. Using with iPhone so Bluetooth SBC codec is the most basic and lowest quality solution (after digging into the codec question a bit more it does appear that the iPhone has the AAC codec also). However, with the help of Sonyâ€™s equalizer and DSEE function Iâ€™m very happy with the sound. I almost donâ€™t want to try them with a better codec and then have to go back. (Still applies with AAC, DSE does improve sound)I need treble boost for my old ears and having played bass no surprise I like a lot of bass. These donâ€™t disappoint. I did an A-B comparison with the XM4 headphones and they didnâ€™t have quite the low end but good and punchy with good definition between bass and drums.both can become nice and â€œgrowlyâ€ on the low end.Noise cancellation is very good, not as good as the headphones but after only a couple days I have been quite satisfied so far.Comfort level is better than the XM4 buds, but Iâ€™m so pissed I wasted the money now I donâ€™t want to dig them out to compare audio! I think Sony really improved the fit and design to be lighter, more comfortable, and have impressive sound. Letâ€™s just hope they found a better battery.Used overnight and had battery left in the morning but playing audiobook on timer so i couldnâ€™t say how long continuous playback.Iâ€™ll update after Iâ€™ve had them longer.(Update) battery life seems to be very similar to the XM4. Sometimes I have battery left in the morning sometimes it comes up short.Another follow up, comes with 4 sets of tips but apparently I have very large ear canals as Iâ€™m unable to get a complete seal with the included buds. The large felt good at first but when I used the connect app to check for airtight seals I could not get them to seal. Fortunately I have many tips Iâ€™ve saved over the years and by mixing, matching, and testing I have a couple that seal. I even tried ordering extra large tips from a couple vendors and they didnâ€™t work either. Nice that Sony is including extra small but what about us with extra large needs! I do have a possible solution on the way, find a video on YouTube that shows how to use Sugro glue rolled up and inserted in the mushroom part of the tip. Press in the ear to get a fit and then allow to cure over night. Hoping it works, I have a few tips Iâ€™d like to try this on. Was even investigating custom molded tips but for $150 plus Iâ€™ll try the Sugro hackâ€¦8/5/23 tried the Sugro hack yesterday. Still have to work to get an airtight fit but it definitely helped.My opinion on the sound has not diminished. Excellent with what I listen too. A lot of classic rock but also new material from Elle King and others. Listening to Lourdes â€œRoyalsâ€ a very deep bass which presents low, solid, and clear. You can easily distinguish the bass and drums. The low rumbling bass of Pink Floyd â€œWelcome to the Machineâ€ couldnâ€™t be much better in any buds. Almost like I could feel it.Iâ€™m now using the WF-C700n as my workout and dog walking buds. Sound signature is very similar but the bass is not quite as good. One thing they are lacking is the airtight fit check in the app. I had to use other tips and the Sugro mold hack to get a good consistent fit in both. The included tips are worthless to me and my big ears.I see a lot of criticism of the noise cancellation for the XM5. I have no way to measure so itâ€™s pretty subjective but Iâ€™m not disappointed. At least as good as the XM4. But with any ANC earbuds the airtight seal is critical.If youâ€™re not ready to throw down $300 the WF-C700n are a very good alternative, but are not touch controlled, a single button on each side. Not quite as good on the low end but not disappointing either. In direct comparison you can hear the difference.I still think these are 5 star worthy. Iâ€™d take off half a star because of the somewhat complex app but if you like to tinker with the sound and features, give it back. People who are not â€œtechnical mindedâ€ may find it intimidating. I find it useful but jammed with some features I wouldnâ€™t normally use, like automatically changing settings depending on location as an example. Some might find it useful but not me. The equalizer and clear bass functions are excellent. DSEE function makes a noticeable difference in sound quality. Happier with these than I was with the XM4. Just hope the batteries last, I would hope Sony changed from the $70 replacement cost batteries (not including labor) used in the XM4 as apparently so many people had problems with them dying out after a few months.9/22/23Used these today instead of the WF-C700n for my indoor cycling and to walk the dog. Usually I do those activities with the cheaper buds as for $300 I want to take every precaution to protect them. Soâ€¦more feedback on the ANC. Definitely a difference on the bike with 2 pretty loud blower fans on. The WF-C700n does a very good job in the same situation but I could definitely tell a difference. Could hardly hear the fans at all and the WF-1000XM5 does have the superior sound performance. Note these blowers are loud enough that if I have my Apple Watch to close to them I get the over 90db warning. Theyâ€™re not 90db from the bike but they are loud. These cancelled almost all the noise. With volume on my music I donâ€™t hear the fans at all.</t>
  </si>
  <si>
    <t>HJeffKHJeffK</t>
  </si>
  <si>
    <t>AEDRFBA64VH2SHGAB5W27J4ZTKHA</t>
  </si>
  <si>
    <t>Darn near perfection.</t>
  </si>
  <si>
    <t>I have used pretty much every credible earbud in the last few years. Sony, Apple, Beats, Bose, B&amp;W, Samsung, Klipsch, M&amp;D, and more. I have also used every generation of Sony buds. In terms of overall use and features, these are not a giant change from the last gen XM4 buds. However, there are significant improvements in key areas. Here is the breakdown:Sound: There are moderate sound improvements here, over the last generation Sony's, which were already close to class leading. Sony put a larger driver in here and it makes a difference. Additionally, Sony added a lot of processing horsepower here. The put in their latest chip for audio, but then added a separate chip to handle all of the ANC duties. Sony argues, that by separating the tasks here, they were able to more finely tune the audio. You can hear the difference. Bass is thumping, highs are even more crisp, and the mid vocals definitely pop more. I am no audiophile but these are really good. To me, these sound better than the latest Bose and Airpod Pro buds. You have to get into the really high-end audio companies to find sound this good. As always, you get Sony's LDAC here if you can use it for high-end audio options and the DSEE Extreme tech that upscale regular more compressed audio. The DSEE really shines here. Your Spotify or Apple music app has never sounded so good. I think most folks will be very satisfied with what Sony has done here and, at the end of the day, sound quality is a big reason to make such an investment.Active Noise Cancellation (ANC): These are the best ANC buds Sony has ever made which is saying something. They were already 1b to the latest from Bose, but these have improved dramatically to me. The new dedicated chip just gets it done. These buds adjust the ANC to the noise around you. I honestly hear pretty much nothing other than my music when I have these in. The latest Quiet Comfort's from Bose are still at least as good to me in this arena, but that is pretty much the only area that Bose still is really on equal footing. At least in my opinion. Fit really determines great ANC, so while these are great, there is definitely some subjectivity that comes into play here. I think most will be very happy with the results they get here though.Form Factor: This is an area that Sony has absolutely nailed it and I am going to just say, FINALLY! Every bud Sony has made has always had an asterisk for me. "They sound so good but they just aren't that comfortable" was what I often told folks. Not anymore. Sony has made these buds significantly smaller and by adding the glossy interior, has created a bud I hardly notice in my ear. They have gone from a "yeah but" to a class leader in the fit and comfort space. I really cannot emphasize enough how good these are. These buds have an IPX4 rating so they should handle the gym with no issues. Sony has included a revised version of their hybrid foam tips from last year and they are great. They just hold the buds in snug and really help block ambient sound. Just so so good Sony. Thank you for the thoughtful redesign. I also want to give Sony a nod for the case redesign. Same battery (3 charges) but much smaller. I love it.Battery and Connectivity: The battery life is the same from last year. About 7 to 8 hours of real use. It is fine. Not class leading but not bad either. Connection here is BT 5.3 so the latest. Same as last gen. However, Sony said that these buds will be LE compatible when they finally start rolling this out over the coming year so you can expect even better sound and perhaps even battery life someday soon. This essentially future proofs these buds.Call Quality: Not much to say here other than these are about as good as it gets. Sony added bone conductive tech here and you can tell. Your calls sound great.Intangibles: There are too many features to unpack here. You really need to read all that Sony has packed into these. From the upscaling audio, to one touch audio play, to speak to pause tech to gestures and so so so much more. You can literally get lost in the app. Almost too much is going on here. Regardless, there is almost nothing that these buds can't do. Oh, I almost forgot to mention that Sony has multipoint connection option here as well. It is only two devices, so there are more robust options out there, but this should be fine for most in real life application. Very good stuff.So, should you buy these? If you are an Android user, the answer is 100% yes. Apple users have to consider that Airpods are more tightly integrated into their space. Further, Apple is getting ready to launch their high end sound codec as well, which these will not support. They are still worth considering though as Sony has just made a better sounding product. To me, these might be the best all around buds I have ever tried. From sound to calls to comfort, Sony has just nailed all of it. There are companies that offer buds that do one thing better perhaps, but none are as complete as these in my opinion. So, yes, buy these. You will not regret it. I will update as I go here.</t>
  </si>
  <si>
    <t xml:space="preserve">Nothing but pravda </t>
  </si>
  <si>
    <t>AHTZPYY5LY6NDL3FUAJ3WNM54HRQ</t>
  </si>
  <si>
    <t>Almost perfect (don't like the foam tips)</t>
  </si>
  <si>
    <t>I have over-the-ear Sony's but wanted something for the gym, that's right I work out. These are very light and unobtrusive, the sound is fine, probably too bass heavy for audiophiles but you can adjust, noise canceling is okay--I'm using the biggest of the foam tips because I want a tight fit to keep them secure *and* to help block noise, but the foam is just not dense enough so it never feels that secure and you get sound leakage the ANC can't block. Seems incredible to produce this high-tech wizardry and then cheap out on the foam so it ruins the effectiveness but come on, I'm sure that $0.000013 savings adds up.</t>
  </si>
  <si>
    <t>Osamah Almaweri</t>
  </si>
  <si>
    <t>AENUS3E7EQEFMDIECHZYEO2GG44Q</t>
  </si>
  <si>
    <t>Great as headphones but...</t>
  </si>
  <si>
    <t>I've used WF1000XM4s for a while before upgrading to these in July of 2023. In fact, I ordered 2 of them so that when 1 pair died, I'd have another pair to use. Excessive, but effective. However, much like the XM4s, I think there are some quality control problems. By February, the first pair (XM5s) I ordered started acting up. It was having issues with voice calls where people would say they could not hear me at all no matter what I did, I went through all the troubleshooting steps with Sony and they told me to send the faulty pair to them. Which is okay, this stuff happens, but I also had problems with the XM4s that made me also go back to Sony support as well. the problems with my XM4s were that they would not charge and drained too quickly, as well as have problems where one of the buds would stop playing sound completely.So, I wanted to try the XM5s to see if all these issues were fixed. To be fair, they were fixed. The battery drain isn't quick, the sound quality is better, battery life overall and uneven draining is improved. They are a step up from the XM4s and I can confirm that. However, there are some issues with the XM5s currently. First of all, the call quality seems to be bugged out as my second pair has started to have issues just like the first. Iâ€™ve been using these comply tips and it could be the tips themselves but for whatever reason, there is a significant muting of sounds when the headphones are in vs when are out which didnâ€™t seem to be the case before. It seems that these headphones have a problem with longevity and the quality control is pretty consistently not up to par with the price.It's a shame that in my review of headphones, it took this long to get to the sound quality of the headphones themselves. The EQ settings have been improved and you get some more curation based on your preferences. I think for BT, they sound great, Early into getting the pair, there were moments where it was so clear, I had to pop a bud out to make sure the sounds werenâ€™t coming from somewhere else.The multipoint connections are still a little buggy.  I would have them connected to my phone and desktop and Iâ€™d get spammed by a message asking me to go back to my last used device. Only way to remedy this issue was to block that notification. For these reasons and issues, I just canâ€™t recommend paying for these headphones unless theyâ€™re under a hefty discount. I donâ€™t think you can justify the price while having all these glaring issues. The quality control and reliability of these headphones is extremely subpar and this has persisted through the XM4s and continues, unfortunately into the lifecycle of the XM5s.Update: mic issue has persisted and cannot get them to work anymore. I am constantly plagued by issues with the headphones that I favor the EAH-AZ80s over them as they are much more reliable. I do not recommend these headphones at all.</t>
  </si>
  <si>
    <t>I Rarely Leave Reviews</t>
  </si>
  <si>
    <t>AEQNCJNANTHTW7XBKZYTJ4LNZCCQ</t>
  </si>
  <si>
    <t>Bluetooth connection issues w/ PC, ANC isn't as good as Bose</t>
  </si>
  <si>
    <t>Short version:- ANC is pretty good but the ANC is definitely better on the Bose QuietComfort Ultra earbuds- These are fine for use with a phone, but they absolutely suck at connecting to a PC- Case is nice and small, wireless charging is a nice feature, fit is good (they don't fall out of your ear), and sound quality is greatDetailed version:1) ANCIf you're buying for the ANC noise cancelling then skip these and buy the Bose QuietComfort Ultra earbuds. I have both and the ANC is noticeably better on the Bose. All I care about is ANC and I couldn't tell from reviews which one was actually going to be better. Bose is better.I mainly use them during lunch in different restaurants to block out people talking and whatever music the restaurant is playing. I don't know why there's mixed reviews about this. Having tried both, Bose is clearly better. I did tons of reading and research and it's hard to get a clear answer for some reason. I don't even have the Bose QuietComfort Ultra II, I have the original ones (although I read that Bose didn't change the ANC between those models).There's 2 minor downsides to the Bose ones compared to these:A) On the Bose ones, when you're not playing any audio there is an extremely faint hum in the background. As soon as you play any audio it's gone, but these Sony ones don't have any hum when you're not playing audio.B) With the Bose ones, if you have ANC on and you get in your car and shut the door, something about the air pressure change makes the Bose ones make an annoyingly loud popping sound. These Sony ones don't do that.I tried every earbud attachment with the Sony, including the silicon ones they ship you for free when you complain the standard ones don't work. I tried both in multiple environments. In every situation Bose blocks outside noise better.2) Connecting to a PCConnecting to your PC Bluetooth for the first time is so counterintuitive it's absurd. You won't be able to do it without looking up step by step instructions. Then once they are connected, they have all kinds of problems. Using one set of bluetooth earbuds and the battery died? Want to switch quickly to these Sony earbuds mid game or mid TV show? No. No quick switching at all. I usually have to restart my computer to get them to actually work. They'll say "connected" but I won't have any sound. Apparently Windows doesn't support whatever codec Sony uses and you can buy an alternative driver/codec thing but that's ridiculous. If you spend this kind of money on earbuds they should just seamlessly work with any modern bluetooth device.They work fine with my phone (Android) so if that's all you're using them for then you'll be fine. There's an app I downloaded to update the firmware on the earbuds but then I deleted it since the features seem pointless and I'm sure they datamine with it.3) The sound quality is obviously very good, but that's to be expected. Between these and the Bose I don't notice much a difference, music sounds great on both. I don't use either for calls so I haven't really tested the microphone.The charging case is nice and small. Very pocket size, I liked that, and I like that it has wireless charging (the Bose case does not charge wirelessly). The fit is good, I don't notice them even after extended use. They come with 4 different sizes of earbuds that are all a kind of stiff foam.If you go in the app settings you can do a seal test where it runs some kind of test to determine if the fit and seal in your ear is good. If you get it to say the seal is not good (before running the test don't press them firmly in your ears, just have them barely not falling out then do the test) then on the screen where it says the seal isn't good there's a link you can click that takes you to an order page where you can put in your address and they'll ship you 4 more earbuds that are soft silicon instead of foam for free.Overall I'm not happy with them. For how pricey they are I shouldn't have to deal with Bluetooth connection issues with a brand new Windows 11 laptop. At this price point I should get perfection, and at the very least they should be easy to use. I've spent way too long troubleshooting the connection issues with my computer.I highly recommend Bose QuietComfort Ultra instead of these, especially if you're main reason for buying them is noise cancelling.</t>
  </si>
  <si>
    <t>kbs</t>
  </si>
  <si>
    <t>AFGBD3JWIQZ2RLVSCNC6U6WXNR4A</t>
  </si>
  <si>
    <t>Fantastic!</t>
  </si>
  <si>
    <t>I bought these because I had a gift card to spend, and in hopes that I could completely separate from my Airpod Proâ€™s (1rst gen). I wanted to get rid of my Airpod proâ€™s because I have become so completely fed up with popping them in my ears and having only one earbud connect. That happens about 25% of the time I use them, and of course itâ€™s always right when Iâ€™m in a hurry and need them now. I have to reset them every time it happens and frankly Iâ€™m fed up with it â€“ unacceptable reliability.So, itâ€™s only been a little more than a week but I havenâ€™t had this happen once. Nor has it ever happened on any of my other true wireless earbuds (Soundcore Liberty 4 NCâ€™s and some cheap no-name sports hook-style earbuds). The Sonyâ€™s have had stellar reviews, but my one reservation was that Iâ€™m in a full Apple ecosphere, and I had read that if youâ€™re in the Apple ecosphere, youâ€™ll want the Airpod Pro series II. Using anything else would mean missing out on that typical Apple integration â€“ things work great together. Well, Iâ€™ve never tried the Airpod Pro IIâ€™s, but I couldnâ€™t get myself to reward Apple by ordering another pair of headphones from them after my dissatisfaction with the AirPod Pro Iâ€™s.So, how are the Sonyâ€™s? Absolutely fantastic and boy, am I glad I went with them! First of all, in terms of integration/functionality with my Apple world, best I can tell so far its flawless. Transitions between my iPhone 15 and iPad Pro are just as smooth as my AirPods were. I can send/receive calls just as easily, and the Sony has one feature I donâ€™t think AirPods have â€“ you can just nod your head to answer calls! I also find the touch sensor vastly superior to Appleâ€™s squeeze surface (or whatever itâ€™s called). Much more intuitive to me, and it works every time on the first try.Another big advantage the Sonyâ€™s have over the Airpod Pro Iâ€™s is battery life. One reason I picked the Sonyâ€™s was better sleep. My wife makes quite a racket sleeping at night and I had read that these were great for sleeping. My Airpod Proâ€™s were also quite good at that, but they wouldnâ€™t last through the night â€“ only about 4.5 hours (w/NC on). Not sure how long the Sony can last, but Iâ€™ve gone over 8 hours (w/NC on) â€“ and they still had some battery left! As for the noise cancelling, Iâ€™d say itâ€™s slightly disappointing. I also own the over-ear WH-1000XM5â€™s, and they have AWESOME noise cancelling! Iâ€™d say the WF-1000XM5â€™s are nowhere near that level â€“ Iâ€™d say they are about the same as my Airpod Pro Iâ€™s. Good enough to attenuate my wifeâ€™s snoring (at least enough that I can sleep), but not completely block it (so I hear nothing at all) as on the WH-1000XM5â€™s. But of course, the WH-1000MX5â€™s are way too big to sleep with (full size over-ear headphones). Another minor disappointment is no â€œfind my earbudâ€ functionality, which makes me a little paranoid about losing them, but hopefully not a big deal.Saving the best for last is the sound quality. I bought the big-brother WH-1000XM5â€™s a year ago and was quite surprised at their sound quality. Same thing here â€“ these sound fantastic! Iâ€™m a fairly serious audiophile and have quite a collection of high-end headphones, including one pair of earbuds that are more than triple the cost of these Sonyâ€™s (JH Audio J13 v2â€™s). And all the electronics to go with it (DAPâ€™s, DACâ€™s, amps, cables, etc.). They took a while to break in properly (maybe 30-50 hours) but they are really wonderful. They are among the most natural sounding earbuds Iâ€™ve heard and Iâ€™m a bit stumped how that could be possible since it uses crappy Bluetooth. My high-end headphones are fed almost exclusively high-rez files. Bluetooth AAC (canâ€™t use LDAC on an iPhone) is the best I can run, which of course are only a small fraction the bitrate resolution of true high-rez files. But somehow these sound absolutely wonderful â€“ just a natural â€œrightnessâ€ thatâ€™s hard to describe. BY FAR the best bass Iâ€™ve ever heard from an earbud. They have a confidence, an â€œassertivenessâ€ (yes, thatâ€™s a new audio metaphor) â€“ not aggressiveness - that I just love. Iâ€™m not saying that they are flat-out better than my high-end earbuds (my Shure M535â€™s are my favorite), but I will say they are at least in the same ballpark. I can pop these in and really enjoy listening for hours â€“ and not feel like Iâ€™m missing out in not using my much more expensive earbuds. Very high compliment indeed! So, great job Sony! BTW, I read that Sony bought Audeze (high-end true audiophile headphone brand), which means I canâ€™t wait to see what they come out with in the future â€“ if these are as good as they are, I canâ€™t wait to find out what the XM6â€™s or XM7â€™s will sound like!Update 4/16/24: Just wanted to mention one more remarkable thing about these. I am an avid cyclist and Iâ€™ve been on a long search to find the best earbuds for cycling - which for me, is mostly about reducing WIND NOISE. That is by far my biggest goal for cycling headphones. These are downright spooky in their ability to hugely reduce wind noise - BY FAR the most effective Iâ€™ve ever tried, and Iâ€™ve tried quite a few (AirPod Proâ€™s, Soundcore Liberty 4 NC, etcâ€¦). So now I face an interesting dilemma - do i dare use a $300 pair of earbuds for cycling? The problem with using them for cycling is that cycling is of course brutal on earbuds (constant sweat). So Iâ€™ll have to decide if I dare to do that long term, but I can say that these are by far the best headphones I have ever used in terms of wind blocking. So these really are amazing - fantastic sound, powerful noise cancelling, long battery life and the best wind noise blocking Iâ€™ve ever heardâ€¦</t>
  </si>
  <si>
    <t>G. Davis</t>
  </si>
  <si>
    <t>AGPHPG2FTG2TRHFMZO7HGVSPKOIQ</t>
  </si>
  <si>
    <t>Shockingly bad user experience...</t>
  </si>
  <si>
    <t>I've used many different brands of earbuds, and for the price, these are probably the worst I've used, to a degree I'm struggling to comprehend. Let's get one thing out of the way: they sound good. It's better than my AirPods Pro 2s. Everything else, and I mean everything else, is so much worse. Let's start at the top.These things are so slippery that I struggle to get them out of the case without dropping them. And for me, the shape is hard to get into my ears. Also, the case feels cheap. They charge $300 for these?Setup is a chore. You are required to use the app to access any of its features. And boy, is it a piece of work. From opening the app to first listening to anything took just over an hour. AN HOUR! You must log into a Sony account to get most of the high-end features to work, which is nonsense. And lord help you if you had a Playstation account 15 years ago. I appreciate the trouble Sony has gone to for security, but I had to do a 10-part captcha from hell twice to get into the account. And the translation to English in the app is poor at best, making the whole experience a head-scratching mess. The device pairing process is easy, however.The noise canceling is about as good as my 70-dollar no-name Chinese buds. Seems better at high-pitched things than general background noise, which is a strange feat as the former is much harder to pull off. I struggle to hear dogs barking, but my AC is as clear as a bell. The ambient pass-through is barely acceptable, not even in the same league as the AirPod Pros. Your voice tends to be over-amplified and slightly delayed, making talking to and understanding others a mess. The feature that mutes whatever you are listening to and turns off ANC when you start talking is hit or miss. It works about half the time when I start talking. The other half kicks on when any noise is picked up. Very annoying.Now, the reason I purchased these is Multipoint Bluetooth. This feature lets devices connect to multiple devices simultaneously and quickly switch between them. It's crucial for any work that has you bouncing between phone calls and working on a PC. Let me tell you, Sony's implementation is worse than useless. Can I connect to two devices? Sure. Can I stay connected to two devices? Absolutely not. When they are connected, does it switch seamlessly between the two? Also, absolutely not. If one is already making a sound, the other device can't be changed without silencing the first device. So, say you are listening to YouTube on your PC and get a call. To switch to the call, pause YouTube and anything else making sound, then answer the call. And about 50% of the time, it will switch. Otherwise, you have to change it manually. What is even the point? Even more fun is that the second device can't be switched to after some time, between 5 minutes and who knows how long, without manually going into settings and reconnecting first. Then you get another 5 minutes to a couple of hours of flaky "fast switching".The battery life is an actual lie. They claim 8 hours, but with all features turned off except playback, I got closer to 6. With ANC on, I may have gotten 4-5 hours. Each bud's battery seems to drain at different speeds as well. So, while one may have 10% left, the other is already dead.I would be less critical if these were $100 instead of $300. Crucially, though, even at $100, I would still return them. Other than sounding great, they are terrible to use. And for $100, I can get earbuds that sound just as good but aren't so finicky.In closing, I'm surprised Sony released such a poor product. They're so bad that it's tarnished my view of the company.</t>
  </si>
  <si>
    <t>L-Ram</t>
  </si>
  <si>
    <t>AGRKGKEPQAMG2P5GIB4KPU252QJQ</t>
  </si>
  <si>
    <t>Excellent sound ... if you find the right tips.</t>
  </si>
  <si>
    <t>These are really some of the best earbuds currently in the market. Sound was lackluster at first because none of the included ear tips worked for me. That foam material that Sony uses doesn't work for all people, perhaps that's why other manufacturers like Apple, Sennheiser and B&amp;W use silicone tips (which also are easier to clean and age better). Once I bought compatible silicone ear tips (link below), I got a good seal and was able to truly enjoy these earbuds.Pros:- Excellent sound quality. I would say they sound better than Apple AirPods Pro.- The mobile App includes an equalizer to tune them exactly the way you want them.- Last firmware allows you to use head gestures to control them.- Full-featured mobile App.- Construction is great. Both the earbuds and case are solidly built.- Good noise cancellation- Smaller and lighter than the previous version.Cons:- Although noise cancellation is good, it's not as good as Apple's AirPods Pro.- Mobile App is a little convoluted to navigate, but it's not too bad.Neutral:- Although they are smaller than the previous version, they still protrude out of your ears more than other offerings like Apple AirPods. They are on-par to other offerings like Sennheiser Momentum Wireless 3 and B&amp;W, so it's not too bad.These are the ear tips I used. They work great:https://www.amazon.com/dp/B0989NHFGW</t>
  </si>
  <si>
    <t>Suburbanbushbabe</t>
  </si>
  <si>
    <t>AGQSB2UVVFVR2PCSMSWU4QLLUSPA</t>
  </si>
  <si>
    <t>Immersive stellar sound, quirky fit</t>
  </si>
  <si>
    <t>8/8/24 update: I replaced the Sony OEM earbud tips with the Sedna Earfit Max, the ML size. Wonderful fit. Never a problem with air tightness. Sony is still sending me some alternate earbud tips for free. I have no idea how they'll work but I'm getting them mid-month.  Sony's sound quality is spoiling the p30i's for me but I'm still keeping them as a backup._____________________I had a pair of XM4s that crapped out on the left earbud after eight months. Was able to return them and get a refund. I replaced them with Anker Soundcore p30i's as a stopgap until Prime Day. I really like them for the most part. And for the price the sound is great. But I can't help remembering the sound of the XM4, although I wasn't sure if I was like building it up in my mind to an unrealistic degree. I wasn't.I just bought these on Prime day. I was really happy with the p30is and I still am. But the sound of the XM5s are so good, compared to the great at the price sound of the p30i's. XM5 sound is immersive, clear, round, rich, and beautiful whether I'm listening to opera, EDM, or K-pop. No flatness or separation between me and the sound. It's just so good in my head.Fit-wise the Sony earbuds are really hard to get airtight and I tried a couple of tip sizes. I recall with the XM4 I had to wait for the tips to warm up in my ears before they became airtight.  I have some replacement silicone ear tips, nothing special. Just some cheapies I had bought for the p30i but they didn't fit. These work better with the XM5 with the air tightness. Not quite sure whether the sound is as good as with the OEMs, so I'll have to compare.I'm going to keep the p30i as my second pair. You just can't go wrong at the price and the quality (and the battery life). They were a replacement for the Soundcore p40i which just didn't fit my ears at all and would fall out regardless of the size of ear tips I used.  But I have a feeling that the longer I keep listening with these XM-5s I'm going to have to get used to accepting or tolerating a not as great sound the the p30i delivers .For the price, the p30i are really good. Is the XM5 worth like $170-ish more? Yeah, I think so. My ears are so happy with this sound.Fit-wise the p30i don't fit any better than the XM5 But so far they haven't fallen out like the p40i did. Soundcore earbuds have tails and I'm really not used to them. And they tend to stick out of my ears a little bit more. The angle at which I have to put the earbuds in is a little weird for me. But it's acceptable and as I said, for the price, the sound is really great. Just not as great as the XM5.ANC- meh on the Soundcores (although they have good sound isolation); better on Sony.Controls- definitely better on Sony. Every time I touched the  the Soundcores to adjust them in my ears (which I had to do a lot with the p40i), it would change something in the settings.Battery life- p40i long battery life was one of the key reasons why I bought them. The p30i isn't bad either, just not quite as long as the p40i, But I've been getting three or four charges out of the case before hitting 20% on the buds and have to charge the case again. I don't know how long the XM5 lasts. But I do remember what the XM4 battery life kept shortening. I was only getting about 3 or 4 hours after a while. So I will be looking at that.UPDATE: getting good battery life from the Sony's. I can use the charging case three times before I have to recharge the whole thing. And I can just recharge the case alone. Usually I can have these in my ears for like 6 hours before I get a low battery which happens at 20%.I'm subtracting a star for price and that sort of quirky fit.</t>
  </si>
  <si>
    <t>Andrew</t>
  </si>
  <si>
    <t>AHZDZGPX6OQSXBAJ2FRCSVZUECZA</t>
  </si>
  <si>
    <t>Impressive sound, Subpar ANC</t>
  </si>
  <si>
    <t>I've been doing a lot of research lately. I've been running with Bose QC (1st Gen) buds for a couple years now. Aside from running into a few minor hiccups I'll attribute to age, I've been more the satisfied with them. However, they are rather bulky and I do a lot of physical labor for work. It was time for a change. After a couple months of searching, I decided to try out the Sony x5's.Out of the box I was immediately impressed by the size. Everyone in my house has airpod pros, so smaller earbuds aren't new, but these were pleasantly small. The case was also a welcome sight. My QC1's aren't only bulky, the case is probably 3 times larger. Knowing I won't have to carry that around in my pocket anymore was already making me happy with the decision. I'm also liking the wireless charging. This was one of the things that kept me away from the Bose QC Ultras(if I'm spending almost $300, I shouldn't have to spend another $70 for a feature that should be standard in 2024).Like I said, I was kind of rushed during setup, which may have had an effect on this next take. But setup was much more in depth than I was expecting. Having to switch between multiple apps and sign ons was slightly off putting. But there was never a clear explation of why I was doing this. Having google assistant is a cool feature. But I don't use it. And there was no walk through for Alexa. Also the push to use 360 audio(which is incredible, but more on that in a minute) was also confusing. You would think for how many steps you go through to get these setup, a lot of which are optional features, there would be some sort of "quick start" guide. But you're left to figure out the touch controls on your own. Speaking of, there doesn't seem to be any way to alter these, other than the long press option which is really just a short cut and not a real "device control ". By the time I was done I only had about 10 minutes to listen to some music and cycle different sound settings before putting the kids to bed. However, I can honestly tell you that my initial reaction was not love. I wasn't displeased, but for the price, I'd hoped to be wowed.The next day I had some running around to do so I had more time to play around with them. I will say that while I wasn't overly impressed at first, day 2 made me feel much better about these in a lot of ways. The sound is incredible. The EQ options let you do so much and really do make you feel like you're in the music. The bass isn't quite as strong as I'd hoped, but I could get used to that if I had to.However, and thus probably my biggest issue with these, the Noise Cancelation isn't anywhere near as good as my old Bose buds. With those, I could pop the two in, fire up my gas powered backpack leaf blower and hardly hear a hum. With the sony's, I had a hard time telling sometimes if noise cancelation was on or not. Granted, I did have the voice filtering turned on. But the idea is that it let's voices through but not ambient noise. In reality, it seems like it let's an awful lot of background noise in. I do like that i can switch ANC on and off with a simple touch of the left bud, but while using the mode that detects your current activity (running, sitting, driving etc) and adjusts automatically, I've found that it cuts over ANC mode on its own pretty frequently. These little features are great in theory, but they aren't refined enough at this point to make them useful on a daily basis and serve more as a fluff feature rather than truly useful ones.I still haven't tried out phone calls, which I plan to do tomorrow. But overall, when you consider the price and the competition I'm still not sold on these yet. They are no doubt a great product, fit wonderfully and sound superb. They are probably ideal and good enough for a lot of people. Just not quite convinced they are what I'm look for</t>
  </si>
  <si>
    <t>yousef</t>
  </si>
  <si>
    <t>AEX3F2MHIATHEWGYY6DMJE3N36CA</t>
  </si>
  <si>
    <t>Ok ear buds with bad mic quality</t>
  </si>
  <si>
    <t>I am writing this review as of December 2nd 2024I bought this one on release day because my previous WF1000xm4 ( the previous generation ) stopped working due to the right earbud battery drain issue that affected many users. This version got slight improvements on some stuff but no improvements on other parts.Comfort - the earbuds feel a bit smaller and got a better fit to my ears compared to the previous version. The ear tips got improvements as well, now they have a tiny net inside that prevents anything from reaching the inside of the earbuds. They still use the memory foam pad but I'm not sure if it is the same or not compared to xm4s.Sound Quality - I don't notice any different between xm5 vs xm4 . I use Tidal as my music streaming service. I have prioritize quality setting on the sony app and highest quality streaming on Tidal.The charging case is smaller and easier to carry around. The charging is fairly easy. Now the case have a pairing button instead of holding both earbuds for the last generation. Also for first time pairing, a pop up will show on the screen to set up and connect the device to the phone.Sony headphone app - the app is awful. They have upgraded to a newer version but it is still awful mainly for the updates. I always get notifications on my phone about the battery percentage of the earbuds. Updates have weird requirements and it takes long.Mic quality - I don't use the mic often but i used it a lot during a vacation to call my family/friends without having to hold my phone. I was told that my voice wasn't clear enough and was asked to repeat what i said multiple times. Two times i was told that the mic quality is bad.  I couldn't tell how bad it is, i can't call my self and find out. What I did is that I opened my camera app, selected video recording and chose the mic from the earbud instead of the phone. When I heard the recording, i lt was so flexible l horrible but I'm not sure if that was something wrong with the camera app or what.Connectivity - it is bluetooth. Easy to connect. For first time, open the case and a pop up will show. After that, just open the case and put on the earbuds and they will work. No loss in connection if it was already paired. There is one issue that was in the xm4 and still is in this one . I notice sometimes that when I return the earbuds to the case, they will still be connected to the phone. I had this issue on my previous phone with the same earbuds and never had them with different brands. Sometimes I notice it if I watch a video and no audio comes from my phone speaker but many times I return them to the case and do something else then find out later that they have been connected to my phone and never disconnected then I'd have to charge them again even though they were inside the case. I think sometimes they don't sit right inside the case which causes the issue I'm facing.I'd consider this one if I prefer convenience and comfort over sound/mic quality.</t>
  </si>
  <si>
    <t>Samuel Holland</t>
  </si>
  <si>
    <t>AH7BWLFRUQB3PDXXS5NDUPI3ACVA</t>
  </si>
  <si>
    <t>Surprisingly efficient quality buds once I equipped my old silicone tips.</t>
  </si>
  <si>
    <t>Edit 01/19/24Short and sweet-I use buds just about everyday.I liked the pixel buds more, and is why my xm4's will not accept a charge or turn on because after getting the pixel buds, I never used the XM4's again.We're here for XM5 though, so please excuse the rant.1st Sony customer service, second to none including Google who used to be pretty good(IMO)(pre-'so-called'pandemic).2nd -Stop right now and take a picture of bottom of XM5 case &amp; package it came in(identifying Numbers). If u ever have issue you will need.3rd &amp; final what you read for---âž¡ï¸â¤ï¸ My original review is below and still valid but after cleaning and adjusting tips, I'm happy to report I haven't had the 'connect from pocket problem'. Changing the tips made a big diff, but they're not near as secure and comfortable as pixel buds pro for my everyday use. That bring said, the pass through, pass thru blend, etc are the best hands down. Their competition isn't even close for this category(IMO_of_course).The only thing I find myself having to adjust often. They want to sit halfway in my ear, instead of locked into place. Many times when I go to adjust, I hit pause, which could be disabled in all fairness. I still use these as my everyday buds though, and are about to try more tips when I can find the time. They are superior in sound and especially the noise cancellation/passthrough/blend feature. It's actually amazing how good they are in all honesty. (If you don't like foam tips, get some silicone because these only come with the foam style.) (The tips are the same though as any other set.)I just wanted to come back and follow up.They deserve five stars.â­â­â­â­â­. I have to leave the one star off but if I could I'd rate them 4.7-4.8, so sorry it's not five stars for a pretty solid product.I hope this can help someone, and give yourself a day or two once getting to be able to see the difference, since they have some pretty solid picks out there. Thanks, &amp; may the good Lord bless.â¤ï¸I had the 3rd &amp; 4th Gen earbuds, so upon getting these, I was wondering did I make the right choice, coming from pixel buds pro? I'm happy to report, that after changing the tips to some older silicone traditional Sony tips, they surprised me how nice they were to use. I also was happy about the longer lasting battery, and quality passthrough experience then what I had gotten used to. All in all, these are pleasantly nice once I put the silicone ear tips on. They fit perfect now and have my recommendation. Edit- I've had a little time with them, and the couple things I don't care for so far, is Amazon music service; I disabled nearby devices, because every time I connect buds after accepting update, they offer a service to be ready to play music with a tap. It's good if that's what you want, but not for me at the time. Now the other issue is actually an issue that has me really concerned whether I want to use them long-term. The right ear bud every time I look is connected in the case/paired to my phone which is a dealbreaker if I can't seem to correct. I'm sorry to report this because it's something that matters a lot to me and a reason I would return to the pixel buds pro. Anyway the sound and noise cancellation is second to none , and I can honestly say, they close the pixel buds pro out of the water.  This is the reason I still only subtracted one star for a five star product. Thank you for reaching and sharing your opinion to better help others make their decision.</t>
  </si>
  <si>
    <t>Someone</t>
  </si>
  <si>
    <t>AGVLBVPSFJOBQEMVAK5P6VZFA22Q</t>
  </si>
  <si>
    <t>Clear, quiet, smaller and lighter than the XM4</t>
  </si>
  <si>
    <t>I use a range of Sony headphones and earbuds, from the MDR-Z1R to the IER-M9 to consumer models like the WH-1000XM and WF-1000XM series. It all depends on where I am (at home, on the go locally, or traveling) and what equipment I'm using (a Sony digital music player with a balanced headphone output jack or Bluetooth LDAC support, or a simple iPhone that only supports the Bluetooth AAC codec).My WF-1000XM5 pair arrived July 28, 2023 (the day before I wrote this review). After testing them and completing the initial update to the 2.0.1 firmware (by the time you read this, there may be a newer version), I found that I just left the earbuds in for the rest of the day, whether I was listening to music, making calls, or enjoying some quiet time. They're smaller, lighter, and more comfortable than my WF-1000XM4 pair, to the point that I don't really notice I'm wearing them.Sound-wise, there is a noticeable improvement in bass and in the midrange. I didn't notice much of a difference in treble, although I like less bass and more treble than the average person (hence my choice of the IER-M9 over the two alternatives in that product line).The noise-canceling has improved across the board. As always, it's important to try the different tips, including the possibility that you will need a different size in each ear. I was surprised to see that mentioned in the in-app tutorial!I am used to third-party expanding foam tips for my WF-1000XM4 pair, so we'll see whether third-party vendors offer something similar for the new model. For now, the stock tips work fine. They remind me of the alternate-texture tips that come with the IER-M9.Now, a few flaws, worth mentioning given the price of this product...First, Sony's model numbering is stupid and not consumer-friendly. Normal people can get excited about "AirPods" but not about "WF-1000XM5s".Second, the charging case, though now significantly smaller, still lacks any sort of finding feature. It would have been a simple matter for Sony to add the ability, through the clunky Headphones Connect app, to make a pair of earbuds in the case play a loud sound so you could find the case if you'd misplaced it. Apple of course makes precisely locating its products very easy.Third, in their hubris, product designers at Sony have made something small and lovely but forgotten about the environments in which it will be used. There is NO tactile feedback to let us distinguish the left earbud from the right. The L and R marks are tiny (just millimeters tall) and the use of dull grey for L and red for R makes them invisible in the dark. If I'm out walking in the evening without the case, have taken off the earbuds for a moment, and am putting them back on, I should not have to use my iPhone's flash to tell left from right.Last but not least, the Headphones Connect app is becoming an ever more elaborate trainwreck. There are just too many options and features. With no distinction between what's essential and what's not, you have to open three tabs in succession, scroll down, and open endless settings panels (each accessed by a gear icon) to cover everything. Pesty notifications come back every time you start the app, even if you deleted them the last time. Sony tries again and again to make you sign up for various accounts, and is of course gathering information about you, your cell phone, and your listening activity every time you use their app. Since Sony's 360 spatial audio only works with a handful of paid, proprietary music apps (a big gap, compared to the more-or-less universal, iOS-level support for this feature with Apple wireless headphones and earbuds), I don't even bother setting it up.Overall, the WF-1000XM5 is an excellent pair of wireless earbuds in terms of sound, noise canceling, and comfort, and Sony could make improvements by renaming them, adding a raised plastic dot to make the right earbud distinguishable by touch, and ditching the Headphones Connect app in favor a lightweight (and ideally, data-privacy-conscious) control panel.</t>
  </si>
  <si>
    <t>Paul M.</t>
  </si>
  <si>
    <t>AFKFGM46ICLUVJTWLHT4IJ2F62EQ</t>
  </si>
  <si>
    <t>Not as good as I hoped, I am returning them.</t>
  </si>
  <si>
    <t>I am a big Sony fan with 6 of their top TV models, 4 cameras, and 5 pairs of head and ear phones in our family.  Unfortunately,  I have watched their top of the line designs (TV's and headphones in particular) change from 'cost no object quality products' to designs that are purposely simplified and cheapened to save in manufacturing costs.  A good example is the change from the XM4 headphones to XM5 models with the later looking like a sub $100 pair of headphones with weak pivot points, poor folding size, large case, cheap plastic, and thin bass sound.  Those headphones at least improved the mids and highs...which I cannot say for these WF-1000XM5 earbuds.  It seems Sony finds some great wins, then removes those that work in the next revisions to be different and does not listen to their customers.  An example is the effective voice confirmations in mode changes that now are replaced with beeps and some modes being removed.  This is very helpful in flights, when there is a lot of ambient noise.These WF-1000XM5 earbuds epitomize this cheap concept in being  too slippery (what happened to the nice matt finish in XM4's), awkward to handle and insert, weird fitting in the case as they rock around not making contact, and exuding a boomy cheap sound.  The case seems like it was designed for a different product.  To be clear, I gave them plenty of time to break in and though they improved...they plateaued way too soon.  I understand cost savings are important, but these earphones are $300 and marketed as their best and these do not exude quality like their previous models and this is immediately obvious.  The gloss finish is very slippery, not ideal for handling and looks cheap.  The attractive bronze (rose gold?) accents from the past are all but gone.  They are moderately comfortable but leak sound making you constantly guess whether or not ambient sound is on or off.  Touch control seems more irregular and modes are removed.  Conversely, I have found my XM4's (I have 2 pairs) to sometimes cause mild pain in my ears over long use which I did not experience with these XM5's though the XM5 for me feel like they are falling out with their more rounded shape.The soundstage is muddy and closed in and does not outperform the XM4 earphones, in my opinion.  Some music with perfect recordings sounds OK, but across the board they fall short in getting the  best out of the music and I listen to many types of music.  Just like the WH-1000XM5 headphones (which I returned to keep XM4's), these are no better sounding than their predecessors and for me the sound quality is first and foremost.  Accuracy has always been Sony's forte but I have found that has changed.  I have high end audio equipment including tube amps, and a full home theater so admittingly I might be a little picky; however previous models from Sony have kept me content and not a single flight I take is without their headphones or earphones.The ANC and phone call quality are very good but as the foam does not seal well there is that sound leakage in my ears no matter which tips I tried or how I turned them...meaning many will have to buy aftermarkets right away to get that softer better conforming ear pad...which is not a requirement with many of their competitors.  I truly feel like Sony's design team did not spend enough time to cross the t's and dot the i's for these headphones and the budget was too low for a high quality design.  The battery life is worse than previous models and I tested them side by side with XM4 using the same settings and same volume.  They are smaller...for those who need to save space but I would prefer sound quality improvements over reduction in size.  They are also more efficient with less more volume from a lower setting on my S23 Ultra.I did the prepurchase for these earphones and use my others daily but unfortunately I returned them and will stick with the previous models as I try others...which is disappointing.  I was surprised about the many positive professional reviews and it does make me feel like they could be a little biased.</t>
  </si>
  <si>
    <t>Eric</t>
  </si>
  <si>
    <t>AHPKWZGT5HNMJQTW4XOTZF7RMU7A</t>
  </si>
  <si>
    <t>Worthy upgrade from WF-1000XM4</t>
  </si>
  <si>
    <t>I've had a pair of the previous generation XM4s for a couple of years. They were fabulous buds, but the battery life on them started to go way down. It was time to replace them. I decided to give the latest generation a try. Once again, Sony has hit it out of the park with the XM5s. The sound quality and noise cancellation are incredible. The new buds are physically smaller and lighter than the previous ones. The case is slimmed down a bit. The magnets that hold the buds in the case are not as strong, making it easier to get them out. The battery life on these new ones is fantastic!Some of the cons: The bass is a bit more punchy than the old ones, but that's not a huge deal. I just went into my music player app and reduced the bass a little. The buds themselves are very smooth, and can slip out of the fingers pretty easily. Would be nice to have a rubberized coating for more traction. In the Sound Connect app, it would be nice to be able to select a default option for Ambient Sound Control when wearing just one bud.Conclusion: If you have a pair of XM4s that still work, you would do fine to stick with them for the time being. But when they do die, get yourself a pair of XM5s. You'll be pleased!</t>
  </si>
  <si>
    <t>Karl Schnell</t>
  </si>
  <si>
    <t>AFOFYOOHCZPIACWICTPOA6JVJGNQ</t>
  </si>
  <si>
    <t>Worth It</t>
  </si>
  <si>
    <t>I am a long time user of Sony linkbuds and had a few pairs. And out of all the pairs of linkbuds overall they were good but was looking for something better. I got the Bose QC ultras and the noise cancellation on those is unmatched, but the app functionality and headphone connection issues were not like Sonys app or ambient sound control. So I returned the Bose and got these Sony XM5 buds and they are everything I hoped. No issues with them as of yet, the sound quality of the music is definitely an upgrade from the link buds. The app control and what you do with the Sony is still top for me.</t>
  </si>
  <si>
    <t>Janine</t>
  </si>
  <si>
    <t>AE6ACY5ETVCP4TYOU6DXABPL53IQ</t>
  </si>
  <si>
    <t>Comparison to XM4 and Bose QC2</t>
  </si>
  <si>
    <t>I'll keep it brief since others have reviewed more thoroughly.First thing, and I'm shocked to say this-- they actually are tricky to pull out of the case because of the shape and smoothness.  It's unbelievable that a huge company can make a product so good in some ways and then just like, what, not actually try to use it before mass-production?  It's genuinely worth removing a star for.  They could have put just a ring of textured area or a silicone band embedded; or just a little ribbing.  It would have been trivial, and should have been obvious from the first test.I think I read someone say they wanted a way to distinguish between left and right.  There is a small but obvious bump on the left bud, for this purpose.Bose are more comfortable-- there just is no comparison.  If you get a combination of tips and wings that fit your ear, it's like you've got nothing at all in your ear.  It is THAT good.  The Sony XM4 was irritating by kind-of rubbing against the inner ear when fully inserted.  The XM5 have resolved that by being very slightly shorter.  They are comfortable if you are used to in-ear buds, especially well-sealing ones.  They will never be as comfortable as the Bose.XM5 sound quality is very similar to XM4.  I prefer the sound of the XM5 to Bose for almost anything.  The Quietcomfort 2 really emphasizes a kickdrum and then bass is muted.  It's probably somewhat adjustable in the app EQ, but I didn't try.  Percussion like shakers, cymbals, hats, etc all sound more realistic on the XM5 than the Bose-- the Bose makes them sound both synthesized/"fake" and undefined at the same time.  Mind you, the Sony is not audiophile grade-- if you have nice cans then you will definitely find the Sonys lacking.  But they're great for what they are, and better than the Bose.Bose takes longer to turn on and connect (several seconds), but they take less time to get comfortably situated in the ear.Noise cancellation-- Bose are noticeably (10-15%) better at cancelling white noises (fans, air purifier, airplane).  So for a long-haul flight where that and comfort are most important, the Bose win.  Sony, however, did better at cancelling out sudden noises and voices, as well as background music.  So for the gym, Sony's win.But really, for most people, it's a toss-up.  I wouldn't recommend upgrading from the XM4, and the difference between the Sony and Bose will mostly come down to preference for comfort.  If you never find earbuds comfortable, get the Bose, be happy, and don't look back.  If you like the Sony sound signature and fit, and are due for a new pair, I do recommend the Sony WF-1000XM5.I'll update this when I figure out a way to mod the buds to be easier to remove from the case.  Probably  a little light sanding to the shell, or a few tiny dots of epoxy</t>
  </si>
  <si>
    <t>T.R. Treger</t>
  </si>
  <si>
    <t>AGAJ2P2CF2EC2KFYKBWFHCYG7JXQ</t>
  </si>
  <si>
    <t>Good for a bluetooth headphone but not as good of sound as with quality wired in-ear headphones</t>
  </si>
  <si>
    <t>These earbuds work well once you have figured how to fit them. I had to go to some Azla aftermarket caps to get a good seal and decent sound. The wireless freedom is nice and they are comfortable. I have a pair of Etymotic ER4s and their clarity and power efficiency and sound isolation is far better, but having in ear earphones and being wired is not for everyone.</t>
  </si>
  <si>
    <t>rocky49152</t>
  </si>
  <si>
    <t>AFMSOQYAGQSJCY6FMLEFBH4TE23Q</t>
  </si>
  <si>
    <t>Great sounding earbuds that will stay in your ears</t>
  </si>
  <si>
    <t>Likes:Excellent sound overallGood noise cancellationThey stay in ears even during light exersizeDurable - mine have been dropped twice but still work well.Dislikes:(Biggest gripe) Fiddly charging contacts - even after cleaning - need to ensure they are well seated in their case to ensure the earbuds themselves are chargingBattery life could be a bit better.Overall happy with this purchase.  If they could come up with a design that gives more confidence that the earbuds are actually making contact with the charging nodes this would be 5 stars.  Would probably purchase again.</t>
  </si>
  <si>
    <t>Frisco</t>
  </si>
  <si>
    <t>AGVPGI4XUHSOHCDCTPYECMPS5YZA</t>
  </si>
  <si>
    <t>Good size, doesn't block noise with stock tips</t>
  </si>
  <si>
    <t>My favorite ear buds were the Jabra Elite 75t, but unfortunately the volume in the right bud got too soft and they stopped making them, so I replaced them with the Jabra 7 pros.  The Jabra 7 pros sounded better, but the case was too bulky, the microphones were useless (no one could understand me on phone calls), and they were super glitchy.  Several times it became impossible to use both earbuds at once and I had to reset them, or one of the buds just didn't charge in the case.  I got Elevoc Clear buds just so I could make phone calls, but having two pairs of earbuds was not practical.  I thought of getting the Bose QC 2, but the battery life of 6 hours was just not enough for me.  So when these Sony WF1000xm5 came out with an 8 hour ANC battery life, I thought they might be right for me...The good:  The charging case is tiny, reminiscent of the Jabra 75ts--maybe even smaller.  There's multipoint and all the features you could want.  I had no trouble pairing them with my Pixel 7 pro and my linux laptop.  I've tested on phone calls and people have no problem understanding me.  So I don't know know if the mics are as good as the Elevoc clear, but at least these are good enough for phone calls (unlike the Jabra 7 pros).  Unlike what is claimed in other reviews, there is a small little spike on top of the left earbud, so you can easily tell the left and right apart even in the dark.The bad:  The noise cancellation did not work at all, because the ear tips don't seal in my ears.  Fortunately, the Sony android app will let you test for this, but I tested all four tip sizes and couldn't get any of them to seal.  Eventually what I did was take the tips off my Jabra 7 pros and put them on the Sony WF1000XM5s, and that got a seal.  That's not a great solution because I still might want to use my Jabras as backup.  (Moreover, the Sony ear tips have an ear wax filter, whereas the Jabras don't, so I'm worried this could be a long-term problem.)  I ordered the both the AZLA Crystal and the AZLA XELASTIC tips, and found that the large XELASTIC tips worked well for me, but not the Crystal (even though Crystal is a newer supposedly better product).  So now I have good headphones, but incurred an additional expense and shipping delay for tips on top of already expensive ear buds.Some more minor criticisms:  The buds are a little hard to get out of the case because they are so smooth.  The controls aren't quite as flexible as on the Jabra--there are just two configurations possible for each ear bud, as opposed to being able to attach any function you want to any action (single, double, triple press, etc.).  I experienced one minor glitch, where the passthrough did not work on the left ear bud, even though I could switch between ANC and passthrough by tapping that ear bud; the problem was fixed when I put the ear buds in the case and removed them again.Overall, despite the issues, I'm excited to have a tiny pair of ear buds again that are good for both listening to media and making phone calls.  I just think that for the price, this should be a product that just works out of the box and doesn't require after-market tips.  Maybe my ears are weird, but I've never had a fit problem with either of the Jabra buds I owned, or the two pairs of wired Shure ear buds I had before that.  (I did find etymotic ear buds uncomfortable until I got custom molded tips.)</t>
  </si>
  <si>
    <t>Luvin Eire</t>
  </si>
  <si>
    <t>AG4664VYNRALGFN7ZKITZTQ5KPQA</t>
  </si>
  <si>
    <t>They Really Missed An Important Mark</t>
  </si>
  <si>
    <t>Coming from owning so many various BT earbud, with the XM4 having been my favorite overall (albeit wound up dropping because of TERRIBLE longevity from short lived battery lifespan), I expected equal or better results from the XM5.While sound quality and overall performance were increased, these fell absolutely FLAT on their face in an area for me that cannot be overlooked. The handling of them is absolutely terrible! The size is so much smaller than the previous gen buds, which is nice, but the finish being slick and glossy around the spots where you grip them is a massive miss. Having big fingers makes them a total PITA to remove from the case first and foremost. The XM4 you simply grab and go, these I fumble with losing grip and the magnets sucking them back in. Just became a real headache to deal with. Not to mention getting them seated in the ears, as that slick surface made them more of a pain to tweak.Onto the sound. They do not fail to impress there. Sound is a tad but better than the previous gen offerings, even being so much smaller. That was nice to see. I did however, have more complaints from people while on calls vs the XM4. I also don't use the included eq as I have eqfy and that gives me greater overall control no matter what output device is attached, so I'd take that with a grain of salt. I don't think there are many out there that use standard settings much anyway, so sound is subjective.Pairing was fine, no issues at all with a single or 2 device connection between my computer, tablet or phone. They just bind and go.The other area that wound up forcing my return of them was that the left would drop connection while music was playing arbitrarily when I'd turn my head. Now granted they have the new  tweaks that have head position features, which I turned off, but for some reason that left one kept popping in and out of connection. Never in almost 2 years of owning the XM4 had this problem. I simply can't deal with that and they went back in the 30 days. Very unfortunate as I had high hopes.Ultimately, if you've got thin or small fingers and can handle them easier, they're probably a no-brainer choice for you. If you've got fatter or bigger fingers, you'll fight em every step of the way. Sony absolutely should have flipped the matte finish from the face to the handling areas and made the face the glossy part. Big fumble there. I guess I'll be looking into Sennheiser or B&amp;W for my next buds.</t>
  </si>
  <si>
    <t>James Williams</t>
  </si>
  <si>
    <t>AHCX4EOH57TDORTUZFZRHXX2T33A</t>
  </si>
  <si>
    <t>Nice Sound, Mediocre Experience</t>
  </si>
  <si>
    <t>In a sense, these are great earbuds because they manage the two most important tasks: they fit comfortably in my ears and they sound good (for earbuds).Unfortunately, everything else about them is a mess of questionable implementation decisions -- to the point that I felt compelled to review them.While they are comfortable, the design is _strange_ and requires a sort of twisting motion to "lock in" to the earlobe. From one angle, this is good: I do think this makes them fairly secure and helps prevent them from falling out. From a usability angle, though, they've got a weird shape which means they never fit into my ear the same way.This is a problem because the touch sensitive component is never where I expect it to be. This makes pausing or playing audio a trial-and-error affair as I search for the touch area.They're also small, though. So pulling them out means I will _always_ hit the touch area. I've found it to be almost impossible to remove the right bud without also starting my podcast playing again.Even that wouldn't be so bad except the in-ear detection is laughably bad. This negates multiple features like "remove to pause" and "switch the other ear to transparency mode when an earbud is removed". Those features just may as well not exist.Also, at random points, it will just tell me the current time and that I have no notifications.At other random points, it will just tell me that it's able to read notifications. Again, at random, based on no action that I've taken.Finally, I was expecting the noise canceling to be better. This could be because I'm using the smaller tips than I should be using: but that's required to avoid pain. And the seal is tight enough to cause me to feel like there's a pressure in my head, so I think this is a valid complaint.That said, they do work. And they sound nice. And the multipoint support works for non-Apple devices (which is the main reason I didn't get another pair of AirPods Pro).But on the software and design side, they just don't really live up to the other reviews I've seen. Which is really surprising since I _adore_ my WH-1000MX3 and WH-1000MX5 noise-canceling over-the-ear headphones. So I know Sony can do better. Maybe next time.</t>
  </si>
  <si>
    <t>BWM</t>
  </si>
  <si>
    <t>AEC6MQFXLKCBRA4KNZIJLEAAGNLQ</t>
  </si>
  <si>
    <t>Good sound but noise cancelation needs improvement</t>
  </si>
  <si>
    <t>This is my third pair of Sony WF earbuds.  I bought these WF-1000MX5 to replace a pair of WF-1000MX4 that were lost/stolen.  After using the MX5's for 6 months I can notice the sound quality and battery drainage has improved slightly over the previous generation.  However, the noise cancelling technology seems to be getting worse.  It seems to only work well with constant noise sources such as noisy fans or motors.  They do not work well with sudden loud noises such cars, impacts, dog barks, talking, etc..  I find that my older WF-1000MX3 had better noise cancelling than the MX4 or MX5.  Also, the MX5's always reset to ambient mode when you use them which a major source of frustration.  So you always need to open the Sony connect app or enable NC mode via a earbud button if assigned. It never did that with the older generation products. I've heard of similar complaints online about the MX5 noise cancelling mode.The MX3 earbuds suffered from battery issues and I am on my 2nd battery but the noise cancelling is much better than the MX5 earbuds in my opinion.  Perhaps subjective, but to me it seems Sony has dropped the ball on noise cancelling with it's newer products.  The new design and shape of the earbuds also makes them fiddely to get a good seal in your ear which also affects noise cancelling.  I am not impressed because I bought them thinking they would be improving this technology.  I have similar opinions about the newer Sony TVs.  Sony quality is definitely declining.  In summary this product is okay, but definitely not as great as the reviews hype them to be.  If you don't care about noise cancelling then they will suit you fine.Not sure I'll be wasting my money on Sony in the future though.</t>
  </si>
  <si>
    <t>Jonathan M. Silveira</t>
  </si>
  <si>
    <t>AFNCA6NW243WSGZNHIWBJ4RGFVXA</t>
  </si>
  <si>
    <t>I really wanted to like them</t>
  </si>
  <si>
    <t>PROS- Very tiny and pocketable case with a flat bottom (stands up on its own)- Lightweight and small earbuds- "Bragging rights"CONS- Very slippery/glossy earbud sides- ANC on and off sounded 100% the same to me- Case felt cheap/fragile- Sony app is a disaster/often did not recognize earbuds even after connecting to Bluetooth- Battery life wasn't all thatI bought these buds to replace my aging Jabra 75t Active. They supposedly sounded amazing and had top tier ANC. They do sound slightly better, but ANC didn't work for me at all. I tried all ear tip sizes multiple times, tried jamming them into my ears to the point of hurting myself, and ANC did not work at all. I'd turn it on and off a bunch of times in a row and heard absolutely no difference whatsoever. I knew the right fit was very important for ANC to work and tried everything I could. So either I have alien ears or my earbuds were defective.The sides of the earbuds are glossy and very slippery. It's difficult getting them out of the case. I felt like I never really had a good grip on them and was deathly afraid of dropping my very expensive earbuds. The feeling is the same taking them out of my ears to put them in the case. Being constantly afraid of dropping them didn't work for me.The hinge and the top half of the case felt really thin and cheap. It felt like it could snap in half with just a little bit of force. Not a huge issue, though.The Sony app is a clusterduck of epic proportions. It's like they put the sales committee in charge of designing it. It's just awful in every way. Everything is hidden in an unnecessary menu and has a weird name/description. And having to create a Sony account to use certain features was the last straw.I expected much better battery life according to their specs. It'll probably last the full 8 hours, but don't count on it if you need them for something important towards the second half of your day. They did last longer than my aging 75t Active, but not by a substantial amount. I had ANC on at all times, trying to notice any difference between having it on of off. I never tested the battery life on these with ANC off.Other than Sony's app not recognizing the earbuds after connecting them to Bluetooth, I had zero issues with connectivity. They connected every time and I never experienced drops.I just didn't get enough benefits to justify the price of these earbuds. I then bought the Jabra Elite 8 Active and, although they're not "high-end" (no bragging rights), they're a huge upgrade to everything I care about. The ANC works very well and I barely have to place the earbuds in my ears. They're a lot easier to grip and feel secure in my hands and ears. The battery life is absurd. I charge my case once every 5 or 6 days (with ANC on 24/7). If I turned it off, I might not have to recharge them until next year.I've been eyeing Sony's earbuds since the XM3, but never felt they were worth the price vs. features. After the XM5 came out, I finally thought there was a chance they were good enough. Unfortunately, that didn't happen to me.</t>
  </si>
  <si>
    <t>BuyerB</t>
  </si>
  <si>
    <t>AGLKH2MNCL77YBJRCG2KTUAERT6Q</t>
  </si>
  <si>
    <t>Excellent sound quality, minimal ANC, uncomfortable fit.</t>
  </si>
  <si>
    <t>Update: I contacted Sony and they sent some extra ear tips made of silicone instead of the included foam. Part of the issue was that the air tightness test glitches, so I thought the foam tips were passing - there was no error message, it just didn't test. I was able to get the the airtight ear test to pass with these tips (the app still glitches and doesn't complete the test sometimes) and with airtight tips the ANC was detectible, though I expected more for the price. Even with silicon tips, I found the Earbuds uncomfortable after an hour and often had to push them back in when eating, moving, or talking. Hopefully the foam tips or complimentary silicone tips work better for others.***I really wanted to love these, but I am returning them because the ANC is negligible and they are uncomfortable for more than 30 minutes of use. I tried all of the generously included sizes of ear tips, adjusted ambient sound, noise cancelling, updated firmware, reset, etc. With noise cancellation on, there is the slightest difference in ambient noise, but I can still clearly hear everything from the air conditioner to the sounds of the gently tumbling laundry in a washing machine two rooms away. Nearby voices sound the virtually same on whether ambient sound is on, noice cancellation is on, or ANC is completely off. The biggest difference between ANC settings seems to be more about EQ changes when music is playing rather than cancellation of ambient sounds. The only way to avoid noise seems to be to turn the music volume up past the comfortable or healthy level - which also works on earbuds without ANC. I listened to multiple genres and loved the sound quality. However, half-way through each album my ears hurt where the buds pressed upon my ear both above and below the ear canal, regardless of the ear tip size I tried. I had to take breaks from using these earbuds. For the price I hoped the active noise cancellation would be effective and the fit would be comfortable for at least the duration of an album. Instead they have minimally detectible ANC and hurt after about 30 minutes of use.</t>
  </si>
  <si>
    <t>Dev Tavares</t>
  </si>
  <si>
    <t>AEXWJEFIUSJLS6QBKGTHQDMRC6UQ</t>
  </si>
  <si>
    <t>Amazing noise cancelling</t>
  </si>
  <si>
    <t>These earbuds are outstanding for anyone who wants or needs good noise cancelling. I use them for landscaping and they last all day going property to property. The sound quality is also really good considering the options at this price point. The connection stability does leave some to be desired though. Overall these are excellent for anyone who appreciates good sound quality with amazing noise cancelling.</t>
  </si>
  <si>
    <t>RatedR</t>
  </si>
  <si>
    <t>AEP2N6LM4AN74W3AO2AJT4ESQBVA</t>
  </si>
  <si>
    <t>I'm not an expert on buds but Im glad I bought them</t>
  </si>
  <si>
    <t>This is the most I ever thought I'd spend on earbuds. The only complaints I have is they're freakin expensive and I wish they would Bluetooth to multiple devices at once and they're not good for running with. They cut out a lot when/with bumps and jerks. Switching between my phone and laptop is annoying. Had only 3 months but they hold a charge awhile, charge quickly just in the case and also when plugged in. Has decent bass, my ears did hurt from wearing them after a couple days just like other people says it bothers them but I just realized writing this I haven't even noticed it since I first got them. I guess they took about 2 weeks of everyday use to "break in". Everyone seems to have a problem with the app and the 'tap' feature on the buds -I do not. I haven't used the speak assist so I can't speak for it. The mic works well on calls though. I make calls while riding a bicycle. I now use these for gaming too. I wear them to the gym- no problem with sweat. After buying them id be lost without them. Id say the sound quality is good idk if id say the best but for earbuds on this price range they're good. Not great for meditation music but great for hip hop and Rock. For the price it should come with it's own charge block. Can't compare to a different brand but happy with purchase. I'll update if have any problems.- I spent about a week deciding between these and the Bose so I know what it's like shelling $300 for freakin rare buds. Hope this helps.</t>
  </si>
  <si>
    <t>Scott C</t>
  </si>
  <si>
    <t>AE7PVXZHCY3VWMP5HRD6H2SQEFDQ</t>
  </si>
  <si>
    <t>Sony has us fooled</t>
  </si>
  <si>
    <t>TL/DR: Sony makes sleek looking, clean sounding headphones with all the bells and whistles, and they've parlayed that into an image of "the best". They're not... Not by a long shot.I bought the XM4s because they had every feature you could imagine and all the reviews said they were the best, and I enjoyed them, despite the fact that they became extremely painful to wear after an hour or so. Bought the XM5s because they were supposed to be the same but lighter and smaller, but the pain still came, just after two hours instead of one.Sennheiser was my favorite brand before Sony and the Momentum 3 buds have 90% feature parity, so I ordered a pair to see if they were any more comfortable, and whether I'd even miss LDAC.My first impression was that the Senns felt more premium and the touch controls were easier to use. I loaded up the app and found that to be a much better experience, with far deeper customization options. I set the touch controls exactly how I wanted them - something I could never do with Sony's app - and sat playing with the sound personalization widget for the better part of an hour, marveling at how it was able to highlight the specific tone and details I enjoy most without muffling everything else like Sony's basic eq does. Then I started in on my test reel, and had to swap from Sony to Senn multiple times to make sure I wasn't hallucinating...Sony sound is clean, slightly warm, well balanced, with a surprisingly open soundstage. All in all it's better than average and generally inoffensive. "Good enough" for most people, myself included, or so I thought.Sennheiser sound is music injected directly into your brain. The highs soar, the bass thunders, and every drum beat is a Muay Thai whip kick to the cortex. The Sonys are simply laughable in back to back comparison testing.Even when listening to the few streaming services that support LDAC I can't tell any difference from APTx, and the Senn quality absolutely annihilates Sony regardless of source. After a while with the Senns I realized that there hadn't been a single cutout, something I had grown used to with the Sonys. Went running and immediately noticed the absence of the hollow thudding noise that accompanied every footfall while wearing the Sonys. The noise cancellation is close enough as makes no difference, and the ambient mode works well. All the automatic on/off, start/pause, etc stuff is there, and the Senns can connect to 3 devices at a time vs Sony's 2. Best of all: no pain, none. Where the Sonys are very comfortable at first and get increasingly uncomfortable over time, the Senns start off feeling slightly intrusive and then disappear from awareness entirely.Sound is very subjective so I can't promise that everyone will share my experience, but if you appreciate sound quality at all, you owe it to yourself to test them side by side. I honestly can't fathom how an professional reviewer could do so and not put the Senns on top by a wide margin. Having done so myself, I feel like I've been living in the Sony matrix for the last two years, and Sennheiser just unplugged me.</t>
  </si>
  <si>
    <t>Steve Boast</t>
  </si>
  <si>
    <t>AHXDMKARDMWJWV5JFQH5TUXVI27Q</t>
  </si>
  <si>
    <t>Outstanding quality and value</t>
  </si>
  <si>
    <t>This is another pair I bought to listen to YouTube videos and not disturb my wife. The other pair is for yard work (mowing, trimming, etc). Both are proving reliable, very comfortable, and providing excellent sound. Yes, they're pricey, but quality doesn't come cheap. I don't believe you can go wrong with these.</t>
  </si>
  <si>
    <t>Charles NYC</t>
  </si>
  <si>
    <t>AGR2RTJI3ED3RVJ34KVRK7OO2BSQ</t>
  </si>
  <si>
    <t>XM5 vs XM4 vs AIRPODS PRO 2 -- WHY THE XM5s ARE GOING BACK</t>
  </si>
  <si>
    <t>Ever since they were released, and until recently, the Sony XM4 earbuds have been my favorite, ahead of my AirPods Pro 2 and Sennheiser Momentum True Wireless 2. I say "until recently," because the most recent firmware updates to the AirPods Pro 2 dethroned the XM4 at the top. In fact, if you haven't heard the Pro 2 running the latest firmware, you haven't really heard them at all. I've had the Pro 2 since release date, too, and while I felt they were an excellent update to the first gen Pro, the XM4s still bettered them in ANC and sound quality. Not any longer. The degree to which Apple improved both ANC and sound quality through firmware updates is not something I would have believed was possible. In fact, for a recent trip that involved a 9 hour nonstop flight each way, I left my Airpods Max headphones at home, only took my Pro 2 earbuds and didn't miss the Max one bit.SO... I was very anxious to hear what Sony accomplished with the XM5s, 2 years after the superb XM4s. And after spending the past week listening to them, I'll be sending them back. My issues:Fit: The only way I could get a "good seal" per the Sony app was by using the largest ear tips, which I found grew quickly uncomfortable in my ear. Even then, I had to twist the earbuds in deeply "just so" or the app would tell me to adjust them again. WAY too finicky to achieve what was ultimately an uncomfortable fit anyway. I don't have this issue with the XM4s or my Pro 2s. Plus, the Sony XM5 tips include an ear wax filter which I'm assuming is there for a reason, so I'd be hesitant to replace them with more comfortable tips that lack a filter.The Thud: As others have noted, the XM5s very audibly "thud" each time your foot hits the ground when jogging, running or even briskly walking.ANC &amp; Sound Quality: Sony has definitely bettered the XM4 somewhat in both areas. Not dramatically, but still there. Measured testing I've seen shows that the XM5 better the Pro 2 a bit in cancelling lower frequency noise while the Pro 2 does better in the mid and upper frequency sound. I'd call it a draw. Similarly, while I prefer the sound signature of the Pro 2 running the latest firmware--it's a more open, natural and less processed sounding to my ear--others might prefer Sony's bassier sound. Since neither is objectively "better" than the other, I'd call this a draw, too. BUT... you've got the fit and thud issues with the Sony. If you can't get the fit of the XM5s to "seal," and stay that way, both sound quality and ANC take a big hit. Plus the thuds are a constant annoyance that can overwhelm the sound quality.Bottom line: the AirPods Pro 2 remain at the top of the pack for me. And while the XM5s definitely improve on the ANC and sound quality of the XM4s, they introduce new issues which, for me, negate these improvements and leave the XM4s my preference in actual day-to-day use. For these reasons the XM5s are going back. BUT... if you like the XM5 sound signature, can live with the thudding and can manage to get a sealed fit easily whenever you put them in, you'll be happy with the XM5s.</t>
  </si>
  <si>
    <t>John W.</t>
  </si>
  <si>
    <t>AHHXZQEBYZLT2XBHTN3KBXINOWXA</t>
  </si>
  <si>
    <t>Good sound, decent fit, tap to pause touchy</t>
  </si>
  <si>
    <t>I bought these because of the pause on speaking and the tap to pause. These are important features for me as I am constantly listening to something and frequently have others who want to talk to me.The tap to pause is touchy, after two weeks with these ear buds, I have not mastered the correct tap pressure or spot.The pause on speaking is very good, perhaps too sensitive as it will pause when, for example, clearing your throat.Battery life when using noise cancelling is on the short side.Since these are the only ear buds I have bought with the tap to pause (others that I have had used the 'press a button' on the device) and pause on speaking, I do not know how they compare to others with similar features.Build quality seems to be good, the charge case is not as easy to place the ear buds in as others I have had.</t>
  </si>
  <si>
    <t>M Lee</t>
  </si>
  <si>
    <t>AHWDF76DCIVYXSF3UJDQ4LRB3W6A</t>
  </si>
  <si>
    <t>Good overall, meh mic</t>
  </si>
  <si>
    <t>I'm pleased. It has good sound quality,--I can hear new details in my music. They haven't  slipped out of my ears even when I go up and down stairs and feel quite secure. The battery life has been good--lasts around 2 days for me without issue. Good noise canceling--blocks out background chatter well and quiets subway noise decently. My only caveat is the mic. I've been told by multiple people that I sound far away.</t>
  </si>
  <si>
    <t>M. Wyant</t>
  </si>
  <si>
    <t>AHZBALKTUN2YQ44NF2UTIKGEC2QA</t>
  </si>
  <si>
    <t>Good Quality, Bad Design</t>
  </si>
  <si>
    <t>It's a high-end Sony audio device, so you know the sound quality is at least very good. I'm not an audiophile, but I think these sound great. In addition, the noise-cancelling and hear-through are the best I've experienced.However, the case and buttons leave much to be desired. The smooth, rounded design of the earbuds make them VERY hard to remove from the case. In addition, the "buttons" on each pod are touch, not tactile, so even when you do remove the pods from the case, you will invariably press at least one button by mistake.The touch buttons are also sensitive enough that leaning your head against something will trigger them; don't even think about trying to use them in bed.Given the price, I find this unacceptable. My Jabra Elites are much better in regards to design and are indistinguishable in terms of sound quality.Perhaps If you have small hands or fine fingers, you won't have the same issues. However, I find these so cumbersome that I end up re-pairing other pods rather than trying to use these.</t>
  </si>
  <si>
    <t>Jeff Ballard</t>
  </si>
  <si>
    <t>AGENUPPP2NTW276LZLYWMVNY3VFQ</t>
  </si>
  <si>
    <t>Good sound, mediocre design and software.</t>
  </si>
  <si>
    <t>&lt;Note- I worked in technology for a major division of Sony that didnâ€™t include personal audio equipment&gt; Iâ€™ve been using these for about a week.  NOTE- they sound flat and lacking in depth until properly broken in. After approximately 25 hours of listening, and changing out the crappy included ear tips for the boxed ones, the sound really warmed up a lot. I still canâ€™t give the sound better than 4 stars as there are competitors in this price range that do a better job, but if youâ€™re moving up from iPod Pros they youâ€™ll be happy with the much better sound.Downsides- Design sucks. Why they used a curved outer edge can be chalked up to the cool looking factor. Sony wants their products to make you feel rich and powerful, to set you apart, so I get it. Not easy to get out of the case or ears, kinda hard to tell where the button is when in use, but Sony has always been form over function for many of their electronics.The software is crap- Another Sony hallmark. Itâ€™s usable but falls far behind literally every other headphone manufacture Iâ€™ve ever used. Itâ€™s not a big deal, but Iâ€™d expect more at this price point.That said, Iâ€™m still deciding weather to keep these or trade them in for a pair that I know are superior at the same price point (lost one of those buds in vacation so I thought Iâ€™d try the Sonyâ€™s).</t>
  </si>
  <si>
    <t>kcmtnbiker</t>
  </si>
  <si>
    <t>AGVG4O5A6MOPKB74WBOGCTTGUVKA</t>
  </si>
  <si>
    <t>New Favorates</t>
  </si>
  <si>
    <t>First, I just received these a day ago, so this is very limited first impressions.  I have used many different earbuds, most much cheaper. My first impressions are: Noise cancellation and Ambient Sound are the best I have ever used. I have never been impressed with Ambient Sound. Generally, I find it to be too much and annoying. However, these achieve a balance that is close to perfect. When in ambient sound mode I can hear the birds, cars and all the normal sound my ears would hear without ear buds in. Since I use these to walk the dog, being aware of cars and other sounds is very important. I listened to a Podcast and some music with these in this morning and found the sound quality excellent while in ambient sound mode. Since I have never been happy with the ambient sound mode on other earbuds, I made sure I could use one earbud at at time. In actual use I have found the single bud use to be seamless and a very good experience and can use right or left with no problem. The noise cancellation is excellent, if you have the correct in ear fit. I have only experimented with it a little, but the sound with listening to music while in sound isolation mode to be very full and rich. (Of course my 69 year old ears may not hear all the frequencies and tones younger ears might pick up on. While I have installed the app on my iPhone, I have not used it except for setup. At this point the app does not seem as if it provides much value, similar to all the other earbud apps I have used. Sometimes it seems like earbud manufacturers make an app because other earbuds do, but don't seem to be able to increase the listening value of the earbuds with the app. I do plan on exploring it and will update my impression if it changes. Having to bounce between the web site and the app to set the app up was more than a little annoying. That process should be much more seamless on a product of this caliber for a company that knows how to do electronics.Update: So far these are working great for me. The only downside is when you tap on the left earbud to go from ambient sound to noise canceling they only make a tone, so the only way to confirm what the status is, is to check the app. For example, when putting the left earbud in I may tap the earbud and unknown number of times, thereby switching mode any number of times. This can be confusing and I get confused which tone is for noise cancelling and which is for ambient sound. That said, these are still the best earbuds that I have used.</t>
  </si>
  <si>
    <t>Steven H.</t>
  </si>
  <si>
    <t>AFH23JSGQS4ICPUR5H6CEEOC6RTA</t>
  </si>
  <si>
    <t>Good earbuds but disappointing overall</t>
  </si>
  <si>
    <t>First off I'll say that these are good ear buds. If you don't have something comparable and just want the latest and greatest then these will be a fine purchase. With that said however, they are a disappointing "upgrade" to previous generation and even somewhat for other sony true wireless earbuds.I try out a lot of earbuds. So I have tried a ton of stuff on the market from basic low end stuff to Bose QCs and the Sony offerings. I've always been a fan of the sony line of truely wireless earbuds since the first time I tried them. The sound profile has always been much to my liking and I've always felt like the noise canceling worked pretty well.These XM5s however just miss the bar. The bass from these is terrible. There are better bass notes on the lower priced Link Buds S. That said, the sound is generally clearer and higher quality than the Link Buds S otherwise. In fact other than the bass these are definitely some of the clearest and high quality sounding ear buds I have ever tried.As for noise canceling, I really don't know what Sony did here but it's seems to be a step down from the XM4s. If I compare them back to back sitting in the same location with the same ambient noises and noise canceling on, I hear a lot more sounds getting through on the XM5s. I can hear the AC unit in my room with them on where as with the XM4s I cannot. I'm positive I'm using the best ear bud fitment for me (as I said before I buy and try out a lot of different earbuds, so I know how to chose the correct bud size). I don't know if it's just an inferior chip with them trying to reduce size and extend battery, or if it's just bad firmware that needs to be patched.As for the fit / weight, they are more comfortable than the XM4s. I've worn them now for multiple 3 - 4 hour sessions and never had any discomfort from them. They are noticeably lighter and smaller than the XM4s. I will mention the glossy exterior and smaller size does make them a tad tricky to get out of the case. Could also be the magnet holding them in is stronger, but I've slipped trying to pull them out a couple of times now.Battery life I would call on par for modern day ear buds. Nothing amazing, but definitely would consider it good. Even after a 4 hour session with ANC on the lower of the two earbuds was still at 33%. They claim 8 hours but that is only if you have ANC and everything off.Overall as I said, these are good ear buds, just disappointing that the ANC seems worse, and the bass tones are so bad.</t>
  </si>
  <si>
    <t>Rafael</t>
  </si>
  <si>
    <t>AHSPGV3EI2NWISGH3PCDELKUF2KQ</t>
  </si>
  <si>
    <t>Impressive, but lacking vital features.</t>
  </si>
  <si>
    <t>The sound of these earbuds is pretty good, you can mess around with the EQ and find something you like. The noise cancelation is great, as well. The ambient sound mode is very impressive as well. They are comfortable to wear and you don't feel tired by them. However, I do feel like Sony has lots of work to do, still. For the kind of money, these earbuds are not very durable. I have run into issues with connection stability, touch controls won't work, an earbud won't turn on when taking them out of the case, and other issues. I actually reached out to Sony and they did replace my unit... only for the second one to start having similar issues again. Sony finally worked on the app, which was an utter disaster. It's much nicer now. But still, key features are missing. There is NO "find" function for the case or the earbuds, which is so ridiculous given that we are almost in 2025. Voice controls would make an awesome addition as well. Other, less capable brands have done it, and I don't see why Sony wouldn't be able to. When these things are fixed, these will be the greatest earbuds available.</t>
  </si>
  <si>
    <t>Adam F</t>
  </si>
  <si>
    <t>AEVIODKPSLXV7IOKW2UGXLSPEDTQ</t>
  </si>
  <si>
    <t>Great headphones IF you know how to read</t>
  </si>
  <si>
    <t>My review is going to upset some, but unfortunately after reading a few of the negative ones I felt the need to write my own.Background: after going through THREE pairs of Apple AirPod Pro 2 I decided to pick these up, and I have used them heavily over the last 24 hours (~3 hours of yard work in 90F+ heat, ~1 hour in the gym doing weights, ~20 minutes cardio running outdoors).TL;DR: Overall these headphones do what they claim, provide awesome sound quality (note: not an audiophile, audio geek or whatever) compared to my previous Apple headphones, and the ANC is spot on. YOU MUST USE AND CONFIGURE THE HEADPHONE APP to get the full functionality and experience with these headphones. Furthermore, you need to actually CONFIGURE these headphones. If you don't, you are missing 80% of the features (ANC, transparent mode, geofencing), at which point I just order a cheaper pair.Pros:- Sound quality is spot on for the price range.- Personally, compared to the Airpods the fit is a lot better. I do wear foam earbuds a bit with my actual noise cancelling headphones, so I am used to them and prefer them over the silicone ones.- WHEN CONFIGURED CORRECTLY, the ANC and transparent mode blow away the Apple Airpods. Hands down.- The app has some pretty sweet functionality, such as an EQ tutorial which allows you to finetune the sound to what you prefer without understanding frequencies, adaptive mode (basically detects what you are doing, walking or standing still, and either turns on ANC or transparent mode OR however you configure it), and there the gesture thing, although I think is a bit gimmicky, can be cool for some.- The actual controls are configurable on the headphones as well within the app, and they work sell with Mechanix gloves on.- Unlike others, I had no connectivity issues. Phone was in my left pocket, and earbuds were in. I am 6 foot tall, ~225lb for an example of distance between headphones and device.Cons:- You require the app. You have multiple people on here claiming things like "oh there is no ANC" or "oh boy I can't get transparent mode to work". Yea, because if you read the damn insert that came with the package you would realize the app is required. I will say that there is a TON of functionality that is baked in, but it is somewhat cumbersome to figure out. I am fairly technical, and I even had to Google a thing or two to find the appropriate settings.- The case feels cheap. The Apple Airpods, love them or hate them, has a premium feel to the case, whereas these headphones are not exactly the best.- The adaptive mode is bit of a PITA to configure, especially if you are using these for the ANC to ensure you aren't blowing your ears out. For example, if I whistle it thought I was talking and then would shut the music off. It finally learned that it wasn't me actually talking but whistling, but still an annoyance. Furthermore, the adaptive mode will turn on transparent mode IF you are running/walking, and this occurred when I was using my mower. Not the most pleasant feeling.</t>
  </si>
  <si>
    <t>Bryan H.Bryan H.</t>
  </si>
  <si>
    <t>AGLPSNYPJG2VC3SU572YCW6H35IA</t>
  </si>
  <si>
    <t>Ear tip seal is key.  Sony will send you better tips for free!</t>
  </si>
  <si>
    <t>When I first received my WF-1000xm5 earbuds I was very disappointed.  If it wasn't for the Sound Connect app, I would have returned them.  The app has an audio test that evaluates how well the ear tips are sealed to your ear canal.  Most times I would fail the test but sometimes I passed.  If you have trouble getting a good seal, they refer you to a link where they will send more rounded ear tips for free!  Literally the next day I had them and found the perfect fit. (See pic)  The WF-1000xm5s are now my over all favorites for sound quality and noise cancelling.</t>
  </si>
  <si>
    <t>Vinny</t>
  </si>
  <si>
    <t>AGRWZIEA4GD55CUJQF55TI5WNUSQ</t>
  </si>
  <si>
    <t>Sound is loud and clear</t>
  </si>
  <si>
    <t>For my aging ears, finally found earbuds with clear and loud sound.  Tried many other brands and models, and they all try to preserve listeners hearing by limiting volume, which would be not a bad thing for my ears too, 20 or 30 years ago.  But now I found what I was looking for.  They are also quite comfortable, and reach a little deeper in ear canals than others, which is what I needed.  Equalizer interface is not most intuitive, but allows for better adjustments than anything I tried. Don't be scared by claim of recycled materials, build quality is subjectively good, with the exception of lid very slightly loose, which is not noticeable under normal use.</t>
  </si>
  <si>
    <t>tim stiffler</t>
  </si>
  <si>
    <t>AFB72QDWJBFQ5FVTUN7DDSZ3QDPA</t>
  </si>
  <si>
    <t>I have had 3 different brand /model of wireless, noise cancelation earbuds in the last 4 weeks. The first pair were Bose Quiet Comfort Earbuds 2. By far they had the best @ noise cancelation (I could hear nothing outside of the sweet music that they were creating.  The sound quality was as expected from Bose. The set up was easy and quick. However, at the end of the week I was ready to trash them (I sent them back) - they would not stay connected to either my iPhone 12 Pro Max or my MSI WS-75 Workstation. They were good for about 10 minutes, and then would have to reconnect.I then decided to try something different - Beyer Dynamics is a big name in studio monitor quality speakers, headphones and mics. They have a solution - the "FreeByrds"." Three drivers in each ear - unsurpassed sound and clarity..."  They did have good sound, they stayed connected, but the noise cancelation was non-existant (The reason that I wanted new NOIsE CANCELING earbuds for). I have a pair of 12 yr old Bose wired earbuds that block more sound than those were, and they aren't (weren't) catigorized as being noise blocking or canceling. The set up was long and complicated. Those should be back at the music store today.So I sprung for about $100 more and ordered a pair of Sony WF-1000XM5's. They stay connected. They sound really good (as good as the Bose? It's been a few weeks, too long to honestly compair...but these sound really good), they stay connected (actually you can connect to 2 sources at the same time if you want), and the noise cancellation is amazing, but I think not quite as good as the Bose (why I gave them 4 starts instead of 5). The set up was a bit more compilicated than the Bose were, and these fit inside your ear canal, where the Bose where more of an external fit.  I wish I would have gotten these first...oh, and battery life is great. With the Auto Abmient setting off, I am easily going to get 10 hours out of a single charge today - and that is sitting at my desk enjoying great music all day with no other sound to degrade what I am hearing...and the case is good for two full charges.Based on what I know after 4 or 5 days - I would buy these again.</t>
  </si>
  <si>
    <t>Paige B.Paige B.</t>
  </si>
  <si>
    <t>AFYYYAKW4P5F4BL62HOXCYGTTG4Q</t>
  </si>
  <si>
    <t>Beware: used product sent as "new"</t>
  </si>
  <si>
    <t>The headphones are great, but -2 stars because the first pair I received were clearly heavily used.The first pair I ordered came in a completely sealed box that looked brand new. However, upon opening them, there were a lot of clues something was off. The case was shiny and lightly scuffed up. I thought maybe I was mistaken, so I paired them to my phone and started testing them out. Noise cancelling didn't seem to work at all, but I thought maybe the headphones were just worse than everyone said. I couldn't get the ear cups to fit. It appeared that I'd gotten two of the sized SS ear cups but no size medium. Then, when I was looking through the settings, I saw they were already registered to a different device.I requested a replacement and sure enough all of the problems went away and I love them.Amazon sold a re-packaged used headset as brand new, and not just one that had cosmetic issues one that wasn't functioning properly and was missing components. Someone had to go through all the work of putting a new seal on both the headphone case and the box itself, so it clearly wasn't a mistake.If you get a bad pair, return them and try again.</t>
  </si>
  <si>
    <t>Kaladin StormblessedKaladin Stormblessed</t>
  </si>
  <si>
    <t>AEYBZLL2AJCLTZWVTP6LC5TMDDBA</t>
  </si>
  <si>
    <t>Decent, had I not already had the QC Earbuds II's</t>
  </si>
  <si>
    <t>Purchased the QC II's about a week ago (&amp; though happy), all the hype around the WF-1000XM5 piqued my curiosity. With the Bose, the noise cancellation has been (as expected) unparalleled, almost to the point of being downright dangerous (can't hear a thing when these things are on). In addition; without any tweaking, highs/mids &amp; bass have been outstanding across the board with pretty much any genre in my eclectic playlist.Though I'm an Android user, I've been using (until they were recently stolen), the AirPods Pro (1st gen). Not the most comfortable nor best fitting (tendency for randomly popping out during a workout + having to frequently re-twist/screw them into your ear canal every so often) &amp; obvious severe limitations with customization unless you're paired w/ another Apple product, but I had picked them up for a great price &amp; they did their job. This being said, if anyone was unhappy with the fit/seal of the AirPods Pro, then the fit of WF-1000XM5 are going to drive you bonkers.The finish of the earbuds are a beautiful piano black, but removing from the case (which is a challenge) is also a bit confusing of "how do I put this thing into my ear?" I felt like I was trying to cram a rock or marble into my ear &amp; even when it was positioned correctly, never felt as if they were secure (always felt &amp; looked like they were on the verge of popping out). Yes, there is noise cancellation, but there was never a seal like the Bose (which may be a good thing for some), so you can still pick up ambient sound to some degree (vs being in a virtual sensory deprivation tank w/ the Bose). Bose, however, did an excellent job w/ the fit directed towards the ear, where the bud literally slides/pops/seals into place with nothing more than a slight nudge (as if it was custom designed for your ear) vs Sony's design, which felt as if actually fitting comfortably in an ear (or just "fitting in an ear") was an afterthought.Sound-wise, the highs/mids weren't as crisp as the Bose &amp; the bass was nearly non-existent. I tested w/ the same playlist, with Rock, Rap, Hawaiian, 80's R&amp;B, 90's, etc... &amp; the Sony's (unlike the Bose, particularly w/ some nostalgic bangers from my H.S. days &amp; earlier), did not make the hairs on the back of my neck stand up.Outside of the less than stellar performance of the buds (as well as the extremely challenging fit), the design of the case itself (which is deceivingly smaller than the Bose) is also very slippery (a cover/skin, assuming available, is an absolute must), particularly with the buds themselves being nearly identical in size (the Sony's having a much larger overall mass vs the Bose / check out my side-by-side pics comparison). Again, smaller case, beautiful design/finish, but where it matters the most (fit/sound), these pale in comparison to the QC II's...</t>
  </si>
  <si>
    <t>Bob Barker</t>
  </si>
  <si>
    <t>AEUOBDYZSWEWLR4YSVVM2BW5RR6A</t>
  </si>
  <si>
    <t>Complete garbage for the price ZERO stars</t>
  </si>
  <si>
    <t>TLDR: These are the worst sounding earbuds/headphones I've ever heard in my life. The application is trash, the touch feature is finicky and the noise cancelling is intermittent. I ended up buying the $60 Soundcore A40's and they are better in every single way.  Save your money, do not buy these Sony earbuds!!!!! I've never bought something so disappointing in all my life. I've never left such a negative review in all my life. This may all seem overly dramatic, but it's all the unvarnished truth, they are really that bad.I read the reviews, from what I can only now imagine were kickback scam review sites, and was super excited for these to arrive.These were my first wireless earbuds. I have some wireless headphones from Sennheiser that I love, but otherwise I use wired stuff for the most part. I am no audiophile, but my ears are fully functional so I can definitely tell the difference between headphone brands and models, I just don't really care about the differences.When I put these in and started a song, I laughed. I couldn't believe how trashy the sound was. In all my life I've never heard worse. Even $5 wired earbuds sound better (and the Soundcore A40's are miles ahead of these). After tweaking the EQ settings a bunch and trying my darndest to give these a fair shake, I was able to get them to a somewhat tolerable state, but wow they are still bad. I still have to chuckle writing this review how a product of this price could sound so awful.Speaking of messing with the EQ... I had to use their application, which I guess isn't uncommon with wireless earbuds. From the start it was a mess signing up, which it forces you to do (I am a 22 year professional computer tech veteran, the app was having all kinds of quirky issues).I kept getting repetitive prompts to set up voice command, which I didn't want to do and kept telling it no. It wouldn't let me pair multiple devices, so when I go in to the app and click on the text implying the capability, it pops up a window to tell me to go somewhere else in the app (which is poorly worded WHERE exactly) instead of just taking me there. Once I got it set up and had two devices paired, it requires you to USE THE APP to switch between them. My Sennheiser and my Soundcores both link to more than one device, and if one barges in audio wise, it pauses what you are doing on the other.The noise canceling seems to cut in and out, it's super obvious when the noise canceling is on as it makes an annoying sound, which I've not noticed from other noise canceling devices. If you turn off noise canceling, the sound quality gets even worse. I didn't think that as possible, but yet they managed.The touch capability is poorly executed. It does not register touches correctly. But I will say they have a nifty feature of pausing whatever you are listening to when you remove an earbud, which is nice.They are comfortable and the materials are nice.In the end I bought the Soundcore A40's and love everything about them. If you've stuck with this review this long, I can't stress enough how complete and utter trash these Sony earbuds are. I'm ashamed to share how much tech I buy from Amazon in a year and I've never been so disappointed with any tech purchase in my entire life. The saddest part is I didn't even spend my own money, so it's not like I'm bitter about a $300 purchase. Work paid for these, but even with free money this purchase made me mad over their audacity to release something so awful and put a $300 price tag on it.</t>
  </si>
  <si>
    <t xml:space="preserve">Jeremy </t>
  </si>
  <si>
    <t>AET64INLO7LTA62XCU7IAUWWOBYQ</t>
  </si>
  <si>
    <t>great earbuds</t>
  </si>
  <si>
    <t>sound quality and noise cancellation better than airpod pros. the only complaint i had is the tips of the earbuds are dense foam, i got silicone tips for them and it made the comfortably and noise cancellation way better.</t>
  </si>
  <si>
    <t>xavier h.</t>
  </si>
  <si>
    <t>AEP2Q366EXYHYTOBZPUIDYBNY43Q</t>
  </si>
  <si>
    <t>Great sound system quality; however, the noise canceling is no different from the ambient sound</t>
  </si>
  <si>
    <t>Charles R. Faraci</t>
  </si>
  <si>
    <t>AET3X7ZYTTO3L6VL2FBTOP3ZIZFA</t>
  </si>
  <si>
    <t>Music great/ calls sucks</t>
  </si>
  <si>
    <t>I donâ€™t like the fact on my phone calls anywhere Iâ€™m at the less. Itâ€™s really quiet. The calls are not good. I thought I was supposed to be crystal clear and everybody could hear you, but thatâ€™s not the case with these. Iâ€™ve already gone through one pair of earbuds Pair defective second pair. I donâ€™t know whatâ€™s going on with them and one of the Sony people was rude as hell I was trying to figure out whatâ€™s wrong with my earbuds. I donâ€™t know if he dropped the call on purpose because it was closing time for them or if the call just dropped, but I doubt the call just dropped , so yeah I donâ€™t like that wasnâ€™t helping me very well nor did he call me back after the fact the call was lost for Sony tech service so therefore Iâ€™m not very pleased with these earbuds because Iâ€™m in a noisy environment at work and I need them to work  Wise anywhere else theyâ€™re great for music but phone calls with this pair suck. My Sony fives, the big headset that goes over. My ears are so much better for music and phone calls problem with them. Theyâ€™re not sweat proof thatâ€™s the  only qualms with my big headset compared to these earbuds. I love the fact that these earbuds are sweat proof and water resistant, but call feature sucks for some reason with this pair. And as much money as I am spending on these darn things, Iâ€™m not happy about it so I think Iâ€™m gonna try to get my money back or new pair because it hasnâ€™t even been a year yet. Iâ€™m very disappointed in the call feature.</t>
  </si>
  <si>
    <t>Naji</t>
  </si>
  <si>
    <t>AHBKZEGCOV7TPXD7B2SWJYD7SG3Q</t>
  </si>
  <si>
    <t>Yes, It worth an upgrade!</t>
  </si>
  <si>
    <t>I was looking for the best noise canceling earbuds as I was tired of using a mediocre Galaxy Buds 2. So I started my research on earbuds that I can use for long hours and don't want to feel pain in my ears. Since I had Sony over-the-ear headset WH-1000XM4, I decided to go for Sony. I picked up XM4 earbuds from Amazon, connected with my Galaxy S23 Ultra and right away I was blown away by the crisp sound quality of XM4. I used it for a week, however, it was not comfortable at all. XM4 are bigger, heavier and the overall design is bulkier. So I returned those after getting pain in my ear canal and I completely dropped the idea of using in-ear buds. I bought Apple Airpod Pro 2 to counter the experience that I have just had with XM4 because it was cheaper than WF-1000XM5 and was highly rated. Though I am using Android flagship, but Apple Airpod Pro 2 can be configured using an ipad and macbook which I already have so I was able to configure it and use it with my Android phone. Other than spatial sound, I could use the Airpods pro 2 at their best. To my surprise, Airpods work amazing with Android espacially after I installed equilizers and increasing the bit rates. It even sounded better than when connected to an ipad. But within a week, I started to feel that it doesn't create an air tight seal to give the best music quality possible. I almost lost an Airpod without noticing that it fell out of my ear. Also while walking around, moving head too much, Airpods tend to get lose. I gave up on those also as it was not justified to pay premium price but not getting the features I need.So I went to the latest and greatest WF-1000XM5. These are smaller than XM4, lighter, made with premium material and you can tell right away that these earbuds are top notch. I connected my phone, enabled LDAP (Sony proprietary codec for bluetooth) and then up the bitrate in Android developers mode to maximum. Gave it some reverb and slightly increase the mids of XM5 and wow they sounded best of all that I have tried so far. It has memory foam tips, which are not that bad in the ear. I can wear those for hours without noticing that I have something in my ear. It creates a good air tight seal, ANC is amazing, sound quality is great. Some people have complained about ANC not be that good in crowded place, but in my use case I haven't encountered a situation where ANC is not up to mark. I personally think it was worth an upgrade from XM4 and it has given me better music on S23 Ultra than using Airpods. Sony knows how music sound great. These are earbuds until Sony makes the next upgrade XM6.</t>
  </si>
  <si>
    <t>Clams</t>
  </si>
  <si>
    <t>AHDUO5GC5LHF4C5DJVUURKZMCY5A</t>
  </si>
  <si>
    <t>Poor fit, I guess</t>
  </si>
  <si>
    <t>I got these after reading good reviews and having connection problems with two different pairs of Bose QC ii earbuds. I had previously tried the xm4s, and they were good but too large for my ears and hurt after wearing them just 30-ish minutes. When I got these, I couldn't understand why the reviews had been so good. The ANC was just horrible. Definitely worse than the Bose and the XM4s. I've had them a couple of weeks and tried many different sets of ear tips and couldn't get any improvement. I mostly use earbuds at the gym, and with these, I could still clearly hear background noise and music, even over the sound of my own music. Sometimes the noise comes through so clearly that I can't believe the ANC is even turned on.Finally after two weeks using them, I tried pressing them further into my ears and holding them there. When I do that, the ANC is great, but they won't stay in that deeply unless I hold them, so I'll need to return them. Â Apparently these are just not a good fit for my ears and I can't get a decent seal.Other:*The multi-point connection is great and works really well. It's ridiculous that the Bose doesn't have that.*Battery life is as advertised.*These are much smaller and more comfortable than the XM4s. The case size in a lot smaller and convenient.*Having to tap four times to adjust the volume is stupid and annoying.*No "find my device" feature. I got a case and attached a Tile. Another ridiculous feature omission.*The earbud volume is not synced to the phone volume, at least not on my Pixel 7. This means that if I use the phone buttons to change volume, it will only change up or down to the point that the earbud volume is set at. If you want max volume, for example, you would have to max the volume on your phone and max it on the earbuds. The Bose were not like this. Adjusting the volume on the earbuds brings up the volume control on the phone.I decided to buy a used pair of the original Bose earbuds. I'd previously owned them and sold them when I got the Bose II. They are big and ugly, and the case is too big, but they worked properly without any of the issues or frustrations I've experienced with the Bose II and Sony XM4/XM5. (But I will say that I probably would have kept these xm5s if they had fit well enough for good noise cancellation.)</t>
  </si>
  <si>
    <t>USAForensic, llc.</t>
  </si>
  <si>
    <t>AFNPZCRF4LV7M5Z2VQH7T677EVRQ</t>
  </si>
  <si>
    <t>UPDATE after owning for months:  NOT as good as the previous series 4.</t>
  </si>
  <si>
    <t>I have quite a few sets of earbuds, but I like the EQ that is available with the Sony series.They are a low output series, but for dialogue and movies, sometimes I like a bit more separation of dialogue, or with music a bit more bass. These are smaller than the 4s which is nice. They donâ€™t have the warmth and larger sound of the 4s to me. I got them on sale during the Prime days sale, otherwise I wouldnâ€™t have purchased them. The batteries wore out on the 4s. These will be fine, but Iâ€™ll also send in the 4s for a new battery, ðŸª« Noise cancelling; they are semi-OK, but the iPhones Pro model is better. After owning the 5 series for a few months. They are meh, mediocre. Iâ€™d much rather have the older 4 series with batteries that can be easily changed. Again, the 4 series has a much warmer and fuller sound.I use the Apple pro series 2 for jet travel. I use a wireless adapter to the airline seats. The apple work best for that. Really cuts out jet (and crying baby) noise.The case on the 5 series. Real pain trying to find the correct position to put the ear buds in.Who the heck came up with this design ðŸ™„</t>
  </si>
  <si>
    <t>JL</t>
  </si>
  <si>
    <t>AGXMG3HTYRT4OIXZCTHDDS4JCQ7A</t>
  </si>
  <si>
    <t>beautiful and poignant stories, with humor and meaning</t>
  </si>
  <si>
    <t>Matthew Eicheldinger writes so beautifully about, what on the surface seem like typical middle school antics, but are really poignant lessons of spirit, hope, courage, friendship, conflict resolution, morals, and learning about life. I loved the stories. The way in which they were presented on the page (I.e. how the sentences were â€œbroken upâ€ into separate lines) really added to their impactful meanings. I really hope he writes a series of â€œSticky notesâ€ books. I would look forward to reading them all.  This book is great for all ages. Children, teens, and adults can enjoy the stories, can laugh and cry. - sometimes even within just one story - while learning valuable lessons at the same time. Loved this book! Please write more!</t>
  </si>
  <si>
    <t>Mom in Maryland</t>
  </si>
  <si>
    <t>AGNQAEMSJD7YZOZNGYZR5HS55E2Q</t>
  </si>
  <si>
    <t>Such heart, light and lessons and youâ€™ll shed a tear(s)</t>
  </si>
  <si>
    <t>Iâ€™ve been following this author for quite sometime and Sticky Notes is his first adult (but still suitable for later elementary and up) book full of tales from the classroom. The stories are short and illustrated by Matt. You can jump in and out, read quick, or slowly savor. These stories are warm, funny, sad, happy, joyful and always full of heart. Matt Eicheldinger saved sticky notes with memories from his classroom and now heâ€™s bringing us with him down memory lane. I cannot wait for his next book. If you have older elementary school aged child, the Matt Sprouts book line will be great fun. Pick up a few for your favorite kids.</t>
  </si>
  <si>
    <t>Kym</t>
  </si>
  <si>
    <t>AEOILAITBRZQIIJZ2OLDF4QWINEQ</t>
  </si>
  <si>
    <t>Love these short stories</t>
  </si>
  <si>
    <t>Well written short stories that are inspiring my hubby and I to see things more positively.  Matt, or Mr. Eich, has a gift of seeing a situation and seeing the gold nugget that it holds.  His stories are treasures!</t>
  </si>
  <si>
    <t>Diane S.</t>
  </si>
  <si>
    <t>AGGDI27RGRRTVWRD5TLPXPMXMQ6Q</t>
  </si>
  <si>
    <t>What a Refreshing Book!</t>
  </si>
  <si>
    <t>I really enjoyed reading these snippets of life in the classroom! The author does such a great job describing the students, through their personalities &amp; energy. His takeaways are humorous, sentimental, poignant, and refreshing. Oh, that students would have caring, listening, and fun teachers in their lives as they explore the world around themselves! I highly recommend reading this great little book! It would also make a wonderful gift!</t>
  </si>
  <si>
    <t>Laura V.</t>
  </si>
  <si>
    <t>AHRPQIQECGEG35U2OZW3LO2DP2TA</t>
  </si>
  <si>
    <t>A wonderful journey of kindness and a reminder: We are all in this together.</t>
  </si>
  <si>
    <t>I happened upon Matt Eicheldinger on Instagram and his oral stories brought light and sometimes tears of joy to my eyes.  I had to order his book called Sticky Notes and I'm glad that I did!  I'm not a teacher, but I'm sure any teacher would love to read Matt's stories of his time as a middle school teacher.In a time when there is such division and distrust, this book reminds us all that just maybe listening or observing can bring a new perspective to our lives.  This book is filled with stories of kindness, of uplifting each other and of lessons learned from the most curious circumstances.  Also a reminder to all of us to look and learn with an open heart and mind it will be your salvation.It is an easy read filled with the wisdom of youth and observations from someone caring enough to listen. You can read it in a day or savor it by starting your day with a joyful jolt of kindness, enough to carry you through your day.  You will not be disappointed in this book and I highly recommend it to anyone who needs a reminder to find joy every day!</t>
  </si>
  <si>
    <t>Annette Blasi-Strubeck</t>
  </si>
  <si>
    <t>AGMKFWCIHHY25HAJWG7UCOWB5K2A</t>
  </si>
  <si>
    <t>Worth the read. Making a difference.</t>
  </si>
  <si>
    <t>I have been following Matt Eicheldinger on social media and I love his stories. The stories are pure, genuine, and believable. This teacher is definitely making a difference in his student's lives. This book confirms that everyone has their own story; be it good or bad. But, you have to take the time to actively listen to that story to really appreciate what that student is going through. Matt Eicheldinger does a fantastic job at having empathy and acceptance for all of his students. Great read. I am not finished because I am savoring it. I have placed sticky notes in my favorite pages entitled "Silly Bands", "Door Frame" and "Nail Polish". Read it and you will know.</t>
  </si>
  <si>
    <t>Patricia</t>
  </si>
  <si>
    <t>AHYMIU6YNL5MATFCE3LX5FOUTZHQ</t>
  </si>
  <si>
    <t>This is compilation of short stories</t>
  </si>
  <si>
    <t>This book is a fun read.  The life lessons that are in this book is so important.  I like it celebrates the goodness of people.  The stories are uplifting, funny and heart warming.  So sweet!</t>
  </si>
  <si>
    <t>beachcatt</t>
  </si>
  <si>
    <t>AEYYUWTXTHD3ELU246JYRRQYIZIQ</t>
  </si>
  <si>
    <t>THIS SEEMS TO BE A MAGIC BOOK!</t>
  </si>
  <si>
    <t>I had seen the author telling his stories online and enjoyed his gift for turning simple, everyday encounters into something beautiful but I did not expect THIS when I gave them as gifts this Christmas season. Two people started reading the book the day they got it with one 90 year old friend telling me this author is a person she would love to meet and my other friend telling me she couldn't put it down and it made her cry many times. They absolutely LOVE this book! I have my own copy to read but haven't started yet. I give books as gifts but this is the first time anyone has reacted like this. I think it is a magic book and it has wonderful effects on the reader AND made me into a fantastic gift giver! Thank you Mr. Eich!</t>
  </si>
  <si>
    <t>Shar Wikoff</t>
  </si>
  <si>
    <t>AF5C5PPOVF36E7TQBAJO4ZOXTXWA</t>
  </si>
  <si>
    <t>Heart warming, encouraging, and challenging</t>
  </si>
  <si>
    <t>Matt's story telling captured me on Instagram so when this book came out I knew just what I wanted to do! I bought these books for my teaching staff for Christmas. I was able to find a story that reminded me of each of them which I marked with a sticky note. I have had so many comments about how not only the teachers but their families have enjoyed the book.</t>
  </si>
  <si>
    <t>David A Stacy</t>
  </si>
  <si>
    <t>AFB2ZD6HXFZUZC734WAUK3GKVQMQ</t>
  </si>
  <si>
    <t>One or more of these stories will resonate with everybody</t>
  </si>
  <si>
    <t>I was following Matt on Instagram and loved his stories--They are even better when he tells the stories himself.  There was a special story that just really made me go "wow!"  So, I've always had a self-esteem problem, and I was always challenging myself to do more, and be more--to show "them" that I was smart enough, and pretty enough....Well you may understand.  So now I'm a lawyer, and my classmates were still smarter than me and faster on their feet.  Again-a failure--never would be better at anything than others around me.  I told my friends, and they couldn't believe it--The said that I had done all that schooling and passed the bar exam.  I was the smartest person that they knew.  Then I read the story about the relay race and the boy that zoomed.  And I looked back at my life and realized I still zoomed.  (Read the book and you will get it!)  I still zoomed cause I kept trying and succeeding, In objective terms, I was really doing great in so many ways.  So, I had to take the bar exam twice and marry 3 husbands,  But you know?  I still zoomed!  Read the book and be inspired.</t>
  </si>
  <si>
    <t>Christy Payne</t>
  </si>
  <si>
    <t>AEBOPNX6N3W6EUC6M3O2PZXVJBHQ</t>
  </si>
  <si>
    <t>I sought out help to find where to leave a review</t>
  </si>
  <si>
    <t>Some times, someone or something is so special to you that you want to find a way to give back to it.  That is what this review is about.  Matt has been sharing his videos on Facebook and his book Sticky Notes and I wanted to share how much I enjoy all of them.  When I need a good word or smile, I go to his notes or videos.  I always feel better afterwards.  Keep sharing, Matt.  I appreciate you, a lot!</t>
  </si>
  <si>
    <t>B Burger</t>
  </si>
  <si>
    <t>AGJL7VUYQYIW6AYKGSO6VDHCQC7Q</t>
  </si>
  <si>
    <t>Pure joy to read</t>
  </si>
  <si>
    <t>Bought this book for my granddaughter who is in college planning to become  a teacher.  The authors homespun take on the responsibilities of a teacher to his students was heartwarming and illustrates how much we need good teachers for all our children.  Hope this book inspires her to make a difference in children's lives.</t>
  </si>
  <si>
    <t>cindy20</t>
  </si>
  <si>
    <t>AEDBJR4ZQJAMEGFDE3XLANWT66CQ</t>
  </si>
  <si>
    <t>Good author.</t>
  </si>
  <si>
    <t>I gave it as a gift.  She loves it.I follow this author on social media. He is very inspiring.</t>
  </si>
  <si>
    <t>Mindy Wolfe</t>
  </si>
  <si>
    <t>AH6JLHK7LCU3YYZT6EQCBKKUJ4YA</t>
  </si>
  <si>
    <t>Love these heartwarming stories!</t>
  </si>
  <si>
    <t>I found Mr. Eich on Instagram and love hearing his heartwarming classroom stories. I ordered several copies of this book for the educators in my life. They're all special people who are positively impacting the lives of young people, and I thought they would enjoy reading these stories.</t>
  </si>
  <si>
    <t>Laura Wall</t>
  </si>
  <si>
    <t>AFK5P56624W3XTOEDLAU5FIZAMRQ</t>
  </si>
  <si>
    <t>Everything you Need to know you learn inâ€¦ Sixth grade</t>
  </si>
  <si>
    <t>I have been inspired by Mattâ€™s stories for a few years now by watching his reels. I already treasure this book as a wonderful reference for raising my own (almost teenage) children, but also for myself. All the issues his sixth grade students are dealing with as they navigate who they are, are the same things we navigate now as adults, but maybe on a smaller scale. Mr. Eicheldingerâ€™s wisdom could be useful for any age. I  identify with many of the stories, but one in particular I can think of now is Hannah in her flannel shirt, I wish I had had that story at 12-17 years old to remind me that my best self was myself. It would have saved me a lot of pain. Thank you for what you are doing for the world, Matt Eicheldinger and please keep doing it!</t>
  </si>
  <si>
    <t>S. Kay Murphy</t>
  </si>
  <si>
    <t>AHXHIYNIP7PJTZAZPYL7Z7FWLSSA</t>
  </si>
  <si>
    <t>Wit, wisdom, inspiration, and so much love!</t>
  </si>
  <si>
    <t>I follow Eicheldinger on Instagram and have heard many of these stories already, so I couldn't wait for this book to release. It's the perfect gift for teachers! Every page is a reminder of why teachers choose long hours, extra duties, and lower pay over other options--because we want to make a difference in the lives of children (a goal that's sometimes forgotten in the day-to-day classroom struggles). Filled with warmth and wisdom, these pages are simple reflections on some of those challenging days--or the fun ones--or the zany ones. Because we do what we do mostly alone with our students, we often don't have time or opportunity to share with other teachers our heartbreaks, our breakthroughs, our epiphanies. This book serves that purpose, along with reminding teachers that most kids are simply hoping for love (and less homework).My two favorite stories: "A Sticky Note" (pg 2) because I was a child with Selective Mutism, and "Rolling Dice" (pg 46) because of "Christopher's" beautiful and profound gravitas and self-acceptance.Kudos to Eicheldinger on both his story-telling and his tenacity; I know from his Instagram posts he was never simply handed a publishing deal. The road to success has been a very steep uphill climb. But he never gave up. He kept moving forward, and he still zoomed!</t>
  </si>
  <si>
    <t>shannon burner</t>
  </si>
  <si>
    <t>AF7BVYKT6CGWDCAZNSPY7L6WJZ6A</t>
  </si>
  <si>
    <t>Teacher Inspiration</t>
  </si>
  <si>
    <t>Sticky Notes is a wonderful capture of the funny, sad, poignant and surprising experiences that many of us teachers have had, but didn't write down. How wise of Matt to record all these experiences and share them with the world.Teaching, at any level, is a hard and often heartbreaking job. This book provides so much inspiration to keep doing what we do, reminding us that we do make a difference and have a lasting impact on our student's lives. It also reminds us that our students often have a profound effect on our lives as well. Sticky Notes reminds us that teaching really is a calling and the rewards are intangible, but last  a lifetime.This book would be the perfect gift for a new educator or someone who is ready to retire. Thank you Mr. Eich, for sharing your students with us!</t>
  </si>
  <si>
    <t>Virginia W.</t>
  </si>
  <si>
    <t>AEKTSM4CXZGODJTDYJAYY7DGSN6A</t>
  </si>
  <si>
    <t>Inspiring</t>
  </si>
  <si>
    <t>As a veteran teacher, I admire Matt for his observation skills and for his skill in telling his experiences in a way that never preaches but still leaves readers wanting to be a better person. Most teachers have had experiences like his, but don't note them down or don't share them widely. He genuinely cares about his students and draws readers into his way of looking at other people.</t>
  </si>
  <si>
    <t>Melanie Powell</t>
  </si>
  <si>
    <t>AEWD5UHGIEDGUY6TXLARLHBAI7GA</t>
  </si>
  <si>
    <t>I cannot say enough good things</t>
  </si>
  <si>
    <t>I've said a few times already on other platforms but Mr. Eich' is our modern day Mr. Rogers. The world thought we lost an icon, we just didn't know another one was just out of sight for a little while. But now he's here sharing his gifts and stories. I've started reading these stories with my co-workers during our weekly huddles. They Love It!! We are all grownups and transform into little children every story time because our souls need these reminders from the pages of this book. Highly recommend to all ages and walks of life. I've also given several of these books as gifts to others. A few teacher friends, in hopes these stories will stave of burnout because I think the teaching profession can so easily be caught up in the strains of life. I gave one to a therapist friend, who uses it as a 'wind down' at the end of her group sessions. This book is great for any setting.</t>
  </si>
  <si>
    <t>TJDCMD</t>
  </si>
  <si>
    <t>AHDMKQITO5DYHCTV5EU36LLRCWNQ</t>
  </si>
  <si>
    <t>Love this book! â¤ï¸ Pictures of your childhood in the stories</t>
  </si>
  <si>
    <t>This book is my new favorite!  If you want quick trip down memory lane, you can almost picture the kids you went to school with playing in each story.  It contains great little lessons to read for anyone, young or old. Each provides a message that can make you smile or just make you stop and think.  Something everyone should do from time to time.  It makes you feel grateful and blessed and more importantly truly understand what Matt experiences as a teacher.  We often hear of random stories like those he's shared, but only if they go viral in most instances.  This truly gives a great perspective and makes you realize that todays children really are no different then any other generation.  I'm purchasing additional copies to give to a few relatives who are teachers.... just because.  Plus, it may be a great tool for them since each story takes merely minutes to read. A lot of great things to take away from each message.</t>
  </si>
  <si>
    <t>Katie G</t>
  </si>
  <si>
    <t>AHRW7OHVS43YFL7UDALNRYLSQYHA</t>
  </si>
  <si>
    <t>Touching stories</t>
  </si>
  <si>
    <t>After being an IG fan of the author, it's so nice to have his book!</t>
  </si>
  <si>
    <t>Gary S. Corrick</t>
  </si>
  <si>
    <t>AGJ2W62E3EVUEHF7UZXK5J7ZCREQ</t>
  </si>
  <si>
    <t>True teacher's view</t>
  </si>
  <si>
    <t>I truly enjoyed all the stories and situations told in this easy to read book. I have 6 generations of educators in my family. The author's insight into his kids is remarkable! Some stories are funny and some heartbreaking. All are insightful. I highly recommend!</t>
  </si>
  <si>
    <t>Cent Fl User</t>
  </si>
  <si>
    <t>AF6IJ5BH3FXXBGDXRQE5ZYMGSQIA</t>
  </si>
  <si>
    <t>Sticky Notes - Encouraging</t>
  </si>
  <si>
    <t>I have been following Mr. Eicheldinger on Instagram. He is a marvelous storyteller. I am not a teacher. I am a mom of two grown men who were in the public school system and had some amazing teachers. The ugliest we see each day can drown out the positive. Teachers might not see the impact they have on children, but it is there in the everyday interactions. I purchased three books on pre order, one for me and the others are for close friends who have been teaching for decades. Sticky Notes is the perfect gift for your teacher friends to encourage them that they are making a difference! It is also for the non teacher friends to remind them that sometimes a smile, compliment, or hug might be just what that stranger needed. Reading Sticky Notes stories and watching his Instagram videos always puts me in a good mood</t>
  </si>
  <si>
    <t>TLG</t>
  </si>
  <si>
    <t>AH5UI2LLR22PQMYCY2OSCS75HCVQ</t>
  </si>
  <si>
    <t>Such a great book</t>
  </si>
  <si>
    <t>This was given to a first-grade teacher who immediately started reading it as soon as she opened it for Christmas. The stories are touching and relatable. Highly recommend!</t>
  </si>
  <si>
    <t>Janis Stinson</t>
  </si>
  <si>
    <t>AE6VZGS5GOCHOR6IHTCBTMQGRJIQ</t>
  </si>
  <si>
    <t>Love this book!!!</t>
  </si>
  <si>
    <t>This is a great book, with totally uplifting stories. I am hoping that Matt will write a second book like this one.</t>
  </si>
  <si>
    <t>Ann Deupree</t>
  </si>
  <si>
    <t>AFJUVX7CYR7H7NFHD3E5LIWRQWLA</t>
  </si>
  <si>
    <t>Peace of Mind with Sticky Notes</t>
  </si>
  <si>
    <t>The past few months I have led a community of postcard writers to get out the vote.  This work was satisfying and stressful.  I knew when I became obsessed with FaceBook videos of babies that I was in need of some kind and caring truths to de-stress.  Then I discovered Matt and his down-home and insightful short essays about the children in his classroom.  I ordered his book before it was released and when it came I began reading it at bedtime to relax myself.  That worked, and I gave my copy to a neighbor whoâ€™s reading it a second time.  Today I gave a Kindle copy to another friend, and now Iâ€™m going to get another copy for myself.  If youâ€™re looking for stories that will warm your heart, get Sticky Notes!</t>
  </si>
  <si>
    <t>Tracy P.</t>
  </si>
  <si>
    <t>AFXST3X2U6D5UZGTDGAWBPTWXP4A</t>
  </si>
  <si>
    <t>The world we want to live in</t>
  </si>
  <si>
    <t>Matt's stories are so heartwarming.  What I love most about them is they remind me that the world we long for is already here if we are willing to look for it and contribute to it.  It's a perfect gift to anyone who needs a hope infusion.</t>
  </si>
  <si>
    <t>Katherine Brooks</t>
  </si>
  <si>
    <t>AFFZDCJXD55ISQRYPYNNSKEVKEKA</t>
  </si>
  <si>
    <t>Love it so much I bought the audio also!</t>
  </si>
  <si>
    <t>This book will bring so many smiles to your face! I have loved this teacher/author since coming across his reels on facebook. He is a master of taking simple stories and bringing out the heartening life lessons. I would have loved to teach with him! I bought the book, but I also got the audio version so I can listen while I am getting ready in the morning. Those little moments help me start my day with remembering my why. He inspires me, that even though I am a math teacher, and not a writer at all, I still have little moments everyday that make a difference. Acknowledging those little interactions that come across my path make the world a better place for all of us. There is hope in those moments. Our world is not a hateful, ugly place.</t>
  </si>
  <si>
    <t>AF4RXVCLCLZWYNGNTJICYFTJDNDQ</t>
  </si>
  <si>
    <t>Great book, great author</t>
  </si>
  <si>
    <t>I have followed Mr. Eich on social media platforms for a while now. When I heard he had a book out, I immediately wanted to get it. As someone who is very involved in school, children &amp; loves a good meaning behind the little things in life, this is a great book.</t>
  </si>
  <si>
    <t>Karen W.</t>
  </si>
  <si>
    <t>AFU2N7O7AK57BURU6MUZV372PBMQ</t>
  </si>
  <si>
    <t>Totally enjoyed this book</t>
  </si>
  <si>
    <t>The way the author tells quick little stories are inspiring. Some made me laugh, others made me cry. I read through the book in two days and couldnâ€™t wait to tell friends to get it. The author sees the good in his students. I wish all teachers were like him.</t>
  </si>
  <si>
    <t>Karen MarttinenKaren Marttinen</t>
  </si>
  <si>
    <t>AF3AHD4CLDIHO4E6UE6S3GWHJ5WQ</t>
  </si>
  <si>
    <t>All we wanted and more!</t>
  </si>
  <si>
    <t>Short insights into real people showing compassion, joy and patience! Beautiful examples that are inspiring! Matt has taken ordinary moments and showed us how to be. I think everyone should read this and share with their friends and family, read them with. Your kids! Itâ€™s what we all need more of.</t>
  </si>
  <si>
    <t>Marla</t>
  </si>
  <si>
    <t>AEIQX6MOPJFHKREBDMOHTMOP6XLQ</t>
  </si>
  <si>
    <t>So good I had to share!</t>
  </si>
  <si>
    <t>I have been following Matt for quite a while now on Instagram, and in the midst of all the politics and vitriol, his posts are a breath of fresh air and my absolute favorites. So imagine my joy when I found out he was releasing a book about his heartwarming  experiences. His stories make me smile, sometimes make me cry (happy tears), but always warm my heart with such admiration for this man who is so empathetic and compassionate. His students are so lucky to have him! I have a teacher friend who is kind of a female version of Matt, so I surprised her with a gift of this book, and she said she cannot put it down, she loves it so much! I absolutely knew she would!</t>
  </si>
  <si>
    <t>Kathy</t>
  </si>
  <si>
    <t>AEJOVEMSR63BJIN54EN2RLFBNZDA</t>
  </si>
  <si>
    <t>Thoughtful and inspiring</t>
  </si>
  <si>
    <t>My copy of "Sticky Notes"  may have just arrived but I've been listening to his stories online. Matt Eicheldinger's insight into the small everyday moments that happen in a classroom, that many people miss is wonderful. The stories are from his real life experiences teaching sixth-grade that show us how teaching with love, joy, compassion, and patience impacts both teachers and students. They resonated strongly with me, making me smile, laugh and cry, sometimes all at the same time. Three of my favorite stories are: "Giant Sweatshirt (p.88)," "The Lizard (p. 154)," and "Paper Airplane (p. 198)." I work in the school system and see these wonderful moments myself. "Sticky Notes," would make a great gift for any person working with children or has children.  Matt, if you can see this review, thank you for sharing your experiences with all of us! You are an inspiration. I can't wait to read your next book.</t>
  </si>
  <si>
    <t>D. Ladd</t>
  </si>
  <si>
    <t>AGNO57ZKXOA3MNOHPJOLUSGM7LIA</t>
  </si>
  <si>
    <t>Bite-sized Life Stories</t>
  </si>
  <si>
    <t>A quick read the first time through, but you'll want to go back and slowly savor each story on its own. Matt Eicheldinger (Mr Eich) taught sixth grade for years and gathered these stories from his experiences and from the students he taught. I laughed, I cried, but mostly I thought how lucky these kids were to have Mr Eich in their lives, and how fortunate I am to be able to see them through the caring eyes of their teacher.I follow the author on Instagram and look forward to his stories every day. I can't wait for your next books, Mr Eich!</t>
  </si>
  <si>
    <t>booklady0122</t>
  </si>
  <si>
    <t>AGWZOBFMQ5QSR6TG23OQ57CI6H6Q</t>
  </si>
  <si>
    <t>Inspirational!!</t>
  </si>
  <si>
    <t>What a wonderful feel good book. The stories will make you think- make you appreciate what you have- help you realize the little things are important. You will smile as you read this book. Buy it for your childâ€™s teacher or any teacher you k ow.</t>
  </si>
  <si>
    <t>C. Peterson</t>
  </si>
  <si>
    <t>AGZQZBZQU7ATMRQXC3BKHDDNYK7A</t>
  </si>
  <si>
    <t>A teacher who truly understands kids</t>
  </si>
  <si>
    <t>I follow the author on Instagram. His posts relates to his students and their antics which he has compiled into Sticky Notes.  Mattâ€™s perspective on his students are spot on.  Sticky Notes is heartwarming and he himself has learned a lot about his students and some reminds him of when he was a kid.  Seems like every short story resonates w/me.  I find myself laughing or crying because I remember being that kid who was insecure or needed that friend. I plan on buying his other two books and giving them to my granddaughter who is 4 and even a bit young this will add to her collection and she will see other kids who may be similar to ones she knows</t>
  </si>
  <si>
    <t>C. Perolman</t>
  </si>
  <si>
    <t>AFBVBA2ZZLR5T4LGF4OUC37S2VZA</t>
  </si>
  <si>
    <t>Great Book!</t>
  </si>
  <si>
    <t>Such an uplifting book for folks of all ages! A true treasure! Matt is a great storyteller and leaves us with much to ponder!</t>
  </si>
  <si>
    <t>Marie Millin</t>
  </si>
  <si>
    <t>AHBSSYOTRHJPOV3RRB3SEUTU4EFQ</t>
  </si>
  <si>
    <t>Positivity overflows!</t>
  </si>
  <si>
    <t>Matt caught me with his Instagram stories, and Iâ€™ll even go back to watch them over again on a low day. Having been an educator for 38 years before retirement, I just love how Matt finds the positive lessons in ordinary, or extraordinary, things that happen with his classes. These are feel-good stories all in one book, ready to uplift you on even your worst day. I often tear up reading them, but always come away inspired. Buy this book! Gift this book! You wonâ€™t ever regret it!</t>
  </si>
  <si>
    <t>janet b</t>
  </si>
  <si>
    <t>AG4NEIFOZLL7MZNNYDYOIWH6JMIQ</t>
  </si>
  <si>
    <t>Slices of life</t>
  </si>
  <si>
    <t>This man has such a way with words. I follow his videos, listening to him tell the little snippets of life as a teacher and love his insight. The book is the same. I always come away from every tale with a new perspective of life and my fellow human beings. I heartily recommend this book. I guarantee it will make you feel happy</t>
  </si>
  <si>
    <t>Kimm</t>
  </si>
  <si>
    <t>AFYYTPCMTONHIA5LNDYJQLS4JETA</t>
  </si>
  <si>
    <t>Inspiring, heart warming book</t>
  </si>
  <si>
    <t>Fantastic, heartwarming short stories from a real life teacher. His relationship, observations, and take away  messages are positive and loving.</t>
  </si>
  <si>
    <t>AHCRDUIEAQ52FRAAP47DXII5WWZQ</t>
  </si>
  <si>
    <t>Excellent book!</t>
  </si>
  <si>
    <t>My 11-year-old son and I have been reading this book for the past week now. When I take my turn reading a portion out loud, sometimes I can barely finish because I start crying, feeling the genuine love and kindness from this author. My son loves the heartwarming lessons about life and humanity and asks to read it every night now. I genuinely feel like this author is a very kind, humble, loving human and we truly learn from his well written stories. We have recommended this book to all of his teachers, and they are excited to read it soon as well!  I could not recommend this book more!!!!</t>
  </si>
  <si>
    <t>Laura O.</t>
  </si>
  <si>
    <t>AHYEH5AUDTSJH2FG2FXH2AI6ZF7Q</t>
  </si>
  <si>
    <t>A feel good book</t>
  </si>
  <si>
    <t>I recently purchased - then binge read in one afternoon- Sticky Notes, &amp; let me tell you, it left me with all the feels! If youâ€™re familiar with the author, youâ€™ll know that heâ€™s a sixth grade teacher. And his book shares all the heartwarming , as well as thought provoking stories from experiences heâ€™s had over the years with his students. As an educator myself, this book has reminded me why I love being in the classroom &amp; helped me see all the special moments &amp; lessons my students bring with them every day. If you havenâ€™t already read this book, do yourself a favor &amp; purchase it- you wonâ€™t regret it!</t>
  </si>
  <si>
    <t>Dedra Johnson</t>
  </si>
  <si>
    <t>AFOW26TGXHZLUVPF7AEU4YTPKQMQ</t>
  </si>
  <si>
    <t>Wonderful stories and life lessons</t>
  </si>
  <si>
    <t>I pre-ordered this book because I have followed Matt on social media and look forward to his posts every day. His stories will make you laugh and cry and wish that every kid could experience the love, kindness and understanding that Mr. Eich brings to his classroom and to each of us that reads his book. I read stories out loud to my 92 year old mom and we both laughed or cried at many of them. Matt is truly a remarkable teacher, storyteller and author. I encourage you to buy a couple copies, one to keep and one to give away . You won't regret it.</t>
  </si>
  <si>
    <t>Hugh Mulligan</t>
  </si>
  <si>
    <t>AGLNEAXXDP25FQKD6X77CGLLIV5A</t>
  </si>
  <si>
    <t>Sticky Notes is a wonderful, thought provoking book for all</t>
  </si>
  <si>
    <t>I really enjoyed Sticky Notes. Matt has compiled stories of every day events that show how you can learn from others if you take the time to listen and watch.  His stories are fun and enjoyable to read. Itâ€™s hard to put this book down. Iâ€™ve already purchased copies for Xmas gifts.</t>
  </si>
  <si>
    <t>E.B.</t>
  </si>
  <si>
    <t>AE3N7KCFQFWE3JR7TCXA4VODRMWQ</t>
  </si>
  <si>
    <t>What is essential â€¦</t>
  </si>
  <si>
    <t>One of the books I cherish is Robert Fulghumâ€™s â€œEverything I Need To Know I learned In Kindergartenâ€. Its simplicity and good heartedness is timeless and I feel the same way about Sticky Notes. Caring deeply, noticing, empathy and humor â€¦ itâ€™s what the world needs now and always. Thanks Matt for making goodness into bite sized lessons so we can all learn from you what is essential. I bought the book and listened on Audible â€¦ the author narrates and it adds a wonderful extra dimension to each story. As many stars as I can give a book, I give to Sticky Notes âœ¨</t>
  </si>
  <si>
    <t>C. Phelan</t>
  </si>
  <si>
    <t>AEJP4T5AV27OC3XTYDQTKKQJ3WJQ</t>
  </si>
  <si>
    <t>Beautifully written, getting copies for everyone!</t>
  </si>
  <si>
    <t>What an incredible selection of lessons and stories. Whether youâ€™re familiar with Mr. Eich on instagram or not, how love of teaching and the ways in which his students inspire him is so moving. I bought this for me but my kids (9) wonâ€™t stop reading it. My daughter even asked if we could move so she can go to the school where Mr. Eich teaches! Iâ€™m getting a copy for all the teachers and moms in my life. The reflections on kindness, empathy, and compassion are so much what we need right now. Thank you Mr. Eich!!</t>
  </si>
  <si>
    <t>Candy Marie Coons</t>
  </si>
  <si>
    <t>AGOHOGONOW4IOSTDV6KOKF24B4CA</t>
  </si>
  <si>
    <t>I loved this book. First this is the type of teacher we all want our childen to have every year, a teacher that cares and is engaged and learns from the children.  These are great Sticky Notes for all of us to remember, relearn and share with other.  This book touched me and I keep buying it and giving it to teachers I know.</t>
  </si>
  <si>
    <t>STEVEN J LEMOINE</t>
  </si>
  <si>
    <t>AE7V47635R57Q2CSVTQAOGMOVEFA</t>
  </si>
  <si>
    <t>Uplifting, bringing a smile to your face.</t>
  </si>
  <si>
    <t>I started watching Matt on Instagram. His short video clips bring a smile to my face. I love picking up Sticky Notes and reading one or more of the short stories. Each one is unique with the perspective of fresh minds who teach me a small lesson. You will laugh at some stories and have a deep heart felt lesson at others. It's wonderful to be able to read a page, then move about your day. You can read more if you have time. You will enjoy his book.</t>
  </si>
  <si>
    <t>Anne M. Sexton</t>
  </si>
  <si>
    <t>AFE265K6YHNHIWV6CZTJHYASLJVQ</t>
  </si>
  <si>
    <t>We love â€œSticky Notesâ€!  Hereâ€™s  why!</t>
  </si>
  <si>
    <t>My 12 year old grandson and I love to read the stories together. He comes to my house after school everyday. Since â€œSticky Notesâ€ has arrived at my house, we choose two stories to  read every day after school. It is so fun to watch stories that catch his attention! He gets very quiet and listens to every word. Sometimes, if Iâ€™m lucky, he will comment about what a good story it was, and why, and how it applies to him.  Thank you ,Matt ,for bringing a new layer  of communication and understanding with my beloved grand son everyday!</t>
  </si>
  <si>
    <t>Gayla</t>
  </si>
  <si>
    <t>AFMK7XXJTSSIWK5YET3HOA7J7TTQ</t>
  </si>
  <si>
    <t>The soul of a teacher.</t>
  </si>
  <si>
    <t>I'm a fan of Matt on Instagram and bought his Ten Toes book, donating it to a school library after reading and enjoying. Sticky Fingers is a keeper as I plan to occasionally pick it up, choose a random page and reread one of Matt's quiet, well-written observations.  In his IG posts and in Sticky Fingers, Matt is an active part of each story but isn't the main character.  Instead he patiently (mostly) observes, gives small suggestions and hopes for the best.We could all use a Matt as a friend to help us see the whole picture.</t>
  </si>
  <si>
    <t>Kristine Donovan</t>
  </si>
  <si>
    <t>AG5VO6PTLG3PFMJM5YT2VEH6KXHQ</t>
  </si>
  <si>
    <t>Great Buy</t>
  </si>
  <si>
    <t>Great table for the price. Very sturdy. Looks great. It was also easy to put together.</t>
  </si>
  <si>
    <t>DaydayðŸ¥°DaydayðŸ¥°</t>
  </si>
  <si>
    <t>AH7HUWAURIXMXENEFXFAVFLPUUQA</t>
  </si>
  <si>
    <t>Beautiful big table â­ï¸â­ï¸â­ï¸â­ï¸â­ï¸</t>
  </si>
  <si>
    <t>The table is big and easy to put together I wanted a vanity but didnâ€™t have the funds at the time so I decided to make my own this was the perfect table for it itâ€™s strong and itâ€™s looking like itâ€™s lasting I highly recommend !!</t>
  </si>
  <si>
    <t>ANTHONY M. OLIVIERI</t>
  </si>
  <si>
    <t>AFZIZKFZACSH4HPQGDPM2IF3REWQ</t>
  </si>
  <si>
    <t>Great Product Great Price</t>
  </si>
  <si>
    <t>Very pleased with this desk. Good quality materials. Easy assembly with clear diagrams and well labeled parts.</t>
  </si>
  <si>
    <t>Saya_chanSaya_chan</t>
  </si>
  <si>
    <t>AGNX5WSUGSBBKTAN2P2LB33TDAYA</t>
  </si>
  <si>
    <t>Great little crafting or small workspace desk</t>
  </si>
  <si>
    <t>The media could not be loaded.                                                                                            Purchased this as a small space crafting desk and to occasionally use my Chromebook at. The legs and frame are all nice sturdy metal and the top has a nice honey colored wood look. There are adjustable feet so you can level the desk perfectly.For around the $40 range you really can't beat this desk. For me the size is just what I needed (had to be just deep enough to comfortably do my crafting but also fit in the space I needed. With the right chair, it's comfortable to sit at, doesn't wobble and is easy to clean.Pretty easy to assemble with the included directions and hardware needed. No extra tools necessary. Had it altogether and ready for use in under 30 minutes.I like that it's simple but functional and looks classy, not cheap.</t>
  </si>
  <si>
    <t>drs</t>
  </si>
  <si>
    <t>AG6QYAVHOLYB2HE4W6DFNMMYQQVA</t>
  </si>
  <si>
    <t>Great Desk. Great value.</t>
  </si>
  <si>
    <t>Great quality. Easy assembly. Very sturdy.</t>
  </si>
  <si>
    <t>Michael JacksonMichael Jackson</t>
  </si>
  <si>
    <t>AHJEQLLXWKOCCTTWLZSLDAZ3AUVA</t>
  </si>
  <si>
    <t>So much better than the price indicates ! !</t>
  </si>
  <si>
    <t>I needed a small desk for a mini pc computer and 27" screen that could be used in a guest bedroom without a lot of space ... the table is incredible and easily will hold the Beeline mini pc, HP 27" monitor along with keyboard and mouse ...This table was incredibly easy to assemble all the parts came with it and a little hex wrench.  I plan to buy a bookcase after seeing the quality on this little table for 30$ ... so nice to get a product that excels in what was promised .... //mike</t>
  </si>
  <si>
    <t>Duane</t>
  </si>
  <si>
    <t>AGPFVYNMXPRDTKZE4UHLTBIP5ZKQ</t>
  </si>
  <si>
    <t>Good quality, right size, strong</t>
  </si>
  <si>
    <t>My wife needed a desk but space was limited. We found this which was exactly the right size and height. My wife is using it as her desk now, and is very happy with it. I found it easy to set up and strong enough and rigid enough to do the job. We are very satisfied with our purchase.</t>
  </si>
  <si>
    <t>FeDzz</t>
  </si>
  <si>
    <t>AHEFSZUEG73NBVDU2OCCETGDEMSA</t>
  </si>
  <si>
    <t>perfect</t>
  </si>
  <si>
    <t>Perfect and sturdy I like it so much, very easy installation</t>
  </si>
  <si>
    <t>HonestFeedback</t>
  </si>
  <si>
    <t>AH4YJDYR3OCFGATPQOOO2AEUSX7Q</t>
  </si>
  <si>
    <t>works well for small rooms and easy to assemble</t>
  </si>
  <si>
    <t>Nice small sturdy desk for a small room. It's serving its purpose as a computer desk. We really like the rustic look, but this was a gift for our younger son. He was able to assemble the desk on his own with a little guidance. Would have been nicer if it had a lower shelf on one side for a tower but the desk works well for his needs.</t>
  </si>
  <si>
    <t>Douglas Keith</t>
  </si>
  <si>
    <t>AFMAT5W7VKWRGFIYFIIEVWJIIZAQ</t>
  </si>
  <si>
    <t>great item for the price</t>
  </si>
  <si>
    <t>Perfect for what i needed.  super easy to install.  was sent with extra parts in case i needed them.  Highly recommended.</t>
  </si>
  <si>
    <t>Ken</t>
  </si>
  <si>
    <t>AEKB6KFCDNOCBDMNUS46I7OLVSBQ</t>
  </si>
  <si>
    <t>Great value!</t>
  </si>
  <si>
    <t>Absolutely awesome desk/table for the price.You will NOT find a table even close for 30ish bucks.Awesome deal.</t>
  </si>
  <si>
    <t>Jacky Rivera</t>
  </si>
  <si>
    <t>AG5ZYOE4QWMZBXAVMOKWA6DUANUA</t>
  </si>
  <si>
    <t>I love it!!</t>
  </si>
  <si>
    <t>Just the perfect size for my dual monitors and keyboard!!</t>
  </si>
  <si>
    <t>BILL COLLIER</t>
  </si>
  <si>
    <t>AERDHHR2FVUQNETN4GBZLBKMX6YQ</t>
  </si>
  <si>
    <t>Sturdy &amp; easy to assemble</t>
  </si>
  <si>
    <t>This table is well built. Assembly takes 15-20 minutes. It could be used as a computer desk. I bought mine as a printer table next to my main standup computer desk. Very happy with this purchase.</t>
  </si>
  <si>
    <t>Alex Phillips</t>
  </si>
  <si>
    <t>AEDKRWBQEE5ZVCBAVTCDAPYZ6QCA</t>
  </si>
  <si>
    <t>Cute</t>
  </si>
  <si>
    <t>I like this desk. Itâ€™s a great height and I can fit my computer and printer on it. Only thing is that unpacking I noticed some fiberglass. So had to be cleaned up</t>
  </si>
  <si>
    <t>Richard Collins</t>
  </si>
  <si>
    <t>AEZVQ4SWFPV6BNME45GWTCQALD3A</t>
  </si>
  <si>
    <t>You will have to fiddle to use the Allen wrench, but a good table.</t>
  </si>
  <si>
    <t>It was easy to assemble, and instructions clear.  The screws and clearly marked but open things one by one.  It did not take but about 20 minutes. But using the Allen wrench was hard almost every time. I would try to get it into the hole in the screw, but hard to see and for some reason it never seemed to engage firmly. But patience and it went quickly and firmly. I think it is well engineered, light weight, sturdy and reasonable cost.  With the feet is it higher than my regular table. But no ways to cover the flat end of the leg. I did have to level it.  And that was easy. But this is half inch higher.  Will just have to live with it, or come up with a solution in a dream one night.Do you remember those old computer desks with a hole for wires? I almost would like that because the back goes flush with the wall and wires hanging over means the wires can be pinched and not all going out the same direction.Best wishes.  I cannot remember if the Jetsons had floating furniture. Just lay your table top at an appropriate height and have it hover rigidly in place. Those Star Wars hover cars were a bit springy.  If you are going to use synthetic (not artificial, but an exact reproduction of the fields needed) acceleration fields - then set the precision to 0.1 mm.  You might not care, but I wrote about that just over 40 years ago, and only now is it possible. But tables with legs will be with us for the rest of my life most likely. If you like wood, then a piece of good quality plywood (like for cabinets) would work really easy on the frame. A little stain and finish and it would be nice.  My brother does stuff like that. A metal frame makes it super easy, and compact, then a bit of "natural". Plywood is the same thickness, but a lot lighter. My brother also can take strips of wood like apples, cherry, oak and other woods and make solid tops. The utility is in the nice metal frame, the art and richness can come from real wood.</t>
  </si>
  <si>
    <t>Stephanie Swain</t>
  </si>
  <si>
    <t>AETT44XDYUNRXHT4PPOST6EA4GXA</t>
  </si>
  <si>
    <t>Nice table</t>
  </si>
  <si>
    <t>Nice just I didnâ€™t measure my space</t>
  </si>
  <si>
    <t>TG</t>
  </si>
  <si>
    <t>AFFZ7UBOEZHBJEVIYNWXI7OMAVZQ</t>
  </si>
  <si>
    <t>Good 4 the price</t>
  </si>
  <si>
    <t>Good game table</t>
  </si>
  <si>
    <t>MikeInNC</t>
  </si>
  <si>
    <t>AHNH2POBGMIHJUA6LGRJGL36UPEA</t>
  </si>
  <si>
    <t>Great. Construction.</t>
  </si>
  <si>
    <t>This table is really construction well.  Solid, no rocking. Came in perfect shape. All pieces fit snug.</t>
  </si>
  <si>
    <t>Dinovalley</t>
  </si>
  <si>
    <t>AF4HKNAQPRCEGJASTMEKNZVEVEYQ</t>
  </si>
  <si>
    <t>I purchased this to straddle a scrapbook cart to add more storage on top, this table is so perfect and heavy duty!!! Definitely not disappointed</t>
  </si>
  <si>
    <t>Thies MckayeThies Mckaye</t>
  </si>
  <si>
    <t>AHY6VN563B6IZ45FQ726LYTVZ43A</t>
  </si>
  <si>
    <t>Itâ€™s perfect</t>
  </si>
  <si>
    <t>Love my work desk .itâ€™s perfect</t>
  </si>
  <si>
    <t>scott</t>
  </si>
  <si>
    <t>AGBCOBQCQZ47STR2BSW45AOJGIVQ</t>
  </si>
  <si>
    <t>Love these</t>
  </si>
  <si>
    <t>Very pleased with these.  Durable, comfortable and a very cool color</t>
  </si>
  <si>
    <t>monseratmonserat</t>
  </si>
  <si>
    <t>AHCCY4Y3ALPA6PVUGVZB2EJ3DZDQ</t>
  </si>
  <si>
    <t>Great for the beach!</t>
  </si>
  <si>
    <t>Loved the color of these shades! The case they came in is more of a soft sack, very nice material.  These are a great alternative to expensive shades and the provide great sun protection and are very durable. The style is also very trendy and fits different head shapes great</t>
  </si>
  <si>
    <t>ErinErin</t>
  </si>
  <si>
    <t>AEJSQ353TYHXFUKTEWVS5OMREAEA</t>
  </si>
  <si>
    <t>Style/Color</t>
  </si>
  <si>
    <t>Really like the look, feel and color of this design. Lenses are great as well, clarity of sight line is perfect. Will definitely purchase with WMP Glasses.</t>
  </si>
  <si>
    <t>Luke</t>
  </si>
  <si>
    <t>AGOJ6754OXQP4JOF42L57AMDSVTA</t>
  </si>
  <si>
    <t>Wish these would have fit!</t>
  </si>
  <si>
    <t>Loved the style and look of these! The quality felt great as well.  I have a medium sized head and the nose portion of for those with a much wider nose than myself, big time. Tried to wear them and see if I could live with it. Just didnâ€™t work. If you have a wider nose bridge, enjoy these!!!</t>
  </si>
  <si>
    <t>MarMar</t>
  </si>
  <si>
    <t>AEBTBW3TKVFV7NF3IYK6RN4533LA</t>
  </si>
  <si>
    <t>Durable and high quality</t>
  </si>
  <si>
    <t>I used to spend hundreds on designer sunglasses, but never again! These WMP sunglasses look just like the high-end brands but for a fraction of the price. The quality is amazing, and they feel just as luxurious. I'm so impressed! Plus they have so many other options for all different uses. Iâ€™m so excited to get the others I ordered!</t>
  </si>
  <si>
    <t>Cynthia SuttonCynthia Sutton</t>
  </si>
  <si>
    <t>AHBQV7TIWH77YAAWW6P6YOQMVWEQ</t>
  </si>
  <si>
    <t>Great Sunglasses</t>
  </si>
  <si>
    <t>These sunglasses are awesome! I really love the fact that each purchases goes back to help animals in need. I highly recommend!</t>
  </si>
  <si>
    <t>D. Ames</t>
  </si>
  <si>
    <t>AEZGF3LONGPEBHYXR6XTFQOZ2MNA</t>
  </si>
  <si>
    <t>Really wanted to like them</t>
  </si>
  <si>
    <t>They were very nice looking sunglasses, great color.  My son has the gray ones with no issues.  I ordered the Denim Blue.  I received the first pair and they were crooked; returned for replacement and the replacement sunglasses were crooked as well.  I'm very disappointed as I really wanted to have them but couldn't wear so returning the replacement pair as well.</t>
  </si>
  <si>
    <t>Received melted like everyone else</t>
  </si>
  <si>
    <t>AHENCKGXV6MZTPMGA2HL4B7I7V2Q</t>
  </si>
  <si>
    <t>Affordable not long lasting</t>
  </si>
  <si>
    <t>This is actually my third pair I lost one of them and damaged the other. I honestly thought because I was on construction sites is the reason they were getting scratched however I've now come to realize that the lenses are just really cheap and constantly get dirty and scratched. However they do look great and they are made equality around the lens. I think of you to wear these once every couple of weeks or once every two months you would be completely fine. However I don't think that they're the best for every single day on the work site</t>
  </si>
  <si>
    <t>It has not  enough room to store my underwear â€¦</t>
  </si>
  <si>
    <t>AHFJS5FSDLYQF2EK65X3I2EWSYWA</t>
  </si>
  <si>
    <t>Aviator glasses</t>
  </si>
  <si>
    <t>I do like the glasses, but I think the frame is a little bit fragileâ€¦</t>
  </si>
  <si>
    <t>Daniels smith</t>
  </si>
  <si>
    <t>AH4QJBHVTPDWKQRJS46JHCAQW5SA</t>
  </si>
  <si>
    <t>Fram</t>
  </si>
  <si>
    <t>i didn't like the fram</t>
  </si>
  <si>
    <t>ChasChas</t>
  </si>
  <si>
    <t>AEXDFNERPMCNTFSPUOONA3I6ZWDQ</t>
  </si>
  <si>
    <t>Could be great</t>
  </si>
  <si>
    <t>UPDATE: So the seller sent me a replacement pair of sunglasses, that originally got lost in transit and they resent again. So they technically sent me a total of 3 pairs of sunglasses to make things right for me. Thatâ€™s top notch customer service. I bumped the review from 3 to 4 stars because of that. I canâ€™t go 5 stars because I still have doubts over the lens longevity. But I will definitely consider more from this brand now.Really wanted to love these sunglasses because the style and build quality are excellent. Frames seem sturdy and well made. But, after just 1 week of wearing these daily, the lenses are already showing issues. The lens coating is already starting to separate from the lens near the frame on the left lens. I canâ€™t really jump on board if the lenses are this susceptible to degradation. Maybe itâ€™s a one off? No way to know really.</t>
  </si>
  <si>
    <t>Edna</t>
  </si>
  <si>
    <t>AECJF3AUV5LOIY26BNQPCJJLWGFQ</t>
  </si>
  <si>
    <t>45-19-145</t>
  </si>
  <si>
    <t>that's the size</t>
  </si>
  <si>
    <t>Brian Peterman</t>
  </si>
  <si>
    <t>AEDPWCCNLBCUWHT6NO3IRCLX26BQ</t>
  </si>
  <si>
    <t>Very slick</t>
  </si>
  <si>
    <t>Pretty good value for the money, the do smudge really easily though. The lens don't block a whole lot of light so probably not the best in a sunny hike or what not. They are comfortable.</t>
  </si>
  <si>
    <t>Jack Follet</t>
  </si>
  <si>
    <t>AGO5VNEVMRF4K52O6QTL766FGMVQ</t>
  </si>
  <si>
    <t>The sunglasses for people who want the sun glaring in their eyes</t>
  </si>
  <si>
    <t>These are most pointless sunglasses I have ever had. You know how those cardboard 3D glasses you get in a cereal box (or used to...) are super flat in the front and sit far away from the outside edges of each eye? Yeah, these are worse. Bright day coming up? Want to block out the rays? Don't use these. They're about as effective as lipstick on a pig.  It's like you put the tip of your nose against a slightly tinted window pane and then somehow that stayed attached to your face.Not giving it a lower rating because they don't scratch as easily as other sunglasses at a similar price. And so far the UV/Tinting hasn't bubbled.I've relegated these to my 'drawer of misfits' along with a random sock, dried out ChapStick, and a cotton ball. They're all about equally useful.</t>
  </si>
  <si>
    <t>Austin Edmonds</t>
  </si>
  <si>
    <t>AGM4QSDDGM4HJOBJZBKNY2WXC5OA</t>
  </si>
  <si>
    <t>Smaller glasses not for big heads. Otherwise great!</t>
  </si>
  <si>
    <t>For what youâ€™re paying these seem to be really good sunglasses. The quality is there. They work well on fairly sunny days. What else would you expect from a company from Arizona? I canâ€™t speak to the longevity of the glasses because I did return them. They are true to the advertised size but were just too small for my face. Would like to see these in an XL frame size.</t>
  </si>
  <si>
    <t>Justin P</t>
  </si>
  <si>
    <t>AENXPBDB4ACD3QKCXXYTKS7UG63A</t>
  </si>
  <si>
    <t>Cool but a little over priced for the quality and look</t>
  </si>
  <si>
    <t>Overall nice glasses and neat design, the color combo is nice. You can definitely tell these aren't name brand and inherently cheaper glasses, which I don't mind since I have young kids who may break them. The lenses aren't that dark and after wearing the glasses for a while I think they should be $5-$10 cheaper for the quality.</t>
  </si>
  <si>
    <t xml:space="preserve">OpenlySavage </t>
  </si>
  <si>
    <t>AHQZDFLROKIF5FDXYGWXS7DUOVCA</t>
  </si>
  <si>
    <t>Bought them for myself. They are now my wife's.</t>
  </si>
  <si>
    <t>Great glasses for the price. The lens have decent polarization. Super lightweight. They look super stylish. Wish the part that rested on your nose would have maybe a small rubber grip cause they can slide down. But like I said for the price you can't beat it.</t>
  </si>
  <si>
    <t>El Mario</t>
  </si>
  <si>
    <t>AGCWNLAZG6VXXNRKFT7UBUAQZEEQ</t>
  </si>
  <si>
    <t>Excellent for everyday activities</t>
  </si>
  <si>
    <t>I bought this pair thinking on having something that I wouldnâ€™t mindIf they scratched or get lost or damaged during my daily activities â€¦ I have been usingThem for over six months any going strong, they look very nice and going strongâ€¦ I even barely used my more expensive/fancy-nancy pairs</t>
  </si>
  <si>
    <t>William SpencerWilliam Spencer</t>
  </si>
  <si>
    <t>AHNZROT4RMKPHPNFFYCBDIKNSYTQ</t>
  </si>
  <si>
    <t>Great Sunglasses at a great price!</t>
  </si>
  <si>
    <t>Man, Iâ€™ve been wearing these things everywhere! The translucent frame prevents the glasses from ever looking clunky your face. Great aesthetic and durable sunglasses for the price! Personally, I bought the blue hue, and this pairs very well with a white focused outfit!</t>
  </si>
  <si>
    <t>EdelineEdeline</t>
  </si>
  <si>
    <t>AHXY6RISTMYTSGHIC4ET5EOQEIKA</t>
  </si>
  <si>
    <t>Perfect Fit &amp; light weight</t>
  </si>
  <si>
    <t>These glasses are lightweight and fit incredibly well. Most of my other glasses are heavier and donâ€™t sit right on my face. These are also polarized which makes a huge difference, especially in South Florida. I love WMP eyewear and definitely recommend this color &amp; style. 10/10</t>
  </si>
  <si>
    <t>Sean Howard</t>
  </si>
  <si>
    <t>AE3WOVNWSDGEAGRTJKM7A2E5GRXQ</t>
  </si>
  <si>
    <t>Stylish glasses for men</t>
  </si>
  <si>
    <t>I love these sunglasses. Iâ€™ve purchased pairs in each color offered. Great look, fair priced and durable. Glasses come with a microfiber bag that can be used for cleaning.</t>
  </si>
  <si>
    <t>Jun ForgerJun Forger</t>
  </si>
  <si>
    <t>AGIVIXXTGZ7SCPH4MBEYV6KLT23A</t>
  </si>
  <si>
    <t>Beautiful Shades</t>
  </si>
  <si>
    <t>What an amazing pair of shades for the price! These are beautiful. The color is amazing and I have been taking this thing everywhere. Goes really well with most outfits as well.</t>
  </si>
  <si>
    <t>Brenda Markel</t>
  </si>
  <si>
    <t>AFCN3VNJOQVRNQ3NE4RTPDHOQHLQ</t>
  </si>
  <si>
    <t>The glasses are pretty, however they can just wrap in a bag, cero protection, not even a box. Terrible packaging!! I couldnâ€™t return them because it was a gift for my husband and I need them. Wonâ€™t buy them again though Amazon.</t>
  </si>
  <si>
    <t>Z</t>
  </si>
  <si>
    <t>AEITM4DPD6RCTE6ZHKU47PISAFTA</t>
  </si>
  <si>
    <t>GREAT FIT ON NOSE BRIDGE</t>
  </si>
  <si>
    <t>One of myu favorite go to glasses. The one thing I can say is that, they are comfortable on the nose!!</t>
  </si>
  <si>
    <t>â­ï¸â­ï¸â­ï¸â­ï¸â­ï¸</t>
  </si>
  <si>
    <t>AGJ6BWLJOJT3TUUFGTGXS5VE7LEA</t>
  </si>
  <si>
    <t>EXCELENTE</t>
  </si>
  <si>
    <t>Todo llego perfecto y hasta antes de la fecha indicada!!ðŸ«¡</t>
  </si>
  <si>
    <t>Edwin Lant</t>
  </si>
  <si>
    <t>AEIT4RARMKN33IQVP7HXCQNYDHTA</t>
  </si>
  <si>
    <t>Not for larger size heads</t>
  </si>
  <si>
    <t>They are average, but overpriced. If you're getting them for just occasional fashion, then I'd recommend them. I wouldnt recommend for daily use. The material is flimsy. They are a lighter shade so if you're used to dark shades, I wouldn't recommend. And the ability to see peripherally, is somewhat obstructed. It's a clean looking pair and if they were just for an occasion to be fashionable I'd use them, but after 2 days I'm already sure I won't be using these many times anymore. In comparison, I've been wearing another $20 pair off amazon and they were substantially better than these for everyday use.</t>
  </si>
  <si>
    <t>Nick-PaulNick-Paul</t>
  </si>
  <si>
    <t>AEEQ344FJA4TRXVOQIMOHLJOXJPQ</t>
  </si>
  <si>
    <t>The Perfect Amount of Shade ðŸ˜Ž</t>
  </si>
  <si>
    <t>When I first ordered my pair of Wear Me Pro eyewear I was a little skeptical on if they would be for me. I have a round face and a slightly larger head so most of the sunglasses I wear / buy are aviators because they tend to fit and complement the structure of my face better. When I saw that there was an aviator style I immediately purchased them. They fit my face so well the shape is absolutely amazing. They are polarized so your ðŸ‘ï¸ eyes have that extra special layer of protection. I love great packaging and the sunglasses come in a cloth cover that can be used to clean them as well. Do yourself a favor and give your self the gift of great eye wear with a pair of Wear me Pro sunnies! ðŸ˜‰</t>
  </si>
  <si>
    <t>Clayton</t>
  </si>
  <si>
    <t>AH5R5ZJKLOIVJDBJKXC3PR6L7AUA</t>
  </si>
  <si>
    <t>Good sunglasses but slightly crooked</t>
  </si>
  <si>
    <t>Nice box and bag. The green frame looks really good and I like the lenses as well. The view through them is brighter than other glasses I have, thereâ€™s a blue(ish) tint to everything. They look good and stay in place. Only problem is they are slightly crooked. I donâ€™t have this problem with my Costas but for the price, I can adjust and deal. I would buy these or another from WMP again.</t>
  </si>
  <si>
    <t>Bradley</t>
  </si>
  <si>
    <t>AGKW75D7Y4MXQGRTKKZKCCESYZMA</t>
  </si>
  <si>
    <t>Super Lightweight!</t>
  </si>
  <si>
    <t>I love these sunglasses! Theyâ€™re very lightweight so they donâ€™t put any pressure on your nose. They also open up very wide to accommodate larger heads (like mine). They also lock up super solid, and donâ€™t wiggle around at the joints. I wish they were slightly darker, but thatâ€™s just me.</t>
  </si>
  <si>
    <t>AE6IUUJTJVSRZM4BIJ6BGFCONIEQ</t>
  </si>
  <si>
    <t>Not That Great</t>
  </si>
  <si>
    <t>Not That Great Product As Advertised</t>
  </si>
  <si>
    <t>Lauren Boxx</t>
  </si>
  <si>
    <t>AHUR3BFNMT42I6C6KHC2N5ZHH6PQ</t>
  </si>
  <si>
    <t>Not the best for men</t>
  </si>
  <si>
    <t>Smaller size. Not the best for men</t>
  </si>
  <si>
    <t>Mitch</t>
  </si>
  <si>
    <t>AEJVTJLTNA2N6SYNJ344YPQEYELQ</t>
  </si>
  <si>
    <t>Received wrong color twice!</t>
  </si>
  <si>
    <t>glasses are nice but Iâ€™ve ordered twice now trying to get tortoise brown blue gradient lenses and I have received all brown glasses and black glasses. Maybe third time is the charm??Edit: changed 2 to 4 stars due to seller offering full refund for the hassle. Glasses are comfortable and fit larger heads. I just wish Amazon could figure out how to ship the correct ones.</t>
  </si>
  <si>
    <t>Hiram Arredondo Lugo</t>
  </si>
  <si>
    <t>AHWT2WOUKG6IRDRVK3PVIV4YECXA</t>
  </si>
  <si>
    <t>Great Appearance and Fit</t>
  </si>
  <si>
    <t>I don't think a have a big head but still its hard to find glasses to fit my style, this Glasses make me look good and the Quality it's Okey according with what you pay.</t>
  </si>
  <si>
    <t>john scoras</t>
  </si>
  <si>
    <t>AH6SNVYHDJGZOPY4ATCZMERRWVUA</t>
  </si>
  <si>
    <t>Second pair</t>
  </si>
  <si>
    <t>This is the second pair I've bought. For the price and quality you can't beat it. I love the way they look and I will definitely be getting more in the future.</t>
  </si>
  <si>
    <t>Renato Rosales</t>
  </si>
  <si>
    <t>AGYOAOF67FSYLYXNL3TUEHUV6SVQ</t>
  </si>
  <si>
    <t>Great glasses</t>
  </si>
  <si>
    <t>Great glasses for the price but unfortunately I have to return them. Color and quality are really good but they are too small for my face. Really wish this brand made xl glasses.</t>
  </si>
  <si>
    <t>Jake Anderson</t>
  </si>
  <si>
    <t>AE2VUZ374BPRHMA46ZXOGAL53BOQ</t>
  </si>
  <si>
    <t>Great style</t>
  </si>
  <si>
    <t>I took these sunglasses from my husband because I liked them so much!</t>
  </si>
  <si>
    <t>D</t>
  </si>
  <si>
    <t>AFYTIO2EOY5E7GFDKUR6D2SL5BXQ</t>
  </si>
  <si>
    <t>Crooked on face</t>
  </si>
  <si>
    <t>These sit slightly crooked on me unlike all my other (more expensive) glasses. Are they better than $25 glasses? Not so sure. But good enough that Iâ€™d rather not make a trip to return them.</t>
  </si>
  <si>
    <t>Will</t>
  </si>
  <si>
    <t>AH7AXY2VFNKX6JO4YJRXJ22PAHHA</t>
  </si>
  <si>
    <t>Excellent Fit and Quality</t>
  </si>
  <si>
    <t>I had never heard of the company before they were recommended to me by Amazon, but I'm glad I found them.  The sunglasses fit well, are nicely crafted and don't look cheap or stupid when you wear them.  The same quality by another brand would easily $100 or more in my opinion.  I actually like these glasses alot more than some RayBan that I have, plus I don't have to worry about having the piece that rest on the nose with these glasses.  This is a great value for the money and I recommend them to anyone!!</t>
  </si>
  <si>
    <t>Buen Producto de calidad y talla exacta.</t>
  </si>
  <si>
    <t>AEGZ7YXBE6FTYHQNGHZO3ZMCIYKQ</t>
  </si>
  <si>
    <t>Buena compra</t>
  </si>
  <si>
    <t>Producto de calidad y de medida exacta. Recomiendo la compra</t>
  </si>
  <si>
    <t>Gerardo c.Gerardo c.</t>
  </si>
  <si>
    <t>AGT7W2T26TPBNJH734TPADOTJZPA</t>
  </si>
  <si>
    <t>Pretty nice</t>
  </si>
  <si>
    <t>Just got mine in the mail today so I have yet to try them and the actual sun but as of right now the way that they look and feel are pretty good. They are light and comfortable.</t>
  </si>
  <si>
    <t>Connor</t>
  </si>
  <si>
    <t>AHI6UYXENWAUJY7UBCRPR6YCGKZQ</t>
  </si>
  <si>
    <t>Cool but not what I ordered</t>
  </si>
  <si>
    <t>Glasses look pretty good and are comfortable but there are no options with black lenses as advertised. The black lenses I ordered were actually the gradient lenses, which was falsely advertised. After returning a first pair and getting the same thing twice, I can confirm itâ€™s not an anomaly. Hoping they get it figured out as I like the glasses otherwise</t>
  </si>
  <si>
    <t>john Caruso</t>
  </si>
  <si>
    <t>AG4P76UKJXCNNNMDO5JIRPSIR7YA</t>
  </si>
  <si>
    <t>Great sun glasses</t>
  </si>
  <si>
    <t>Glasses are very good to wear, confrontable to wear. I like the color I see in the sunlight, no to dark. A bit expensive but I feel theyâ€™re worth it.</t>
  </si>
  <si>
    <t>JRMR</t>
  </si>
  <si>
    <t>AHSX7PIVTMOQXZP2UT54MUYNMFGA</t>
  </si>
  <si>
    <t>Great fit, inexpensive and modern style. Got a couple for the summer!</t>
  </si>
  <si>
    <t>I have 2 pairs of these. Got the green and tortoise colors, and fit really nice with me. It came with a nice box, stickers, and the cleaning pouch/bag, which I have kept since. Definitely my sunglasses to go to. Thanks!</t>
  </si>
  <si>
    <t>tina trutina tru</t>
  </si>
  <si>
    <t>AHMLQS7LVYCDUGHJKVM56ZFIT2HA</t>
  </si>
  <si>
    <t>Feela good on my face</t>
  </si>
  <si>
    <t>I really love this color! It compliments my hair and face!I got 4 pairs from WMP. One of them being my favorite one called Emerson and two other were blue light blockers! They looked very good on me, I felt confident wearing them.I really loved my Blue Emerson and  I had it for over 2 years but unfortunately the film on the polarized lense was peeling off so I messaged them to let them know and ordered 2nd pair. I was very happy with the service!These pairs are my absolute favorite so I had to order another pair, brown ones!The frame is super sturdy and not flimsy at all. It felt like very good quality glasses esp with the polarized lense. Not to mention, part of the $ goes to a animal in need!</t>
  </si>
  <si>
    <t>Public</t>
  </si>
  <si>
    <t>AF3RPZXUM4ZJBLFG4MFTYI4BTOIQ</t>
  </si>
  <si>
    <t>Durable and Comfortable</t>
  </si>
  <si>
    <t>I like durability and comfort. Dislike I have is the screws on both pairs Iâ€™ve owned fall out about 2 months into wearing them.</t>
  </si>
  <si>
    <t>Tobias</t>
  </si>
  <si>
    <t>AF3BSNRCKZDXHMHY5HOLNBFFGRBQ</t>
  </si>
  <si>
    <t>LOVE!!!!â­ï¸â­ï¸â­ï¸â­ï¸â­ï¸</t>
  </si>
  <si>
    <t>Better polarized lenses than my Nikeâ€™s, and if the lenses donâ€™t scratch (Iâ€™m keeping them in the cloth carrying case they gave me) these will ðŸ’¯ be THE BEST sunglasses I have EVER owned!!! LOVE the look and WAYYYY better than expected quality!! 5 stars!! â­ï¸â­ï¸â­ï¸â­ï¸â­ï¸</t>
  </si>
  <si>
    <t>Baxter</t>
  </si>
  <si>
    <t>AF2UQJGTRIRDTQUL62C6XAB5VOJA</t>
  </si>
  <si>
    <t>3 star Frame color and lense</t>
  </si>
  <si>
    <t>Loved the style and shape of the frames, but when I got them, the lenses were straight see through and had no privacy looking outside in. Frame colors turned out to be more of a feminine style. returned item</t>
  </si>
  <si>
    <t>Kiley UpdegraveKiley Updegrave</t>
  </si>
  <si>
    <t>AG2GLCG5K3AN7M5R2B5QOVYPQLGQ</t>
  </si>
  <si>
    <t>Love the color, shape and quality</t>
  </si>
  <si>
    <t>I love the transparent bronze color to these! The shape is very flattering, too, which is great because I have a smaller face/head and have trouble with glasses being too large for my frame. They feel like very nice quality: sturdy and like they will hold up well. They also come in a nice carrying bag. The only thing I donâ€™t love is that I see some weird colors when I look through them when it is super bright outside. The</t>
  </si>
  <si>
    <t>Kyle</t>
  </si>
  <si>
    <t>AFMG2UB27P2SXD2MWNZFUO4HYIUA</t>
  </si>
  <si>
    <t>Work great</t>
  </si>
  <si>
    <t>I loved these glasses, sadly the lake claimed them yesterday, but they were great for the few months I had them. No issues</t>
  </si>
  <si>
    <t>mindy f miller</t>
  </si>
  <si>
    <t>AE6R7UEP7VCBC4BAHIKRII5B22LA</t>
  </si>
  <si>
    <t>Dark sunglasses</t>
  </si>
  <si>
    <t>Like them. Nice sunglasses</t>
  </si>
  <si>
    <t>RogerDodger</t>
  </si>
  <si>
    <t>AHYGJJEWFQA42L5XWIW6EWSQ5YJQ</t>
  </si>
  <si>
    <t>Very Spacious and Easy to Assemble</t>
  </si>
  <si>
    <t>For the price, the size of this tent is massive.  Family of five was able to get a queen and a full in there with plenty of room to store our gear and walk around.  The color-coded poles makes it pretty easy to assemble.  By myself, from unzipping the carrying bag to walking inside was about 15 minutes.  It should be noted however, that I didn't use the instructions.  While researching this tent, many of the review videos were also assembly videos, so I already had a grasp as to what goes where and how.  It does require a little patience as the main rod across the top could be troublesome for one person.  Two people can easily do it in under 10 minutes.  As with all tents, make sure the rods are evenly spaced within the sleeves or you'll risk snapping them.We also caught a pretty good rainstorm during our trip.  A 10 minute downpour from a storm that was just under severe limits due to wind (no hail).  Tent held up pretty good.  It shook a lot, but we never got wet and the tent wasn't damaged.  The last tent we had in the exact same spot, the wind pulled up some the stakes and the tent collapsed.However, it's not a perfect tent (then again, short of spending $500+, what is?).  It has five zippered windows - two in the front straddling the door, two on the sides, and the one on the door itself.  Better windflow would have had one in the back instead of the two extra in the front, especially if you have the privacy screen up - then the wind just comes in and swirls around.  Also, it doesn't have a "porch" where you can remove your shoes before entering - we either had to step in and remove our shoes or remove them outside and risk dirty feet/socks.  Lastly, it will take you longer to get the tent back in that tiny carrying case than it is to assemble and disassemble it.  We just went to walmart and bought a small duffle bag and put the tent and all accessories in it for storage.Overall, a pretty good tent.  Would definitely recommend for at the very least casual camping.</t>
  </si>
  <si>
    <t>AEXLHRUB37S5Q4TUXWPJ5DOH3F6Q</t>
  </si>
  <si>
    <t>Good tent for the money</t>
  </si>
  <si>
    <t>Pros: good space that fit a queen air mattress, pack n play, and 2 sleeping mats. We used the room divider for the pack n play, which was nice to have some visual separation from our 1yo. Simple set up- my 7yo helped me set it up the first time. Waterproof floor- we had heavy condensation for 2 nights and our tarp underneath was wet but the inside of our tent was perfectly dry.Cons: there were windows only on 3 of the 4 sides so it would've been nice to get the cross breeze between the door and the back wall. Door only has 1 zipper, so you have to open door completely every time (which is obnoxious with 3 young kids constantly going in and out). Plug access point right next to door but I'd rather have it on either end of the tent. I can run a plug through the door, I don't need a port next to it.Overall, I'm happy with the tent. It doesn't have everything I wanted but it seems good quality for the price. My cons are mostly me being picky. We've used it twice in two months and been pleased with the sturdiness and quality.</t>
  </si>
  <si>
    <t>HuntressPrimeHuntressPrime</t>
  </si>
  <si>
    <t>AFL27DVIFRUNEW7AVUU47T2FE2NQ</t>
  </si>
  <si>
    <t>Awesome tent!</t>
  </si>
  <si>
    <t>So far I am living this tent! I have bought several tents over the years and I mostly camp by myself with my dog. I like to have a lot of room in my tent to move around and also to have a king or queen size mattress inside. This tent has plenty of room and is tall enough for me. I am 6 ft tall and it gives me about an inch to an inch and a half of space over my head when I stand up in there. I like that I don't have to slouch down inside the tent. We had rain for a first weekend using the tent and so far no problems with that. There were no instructions inside on how to set this up but if you set up tents before it's not hard to figure out. But for people who may be looking for instructions the longer black poles go on both sides of the door. The shorter gray poles go on the other ends of the tent and the long orange pole goes over the top of the tent and lastly the short black pole goes over the door. I plan on posting a video next time I set up the tent up to show how exactly to set it up. But I can easily set this up by myself, as long as you stake down the Four Corners to start you can set this tent up by yourself. The zipper on the door was a little bit rough at first but after spraying some WD-40 silicone lubricant on the zipper everything's been great. All the windows zippers worked properly from the get-go. I am really enjoying this tent so far and will keep you posted if anything changes but so far really great tent. Also I like that it doesn't take up a lot of room in my car cuz previous tents that I have bought take up a lot of room in the trunk of my car and this folds up nicely and actually fits in its tent bag which is not too big of a bag and doesn't take up that much space.</t>
  </si>
  <si>
    <t>AFHI4Y2OJLXHC3BHF2JMXZMF2FEA</t>
  </si>
  <si>
    <t>Almost perfect tent!</t>
  </si>
  <si>
    <t>Just went on a weekend camping trip with my buddies, and this tent performed very well! We had pop up sever thunderstorms 2/3 days but it never budged and the rain fly did its job. The inside space is bigger than you would think and could easily fit 3 queen air mattresses inside along with other things needing to stay dry. The materials seem pretty durable. Ground tarp inside doesn't even really need a footprint underneath. The only things I wish were different...I wish there was a second door but just having the one door didn't hinder or inconvenience us at all. The rainfly could have a little better design, but performed very well and didn't allow any water in. I wish there was a little more distance between outside and the floor whenever you open the door, as rain got in very easily any time we needed to go out and made it a muddy mess at the entrance, but still not a big inconvenience for us at all. I can put this tent up or take it down in about 15-20 mins without any help, including having the rainfly over it. The only other thing is I wish the windows and cover were a bit bigger for when you have the windows down, so there might be better airflow when the rainfly is on. Quick fix with a portable fan but just a heads up on the airflow. Very simple setup and great quality tent, especially for the price!</t>
  </si>
  <si>
    <t>Dead_Guy</t>
  </si>
  <si>
    <t>AGOHM7KBA5ZJXENN26V2A54B2FTQ</t>
  </si>
  <si>
    <t>Super spacious and easy to assemble</t>
  </si>
  <si>
    <t>So I've only used this tent once but it survived some pretty insane weather. 50mph sustained winds, rain, and dust for 2 days before we had to take it down. Cleaned up really well but it's already showing some rips in the fabric that the poles go through. I can't see this tent lasting longer than a couple weeks total of use if used in decent camping weather BUT it's significantly cheaper than the cost of a cabin rental and it's HUGE! We had our queen size air bed, all our clothing, food, camp gear, chairs, dog bed, etc, and still had room to move around comfortably. The door zipper is a P.I.T.A. which was a bummer but once we got used to it, it wasn't too bad. It's super easy to setup with one or 2 people. It's a pretty great tent for the price but you are getting cheaper quality. If you are looking for a tent for good camping weather only, I would recommend it. I wouldn't recommend this as a tent for questionable weather though. It did stay dry in the tent the whole time but the open ceiling let a TON of dust in. I wish we had better conditions so we could have left the fly off and looked at the stars all night. Maybe next time. Good weather, great tent.</t>
  </si>
  <si>
    <t>Scott T. LunnScott T. Lunn</t>
  </si>
  <si>
    <t>AFV44ZRBEQYJ75BXR2OWIQP63G5A</t>
  </si>
  <si>
    <t>A lovely, spacious tent for an amazing price</t>
  </si>
  <si>
    <t>I go camping with my extended family at least once a year. My young girls end up wanting to sleep in my tent as do my nieces. Since I also wanted space for myself, I decided to make this purchase. I am 5â€™10â€ and can stand up perfectly straight in the main part of the tent. It will fit three queen mattresses, but we used a queen mattress on each side, and I put up the divider so we could all have our space. It worked perfectly for our needs. It also kept out all the creepy crawlies as where we were camping had a caterpillar outbreak which then led to a daddy long leg outbreak.The tent is super easy to put together and very straight forward. The case maybe 2 1/2â€™ long so much more compact than previous tents I have had. The only downfall if one could call it that is the zipper. It could be improved with a double zipper on the doorway as it is a bit tedious to pull the zipper all the way from and to the bottom, left corner. Overall, though, that is super minor and does not detract at all from this tent. I really enjoyed being able to stargaze the last time I brought it out. I also was impressed with the velcro on the section where you can feed an extension cord through so that you can mitigate as much as possible water or creepy crawlies getting in.I would definitely recommend this tent for anyone looking for more space and a less claustrophobic experience. Itâ€™s definitely nice to have room to place all.the.stuff one might bring and want out of the elements. While this tent does go up faster with help, I was able to put it up all by myself within half an hour the first time (not looking at the directions) and probably closer to ten to fifteen minutes the other two times I have put it up. It also withstood several kids coming and going so that says something to its durability, too. And the first time I took it out, there were torrential downpours. Several of my family memberâ€™s tents leaked, and some leaked quite a bit. This one stayed completely dry inside!</t>
  </si>
  <si>
    <t xml:space="preserve">Theresa </t>
  </si>
  <si>
    <t>AGGNJLG2JVT3MUDWMSL7YPA373AQ</t>
  </si>
  <si>
    <t>Camping tent</t>
  </si>
  <si>
    <t>Tent went up easy and had plenty of room.</t>
  </si>
  <si>
    <t>Shianne</t>
  </si>
  <si>
    <t>AFW2VWI3YGI4NKJ2BCSPSJTFHOQA</t>
  </si>
  <si>
    <t>Amazing Tent, Needs Better Poles</t>
  </si>
  <si>
    <t>Setting up the tent is easy and the space is AMAZING!! I am 5'3" and I can stand straight up in the middle. HOWEVER, the poles need to be stronger/ thicker!! We had a quick thunderstorm sweep through with 60mph winds and it snapped the fiberglass poles on the same side of the tent. That then led to the inside of the tent getting wet. They are not able to be fixed easily and I ended up with fiberglass shards in my hands. Other than that, the tent is VERY amazing and worth it! Once we were able to DIY fix the poles for the weekend, the tent stayed dry!I suggest that if possible to purchase other poles that could stand up to weather, with that I definitely recommend this tent.</t>
  </si>
  <si>
    <t xml:space="preserve">Amazon Customer </t>
  </si>
  <si>
    <t>AHLSWWJDNQTGPAWSYXYUJNB3OTYA</t>
  </si>
  <si>
    <t>Setup is easy</t>
  </si>
  <si>
    <t>Like title says, easy to setup. It only fits 8 people if they lay like hot dogs in a bag. It's ideal for 4 people or less.</t>
  </si>
  <si>
    <t>Emily Vang</t>
  </si>
  <si>
    <t>AGWA3KUBMXI3TQAKVLHPRSMDIPUQ</t>
  </si>
  <si>
    <t>Uhhh</t>
  </si>
  <si>
    <t>U see, used it one time. It was okay. Kinda fragile, but sturdy and works well. A lot smaller in the inside</t>
  </si>
  <si>
    <t>AFEBVNMVTE2I4GVQFFDYBGW3MY2Q</t>
  </si>
  <si>
    <t>Large</t>
  </si>
  <si>
    <t>Massive tent. Recommend at least 2 people to build.  Needs to be staked so can't be used indoors. Will not stand with just the poles</t>
  </si>
  <si>
    <t>Teresa Littell</t>
  </si>
  <si>
    <t>AGZ6CUTJRD4M5CBDZOTBXRJ3GUZQ</t>
  </si>
  <si>
    <t>delivered fast</t>
  </si>
  <si>
    <t>Tent quality is great</t>
  </si>
  <si>
    <t xml:space="preserve">Good filter </t>
  </si>
  <si>
    <t>AHQTCFY3JSGU6NTRFGPTMQTRRQBQ</t>
  </si>
  <si>
    <t>Good quality good price</t>
  </si>
  <si>
    <t>Good quality. Good price</t>
  </si>
  <si>
    <t>Isela ElizondoIsela Elizondo</t>
  </si>
  <si>
    <t>AHY7EIPGS5HB3YTJANCA25FL6M2Q</t>
  </si>
  <si>
    <t>Spacious tent</t>
  </si>
  <si>
    <t>Love this size tent.  Easy set up and plenty of space inside â€¦.  Did take longer to get here even though I had prime. It other than that-  good product</t>
  </si>
  <si>
    <t>Donna</t>
  </si>
  <si>
    <t>AE3A75BTOMFF25Z4X5AJ36EZWIVA</t>
  </si>
  <si>
    <t>Returning</t>
  </si>
  <si>
    <t>I set this up at home upon receiving it. I, a 5'2 person assembled it myself. I am returning because it has a single zipper meaning it opens and closes one way from bottom to top. It is very spacious and will fit two queen size beds with probably 3-4 feet wide space left in between. However, it would be more difficult to find a desirable flat area for such a huge tent. I will opt for 2 small tents so there's no need to worry about privacy. Also there are hooks to hang two dividers, but the tent comes with one. One side of the divider felt sticky. Another thing is that the longest pole running horizontal does not touch the ground. It only reaches to the two outer small poles. After disassembling, something like a small metal shard from the poles went in my thumb. It's too small to see but hurts everytime something bumps on it. I'm considering using a needle to claw all over my thumb to get it out.</t>
  </si>
  <si>
    <t>Katie M.</t>
  </si>
  <si>
    <t>AHTNCCJB7S35VUZ7AHYPG4KVUSVQ</t>
  </si>
  <si>
    <t>Wow!! Just wowâ€¦</t>
  </si>
  <si>
    <t>Where do I start?! I guess with-BUY THIS TENT!!! Due to the rising costs of just about everything, I decided to buy a tent to go on little outings on the weekends. Texas has great state parks! I searched awhile for a tent and after much to and fro, decided on this one. It was a great price and well within my budget.When I received it, my husband and I put it up in the back yard. I was not expecting much as it was a little thin and some of the zippers were very tightly stretched when zipped up but that didnâ€™t bother me. Setup was very easy and fast.I made reservations for a state park in the Texas Hill Country. We packed up everything including my 3 little dogs and set off for our camping adventure!  We arrived at our destination and set up. It was hot so we did not put on the rainfly. Around midnight, we noticed flashes in the sky in the distance so hubs put the rainfly on. It was a little difficult in the dark with only a lantern but he finally got it on just in time. He semi attached the rainfly (only used the velcro to attach it to the poles of the tent, did not stake it down) as the storm was approaching fast! Not long after, the winds picked up, thunder was booming and lightning was flashing all around us. It starting pouring rain and the ground shook with every clap of thunder. My little dogs were terrified! The wind was terrible and I was waiting for all of us to become airborne while inside this tent! We were also praying hard that the rainfly would stay attached. If it blew off in this hard rain and ferocious wind, all of our stuff would be ruined. I cannot describe how hard the wind was blowing. After about 30 minutes of bad weather, it finally stopped. THIS TENT HELD UP!! EVERYTHING INSIDE WAS DRY!!! There was NO water leaking into this tent from the floor, sides, rainfly, windows or the door. None! We did have a footprint underneath the tent. I was shocked (and very relieved) at how great this tent held up! The rainfly stayed on and it was not fully attached! I am happy knowing this tent will hold up and keep us dry if we are ever in a bad thunderstorm again!What are you waiting for??! BUY THIS TENT!!!</t>
  </si>
  <si>
    <t>Danni B</t>
  </si>
  <si>
    <t>AEULBH7BBASUOIFZ5RG3WA6RL5RQ</t>
  </si>
  <si>
    <t>Grab a little camp dry and youâ€™re good</t>
  </si>
  <si>
    <t>I got this for myself for camping, and it is so roomy. For dimensions, you can easily put a queen -size air mattress on each side, and have about 4 feet between them in the middle.  I found some minor leaking around the seam Below the window on the front door, and a little bit around the electrical port (Less than 100ml Of water total) during a good rainstorm.  Grabbed a can of camp dry, And so far so good.  First time setting it up, took about a half an hour by myself, and each time gets faster after that.</t>
  </si>
  <si>
    <t>Sheryl L. L.</t>
  </si>
  <si>
    <t>AHZCRQR37SF6VWN67KHQA6KFIZNA</t>
  </si>
  <si>
    <t>Happy Brother</t>
  </si>
  <si>
    <t>All I can say is my brother is very happy with his Christmas gift!</t>
  </si>
  <si>
    <t>AEG7C2IGLUKBRNT3522OUSTYHEHA</t>
  </si>
  <si>
    <t>It's pretty good</t>
  </si>
  <si>
    <t>1. Set it up in my backyard and thought "Wow, not too bad of a setup for just one person".  So that's a positive, is easily setup by yourself, as long as you lay everything out and just move methodical.2. Let it set out for 2 days empty.  Checked it out after, didnt look like anything out of the ordinary.  Another positive.3. Tried to repack it.  That's where I hit my first snag.  I couldn't get the tent to refold well enough to fit back in the bag... Not even after 45 minutes.  I don't know why larger than necessary bags aren't sent out with items that need repacking, but no company ever does it.4. While putting the poles away, noticed the bag that holds them already had some stitching falling out.  Pretty disappointed with that.5. Set it up again a week later for me and the kids to camp overnight.  Went up just fine, no complaints there.  Still just as easy as the first time.6.  After going in and out of the tent a few times, I started to wish the door had 2 zippers so you could open it from the top of bottom, but that's pretty minor.  Hasn't snagged or anything, but the flaps that protect it seem to be just in the way enough that it feels like an inevitability.All in all, it seems a good tent.  We didn't have any rain, but it held up with some semi decent wind and managed to stay together.  But I am just folding it as well as possible and storing it in a plastic tote now....</t>
  </si>
  <si>
    <t>RW</t>
  </si>
  <si>
    <t>AGRDMVMVYN3I5TY2D6FKU2BBAH3Q</t>
  </si>
  <si>
    <t>Could be better</t>
  </si>
  <si>
    <t>I have used this tent once. In that one time, the pole poked a hole in the roof screen, 3 of the stakes bent in half, and it seems like the poles could use a few more loops to go through.Once it was set up though, it was nice to be in.</t>
  </si>
  <si>
    <t>KReneeKRenee</t>
  </si>
  <si>
    <t>AGDFKVYMADLTR2FJV6N4BULGQ6VQ</t>
  </si>
  <si>
    <t>My 2nd Horizon Treadmill</t>
  </si>
  <si>
    <t>This is my second Horizon treadmill. The first one I had, the T062, lasted for at least 15 years and I loved it. I used it constantly until it finally gave out. I replaced it with the T101 and we put that together yesterday. Very easy to put together, but it does take two people just because of the weight of it. This is definitely an upgrade from my T062. Itâ€™s smoother, quieter and also has the USB port in it. The speakers are decent too.Pros: sturdy for a home treadmill; the fan works well; plenty of programs to choose from; very easy to switch incline and speeds; instructions to put together are clear and concise; packed very well for shippingCons: lubing the belt before you use the treadmill (which they tell you to do) is intimidating because it may not have the same tension or be centered as it should when youâ€™re finished; the heart rate monitor on the left hand grip is a little wonky but still works; there are HUGE stickers in both cup holders and on the right and left ends of the treadmill which were difficult to remove and left sticker residue.UPDATE 8/2/24: Iâ€™ve had this treadmill for 2 months now and have found 3 things to be particularly annoying.1) The shelf where you are supposed to put your phone, iPad, book, etc. is way too narrow. It barely even fits my Roku remote. My phone can balance at the top, but not fit in the slot. Iâ€™m not sure why this wasnâ€™t made deeper.2) The shelves above the speakers on both sides of the console bounce items around.  I put my fan remote &amp; Chapstick on one side and my phone &amp; glasses on the other. They fit nicely, but they rattle no matter how I place them. Iâ€™ve also tried putting water there with the same result. I am not a very big person and when I run, things start moving and sometimes not only rattle, but fly off. Iâ€™m going to put some padded rubber shelf matting on them to see if this alleviates the problem.3) I thought the console was supposed to reset when you held down the STOP button for a few seconds. This doesnâ€™t happen. It will stop the treadmill and then to reset you either have to pull the emergency cord or wait a few minutes for it to time out.</t>
  </si>
  <si>
    <t>karen morgan</t>
  </si>
  <si>
    <t>AE6FXTC7IKKXORLGW6CRDN5AYLDA</t>
  </si>
  <si>
    <t>Great Treadmill for the price</t>
  </si>
  <si>
    <t>This treadmill is awesome, some people complain about the sound of the speakers and the fan, I think they are perfect for this machine. The fan puts out a lot of air to me, and the Bluetooth is awesome with great sound, it's also sturdy and I have used it a couple of times now, it is like the quality ones from the gym. At a great price as well. I highly recommend this machine. Was easy to assemble. It's well worth it to get the warranty on it like anything else that offers it. I got the 2 year warranty, and if you go to Horizon's web site, you can register it within 10 days of purchase,  which adds another year to your warranty.</t>
  </si>
  <si>
    <t>Yvette Garza</t>
  </si>
  <si>
    <t>AEMN52EFDZ2EOOFNIXUXWMNGWIRA</t>
  </si>
  <si>
    <t>Couldn't ask for better</t>
  </si>
  <si>
    <t>Love how it folds. At 58, it took me sometime to assemble, but it was easy!! Love that it doesn't have all the unnecessary gadgets. It's not loud. I can walk as fast as I want, even on an incline. I'm not a runner, but my girls boyfriend ran on it and it gave him a workout. I'm 5'2" and he's 6'1" no problem with stride for either of us. I would definitely buy this again if needed to.</t>
  </si>
  <si>
    <t>Nacole M Breitbach</t>
  </si>
  <si>
    <t>AF5MM6WH4N2O6ZMY7DNI4TEBW55A</t>
  </si>
  <si>
    <t>good treadmill, not top of the line but good quality.</t>
  </si>
  <si>
    <t>We wanted a treadmill to add to our home gym and wanted one with good features, but not all the crazy bells and whistles. Something mid level i'd say. I was comfortable with Horizon's reputation, and this unit seemed to have everything we wanted at a good size.  We are happy with the unit and it does everything it says. Was easy to set up, and works well.  My only complaint is you seem to have to Lubricate it OFTEN or it will start smelling "hot" also some of the plastic peices seems flimsy and have already loosened, but its cosmetic.  I'd Recommend for someone trying to get in better shape and get steps in. If your planning on running hard or using for long stretches, maybe opt for something higher end.</t>
  </si>
  <si>
    <t>Lunataina</t>
  </si>
  <si>
    <t>AFN2PAXQQQHJJAFN3SLHRX4FO2QQ</t>
  </si>
  <si>
    <t>Not for Daily Home Use</t>
  </si>
  <si>
    <t>We purchased a unit in January of 2024.  The machine worked for about a month before it started smelling like smoke and stopped working. We contacted the company and they eventually sent a technician who said the motor and control board needed replacing. After about a month, the parts came and it was replaced only for the same thing to happen within 2-3 weeks. The motor and control board were replaced several times before the company opted to send us a new unit. The new unit arrived in early August and by September the same problem happened. After a month, a technician was sent and once again said the motor and control board needed replacing. Since the warranty is only good for a year and we feared the machine would just keep breaking past the warranty period, we asked the company to simply refund the money and they said since it was purchased through Amazon they could not do it. While the customer service department has attempted to keep the units working, it doesn't change the fact that we basically have a very expensive paperweight in our house that has only worked for less than 3 months in the 10 months we have had it.  We are currently in the process of trying to contact Amazon through their rather not user friendly customer service system to see if anything can be done, but we are not getting our hopes up.We have come to the conclusion that the problem is simply that the machine is not meant for daily home use as advertised.  We only walked on the machine at speeds of under 3mph. The machine was lubricated and cared for according to directions, but the motor is just not powerful enough for daily use. If you are purchasing this treadmill as part of a new year's resolution and plan to only use it for 3 weeks before giving up on it or if you exercise very sporadically, then it might work for you. If you actually want to make a lifestyle change and walk on a daily basis to improve your health, then you are better off looking somewhere else.  One of the many technicians that came to service the machine recommended getting a unit with at least a 4hp motor.  If we decide to risk purchasing another treadmill, we will look for a better, more reliable option.</t>
  </si>
  <si>
    <t>T. Hollins</t>
  </si>
  <si>
    <t>AFQKRORKH6KTTTQPIDTDQ2ULRKDA</t>
  </si>
  <si>
    <t>These machines are a crap shoot. This one turned out to be great. I recommend buying this treadmill</t>
  </si>
  <si>
    <t>Pay close attention to what they say in the building instructions. They're well written and will save you time. I realized that after I was done building it and saw the WHY they have you specifically do things in a specific order.I like when manufacturers separate the parts into their blister packs by the step you need bolts, nuts, and washers. They also supply all tools. So the tool-less among you need not worry.Weight: Its fully 200 lbs of STEEL. So be prepared when moving it. I already had a $20 flat low furniture dolly from harbor freight. So put it on that and wheel it around. Unless you're a weight lifter, you are not going to man handle and slide this around your house up and down stairs.For the cable from the treadmill to the console I used their twist tie to tie it off at the top of the arm.Hardest part was not snapping the wires when plugging one end into the console receptacle. Just be patient and work on it and try not to snap wires.Ok its built: they send silicone for between the belt and the platform. Used the half bottle like they say. I used a quarter bottle. retensioned the belt. ran the belt on 1 mph for a bit. Let it sit overnight to soak in. Then used the other quarter bottle the next day.To break it in, I ran it on 1 mph for two 15 minute workouts.Treadmill is perfect. The roller speed and incline roller is great. The soft start which ramps up the speed is excellent. Also when speeding up or slowing down it ramps the speed or incline so its not so abrupt.Press Start, P1 (Program 1), then Start and it will count up in minutes and you can manually adjust everything.I have had no problems in the week of use. I go 15 minutes for every 2 hrs of sit down programming I do. So thats like 10-12 individual workouts.Tip: When untensioning the belt they give you a T handle to do it with. Sharpie mark one part of the T. Then count full rotations (14 full rotations) allows me to get my arm under the belt and  put silicone on the board.Tip2: Put the platform in the folded position when putting on the silicone to help it to run down the platform. Do the zig zag pattern that they recommend.Tip3: Its HEAVY so don't expect to just roll it around everywhere unless there is a lot of room for manuevering.Tip4: Build it where you are going to use it. They say it too. Very valuable advice.Tip 5: If you ever wanted a Treadmill. This is it. It doesn't have 100 programs you'll never use. It has 6 that vary when you pick the level of effort.Well done Horizon. I will consider your products in the future.</t>
  </si>
  <si>
    <t>Connell Alsup</t>
  </si>
  <si>
    <t>AEX2ICNEA6QBJRDFOZ77OMHC7QAQ</t>
  </si>
  <si>
    <t>A Great Buy!</t>
  </si>
  <si>
    <t>When I mentioned to my primary care physician that I wanted to purchase a treadmill for home, he recommended a Nordic Track and gave me a printout of the features and specifications. I thought the cost was a bit high, so I searched for a less costly treadmill that might meet my needs. I had never heard of Horizon and was pleasantly surprised to learn that its model T101 had comparable features as the treadmill that my doctor had recommended, but at a considerably lower price.In addition to searching for the right features, I had to be mindful of the treadmill size, because I live in a townhouse style condo, without a basement.I am totally satisfied with my purchase. It provides a large size treadmill feel while taking up less space, and is equipped with features that I thought could only be found in a large treadmill (e.g., large control panel, usb hookup, automatic incline and speed control, speeds up to 10 mph, blower, preprogrammed workout sessions, etc.). I particularly love that it is equipped with Bluetooth speakers and a place to rest my tablet.I had no problem assembling the treadmill by myself. However, I did need assistance to get the heavy treadmill up to the second floor, and I could have used assistance to roll the treadmill onto the mat after assembly, because the mat kept curling up as the wheels rolled over it. I assume this was the case because the mat was on top of my carpeted floor.I should note that I recently contacted their tech support because I had questions about ensuring that I had put the right tension on the running belt after lubrication. They were knowledgeable and helpful.</t>
  </si>
  <si>
    <t>Jason Stanley</t>
  </si>
  <si>
    <t>AGWGNZRHJC2HD35QOOBYDIBEMMEQ</t>
  </si>
  <si>
    <t>Great Blend of Functionality and User-Friendly Features</t>
  </si>
  <si>
    <t>After scouring the market for a treadmill that fits a modest budget but doesn't skimp on essential features, I decided on the Horizon Fitness T101 Treadmill, and I couldn't be happier with my choice! What I Love:User InterfaceThe interface is fantastically straightforward, providing exactly what I need without any complications. The display is clear and shows speed, calories burned, and incline levels without clutter or confusion.ControlsThe quick-change buttons are a game changer, allowing me to adjust the speed and incline effortlessly during my workouts. Additionally, the scrolling wheels located on the handles make fine adjustments a breeze. These handles also double as heart rate monitors, which consistently provide accurate readings.ExtrasThe iPad holder is thoughtfully designed, perfectly sized, and angled to ensure I can enjoy my shows or follow along with workout videos without straining my neck. Another highlight is the built-in fan in the center console, which offers a refreshing breeze that keeps me cool and comfortable, no matter how intense the session gets.PerformanceThe treadmill operates smoothly, and the auto incline feature is seamless and extremely functional. It allows me to simulate different terrains, enhancing the effectiveness of my workouts.This treadmill fits perfectly into my home exercise routine, combining functionality with comfort. It meets all my requirements: a speed of up to 10 mph, automatic incline, preset programs, and reliable heart rate monitoring, all under $1,000. It's sturdy, reliable, and has all the features I need to stay motivated and on track with my fitness goals.For anyone looking for a cost-effective treadmill that doesnâ€™t cut corners on quality or essential features, the Horizon Fitness T101 is a superb option. Highly recommended for its balance of price, performance, and pleasing extras!</t>
  </si>
  <si>
    <t>tim brown</t>
  </si>
  <si>
    <t>AH7MQCWUKEUFEQGNUGT5VTQS456Q</t>
  </si>
  <si>
    <t>Great treadmill</t>
  </si>
  <si>
    <t>I have had this treadmill for 1 year now I use it 5 miles a day 6 days a week and it works great there is only 1 thing that I don't like about it and it is just a little thing and that is the fan my old treadmill fan could be moved up and down to where you want it but on this treadmill fan is stationery so all it does is hit my shorts it does not hit my chest at all so it is not usable</t>
  </si>
  <si>
    <t>Bethany</t>
  </si>
  <si>
    <t>AHHQ23M3SFJ7254R7ATUISMARAKQ</t>
  </si>
  <si>
    <t>Great Treadmill Overall!</t>
  </si>
  <si>
    <t>I had a treadmill for many years, until it finally died. I've been on the lookout for a new one for a while and the Horizon T101 was the one! Great price! Had the perfect delivery time for me; not over a span of days or while I'm at work, but provided a specific time slot of 8:00 to 10:00 am on Memorial Day. Perfect!Next time I will definitely pay the fees to have someone else assemble. I just had it delivered as far as my garage. Wrong choice. LOL! After a bit of a struggle, I had to call my parents, who are in their 80s, to come help me. We got it in the house and then I thought I would be able to assemble it myself. Again, wrong choice. Had to call them back again the following Saturday to help me put the railings and console on. I read other reviews where people said they did it themselves. Not sure how they held the rail in place, lined up the screws, and put them in. Definitely takes one person to hold and one to assemble. Then you have to loosen the belt and try to squirt silicone under there. That's a bit of a nuisance. Never did that with my old treadmill. Apparently, you have to continue to do this every so often as well.It's been up and running for over a week now and I am very happy with it! The price was right within my range. It's a very nice looking piece of equipment. The motor is quiet. The handrails are really comfortable to hold on to. It runs great!  I haven't tried all the programs yet.There are a couple minor things that I would like to change.  The complaints I have are with the console. It's pretty to look at, but I don't know who designed it. The holders on each side are awkward. They kind of slant up and forward, and they're tall, so you can't lay anything down. The items have to be upright. I can't put my TV remote in there, or anything else for that matter, because it just falls out. I'm going to attach a small basket with Velcro strips to hold my water bottle, phone, and remote. The "shelf" for a tablet is worthless. It's really narrow and is slanted behind the small lip. I wouldn't trust a tablet to stay put on there. I can just see getting a good pace walking and all your items falling all over the treadmill. Yikes!!Another thing is I wish everything on the console lit up instead of just the numbers. The different programs listed across the top, both the speed and incline arrows and numbers along the sides would be nice lit up, and the enter, and change screen options would be nice lit up.There is a fan, which is okay. I tend to walk in closer to the console, and I've noticed if you stay further back, you can feel the fan better. I've read this in other reviews also, that it would be nice if the fan was stronger and if it had a couple levels to choose from.Overall, I am very happy with my purchase, and I look forward to many years of walking on it. If these minor glitches with the console design were changed, it would be perfect!</t>
  </si>
  <si>
    <t>Lon Welsh</t>
  </si>
  <si>
    <t>AER5L5P7467V2A3T7NSAJAFN5AOA</t>
  </si>
  <si>
    <t>Buy this one.</t>
  </si>
  <si>
    <t>This is the treadmill for 99% of you.  I have had the big brother Horizon 7.4 AT at my main house for 30+ months.  I've trained for two marathons on it, well over 1000 miles, and it's rock solid.  I bought this cheaper T101 for our vacation house.  I was worried that since it's half the price, it would not be well made.  Wrong.  It's just as solid.  Here are the only three situations where you might need to upgrade to the more expensive machine (all rare cases).1. You like really long strides.  This machine is around 6" shorter than the 7.4 AT.  I'm 6'2" and I have no trouble running sprint intervals on this shorter machine.  I think it'd be fine for almost everyone.2. You like really steep hills.  The max incline on the T101 is less than the 7.4AT.  If you can only walk as you recover from an injury, for example, the steeper hills could be a very useful attribute of the more deluxe machine.  Otherwise, the T101 is more than fine.3. You do a lot of short intervals, and changing the speed rapidly is important to you.  The 7.4AT does change speeds really fast, which is a nice to have for interval and HIIT training.  I found the T101 more than fine for my sprint intervals.The footprint of the T101 machine when you fold it up seems a little smaller (and easier to vacuum around) than the big machine.This is the one to get and save $800!!  Hit helpful if appropriate.PS: don't forget to add a note to your calendar every six months to oil the deck.  It's not hard and everything will last a lot longer.</t>
  </si>
  <si>
    <t>SomeShopper</t>
  </si>
  <si>
    <t>AF44SVYKU2L6VDDBT4W2HHO6VNSQ</t>
  </si>
  <si>
    <t>Not terrible, but not my favorite</t>
  </si>
  <si>
    <t>I mostly like it, and having it delivered was super convenient. It is very heavy, and quite large, bigger than I expected. It covers the basics, like incline to 10%, speed up to 10mph, a couple of preset workouts, and a little fan to help keep you from roasting. The motor is fairly quiet, but footsteps on the belt are not (clack clack). Idk why, but that kind of bugs me. I do like that there are 3 ways to change speed/incline-up/down buttons, individual speed buttons (1-10), as well as a dial on the pulse handles. That makes it easier to do HIIT. I donâ€™t use the bluetooth feature; itâ€™s basically just a speaker. A feature I really dislike is if you need to pause your workout for some reason, after 5 minutes it zeros out and shuts down. So, if youâ€™re tracking mileage or minutes, too bad. Overall it is just okay. I donâ€™t hate it, but I probably would not buy it again.</t>
  </si>
  <si>
    <t>Dave Newman</t>
  </si>
  <si>
    <t>AEC3OVHG2UCL4ZJJMUTYNGN2ZTVA</t>
  </si>
  <si>
    <t>Would buy this again!</t>
  </si>
  <si>
    <t>We bought this to replace an old T101 that died after many years of daily service.Easy to assemble and has some nice features such as countdown and intervals.</t>
  </si>
  <si>
    <t>corey taggart</t>
  </si>
  <si>
    <t>AEBUFBUPTVBFBWAHT5HY4XK6URYA</t>
  </si>
  <si>
    <t>Overall a happy customer</t>
  </si>
  <si>
    <t>First I will say that for me 3/5 means the product does what is expected, and this starts as a 3. I'm basing the comparison against my prior treadmill that this is replacing, it is around 20 years old.Minor pluses+Emergency stop uses a clamp not a hook so you can attach to any clothing easily+Pull string provided for bringing cord up the right armMinor cons-Speakers are not a loud as I would have liked, though still sufficient to hear over the treadmill and your footfalls even when jogging.-Would have been very nice to have a hook or something to hang a towel instead of having to put it over an arm or the top.-Stickers in cup holder areas leave behind sticky residue if you don't want to always have features advertised at you, assume this applies to device holder as well. I don't need reminders about the Bluetooth for the next 20 years.-A bit more slack in the cord for the top would make assembly less worry some about ripping out the cord while finding right angle and place for boltsMinor Note=Cup holder area is a flat shelf, this allows multi function and multi size for larger water bottles but also is less secure.=I expect after using it for a while I'll need to tighten up the bolts for the arms and top as things settle into place. Good habit to check for any device that has continued vibrations.Major pluses (+1 star each)+Parts are batched by step instead of one big pool that you have to sort+While listed I didn't think anything of there being a fan, turns out this is a great feature and makes a huge difference when working out.+Deck is very nice much softer then my old treadmill and I moved my speed up (0.2-0.5mph) without feeling increased strain.Major cons (-1 star each)-Display text is a very bright blue, this draws your eye and makes you want to look down while using the treadmill-If you pull the emergency stop it immediately loses all of the information about your workout, duration, distance are all replaced by ----- putting the key back in simply starts everything from 0.</t>
  </si>
  <si>
    <t>AskYvonne</t>
  </si>
  <si>
    <t>AF7S4XQ2BUQSUMUUSCWDBSYSELVA</t>
  </si>
  <si>
    <t>Excellent treadmill!</t>
  </si>
  <si>
    <t>Former Sole treadmill owner for 8 years.  I had to move and unfortunately had to sell it.  Sole us the best treadmill in my opinion.  Having said that, I couldn't afford to buy another --they cost at minimum $1400.  After much research decided to go with Horizon T101 which was less than half the price of the Sole.  So far so good!  I'm impressed.  It 's not their top of the line treadmill, but I got it on sale -- about $650.  Very sturdy,  nice sized dashboard, easy speed controls as well as incline.  The running deck has good widthd and length.  It's not a Sole but it is the next best thing ðŸ˜Š !</t>
  </si>
  <si>
    <t>amazonCustomerOne</t>
  </si>
  <si>
    <t>AHQGLQ2ZP57PJ5IYXYDYP7MMTKEQ</t>
  </si>
  <si>
    <t>would recommend to others</t>
  </si>
  <si>
    <t>This treadmill met all my requirements, I have had it for a few months. I would recommend.I don't like the intensity of the display lights, and that there's no way to turn them off manually after turning off the treadmill.  I would have preferred to take off a 1/2 star but since there was no option, i had to take off 1 full star.</t>
  </si>
  <si>
    <t>HD</t>
  </si>
  <si>
    <t>AGFD32RNHNLO6D5BRAEFHC6WLLLQ</t>
  </si>
  <si>
    <t>Good treadmill for the money, but some features are a little frustrating.</t>
  </si>
  <si>
    <t>Overall, this is a really good treadmill for the money. Easy to assemble. The hydraulic folding system makes this treamil super easy to lower from it's folded position, no bending required to lower it! Being able to charge my phone while running is great.  The EasyDial controls are fantastic, the motor isn't loud and I love that unlike other treadmills I considered, this one has distance programs with 13 settings ranging from 1 mile to a marathon. Pretty cool!However, I do have some nitpicks about some things that are a little annoying. First: the fan only has one setting, and it's not strong enough. A fan with a hi/lo setting would make it better. Second: the water bottle holder is a more of a shelf with a small lip than an actual holder. This needs to be more deeply recessed to keep the bottle from tipping over. Third: the location of the stop button is terrible, on my first run I accidently hit it while running at 6mph... the sudden stop was not fun! And for my final nitpick: I love the distance program, but I do not like the selection process. You select your distance by level (L1-L13, with L1 being a mile and L13 being a marathon) and while selecting the level it does NOT show the milage for that level. You have to figure it out based on the instuctions, and that is very annoying. it would be so much easier if it showed the miles for each level while you a making the selection so you know you are picking the right one without having to memorize them or keep the manual close by. Also, once you select  the level and start running the program, it starts the mileage at 0 and counts up, so if you happened to select the wrong program, -as i did once- you don't know it right away. Having the display start with the selected mileage and then count down would be much better, then the user would be certain they selected the correct program.Overall I like this treadmill and think it's a great choice for anyone on a budget, but the nitpicky details I mention keep it from being a 5 star product, in my opinion.</t>
  </si>
  <si>
    <t>KYRai</t>
  </si>
  <si>
    <t>AFUNQFYLBLJYOMCB7OI5CPVSGEHA</t>
  </si>
  <si>
    <t>Easy to use, strong and sturdy</t>
  </si>
  <si>
    <t>The media could not be loaded.                                                                                            This is our first sports equipment order and the delivery was smooth. The instructions are easy to follow but it would definitely require 2-3 people to install as this equipment is heavy. After setup, we were able to smooth the belt,apply oil and adjust the belt and the video review is after all the setup was done.</t>
  </si>
  <si>
    <t>Mullanphy Lane</t>
  </si>
  <si>
    <t>AETKUDV5V2U4VHQZIJ5JBJMYEIZQ</t>
  </si>
  <si>
    <t>Might be over priced for what you get</t>
  </si>
  <si>
    <t>I bnought the Horizon Fitness T101 to replace an older and cheaper treadmill. This one is everything the propoganda says it is as well as a number of things they don't say.Pros:â€¢  Sturdy - at nearly 200 lbs it should last a long time even if used several times/day.â€¢  Quiet - only 46 db at 2 mphâ€¢  Nice wide moving belt which helps with balanceâ€¢  Easy to read controls and read-outsâ€¢  The small fan moves a relatively large amount of airâ€¢  Has Bluetooth connectivity.Cons:â€¢  Protective plastic over the outsides of the moving belt are flilmsy so when you need to step off the belt the edges grind into the belt. Being able to step off the belt or to stand while belt is starting to move is a safety issue.â€¢  Gets noisier as belt speed increases. At full speed over 70 db are produced.â€¢  Makes a slapping noise when running over 2.5 mph and it gets louder as speed increases.â€¢  The idler roller (the roller at the rear) squeals if user gets too close to the rear of the mill. As long as a user stays on the belt and platform and off the roller it should not make any noise at all.â€¢  User is prohibited from creating their own program. Can't do a session then save it to repeat later.â€¢  Fan direction cannot be adjusted. I am 5'9" and the air flow hits me below my chin.â€¢  Bluetooth is only for speakers which is pretty old fashioned and, if used in a public area like a gym, can open phones/tablets to hackers.â€¢  Speakers are tinny and low quality.â€¢  Space on the console for a water bottle is just a flat shelf - too easy to knock your water on the floor or belt while reaching for it while moving.â€¢  No listing of authorized repair facilities - you have to ask then hope they respond.All in all not a bad treadmill, but might be over priced for what you get.</t>
  </si>
  <si>
    <t xml:space="preserve">Mark </t>
  </si>
  <si>
    <t>AEITBOOP7SS4QUBXFBKGC3ERBUAQ</t>
  </si>
  <si>
    <t>Nice Machine</t>
  </si>
  <si>
    <t>This is exactly what we wanted. It was very easy to set up took 15 minutes. It works well as expected. We only plan to do brisk walking but Iâ€™m sure it would work well for running too.</t>
  </si>
  <si>
    <t>MandHJ</t>
  </si>
  <si>
    <t>AE4UF3NXHV6LMINHOOOHIARNCDHQ</t>
  </si>
  <si>
    <t>So far, so good!</t>
  </si>
  <si>
    <t>Works well. Great value. It's nice having all the attachments. Fit and finish are tight on everything and the buttons are logically placed. Not too heavy or loud.</t>
  </si>
  <si>
    <t>KelsKels</t>
  </si>
  <si>
    <t>AG3I5RI4QDXM4EVUF4IVVUHCQBSA</t>
  </si>
  <si>
    <t>Good Product, wish it had hair vacuum</t>
  </si>
  <si>
    <t>Good product, well made. Comes with alot of extra stuff. It has a nice little screen on it too. However, boyfriend's old trimmer included a hair vacuum and he stated the hair goes everywhere while using current trimmer. However, everything else is nice. We purchased a hair catcher to go along with this. We love that it is waterproof.</t>
  </si>
  <si>
    <t>Nothing But the Truth</t>
  </si>
  <si>
    <t>AEKVFD4WJMTES6CB34B23O66F4IQ</t>
  </si>
  <si>
    <t>PROs and CONs</t>
  </si>
  <si>
    <t>I purchased this 11 in 1 Grooming Kit to do "touch ups".  And it works great for touch ups but there are some "Cons".  First the "Pros":PROS1)  Extremely WELL BUILT for the price- out of the package your first impression will be "this looks and feels nice".  It is well made, well designed and looks like it it will last for years... a quality product for an inexpensive price.2)  Comes with a LOT OF STUFF- 6 different types of cutting shavers/trimmers heads, 6 different plastic guards, a cleaning brush,  and a charging cable.  The charging cable is a USB-c, in case you lose it.3)  SOME ( 4 out of the 6) Shaver/Trimmer HEADS WORK REALLY WELL- with the exception of the nose hair trimmer and the minuscule "design" trimmer (both of these are useless), the different trimmer heads actually cut well but there is a caveat (read  on in the "Cons" section).  Best head is the foil head trimmer- cuts close without breaking skin. Works amazingly for ears.4)  WELL DESIGNED CONTROLS- The on/off power button has a locking mechanism that requires a 3 second "long" press of the button.  This avoids accidental activation of the shaver in your toiletry bag.5)  BATTERY-  Instructions state 1.5 hr charging time and continuous usage time.  However, it seems like not only does the charge last forever (when in use) but the shaver stays charged a long time (when not in use).  Another great feature is that the battery level will be displayed when you turn on the shaver.CONS1) POWER-  While the shaver does cut, it is not as powerful as you would like.  It takes several swipes to get all of the hairs.  Not all that surprising for the price of the shaver but slightly annoying.2)  PLASTIC GUARDS- because the motor is not that powerful, using the plastic guards (which hairs are even further away from the blades) makes the shaver more inefficient; need even more swipes.  If you only use the shorter guards, then the shaver works "OK" with multiple swipes.3) SOME HEADS ARE USELESS- nose trimmer and design heads simply don't work well.SUMMARY:  Where the product falls short is that it is not as powerful as you might like so if you need to use the plastic guards to achieve your goals or find it annoying to require multiple swipes to get a desired cut, then you might look elsewhere (3 stars).  However, this product is perfect ( 5 star rating) for touch up grooming where you want a well made, well designed shaver that gives you close cuts for an inexpensive price. Thus, I give this product  an overall 4 star rating.  As an aside, for my purposes, I use the shaver without the plastic guards and so this shaver is perfect for me.</t>
  </si>
  <si>
    <t>JC</t>
  </si>
  <si>
    <t>AGSJLXGFC7JGINGBDLRWXKOLJGDA</t>
  </si>
  <si>
    <t>Comfortable size. Works great. Love the nose and ear hair trimmer</t>
  </si>
  <si>
    <t>Small comfortable size.  Good selection of trimmer heads..  rechargeable battery.. great value for the moneyWorked great on girlfriends bush.ðŸ¤©</t>
  </si>
  <si>
    <t>Pedro</t>
  </si>
  <si>
    <t>AH7GQ45LBVQPONSV5H6373GI7RBA</t>
  </si>
  <si>
    <t>Love these and love bronze â¤ï¸</t>
  </si>
  <si>
    <t>Great machine! Be careful, sharp! Durable, portable, ease of cleaning, light weight, ease of use ðŸ™, durable!</t>
  </si>
  <si>
    <t>AG6ELJCUKE3SJCDJQMFERDPVSAKA</t>
  </si>
  <si>
    <t>Need a trim? Buy this trimmer.</t>
  </si>
  <si>
    <t>I will no doubt not use the 3 largest attachments as I wear my beard pretty short. That said, their there for those with different types of beards. Using the large clipper without an attachment works great for a "buzz cut" close to the skin without any nicks as advertised. Using the medium clipper with the small 4 position attachment is perfect for sideburns, goatee and mustache.After a month of use with the buzz cut and 2 beard trimmings the charge is still at 86%. It seems the recharge should also be easy.Overall a quality product, well made and a breeze to use. Also easy to keep the blades clean with the supplied brush or rinse in the sink.One small nitpick. The base holder is kind of flimsy and one has to fumble about to keep everything in place.Overall I'm happy with this purchase.</t>
  </si>
  <si>
    <t>AHIDRACB7GZ6XZENHLULXJ3J67EA</t>
  </si>
  <si>
    <t>Itâ€™s okay for the price.</t>
  </si>
  <si>
    <t>Based on reading many of the reviews, I assumed that this trimmer was better than the low price would suggest.Itâ€™s not a bad trimmer, especially considering the price and the number of accessories included.  Having used Norelco shavers and trimmers my entire adult life, I have a fairly high expectation. Maybe a little too high in this case.Iâ€™m guessing many of the five star reviews were from people that havenâ€™t owned a $400 shaver. And thatâ€™s completely understandable.Again this kit is pretty good for the money.  But if you can afford to spend $100 or more, there are much better options on Amazon.Iâ€™ll end on a good note:  battery life is quite good. Lots of useful accessories too.</t>
  </si>
  <si>
    <t>Joe Melver</t>
  </si>
  <si>
    <t>AHS4XOUOPUZI7O7FOI5WLMYESFGA</t>
  </si>
  <si>
    <t>Comes with cable, but no adapter/â€œbrickâ€</t>
  </si>
  <si>
    <t>The media could not be loaded.                                                                                            Original title of review: â€œBroke immediately - wonâ€™t hold a chargeâ€When it arrived, it was fully charged. So I used it until the battery started to die. Then I tried charging it. It wonâ€™t hold a charge at all. Iâ€™ve been trying to charge it for multiple days. It says it should fully charge within 1.5 hours in the trimmer. It wonâ€™t turn on with the charging cable inserted, and when the cord is unplugged, it shows no signs of life.See video for proof. If this is not normally a problem and mine is just a rare defective unit, please ship me another one and I will modify my review.EDIT: I tried charging it with another brick, and it worked this time. By â€œbrickâ€ I mean another adapter for the cord to plug into an outlet. This comes with a cable, but NOT a brick, and apparently, that makes a huge difference. So, you can file the original issue under â€œuser errorâ€ but I am still giving this a lower rating since the issue could have been completely avoided if it came with its own adapter.The trimmer works well but itâ€™s nothing amazing, basically what youâ€™d expect for the price. The button to activate has kind of a hair trigger, but you can â€œlockâ€ the button by holding it for 3 seconds, to make sure it doesnâ€™t accidentally turn on in a travel bag or something, which is a smart feature. Credit where credit is due!</t>
  </si>
  <si>
    <t>AHUFML7TTZGA4XBTA5NSJFB43N6Q</t>
  </si>
  <si>
    <t>Great Trimmer! Perfect for Everything</t>
  </si>
  <si>
    <t>Itâ€™s the best trimmer Iâ€™ve used. It works great for my beard, mustache, and even nose hair. The fact that itâ€™s waterproof is awesome â€“ I can use it in the shower and itâ€™s super easy to clean afterward.The battery lasts a long time, and it cuts through hair really well without pulling. The different attachments make it easy to get the perfect trim.Itâ€™s easy to hold, doesnâ€™t cause any irritation, and I havenâ€™t had any problems with it. Iâ€™ve been using it for a few weeks now, and itâ€™s still working great.Overall, Iâ€™m really happy with it and would recommend it to anyone looking for a good trimmer!</t>
  </si>
  <si>
    <t>Alfred Bryan</t>
  </si>
  <si>
    <t>AGEVY44APFZX46FEIHNQKVIZQVYA</t>
  </si>
  <si>
    <t>Trimmer that makes life easy</t>
  </si>
  <si>
    <t>Works fine but the plug is an issue, the way how it was made it's not an on the go charging. Has to be charged on the base which is inconvenient but the battery life is superb and the quality is good. Lightweight.</t>
  </si>
  <si>
    <t>Beverly M.</t>
  </si>
  <si>
    <t>AGJUSMLMXD5OKXTVMVR6KGA7UH3Q</t>
  </si>
  <si>
    <t>I think it works well. At first I had a real hard time getting the head off so I could put on another attachment but I finally got it off.</t>
  </si>
  <si>
    <t>Barbara Silvia</t>
  </si>
  <si>
    <t>AHCC6PRA3QM3ZYJVPE5KUDAIYMZQ</t>
  </si>
  <si>
    <t>Great value</t>
  </si>
  <si>
    <t>I bought this for my husband and he loves it. And I have to admit I use it too! Smooth shave.</t>
  </si>
  <si>
    <t>Sean Greaves</t>
  </si>
  <si>
    <t>AHONMMQUSLN7LRTEF3SXBUCTSJRA</t>
  </si>
  <si>
    <t>So far ok</t>
  </si>
  <si>
    <t>So my old one from walmart finally died a bit ago. I got this one about 2 or three months ago. So far pretty good. The only thing is the batter life isn't true on the digital screen. It died on me while needing to get ready for work at around 20% give or take. Couldn't turn it back on when I turned it off while checking what more I needed to trim off my head. So luckily I had some time before going to work to charge it. Made it in time, but still. Will see if that occurs again.</t>
  </si>
  <si>
    <t>JosÃ© Manuel</t>
  </si>
  <si>
    <t>AFAKEOVRDXADWYODI4BTVKWAWUFA</t>
  </si>
  <si>
    <t>MÃ¡quina de Recorte personal o profesional</t>
  </si>
  <si>
    <t>Excelente producto, me llegÃ³ a tiempo y puedo decir que en lo personal muy buena calidad. Es una mÃ¡quina que mantiene las especificaciones que dice en su manual ya que he probado otros tipos y dicen que las cuchillas no cortarÃ¡n y al final terminan haciendo lo contrario. Pero este equipo lo recomiendo y espero que puedan optar por ella.</t>
  </si>
  <si>
    <t>Lake Lida</t>
  </si>
  <si>
    <t>AGYPCUU65I3Y5ZDEGAAKJXZC22XA</t>
  </si>
  <si>
    <t>Ok trimmer.</t>
  </si>
  <si>
    <t>Ok trimmer forbthebprice. Doesn't trim real close to skin.  Tray is not designed very well.</t>
  </si>
  <si>
    <t>Melo</t>
  </si>
  <si>
    <t>AFIUF36AMFQRDQ5NQY5OSEQLBUOA</t>
  </si>
  <si>
    <t>Make sure all your items are fully functional</t>
  </si>
  <si>
    <t>The only thing I dislike about this product is that one of the pieces came defective. However, the rest on the pieces works perfectly.</t>
  </si>
  <si>
    <t>claudia</t>
  </si>
  <si>
    <t>AE24UN6UBR2SEIAGPQQH7DZD5ZNQ</t>
  </si>
  <si>
    <t>Good clippers for the money.</t>
  </si>
  <si>
    <t>Have only used them a few times. So far so good. Arrived promptly without any damage.</t>
  </si>
  <si>
    <t>Raymond I</t>
  </si>
  <si>
    <t>AHQW3XD6FJ74UQPBTIHP52QUNXOQ</t>
  </si>
  <si>
    <t>Accessories are hard to remove.</t>
  </si>
  <si>
    <t>The attachment heads are hard to remove. No instructions included that covered this. Works great Items easily fall out of provided storage tray.</t>
  </si>
  <si>
    <t>Ron Hill</t>
  </si>
  <si>
    <t>AEYRQGKNKNUOMKVKMOY4EAJUCHSA</t>
  </si>
  <si>
    <t>Time will tell</t>
  </si>
  <si>
    <t>Appears like it will meet the needs, but the plastics used in the construction may not hold up to daily use, wondering how long till one of the guards breaks.</t>
  </si>
  <si>
    <t xml:space="preserve">Nikoli </t>
  </si>
  <si>
    <t>AE5D6IHWP5UEJUEISHU6QVCB4DFA</t>
  </si>
  <si>
    <t>Manual needs to be updated to let people know what each part is and what it's useful</t>
  </si>
  <si>
    <t>Manual needs to be updated it does not give you it does not give you everything you'd like to know about the product that is in there to be used and but I do like the product itself thank you</t>
  </si>
  <si>
    <t>Deborah L. Vess</t>
  </si>
  <si>
    <t>AH6BCT55C556PWKZTURQWS6CCKKA</t>
  </si>
  <si>
    <t>Comfortable shirt</t>
  </si>
  <si>
    <t>Comfortable fit. Nicely made.</t>
  </si>
  <si>
    <t>Richard Roach</t>
  </si>
  <si>
    <t>AGDGXX4XHIOKEPH5H5LXFGDUPTGQ</t>
  </si>
  <si>
    <t>Great Shirt at Great Price!</t>
  </si>
  <si>
    <t>Very nice fit, teen soon loves it. Better deal on Amazon for this style shirt than elsewhere. True to size, soft and stylish for a great price.</t>
  </si>
  <si>
    <t>Fabian Taylor</t>
  </si>
  <si>
    <t>AFHSOOT6OK6V5H72EL73WBNFRQUQ</t>
  </si>
  <si>
    <t>White shirt</t>
  </si>
  <si>
    <t>Value for money, good material</t>
  </si>
  <si>
    <t>Shavonna</t>
  </si>
  <si>
    <t>AED5SLCD3DMOACLCSUWWYOTTELHA</t>
  </si>
  <si>
    <t>Value for money</t>
  </si>
  <si>
    <t>I bought this for my babydaddy and he loves it. I purchased a meduim and it fits him perfectly, the material is thick and it's washable.</t>
  </si>
  <si>
    <t>Genuine Insight &amp; Practical Perspective</t>
  </si>
  <si>
    <t>AEI4T2NTDXS2BBAXYOC6KVRD3FJA</t>
  </si>
  <si>
    <t>Comfortable but Runs Too Loose</t>
  </si>
  <si>
    <t>The adidas Menâ€™s Essentials Single Jersey 3-Stripes T-Shirt is a stylish option with the iconic adidas design that fans of the brand will appreciate. The jersey fabric is soft and lightweight, making it comfortable for casual wear or light activities. The signature 3-stripes down the sleeves add a sporty and timeless look that pairs well with various outfits.However, the fit is where this shirt falls short. It runs much looser than expected, even for a casual or athletic style. If you prefer a more tailored or fitted look, you might find this shirt too baggy, especially around the torso and sleeves. Itâ€™s advisable to size down for a closer fit, though this could still leave some roominess depending on your build.While the quality of the material and stitching is good, the overly loose fit limits its versatility. It works better as loungewear or for activities where comfort and ease of movement are priorities, rather than as an all-purpose casual tee.</t>
  </si>
  <si>
    <t>Todd O.</t>
  </si>
  <si>
    <t>AHOZ2XFQMC23HAWVBELBCMO2QQSQ</t>
  </si>
  <si>
    <t>I got what I paid for and it is a quality t-shirt.</t>
  </si>
  <si>
    <t>LindaKuyper</t>
  </si>
  <si>
    <t>AGMRLILFETZCVSAS7UHLOUHQJGWQ</t>
  </si>
  <si>
    <t>Adidas shirt</t>
  </si>
  <si>
    <t>This T-shirt is such good quality and fits true to size.  I love it.</t>
  </si>
  <si>
    <t>Ted</t>
  </si>
  <si>
    <t>AHXBFXQKNK7K75P7BPYFTUORCTXA</t>
  </si>
  <si>
    <t>Great shirts! Almost enough for people to think I know how to dress myself.</t>
  </si>
  <si>
    <t>My favorite T-shirt. Classy enough for most occasions. I like them, and they are comfortable. I get compliments regularly on these, which is an added plus.</t>
  </si>
  <si>
    <t>Eve</t>
  </si>
  <si>
    <t>AEJTBLFJETHBK7OOIQFVFF3RQUIQ</t>
  </si>
  <si>
    <t>Love love love</t>
  </si>
  <si>
    <t>matt</t>
  </si>
  <si>
    <t>AH6SAUDNI3EEO3UMTJWFN7EQNLWQ</t>
  </si>
  <si>
    <t>so far so good</t>
  </si>
  <si>
    <t>I have noticed a lot of things that I'm buying off amazon fall apart very quickly I'm starting to get to the point where i don t want to buy clothing and things from amazon. so far this shirt is holding up but its not very old yet.</t>
  </si>
  <si>
    <t>Santiago marcillo</t>
  </si>
  <si>
    <t>AH5SMZZJASO2AASNFA3BHSTUFSBA</t>
  </si>
  <si>
    <t>Calidad perfecta</t>
  </si>
  <si>
    <t>Excelente calidad!</t>
  </si>
  <si>
    <t>Carlton Jenkins</t>
  </si>
  <si>
    <t>AFZFEO63SBVNPLTEYGVDLSVVHFAA</t>
  </si>
  <si>
    <t>AFYCBW6L4SJWBAZ4AGA6N2P6C6JA</t>
  </si>
  <si>
    <t>Christmas presents</t>
  </si>
  <si>
    <t>Husband love this shirt</t>
  </si>
  <si>
    <t xml:space="preserve">Muy bueno esa camiseta. Me encantÃ³. Voy a comprar dos colores mÃ¡s. Gracias </t>
  </si>
  <si>
    <t>AEPPASR45OX473HS4V6FNXOE7E2Q</t>
  </si>
  <si>
    <t>La camiseta es exactamente como la que querÃ­a.</t>
  </si>
  <si>
    <t>Me agradÃ³ que es una camiseta Adidas clÃ¡sica original.</t>
  </si>
  <si>
    <t xml:space="preserve">Nat </t>
  </si>
  <si>
    <t>AEO4WQP6AWKRVZLBULEQP5BOR3YQ</t>
  </si>
  <si>
    <t>Great quality shirt. Iâ€™m a women who ordered this male shirt so I ordered a size down and it worked and fit well.</t>
  </si>
  <si>
    <t>Amazonjesus ortiz Customer</t>
  </si>
  <si>
    <t>AGCARN7RLFWQOXHL5PBFSIZVAWFA</t>
  </si>
  <si>
    <t>Winston Whyte</t>
  </si>
  <si>
    <t>AE5BUUPPUBHWHH7JZRFPCHDG7VQQ</t>
  </si>
  <si>
    <t>Good fit</t>
  </si>
  <si>
    <t>The fit</t>
  </si>
  <si>
    <t>Susan &amp; Charles Brown</t>
  </si>
  <si>
    <t>AF23DEGN3XFAE2Y2QI4W2N7O2ZZQ</t>
  </si>
  <si>
    <t>Adidas is worldwide and still a very popular sport.</t>
  </si>
  <si>
    <t>When my daughter played soccer she asked me who came up with â€œall day I dream about soccerâ€ (adidas). I told her that was just a coincidence it wasnâ€™t thought up by adidas, she of course didnâ€™t believe me!</t>
  </si>
  <si>
    <t>jalcruces</t>
  </si>
  <si>
    <t>AFN65DDQQSOAHZOK7XDWIJPU5BPA</t>
  </si>
  <si>
    <t>Perfect !!! Love it!!!I</t>
  </si>
  <si>
    <t>I grew up in the 70s when shirts like this were popular soccer jerseys. So I grew up loving this design. It IS soccer and always will be. The shirt itself fits almost perfectly - being as that it is 100% cotton, it is going to shrink a little bit - although, it seems to have just a tad of polyester to give it a bit of stretch - no, the label does not say this, but a little bit of poly is good for shape and color retention, so this shirt is absolutely perfect. The stripes on the shoulder are sewn on, as is the logo. My new favorite shirt!PS - I usually wear a men's large. If this has near as much cotton as it claims or as it seems (it claims 100%, but I'm saying it's more like 90%), then it will shrink just a tad and fit perfectly. If it's 100% cotton as it claims, it will fade, shrink too much, etc. I've purchased other clothing like this - that is obviously not 100% cotton, and it performed perfectly, not fading, not shrinking too much, etc. I'm sure this will be perfect after one wash.</t>
  </si>
  <si>
    <t>Willoughby</t>
  </si>
  <si>
    <t>AHJG7BHBOM2ZI3TMFCM46NXCUGJQ</t>
  </si>
  <si>
    <t>Sharp</t>
  </si>
  <si>
    <t>Good lookimg</t>
  </si>
  <si>
    <t>Val V. Sumich</t>
  </si>
  <si>
    <t>AEERPKAMB3RT3DDHE7UUTNFNMWHQ</t>
  </si>
  <si>
    <t>Plain white cotton T-shirt with a Adidas logo</t>
  </si>
  <si>
    <t>Paid more for shipping than the T-shirt itselfBut cheaper than buying it local retail store</t>
  </si>
  <si>
    <t xml:space="preserve">Adenis MÃ©ndez </t>
  </si>
  <si>
    <t>AGLSR2JUDJQIW7JM4IFUHRBXZR5Q</t>
  </si>
  <si>
    <t>Nice one</t>
  </si>
  <si>
    <t>Good t shirt</t>
  </si>
  <si>
    <t>Charles E cross</t>
  </si>
  <si>
    <t>AGCP6BYFO35JF4YDMBMXRR4ZF3ZA</t>
  </si>
  <si>
    <t>Adidas</t>
  </si>
  <si>
    <t>Nice fitting shirt I need more just like it and the size..And different colors thanks</t>
  </si>
  <si>
    <t>rabia khan</t>
  </si>
  <si>
    <t>AHQROHA5ZMPIXAO77KMRT2ADDDPA</t>
  </si>
  <si>
    <t>comfortable</t>
  </si>
  <si>
    <t>cute and comfortable - i bought an xl because i like baggy clothes.</t>
  </si>
  <si>
    <t>Dionisio Arturo</t>
  </si>
  <si>
    <t>AGH65OO2HRWHSG3PTDCVKLK5HUVA</t>
  </si>
  <si>
    <t>Tan y como se describe la taba es excelente</t>
  </si>
  <si>
    <t>Muy buen tishe</t>
  </si>
  <si>
    <t>Marcelo C.</t>
  </si>
  <si>
    <t>AFLEEJ4FRKIPKNANG7SORYCZBWEA</t>
  </si>
  <si>
    <t>Adidas quality</t>
  </si>
  <si>
    <t>Arrived just in time, item as published.100% quality100% happy</t>
  </si>
  <si>
    <t>xxxxxxxxxx</t>
  </si>
  <si>
    <t>AGCIRQ5JX5ZXG7WJROHKFUT3ZFRQ</t>
  </si>
  <si>
    <t>Muy linda calidad</t>
  </si>
  <si>
    <t>Buena relaciÃ³n calidad/precio</t>
  </si>
  <si>
    <t>Fernando S Ramos</t>
  </si>
  <si>
    <t>AGNHYFR5CUW7QAZZJVEJ66O76LBQ</t>
  </si>
  <si>
    <t>Tejido suave ideal para deportes y climas cÃ¡lidos</t>
  </si>
  <si>
    <t>Se siente muy bien en el cuerpo. Ayuda en los climas cÃ¡lidos y cuando se hace deporte. Se nota la calidad y el diseÃ±o. Lo recomiendo</t>
  </si>
  <si>
    <t>Alberto Enrique Jimenez Gurumendi</t>
  </si>
  <si>
    <t>AHPDCBK6FRNZ6CRUCZ7BPPXYGYOQ</t>
  </si>
  <si>
    <t>Bonita camisa</t>
  </si>
  <si>
    <t>bonita camisa un poco larga</t>
  </si>
  <si>
    <t>Naveen Edakkat Chandran</t>
  </si>
  <si>
    <t>AFJK4VEJVVGYTUGZEUP2V4V6IPUA</t>
  </si>
  <si>
    <t>Good quality T shirt</t>
  </si>
  <si>
    <t>Adam Mayfield</t>
  </si>
  <si>
    <t>AFWDZBTJ6BTK3MMMYOWY4VKJ65IQ</t>
  </si>
  <si>
    <t>Nice shirt</t>
  </si>
  <si>
    <t>Skip Zawsome</t>
  </si>
  <si>
    <t>AFJ4WKBPU2LQFRTNQXEJQY7THZAQ</t>
  </si>
  <si>
    <t>Fits well and well made.  Exactly what you should expect from adidas.</t>
  </si>
  <si>
    <t>Sanjiv Kumar</t>
  </si>
  <si>
    <t>AEKXN5USRFL7BNID3TEBRAZB7NDA</t>
  </si>
  <si>
    <t>Very nice t shirt n comfortable</t>
  </si>
  <si>
    <t xml:space="preserve"> Turnergurl</t>
  </si>
  <si>
    <t>AE2TL4MCXU64H3B2CB3RERKRH4KA</t>
  </si>
  <si>
    <t>Good quality, perfect fit.</t>
  </si>
  <si>
    <t>I bought this for my husband and he loves it. The t-shirt fabric is thick and comfortable. It is also true to size. He is 6'5" and is about 365 lbs. His height is mostly in his upper torso area so I ordered a 4XLT and when he lifts his arms there is no lower belly hang and the short sleeves are long enough for his long arms.</t>
  </si>
  <si>
    <t>John H.</t>
  </si>
  <si>
    <t>AGWCBXGODV2QS4QOTMAQ6DDPMAIQ</t>
  </si>
  <si>
    <t>DC</t>
  </si>
  <si>
    <t>AGTX3QDMN4772BZ4YQOU5VP5AHJA</t>
  </si>
  <si>
    <t>Statement Top</t>
  </si>
  <si>
    <t>This top has the classic Adidas design that accents the shoulders and biceps. The deep navy blue matches well regardless of skin tone.</t>
  </si>
  <si>
    <t>franciscofrancisco</t>
  </si>
  <si>
    <t>AFS273EU3MO4GSJZYP7TJP5DMYKQ</t>
  </si>
  <si>
    <t>La tela es de muy buena calidad</t>
  </si>
  <si>
    <t>Me agrado encargue en talla M y me quedo muy bien</t>
  </si>
  <si>
    <t>Danny Aguilar</t>
  </si>
  <si>
    <t>AHP3O5YDTO6YJ325U4HFV5NL5QIQ</t>
  </si>
  <si>
    <t>A+</t>
  </si>
  <si>
    <t>Fits great and you can see it has a great quality!</t>
  </si>
  <si>
    <t>gertielertie</t>
  </si>
  <si>
    <t>AFQ7TIPKEMRIR5T6NV4GVBTGLYNA</t>
  </si>
  <si>
    <t>Great Shirt!</t>
  </si>
  <si>
    <t>I love this shirt! It fits true to size and is a soft heavy cotton material. Would definitely recommend this product to others.</t>
  </si>
  <si>
    <t>GD</t>
  </si>
  <si>
    <t>AHIE45LC6WWZ7YCKDURTAD7RALXA</t>
  </si>
  <si>
    <t>A very nice quality shirt</t>
  </si>
  <si>
    <t>Zainah</t>
  </si>
  <si>
    <t>AETAR64NK37Y532SCEC4HSP7LT2A</t>
  </si>
  <si>
    <t>The Best Vacuum â€“ Worth Every Penny!</t>
  </si>
  <si>
    <t>I finally found a good vacuum for my carpet, and I couldnâ€™t be happier! I was hesitant at first because of the price, but after dealing with crappy vacuums for too long, I decided to invest in quality. I also read all the great reviews over here and decided to try it. Iâ€™m thankful for the honesty of the reviewers youâ€™re the best.Pros:âœ” Powerful suction â€“ deep cleans carpets effortlesslyâœ” Lightweight &amp; easy to maneuverâœ” Lift-away feature makes cleaning stairs &amp; furniture easierâœ” Worth every penny â€“ a real investment!Donâ€™t waste your money on any other brand vacuumsâ€”this one is built to last and will save you time and effort! Highly recommend!</t>
  </si>
  <si>
    <t>AlyAly</t>
  </si>
  <si>
    <t>AH6RHOS3FUCH5EVWWTHAEZIMOJIA</t>
  </si>
  <si>
    <t>It SUCKS! Literally</t>
  </si>
  <si>
    <t>I previously owned Bissell vacuum on the cheaper models so I canâ€™t compare the higher end models to this one. I also owned a Shark cordless stick. All I can say is this gold among copper coins. The way it glides on our carpet and laminated floor alone was like going down a butter slide. The suction is powerful on this. The lowest level picked up this much dirt in our room alone! Itâ€™s also quieter than the previous vacuums Iâ€™ve owned so thatâ€™s a plus since we live in an apartment. I just wish it has lights like the other shark I owned. I do like to see the dirt, dander, and hair thatâ€™s being picked up. We have 2 dogs that shed and a toddler who likes to make a mess. I donâ€™t think Iâ€™m gonna buy another vacuum for a few years and I donâ€™t think Iâ€™ll ever buy cordless or non-Shark brands, ever. I got this on a sale which is a lot cheaper than the cordless I have.To summarizeâ€” it is powerful, lightweight, get a bang for your buck, and works a whole lot better than I expected it to! If youâ€™re on the verge of buying like I was, GET IT!</t>
  </si>
  <si>
    <t>AEUI3KZFDWAIYASMFRP266AY7KWA</t>
  </si>
  <si>
    <t>Powerful Suction, Great Value</t>
  </si>
  <si>
    <t>I recently purchased this vacuum, and overall, Iâ€™m really impressed! The suction power is fantasticâ€”it picks up dirt, dust, and even pet hair with ease. My carpets look brand new, and it works just as well on hardwood floors.Assembly was a breeze. I had it out of the box and ready to use in under 10 minutes. No complicated instructions or extra tools required, which is always a plus.For the price, this vacuum is an absolute steal. It performs like models that cost twice as much, so itâ€™s definitely a great value.The only downside is the smaller cleaning head. While itâ€™s great for tight spaces and corners, it does mean youâ€™ll need to make more passes to cover larger areas. Itâ€™s not a dealbreaker, but it does add a little extra time to your cleaning routine.Overall, this vacuum is a solid choice for anyone looking for powerful suction and great value. If you donâ€™t mind the smaller cleaning head, itâ€™s definitely worth the investment!</t>
  </si>
  <si>
    <t>Redmama</t>
  </si>
  <si>
    <t>AE2EOF5TGPFAXJL3UWTCS244W3FQ</t>
  </si>
  <si>
    <t>Strong suction, Glides beautifully</t>
  </si>
  <si>
    <t>Iâ€™ve always dreaded the day my Dyson upright older model vacuum cleaner would die because they no longer make them (think pre-Dyson ball). I had already purchased other vacuum cleaners to prepare but always ended up returning them. Why do they make the heads so small now? Thatâ€™s that many times over you have to push the thing to cover surface area. Anyways, I needed something that would work on both tile and carpet and this does the job. It has a setting for bare floor and another for the brush roll to be on (carpet). There is also a suction adjustment setter. Itâ€™s called the suction control collar and itâ€™s on the handle. At first I was having to push it with all my night to vacuum the carpet (clearly didnâ€™t read any instructions) because the suction was so strong. Once I read the booklet and adjusted it I was thrilled because I can even use it on a beautiful high pile area rug I have. You can set it very low and use it on drapes as well. The value for the money is great considering I was paying $500 for my Dyons ten years ago and this was only $150. The quality seems sturdy. It has plenty of power. I would have liked a longer cord like my Dyson had but I have plenty of outlets so itâ€™s just a matter of moving the plug around. This might be an issue for others, but not anythjng an extension cord canâ€™t fix. The container that collects the dust is awkwardly shaped and makes it hard to shake everything out efficiently. I would buy it again and do recommend it.</t>
  </si>
  <si>
    <t>Robert BakerRobert Baker</t>
  </si>
  <si>
    <t>AFKKVLADISIKWG4HBIYZN422MIJQ</t>
  </si>
  <si>
    <t>Fantastic Vacuum</t>
  </si>
  <si>
    <t>I am so thrilled with this purchase.  It was easy to assemble right out of the box.  THE SUCTION IS PHENOMENAL!! It felt like I had never vacuumed my floors before!  This vac pics up EVERYTHING on the first pass, including left over glitter from Christmas which you know can be hard to pick up.Your best friend is the Suction gauge on the handle.  Turn it down so that you can use it on shaggier carpet like the one pictured.The vac is light but can seem heavy when youâ€™re using because of the suction.  Again, turn it down some, if needed, so that you arenâ€™t struggling to use the machine.  You will still be pleased with the results.The lift away feature could be a little easier to accomplish.  Not that itâ€™s hard but Iâ€™ve got to find something to complain about, right???You may have to dump the dust cup more than youâ€™re used to because of the amount of debris this vac picks up.  Donâ€™t take it personal, lol!  Just be glad you now have a better vac!!I almost went to my neighbors to ask to vac there!! Just kidding, but I did vac every carpeted room in my home after originally only intending to do the living room.It came with the dust brush and crevice tool.  Iâ€™ll be purchasing the other accessories.  Praying it lasts because itâ€™s the best vac Iâ€™ve ever had!Ok, thatâ€™s enough.  GET THIS VAC.  Shark has done an outstanding job with this.  It is well worth the price!</t>
  </si>
  <si>
    <t>BurazeKun</t>
  </si>
  <si>
    <t>AH72UUUDRFTMKB3NIGTD2GGBV2DQ</t>
  </si>
  <si>
    <t>Amazing vacuum. Beats out my older Bissell 2999.</t>
  </si>
  <si>
    <t>I actually was in the market for a new vacuum as there were parts breaking on my Bissell 2999. (Dust buildup inside the motor housing leading to bearing whine, brush roller wear that required modification to prevent additional damage, as well as handle damage that prevented the vacuum handle from staying locked in place and later being unable to be removed as it got jammed slightly at an angle.)Moving on, this is actually a step up, despite having got it at a substantially lower price (99 dollars verse the original Bissell 2999 price being around 200 dollars.) I wanted something that people praised for higher reliability, and this advertised a limited 5 year warranty. I got it, because 99 for a well reviewed vacuum was excellent in idea. I then looked at reviews all over the internet only to find out more and more that the Shark NV360 was way better than expected.My only caveats to date are that it has a smaller agitator head, and that it doesn't come with a agitator attachment, you'd need to get the Pro version NV356E to get the agitator attachment. It does come with a smaller crevasse tool and a very functional upholstery tool that also worked very very well on the stairs.Suction on this vacuum is amazing. Especially compared to my Bissell 2999. I have Hoover and Bissell Vacuums, and the 2999 was better than my previous vacuums, but oddly not better than this current one from Shark, the NV360 just to keep things clear. The hose diameter is larger, and that typically means less pressure for most vacuums, however, that is not the case here. You really need to be careful when using the attachments as it will suck up a sock you may have got too close too and it'll all be too fast to recover from anywhere other than the dust bin.Emptying the dustbin is more involved than my Bissell and Hoover vacuums, where a single button press allows you to pull the bin from its' resting place. In the case of the Shark, you will need to undo two latches that secure the bin in place, but while I thought this would be a bigger problem it has not been. Installing the bin has been a bigger issue than removing it but the process is still really simple. The dual latch does offer the better seal though as it allows for more uniform pressure on the seal under neath and keeps the dust flowing down. It does seem that the foam prefilter would need more cleans than my Bissell 2999 required, but I found that dust released from the Bissell system would agitate my nose a touch, because allergies, while I have had zero incidents of that with the shark. (The Bissell 2999 was still the best I had before I got this NV360 for allergies I experienced, I just thought it was because it was kicking something up but dust patterns formed later in its' life showing it was some dust leakage.)Moving this around is easier than the Bissell 2999 as well, but that is partially because the base is smaller. Both were swivel style vacuums but the NV360 does better on tighter turns than the Bissell. The smaller head seems to also focus more of the dust into the dust bin. Going over areas the Bissell seamed done with, I found that there was still a ton of dirt and dust embedded into the carpet even after 8 passes with the Bissell. I only knew there was more because even though I wasn't getting anything more on the 8th pass with the Bissell, going over the same area with the NV360 showed there was still a lot of dust left in the carpet. The Bissell did get all the dog hair though and there was only dust and dirt that the shark was able to extract. (This also lead me to do a carpet clean though, as I have a Bissel carpet cleaner that I really like and I finished the job with that.)My lesson learned though is that even with a great vacuum like the Shark or my previous best Bissell, you may have to vacuum more often than every 3-4 days as that dirt just keeps getting deeper if you dont.Moving on, I am actually very impressed and absolutely can recommend this vacuum to anyone who needs something better. I absolutely can recommend it to anyone who has allergies like me as well. Best vacuum to date. Side note though, when researching vacuums, I did find that the Shark Stratos and Rotator options are more amazing when it comes to airflow and pressure as well as large objects and long hair, but they are between 200 and 300 dollars. For me this is the best option for now, especially seeing it was only 99 dollars when I got it.</t>
  </si>
  <si>
    <t>Ivory</t>
  </si>
  <si>
    <t>AF2BTWAYF37CQ5U3QFMHPDPVP2VQ</t>
  </si>
  <si>
    <t>Best thing ever for college students</t>
  </si>
  <si>
    <t>I normally don't leave reviews for things for any reason, but I'll bite this time because of how good this thing is.I'm a college student with maybe an hour every other day to clean. I don't have time for vacuuming and when I do I only had a sad little vacuum that's several years old. I have a golden retriever puppy that is going through his first shed, and two people close to me who are allergic to dog hair.First thing I noticed was that the tank filled incredibly fast. That's because of the sheer amount of dog hair and floor dirt it was picking up in literal seconds.Second thing I noticed was how hard it was to even move the thing due to suction power. I was literally having to strain to even think about getting it to move.My carpet is soft again. It leaves satisfying vacuum treadmills. It's not that expensive for such a good vacuum. It's a powerful little thing, and I love it. Plus, I no longer have enough dog hair on my floor to get a second golden retriever.Overall 5/5. It's so worth it, especially if you've only had sad and tiny vacuums and don't have a lot of money to spend on a 400 dollar one. Lightweight, compact, easy to fit into a tiny apartment.</t>
  </si>
  <si>
    <t>Pablo</t>
  </si>
  <si>
    <t>AHMY4ZE6UA2RK6UEGWEFTA35A4KQ</t>
  </si>
  <si>
    <t>It sucks and it's loud. Don't worry It's a good thing.</t>
  </si>
  <si>
    <t>Quite the loud vacuum this is, especially when you "lift up" (opinion coming from someone who had one of the worst stick vacuums on the market. Maybe im just not used to the volume these machines put out). With that being said, power is what you are getting. I haven't cleaned this apartment in over 6 months. Lol boy was it dusty. Used the attachments (awkward) to tackle the blinds and window crevices.  Once assembled (btw easy) this vacuum did quick work of the hard wood floors, tile and a few throw rugs. Please note: be sure to power on the brush for carpets. Again, the suction power was very high and with one pass broken leaves and popcorn were picked up in between the fibers of these rugs with just as much ease as it was to assemble the vacuum. Was astonished as how much pet hair it picked up with just a few passes too.I am giving it 4 stars just because the whole thing is just a bit awkward (but it fits my personality). It's bulky, the design of this vacuum is awkward, and makes it unable to roll under low profile dressers, low height coffee tables, or low profile bed frames, basically everything in my apartment.In short its not great around short furnishings but it is so powerful you won't need to make more than one pass.It's fine. It does the work and I'm not prejudice against awkward vacuums. Just because blindfolded designers created this pile, doesn't mean it shouldn't be appreciated. I still have my swiffer to get underneath the bed frame and dressers.</t>
  </si>
  <si>
    <t>Anthony MAnthony M</t>
  </si>
  <si>
    <t>AEMRN4RJO2WZKJHAZCXXH3SJSI7Q</t>
  </si>
  <si>
    <t>Surprise For Yet Another Dyson Owner</t>
  </si>
  <si>
    <t>I never thought Iâ€™d be writing a review on a vacuum cleaner, but in this case after having had Dyson's for over 15 years this one earns a mention. Donâ€™t let the price or name fool you, this easily out performs the Dysons in many ways. The Dyson(s) this is replacing is the DC07 Animal and DC27 ball vacuum. I have no regrets. My reviews are normally pretty long-winded, but I feel there's a lot to cover here for a product you hope to only buy once and service you for many years.BuildThe product is fairly well constructed; however, it is not as heavy duty as the dyson. The clips are a little flimsier, and a little smaller. The Dyson is no champion in this department either as itâ€™s entirely plastic and Iâ€™ve replaced pieces many times over the years. This seems to be rugged enough in places that matter, and Iâ€™m pleased to find the extension tube is made of metal. Parts snap together well and easily, and it seems to require far less effort to reconfigure. Size-wise itâ€™s closer to the ball vacuum, power-wise the larger DC07. The powered floor brush is the same width as the Dyson ball, which is to say not very wide. It does have a window at the top so you can see if something is beginning to wind around the brush before it can cause trouble. Overall the weight and size make it an excellent choice for those with petite builds or senior citizens.Iâ€™ll say this right up front though, this is not a particularly good looking vacuum cleaner. Itâ€™s decent enough, and certainly thatâ€™s not what you buy them for. Some parts are quite handsome, but the general appearance of the tank is industrial at best, and just a bit cluttered over all.ErgonomicsHere is a bit of a mixed bag. Ergonomically the Dyson has obviously had some top flight industrial engineers working on it, as everything is snug, streamline and compact in the ways all the parts fit together. Once you know how to reconfigure the Dyson to extend the hose, it makes sense but does have a bit of a learning curve. The Shark by contrast is simpler in many ways, if a bit fussier.The â€œLift-Awayâ€ canister allowing it to detach from the base is absolutely brilliant, and makes cleaning things like stairs, blinds, ceiling cobwebs etc. much easier. Itâ€™s far lighter than the Dyson, and easier to use. The swivel feature is similar to the ball vacuum, less sexy but works just as well. Basically, this is like having a canister and upright vacuum cleaner in one unit.There are certain aspects that nearly appear to be tacked on, such as the cord holder. The Dysons have this on the back, and itâ€™s quite easy to access and use. Here itâ€™s on the side, and winding the cord really works best only going one direction as the lower clip is tucked in and a bit out of the way. The tool holder as well is not really integrated, rather a small ring with 2 friction holders for the crevice tool and brush that you put onto the upright extension during assembly. Assembly BTW is a very simple and straightforward proposition, and helps you to understand how to reconfigure. Additionally, the red 2 position on/off rocker switch looks like it came right off the parts rack of a radio shack.The handle is well placed, well configured and comfortable to use. The main roller head is easy to tilt and the balance is quite good. Removing the tank is straightforward, and definitely one of the biggest selling points of this machine. I never liked having the hose stretch from the Dysons, which would inevitably fall over.One thing the Shark is definitely lacking is the one hand or one finger type of ergos of the Dyson. For instance, the canister must be released via 2 flip style clips at the bottom vs the pushbutton release of the Dyson. When it comes to cleaning the Shark wins, but when it comes to those extra little amenities, youâ€™ll have to pony up a few extra hundred dollars. However, I believe the Shark does have some advantages beyond aesthetics.FilterThis is one of the highlights of the Shark. The Dysons have a HEPA filter which consists of a little flat filter that rests on a ribbed plate and sits at the base of the canister unit. Comparatively the Shark may seem overly complex with its multi-step filter system in 2 different locations. With the very first use it was obvious how insufficient the Dyson was in this regard. It always smelled like I was vacuuming before. With the Shark, it smells clean. There is nothing going back into the air. One look at the base filter and you know how well itâ€™s working, it was positively filthy. Luckily these filters are made to be cleaned. The base â€œpre motorâ€ filter consists of a felt filter with a foam filter on top, and then the â€œpost motorâ€ air return filter is a HEPA filter inside of an egg crate style frame. This is the grill you see on the front, and is easily accessed. The pre motor filter is accessed when you remove the canister. For allergy sufferers this is 5-star stuff.Design FlawsI have a couple of issues when comparing to the Dyson. The first being potentially important for allergy sufferers. Typically, the bag-less canisters have a little door at the bottom you open up to empty it. On the Dysons, the release for the door is at the top of the tank. You can lower the tank into a trash receptacle with one hand and pull the little release ring with your index finger, releasing the contents well away from your face and hands.With the Shark, the release tab for the door is at the bottom of the canister opposite the hinge, which means you canâ€™t drop the tank down into the trash can to release it, it needs to be up high enough so you can press the button. This means potential to get your hands dirty, or some of the dust and dirt to miss the can. Normally Iâ€™d go outside and do this right into the garbage can â€“ if you do the same just make sure itâ€™s not windy!Additionally, the interior design of the canister has a flaw compared to the competition. Towards the top of the unit there is an inverted tube which comes close to the outside wall similar to the Dyson. However, the Shark has interior braces that trap dog fur. It can be easily dislodged by banging it, but you might not have that option. Again, this means you might be having to deal with potential contamination and sort of nullifies the excellent filtering of the unit.Cleaning/CarpetThe first thing I noticed when I switched it on was how quiet it is! I was positive that something like this would have to be far noisier. Itâ€™s most likely that newer models of Dyson are quieter, but Iâ€™ve had experience with 4 now and they all sound about the same. A higher pitched whirring sound with the Shark can be heard opposed to the deeper Dyson Roar on the carpet. As far as real cleaning, this positively outperforms the large Dyson. Itâ€™s easier to use and maneuver, and pulled far more out of the carpet than the Dyson did. Yuck! I had no idea. We have a medium pile carpet throughout the upstairs, and 2 long haired dogs. It was obvious that this thing was digging down much deeper than the Dyson from the tracks. The motorized brush also has an indicator light on it that lights green when the brush is working, and turns red if there is a blockage or jam. Another nice feature the Shark has is a little ring you can turn to cut down on the suction if itâ€™s becoming too hard to push.One thing worth mentioning could bother some people. On my cut pile carpet the Shark leaves brush marks, think of a rake on sand opposed to just the flat sweep I'm used to with a Dyson. I'm not sure if this really bugs me or not, and it probably varies from carpet to carpet. I don't have any other similar type to check this on. You can certainly tell in an instant that it has been vacuumed however.Cleaning/Hardwood FloorsThe supplied Dust Away attachment with the detachable pad is a clever little extra that acts like a Swiffer on steroids. It works quite well right up to the wall, as well as sucking up all that dust and grit that manages to make its way in between gaps of the plank style hardwood floors. There is basically an open section in front of the pad to get the big stuff, and behind it is the pad which gets the dust and fine stuff that is usually missed by a vacuum even with a beater bar. You will still need to do the occasional wet mopping as things just get stuck on the floors, but for regular cleaning this is a nice option to have.Cleaning/Pet AttachmentThis is a smaller attachment with a beater bar that is powered by suction. Itâ€™s rather cleverly constructed and works well on upholstery or stairs. Itâ€™s much smaller than the Dyson Animal attachment, and far more useful. The Dyson was too large to use for pretty much anything I ever found. Itâ€™s about 4 Â½ inches wide so itâ€™s perfect for chairs and sofas. I was actually sort of surprised at how much it actually got off of the upholstery compared to just a regular brush attachment. This was a pleasant surprise inclusion; I didnâ€™t know it would be in the package.Pros- inexpensive- lightweight- easy to use- swivel base easy to maneuver- incredibly powerful- suction control- fantastic filter system- bag free design- 2 position power switch (motorized brush head on/off)- motorized brush head with blockage/jam indicator light- motorized brush head viewing window- portable lift-away canister for easy cleaning of stairs or hard to access areas- hardwood/tile floor attachment- pet upholstery attachment- 30â€™ cord- easy cord release- 5 year warrantyCons- questionable aesthetics/ergonomics- fussy design- some materials a little flimsy- no soft brush attachment- dustbin door release at bottom means possible contact with contents- motorized head only 11â€ wideWow, thatâ€™s it. I suppose one more con would be this is not a proven commodity. After a year Iâ€™ll check back in, but I would imagine Shark would have another model out by then. I can say in the last few days this little thing has really impressed me. Enough to write a review about a vacuum cleaner, which I never thought I would. But for $180, I honestly thought I was making a mistake. Instead itâ€™s one of the smartest things Iâ€™ve done, thanks to the excellent reviews from Amazon customers.In summary, besides the astounding power and cleaning performance of the Shark, there are 2 things I really love about it. The first is the Lift-Away design. I canâ€™t say enough about how cool this is. Itâ€™s like having a canister vacuum you can carry around and get cobwebs, stairs etc. with without having to drag something around behind you. The second is the fantastic filter system. While Iâ€™m not a huge allergy sufferer, I had no idea how much crap was being blown back in the air with the Dyson. Combine these features with a lightweight, easy to maneuver and hard-sucking product theyâ€™ve fulfilled their promise.While ergonomically lacking behind the Dyson, theyâ€™ve hit a good balance of features and performance, cutting corners where it would be least noticed and giving the consumer every bit from their hard earned dollar. I was dubious of Shark because of infomercials etc., but now I know theyâ€™re not throwing their money away on fancy packaging or industrial design with questionable returns.5 stars, highly recommended.[edit 1/19]I apologize to anybody that asked me in the comments how I still felt about this vacuum. For some reason I haven't been getting notifications regarding review comments.TBH, our housekeeper and destroyer of all things made short work of this vacuum in about 2 years. For regular people, who do crazy things like maintain their products, (check the pathway when vacuuming up string or large metal objects etc. when they hear terrible screaming and clattering sounds), I would assume this vacuum will give 5 years easy. (I don't miss her one bit.) She would basically cause any warranty to be voided. Seriously, she destroyed a broom after 3 uses.I've moved into a small townhome, and will be back to doing my own cleaning. I have one of the Dysons she destroyed (seen in picture) after some repairs it's limping along. However, I plan to purchase this very same vacuum again because of its clever design and ease of use.If I had one complaint, the power brush attachment is belt driven, so if you are a ham fisted klutz who tries to use it for things besides upholstery, the belt may come off of its track. I basically hid this tool from the housekeeper after a few weeks of abuse.</t>
  </si>
  <si>
    <t>Raven BRaven B</t>
  </si>
  <si>
    <t>AEWVLTCNUUIIBPVKQJTVS3SXMPFA</t>
  </si>
  <si>
    <t>Shark Navigator- BUY IT</t>
  </si>
  <si>
    <t>I need to start this off by saying I paid full price for my vacuum.  This is not a paid review. This is my complete unbiased opinion on some thing I paid full price for.  I was trying to choose between this vacuum and the Bissell pet pro, I believe.  I had googled the top 10 best vacuums, this one was number one and the Bissell was number two.  When I asked, my friend, they said to go with the Bissell, because thatâ€™s the brand that they knew.  The Bissell was also around $100 less than the shark.  Regardless, I had other intentions.  My shark arrived within two days.  No damages to the package. It was double boxed.  Opening the box, assembly was very simple to understand and easy enough anyone could handle it. I had no problem putting this vacuum together in less than five minutes.  All the pieces were there. It literally just snapped together.  Did I read the instructions on the manual on? What does what? Absolutely not.  When I first started the vacuum, I was unknowingly using it on the bare floor setting on carpet.  It still picked up everything.  I was a little shocked about how quiet it was, and how heavy it felt trying to move it.  I realized that the brushes werenâ€™t turned on, and I have to click the button all the way downâ€¦ ðŸ˜…  Keep in mind, I swept my carpet with a broom first.  I swept up into a dust pan the bigger pieces like cat food and treats.  I have three cats, by the way.  The vacuum is significantly lighter when you have the brushes activated(obviously).  I did one pass on the living room floor and shockingly to my surprise I filled up the entire container.  The hair was separated from the dust.  And thereâ€™s a light on the right side of the base of the vacuum that will turn from green to red if you have an obstruction.  For me, the light did not turn red. I just wanted to make that known just in case somebody else chooses to not read the instructions as I did.  When I tell you, Iâ€™ve never had a vacuum pick up every piece of debris hair cat food whatever you name it this vacuum picked it up in one pass.  No exaggeration.  Things I was concerned about:1. The body of the vacuum is very bulky and wide. My concern with this was that I wouldnâ€™t be able to reach close spots into corners and under furniture.  The base of the vacuum swivels from the body, so this was not a problem at all.2. Also, regarding the body, it is very front, heavy and not rear heavy.  so it is awkwardly unbalanced and can tip over if you bump in to it.  thatâ€™s really the only complaint that I have about it and itâ€™s not enough that I would take a star away from this review because of the quality of the vacuum, the functions in the gadgets, and all the bells and whistles. This vacuum has it all and I love it.3. My only other concern was that hair could get trapped in the brush and caused me issues with trying to finish, vacuuming my floor in sitting.  This was also not an issue. This vacuum works like a dream and never in my life. Would I ever think that I would be so excited and giddy over a machine that I use to do chores.  One improvement that COULD be made, but isnâ€™t a game changer;  make the cord retract with a button instead of having to wrap it up by hand.  Is that lazy of me to say? LOL YES. I donâ€™t care ðŸ¤£ thatâ€™s the only thing my bissel did that this Shark does not do.  So all in all, I truly give this vacuum five stars. I show this vacuum off to my friends.  I let my friends take it for a test drive.  I am obsessed with it.  It has changed the way I feel about having to vacuum.  If you are concerned about the price, maybe you want it but you still donâ€™t know if itâ€™s worth it?  Can you potentially afford it?  If you can, Iâ€™m telling you right now to do it. Buy the vacuum.  You will not regret it.  This is probably one of the best home maintenance products that Iâ€™ve ever purchased.  If anything goes wrong, of course, I will update my review, but I highly doubt it. This vacuum is nothing less than impressive.  it was worth it for me.I have attached photos of what the unit looks like after vacuuming my floorâ€¦ itâ€™s gross.  It picked up years of dirt that had found its forever home at the very bottom of the carpet.ðŸ¥´  Iâ€™ll never have to deal with that again.</t>
  </si>
  <si>
    <t>Merideth Baker</t>
  </si>
  <si>
    <t>AHRPE5LWDUGXRHV5E4Z3FGYVMOOA</t>
  </si>
  <si>
    <t>Bought a spare after 9 years</t>
  </si>
  <si>
    <t>tl;dr Best vacuum ever. Buy one!After 9 years (next month) of daily use (and I'm sorry to report I am not gentle at all), I've started to notice a few concerns with my Shark NV356E Navigator Lift-Away Professional Upright Vacuum. About a year after purchase, I broke one of the clips that holds the dust bin onto the base. But you know what? Didn't matter. The dust bin sits on the base with a tight seal, so the loss of one of the clips has made no difference for the 8 years since it broke.The real concern began when the roller brushes occasionally weren't spinning... I'd take apart the vacuum to be sure it was clean and unobstructed, wouldn't find any problem, but then the brushes would work again. Weird. Then one day a couple weeks ago, it just stopped in the middle of vacuuming. I'm telling you, I almost cried right then and there, but I walked away to calm down. When I came back, it turned on and worked fine. Weird again. I thought I'd better order a replacement. I love this vacuum so much, and it has been such an excellent workhorse, and one never knows when a company will stop manufacturing a certain model, so I ordered a second one to have as a replacement for when the sad time of the death of my first one comes (but you'd better believe I'll consult a repairman before fully giving upâ€”that's how much I love this vacuum). (Also, just yesterday, I believe I've identified the problem: I think the switch has somehow gone bad. I'll be looking into how to replace it.)Other "problems" I've had include the splitting of the hard part of the little hose at the bottom of the unit 2 years ago next month (7 years after purchase). Black electrical tape held it together until the replacement came. I have no idea why it broke, but there's about a 75% chance it was a user-generated problem. And the boy somehow vacuumed up the cord with such force that it damaged the protective outer coating. Again, black electrical tape "fixed" it.  Speaking of the boy, he has at various times vacuumed up Legos, paper, dog food, rubber bands, spiders, gravel in the driveway (just to see if it worked), the occasional sock, powdered sidewalk chalk (I thought that one might have killed the vacuum, but no, he miraculously survived), soggy cereal directly from the bowl, and I can't tell you how many times he disassembled the vacuum during his "Deconstructed" phase (remember that TV show? ugh, our aspie boy failed to heed the subtitle: "we take it apart so you don't have to")... my Shark has valiantly kept on working.Some people think the vacuum tips over too easily. True. The hose is stiff and doesn't stretch much. When using the wand, the vacuum will tip over as you pull on the hose, because it's quite top heavy and the hose is attached toward the top. The fix is to "lift away"â€”detach it from the floor base. Just takes depressing a release latch. Simple.Emptying the dust bin seems to throw off some users who experience the dirt billowing out as they empty it. Again, an easy fix: lower the dust bin down into the waste basket (don't want to empty it into a full waste basket, you guys), and then depress the release button. The bottom swings open and the dirt and debris fall out into the waste basket. Then, turn the dust bin upside down, lower it into the waste basket again, and depress the release button for the lid to dump out any debris that has gathered in the upper chamber  (Labrador undercoat hair seems to get stuck in there, so I do have to tap it so the hair falls out).Maybe you live in a new house, but I don't. My house is very old, and we have the windows open as much as possible, so between the Kansas wind and the old house, we have dust like you wouldn't believe. I dust using the vacuumm and the dusting brush. We also have two dogs, one of which (a Labrador Retriever) sheds enough that I could probably knit a whole new dog each week with his sheddings. Therefore, we vacuum every day. The bedroom where the kennel sits fills the dust bin with hair at least once and sometimes twice per vacuuming.Speaking of the dust bin, here's one thing I consider a design flaw: the fine mesh filter up inside the upper chamber of the dust bin is not removeable. It can get clogged with super-fine dust (especially if your child has vacuumed up something slightly wet, but also just with regular use), which lessens the suction power. It would be so nice and much easier to be able to remove that mesh cup to wash it. Since you can't, the way to keep it unobstructed or to clean it once it is clogged is to use a long-handled nylon bristle scrub brushâ€”with the bristles dry, of courseâ€”to brush/scrape the mesh, then lower the dust bin into the waste basket and tap it to remove the fine dust.Fine dust is also, guaranteed, going to fill up your filters, so my suggestion is to buy one or a few spare filter sets. Don't throw them away. We blow them out with our air compressor (although you could probably just beat the dust out of the two triangular filters like an old-fashioned housewife beats a rug), tie themâ€”the two triangular filters, not the hepa filterâ€”into a pillow case, wash them in the washing machine, and dry them in the dryer with no fabric softener.Another tip: If your vaccum begins to smell not so fresh (say, like a giant dog butt), put a few of those fabric softener pellets/beads (like Downey Unstopables) between the two triangular filters. They are dry, so they won't harm anything, but they will cause the vacuum to put out their scent each time you use it, which is much, much more pleasant than giant-dog-butt scent. When their scent wears out (or when you replace the filters with clean ones), just replace the beads with new.Â Aaaaanyway, I did finally order a spare vacuum, just in case. When it arrived, I opened the box to find I had been sent a used vacuum. Gross! Hair in the brushes, hair and dirt in the dust bin. Oh my gosh, so disgusting. Hubs made it worse by pointing out I could have been sent a vacuum someone WITH BEDBUGS had used and returned. (The strangest part is that the box had a label from another department store.) The Amazon customer service representative facilitated a return and replacement, which I received yesterday. You'll be relieved to note it was brand new, never used. I assembled it (took approximately 1.35 minutes), and I plan to keep it upstairs, mostly unused until my original one finally gives up the ghost.</t>
  </si>
  <si>
    <t>Origin Designs Ron Heikes</t>
  </si>
  <si>
    <t>AEXIBKQY4JBXU2YXXM455ZF2CZMQ</t>
  </si>
  <si>
    <t>This vacuum really sucks...in a good way...but</t>
  </si>
  <si>
    <t>Sent my last Shark Upright out to pasture due to it's lack of suction.  Per other reviewers observations I have to concur that pushing this unit around on low pile carpet is a complete workout.  Like mowing a crabgrass lawn with a hand mower.  I'm 6'-2" barely overweight, play sports regularly, do yoga etc and I was amazed at the amount of resistance when vacuuming a low pile carpet.  It did a excellent job but expect a workout.My old Shark had (2) self contained holders for additional accessories but this Nav360 Lift Away provides only (1) holder and it's up at the top of the handle therefore should you to have the long wand crevice tool there is no where to store it.  On the older shark said tool could be stored down near the base of the unit and it held (2) accessories.  Therefore any extra accessories will have to find another home other than the shark itself which is always annoying.Other than that if your familiar with other Shark Liftaways it's basically the same but with more suction.Hit the gym before vacuuming the carpet else just consider your carpet vacuuming as it having been a trip to the gym.  Ok...maybe a bit overboard on the analogy but just very surprised there was this much resistance when vacuuming.</t>
  </si>
  <si>
    <t>NC Shopper</t>
  </si>
  <si>
    <t>AEPVTEBWBOBUFUDDVF2UYZZKVFAQ</t>
  </si>
  <si>
    <t>"Lift-away" use isn't stable</t>
  </si>
  <si>
    <t>i had a Dyson Animal which I loved! But when a couple of small parts broke, the machine was inoperable and having it repaired was a limited possibility. They're so expensive, I was looking for an alternative so I chose this machine. It's actually better in many ways: it's lighter so it moves more easily, the beater bar assembly swivels easily, the suction isn't as much as Dyson, but it's very good. The one flaw is in using the "lift-away" pod with accessories. In its upright position the vacuum isn't heavy enough to remain stable using the lift-away.  Using the "lift-away" without stretching the hose, the vacuum will stay upright, but any amount of stretching that pulls on the hose will topple the vacuum. There is 4-5" space between the beater bar and the dust canister so I set my foot in that space to keep the vacuum from falling over. I haven't come up with another alternative but that space suggests SOMETHING with weight could slide in so I don't have to use my foot. This is my only complaint and is the reason for my rating of four stars.</t>
  </si>
  <si>
    <t>Heather EHeather E</t>
  </si>
  <si>
    <t>AF2RB742LHLUIRYQEQHBZ5P3MSWA</t>
  </si>
  <si>
    <t>HOLY COW!!! WOW!</t>
  </si>
  <si>
    <t>I feel absolutely gross posting the picture of what I just vacuumed. I feel like I am a pretty clean and tidy person. I had a ball Dyson vacuum for 13 years and the last couple years I feel that it was crapping out. I looked up the newer Dyson ball vacuum to purchase another then I came across this. The reviews I read were better so I gave it a shot. HOLY POOP!! I couldnâ€™t believe the results. The suction power was unbelievable. Yes, it is a tad heavy but so was my Dyson so I didnâ€™t mind. My cons are when emptying the canister into the trash, it goes everywhere. I have to put my hand in there to pull out the hair and debris. I didnâ€™t have to do that with my Dyson.I read that the cord was too short for some people but itâ€™s not. Itâ€™s longer than my Dyson so it was a plus for me.Also, it is very hard to push on rugs and especially shaggy rugs even with the suction is released to help. Most the time the light turned red and I couldnâ€™t vacuum over it.Other than that, this is the best vacuum Iâ€™ve ever had. I couldnâ€™t believe what it pulled up on my carpets ðŸ¤¢ and I vacuum weekly. Mind you this is carpet upstairs bedrooms and hallway only. We donâ€™t wear shoes or have pets on the carpet. Pulled up years of dust that my Dyson did not pull up. Highly recommend!!</t>
  </si>
  <si>
    <t>AENZH5O5UY27OJSTDBW2ZVMOAIMA</t>
  </si>
  <si>
    <t>Works great, I use it for everything</t>
  </si>
  <si>
    <t>I originally purchase for our second home.  the first one I purchased I had to return as it lost suction after three uses.  the return was so simple, no hassles at all.  I have been an avid Shark user for the stick vacs for a long time. I have used them in our RV and in our home on the wood floors for touch up cleaning in between full cleaning so I thought I would try the bigger vacuum.  I have received the new one, I decided to keep it in our main home.  So far so good, I use it daily and love it.  The hose is a little stiff, so definitely hold on to the unit if you use the hose as the base will fall over.  Hopefully it will become a little more flexible as we use it more.</t>
  </si>
  <si>
    <t>SH</t>
  </si>
  <si>
    <t>AGGR24IAROH56WWQHJK4OVXYMJ3Q</t>
  </si>
  <si>
    <t>Adjustable suction</t>
  </si>
  <si>
    <t>I bought the shark 352 vacuum because it ticked all the boxes. When it arrived I put it together quickly and started it up. Ran like a champ! EXCEPT when I went from tile floor to wall to wall carpet! Vacuuming that carpet was so difficult I gave up. My husband took over and got it done but he was sweating like he had a hard workout at the gym.Today I tried again because hubby is away. Forget about it! It was even difficult on a short nap area rug. Thatâ€™s just not right that 1000â€™s of people bought this machine only to be able to do bare floors and then hire a muscle man to finish the job.So, I took to the internet. After a bunch of poking around I tried a chat. The AI character got me to pay $5 to chat with a real person (or maybe a more knowledgeable AI character). The $5 â€œpersonâ€ told me thereâ€™s a dial on the front of the machine that helps with suction. After scouring the machine for a dial and not seeing anything resembling what I was looking for I stood the monster up and there, right on the tube right under the handle was some black writing that caught my eye. Sure enough, there was a â€œdialâ€. I turned the dial, started it up and, tada, no muscle man needed!Youâ€™d think Shark would increase the font size, or put the writing in bright red letters. Anyway, I do like the machine. Now, about that muscle man!</t>
  </si>
  <si>
    <t>Malarie</t>
  </si>
  <si>
    <t>AG2IJ5RIRNDQ63MGNKAZJARKV2PA</t>
  </si>
  <si>
    <t>AMAZING SUCTION!</t>
  </si>
  <si>
    <t>Iâ€™ve been looking for a vacuum that reallllllly gets the job done and picks up pet hair mostly. I had a black and decker cordless vacuum before this and although the cordless aspect was great, it died frequently and never fully picked up everything I wanted. Now this vacuum has changed my life lol when I first used it I immediately noticed the amazing suction to the carpet, to the point where if you vacuum for long youâ€™ll actually get a small arm workout lol I vacuumed my carpet three times and I realized how terrible my other vacuum was because it picked up what Iâ€™m pretty sure was leftover carpet powder from weeks ago even after vacuuming everyday. This has a large cabin for dust and dirt which is a game changer and the cord makes it so youâ€™re not running out of battery. Iâ€™m obsessed with this vacuum and for the price?! You canâ€™t beat it, trust me youâ€™ll love this donâ€™t hesitate get it! Side note: I have two animals and vacuum everyday but really donâ€™t need to with this vacuum bc of how good it is!</t>
  </si>
  <si>
    <t>KFeld</t>
  </si>
  <si>
    <t>AEJRIJHYFQNEOHUEP2IKQHBHGTSA</t>
  </si>
  <si>
    <t>Lightweight, strong suction and reasonably priced</t>
  </si>
  <si>
    <t>I did a lot of research before settling on this model.  Shark consistently gets top reviews from independent researchers.  I bought this over black Friday and it was a very good deal.Pros: I like the fact that it is much lighter than comparable vacuums, isn't as loud, is easy to maneuver and has great suction power.  It also detaches to a handheld model for stairs, drapes, furniture and hard to reach places.  The hose detaches in 2 places to make it easy for using the wand.Cons:  the power cord is a little short and is located near the bottom of the unit, which I don't care for--I have to bend down to pick it up to keep from stepping on it.  The dirt collector is smaller than my Hoover and has to be emptied more often.  Dust can get stuck in some of the corners and I have to pull it out manually.  You have to unlock both sides of the container to empty the contents, which I found cumbersome.  It would have been easier to just have a lever at the bottom that is pushed and the whole bottom opens up.  There are several filters which the manual says can be cleaned every few months but I find it gets very dirty quickly so I clean it more often.  The location to keep the tools is awful--really a poor design--it's up by the handle and in the way so I have to remove them until I'm done.  A better place would be down the side and out of the way.Despite these design criticisms, I do like the Shark and am happy I purchased it.  I would have given it 5 stars but for these few dings.</t>
  </si>
  <si>
    <t xml:space="preserve">J. Jackson </t>
  </si>
  <si>
    <t>AGWQVR2X4RU75GHBYFIUFIXZ6FSA</t>
  </si>
  <si>
    <t>This vacuum inspired me to write my 1st ever product review that's how amazing it is!</t>
  </si>
  <si>
    <t>If the way this vacuum operates is across the board- purchase this vacuum! I don't even know if I've ever even written a product review before- that's how inspiring this vacuum is. I have an elderly dog and just replaced the bedroom carpet so want to try to keep in the best condition possible. I could not believe the amount of dust, dirt and dog hair that this vacuum pulled up (truly a disgusting amount.) The suction was so strong in the areas where I am replacing carpet it almost pulled the carpet up. I should have taken a photo and uploaded. What I also love is that the bottom part is smaller than my other vacuum so I am picking it up less so it's easier to maneuver. I cannot believe what a game changer this vacuum is- literally the air quality in my house is better after vacuuming that is how much dirt and pet hair my prior vacuum was not pulling in.</t>
  </si>
  <si>
    <t>Kat</t>
  </si>
  <si>
    <t>AGP3KNBEKCFKEUZZ4VJDD2DNHMSQ</t>
  </si>
  <si>
    <t>YAY!! Finally a vacuum worthy of my dirty floors</t>
  </si>
  <si>
    <t>I spent $100 or so before the holidays on a Eureka. Suction great until it stopped sucking. The entire putting together process was a disaster. Waste of money. Finally after research on Bissel, Shark, and I wish I could afford Dyson. But No. package arrived in no  descript box. Put it together in 5 min and oh my word! Suction was crazy! My blue gray rug is actually clean! I used the upholstery tool and cleaned all the dog hair &amp; my long hair off the couch.  The bare floor setting, I have tile  everywhere except 3 bedrooms and living room, I could not believe how filthy the carpets were! The canister is smaller, but seals well.  I dumped the canister 3 times after vacuuming hard tile and carpet (1900 sf) and am thrilled!  I too wish for a longer cord, but itâ€™s not a breaking deal. Oh no! It does have a roller brush but the roller is simple, not covered. I easily cut my hair from the bottom and rolled the long hair out. It did not have to remove anything or take apart the machine. Itâ€™s light weight, gets u set stuff and the hand part comes out to do sofas or dog beds.. ahem. I was also pleased with the price.  ðŸ™‚  if youâ€™re in a $200 budget range this vacuum rocks.</t>
  </si>
  <si>
    <t>Luis Rom</t>
  </si>
  <si>
    <t>AEZ44UHQORTJBNQX5X57NUIYQT7A</t>
  </si>
  <si>
    <t>Great wallet</t>
  </si>
  <si>
    <t>My son love this wallet .. amazing quality - elegant design and good leather design</t>
  </si>
  <si>
    <t xml:space="preserve">Rophine Belvett </t>
  </si>
  <si>
    <t>AGT6UA7Y2QMRBZ4OWVK4WSSXJA3A</t>
  </si>
  <si>
    <t>soooo classy</t>
  </si>
  <si>
    <t>I bought this for a gift for my husband! its very durable, it feels light but the quality is  really good for the cost and it holds all his cards!</t>
  </si>
  <si>
    <t xml:space="preserve">Victoria </t>
  </si>
  <si>
    <t>AE7Z36QATV22RAEOKTY6IAMOUNRQ</t>
  </si>
  <si>
    <t>Best gift ever!</t>
  </si>
  <si>
    <t>My son loves his wallet. Fits perfectly in his pocket! The design is beautiful! I love his wallet and definitely would buy it again! Itâ€™s worth your money! Trust me!</t>
  </si>
  <si>
    <t>Charles Rich</t>
  </si>
  <si>
    <t>AGZ2VI44XU3WUBCKPRE6ZR7MHNRQ</t>
  </si>
  <si>
    <t>Itâ€™s exactly as pictured seems to be of high-quality has a great look and is very functional</t>
  </si>
  <si>
    <t>BFBF</t>
  </si>
  <si>
    <t>AEIPJC2A4TO7INRPH5PEK25M3XVA</t>
  </si>
  <si>
    <t>Nice wallet but imperfection out of the box</t>
  </si>
  <si>
    <t>Its a very nice look, feel, material and function but as you see from the picture before I even took it out, the material of the red stripe inside the G is not there and you can see the white underneath. I initiated a return but decided to cancel it and keep it. Its not that bad. Its great otherwise.</t>
  </si>
  <si>
    <t xml:space="preserve">R J Bradford </t>
  </si>
  <si>
    <t>AFNEG2DCW6WH7GYF4RSYKB3ET7ZQ</t>
  </si>
  <si>
    <t>Good quality wallet</t>
  </si>
  <si>
    <t>I've had this wallet for 5+ years.  Still good quality now as the first day I bought it!</t>
  </si>
  <si>
    <t>Raudel Urquiaga</t>
  </si>
  <si>
    <t>AGVVFTLVSXOTKDPOZZF6V36Z7NGA</t>
  </si>
  <si>
    <t>Buena calidad</t>
  </si>
  <si>
    <t>Se ve muy bien</t>
  </si>
  <si>
    <t>Golf4</t>
  </si>
  <si>
    <t>AF4V3ONLT6OAPAE7OIWPIMZMJHXA</t>
  </si>
  <si>
    <t>You get your Money's Worth</t>
  </si>
  <si>
    <t>I have several Designer wallets and this one is my favorite. It meets all of my needs, I am able to carry three credit cards, ID, couple of insurance cards and of coarse the most important there are two pockets for currency. It is stylish with the red and black . The black has a nice texture with the red printed "GUESS". The attractive design is also has a soft feel and is slim to carry in your back pocket. Of coarse if you carry ten or more credit cards that might make you feel there is a brick in you back pocket.I was lucky and was able to purchase it when it went on sale at $20 (currently in the $25) still a good price for this wallet.At this time I could not find anything I dislike. I may not use those other designer wallets at least for a while.</t>
  </si>
  <si>
    <t>AustinAustin</t>
  </si>
  <si>
    <t>AGUKU7PJYBGWMNNYANDTUIKR56IA</t>
  </si>
  <si>
    <t>4 Years going strong</t>
  </si>
  <si>
    <t>Wallets that last 4+ years are considered high quality in their materials, and this wallet fits well into that category</t>
  </si>
  <si>
    <t>AENMJSH2JZ4FZOXPTC7SOHF6G6QA</t>
  </si>
  <si>
    <t>decent for the price</t>
  </si>
  <si>
    <t>Decent wallet for the price. Probably not real leather at this price point</t>
  </si>
  <si>
    <t>Karen Rampone</t>
  </si>
  <si>
    <t>AERS63MUESZ5VJQSB47L5RBNRD6A</t>
  </si>
  <si>
    <t>Nice looking wallet</t>
  </si>
  <si>
    <t>Christmas gift</t>
  </si>
  <si>
    <t>Juan de leon</t>
  </si>
  <si>
    <t>AHPY43XNMO7ZU5JRC27I7IMI4MCQ</t>
  </si>
  <si>
    <t>Muy buena calidad</t>
  </si>
  <si>
    <t>Me gusta mucho</t>
  </si>
  <si>
    <t>Christine R.Christine R.</t>
  </si>
  <si>
    <t>AFRNO3HD76HCXNGRKSVILKYFQUQQ</t>
  </si>
  <si>
    <t>Came In An Ugly Plastic Bad, Quality Is A Bit Iffy</t>
  </si>
  <si>
    <t>I was extremely disappointed to see the wallet had arrived for me in an ugly plastic bag, unlike the rest of the reviews' pictures. This was meant to be a gift but I certainly cannot gift it like this. Additionally, the material is sort of fraying on the red Guess band...? The clear plastic on the inside of the wallet looks all scratched up. The leather material although lovely looks like it has a bit of wear and tear...? If there was not a tag on the inside, I'd have believed my piece was used.UPDATE: Amazon customer service was kind enough to send me a replacement! This time I received the proper packaging as well as the Guess card within the wallet. However, my replacement now has imperfections. Most prominently, there are black smudges by the Guess logo. The last three pictures are my replacement wallet and as you can see the red band is much more dull compared to the first wallet! Other than the black marks, there are also other slight flaws with the wallet! I am very upset!!!</t>
  </si>
  <si>
    <t>Marcos Baez</t>
  </si>
  <si>
    <t>AH4AIBMUF4XGB2XC2GLBEQB6ANDQ</t>
  </si>
  <si>
    <t>Calidad superior hermosa y buen precio</t>
  </si>
  <si>
    <t>George lucas JaureguiGeorge lucas Jauregui</t>
  </si>
  <si>
    <t>AH4L3NTMH5QM3GJNIZ6FFNPZRTMA</t>
  </si>
  <si>
    <t>excelente</t>
  </si>
  <si>
    <t>Steven Gantt</t>
  </si>
  <si>
    <t>AHGECOUM6ZFOZUHNOWD244LTFJAQ</t>
  </si>
  <si>
    <t>Impossible to lose!</t>
  </si>
  <si>
    <t>I got this as a F-Day present for my Dad. I have a red leather wallet I found at a one off shop years ago - itâ€™s hard to misplace because itâ€™s friggin red right. So I am telling my dad about this and he says â€œI need a new wallet but not black because Iâ€™ve misplaced it and it was just in the shadows.â€ So Iâ€™m looking for stylish and green - noâ€¦ blue - no and I see this fine ole wallet with red on it.Not only is it pleasing to the eye andâ€¦ wallet, but itâ€™s also pretty easy to say â€œYeah I misplaced my wallet itâ€™s black with a big ole red stripe on it.â€BOOM - then you have you previously misplaced wallet back and no longer is it fraternising with the likes of whatever kind of gutter trash wallets occupy the lost and founds across the nation but itâ€™s in your pocket, where it belongsâ€¦ and guess who makes itâ€¦</t>
  </si>
  <si>
    <t>Freddy Serrano Sanmiguel</t>
  </si>
  <si>
    <t>AEIYT4FKXTCVLIKPV66IBGDCMIUQ</t>
  </si>
  <si>
    <t>CALIDAD Y CUMPLIMIENTO</t>
  </si>
  <si>
    <t>Este producto lo pedÃ­ para uso personal, no tiene nada que envidiarle a grandes marcas. Aparte de calidad en sus materiales presenta un buen diseÃ±o.Lo recomiendo "GUESS"</t>
  </si>
  <si>
    <t>john</t>
  </si>
  <si>
    <t>AHUOZ4WHOQQKXO2HF73JRKLEQWQA</t>
  </si>
  <si>
    <t>Useful</t>
  </si>
  <si>
    <t>It does its job, i can place my credit cards and bills in it easily</t>
  </si>
  <si>
    <t>AHOSSYLLBDYH3HBYKLOVA7DXBQJQ</t>
  </si>
  <si>
    <t>Beautiful wallet but took too long to receive</t>
  </si>
  <si>
    <t>The wallet is beautiful, classy, and luxurious. The seller took a week and a half to ship it out, causing it to arrive very late, if there was an issue they should of reached out and let me know and that would of been no problem but since they didnâ€™t I refuse to purchase from this seller again. I see far too many reviews here saying it took weeks to months for the seller to ship the customers items out and thatâ€™s totally unacceptable here on Amazon.</t>
  </si>
  <si>
    <t>Roberto RodrÃ­guezRoberto RodrÃ­guez</t>
  </si>
  <si>
    <t>AE5KYF2QVH6VMX4F4FAZS57E2FXQ</t>
  </si>
  <si>
    <t>Un poco liviana, pero parece buena.</t>
  </si>
  <si>
    <t>Es bonita, igual a la imagen publicada. Me gustÃ³.</t>
  </si>
  <si>
    <t>Clara</t>
  </si>
  <si>
    <t>Jonathan Massey</t>
  </si>
  <si>
    <t>rn305</t>
  </si>
  <si>
    <t>Product_ID</t>
  </si>
  <si>
    <t>PROD001</t>
  </si>
  <si>
    <t>PROD002</t>
  </si>
  <si>
    <t>PROD003</t>
  </si>
  <si>
    <t>PROD004</t>
  </si>
  <si>
    <t>PROD005</t>
  </si>
  <si>
    <t>PROD006</t>
  </si>
  <si>
    <t>PROD007</t>
  </si>
  <si>
    <t>PROD008</t>
  </si>
  <si>
    <t>PROD009</t>
  </si>
  <si>
    <t>PROD010</t>
  </si>
  <si>
    <t>PROD011</t>
  </si>
  <si>
    <t>PROD012</t>
  </si>
  <si>
    <t>PROD013</t>
  </si>
  <si>
    <t>PROD014</t>
  </si>
  <si>
    <t>PROD015</t>
  </si>
  <si>
    <t>PROD016</t>
  </si>
  <si>
    <t>PROD017</t>
  </si>
  <si>
    <t>PROD018</t>
  </si>
  <si>
    <t>PROD019</t>
  </si>
  <si>
    <t>PROD020</t>
  </si>
  <si>
    <t>PROD021</t>
  </si>
  <si>
    <t>PROD022</t>
  </si>
  <si>
    <t>PROD023</t>
  </si>
  <si>
    <t>PROD024</t>
  </si>
  <si>
    <t>PROD025</t>
  </si>
  <si>
    <t>PROD026</t>
  </si>
  <si>
    <t>PROD027</t>
  </si>
  <si>
    <t>PROD028</t>
  </si>
  <si>
    <t>PROD029</t>
  </si>
  <si>
    <t>PROD030</t>
  </si>
  <si>
    <t>PROD031</t>
  </si>
  <si>
    <t>PROD032</t>
  </si>
  <si>
    <t>PROD033</t>
  </si>
  <si>
    <t>PROD034</t>
  </si>
  <si>
    <t>PROD035</t>
  </si>
  <si>
    <t>PROD036</t>
  </si>
  <si>
    <t>PROD037</t>
  </si>
  <si>
    <t>PROD038</t>
  </si>
  <si>
    <t>PROD039</t>
  </si>
  <si>
    <t>PROD040</t>
  </si>
  <si>
    <t>PROD041</t>
  </si>
  <si>
    <t>PROD042</t>
  </si>
  <si>
    <t>PROD043</t>
  </si>
  <si>
    <t>PROD044</t>
  </si>
  <si>
    <t>PROD045</t>
  </si>
  <si>
    <t>PROD046</t>
  </si>
  <si>
    <t>PROD047</t>
  </si>
  <si>
    <t>PROD048</t>
  </si>
  <si>
    <t>PROD049</t>
  </si>
  <si>
    <t>PROD050</t>
  </si>
  <si>
    <t>PROD051</t>
  </si>
  <si>
    <t>PROD052</t>
  </si>
  <si>
    <t>PROD053</t>
  </si>
  <si>
    <t>PROD054</t>
  </si>
  <si>
    <t>PROD055</t>
  </si>
  <si>
    <t>PROD056</t>
  </si>
  <si>
    <t>PROD057</t>
  </si>
  <si>
    <t>PROD058</t>
  </si>
  <si>
    <t>PROD059</t>
  </si>
  <si>
    <t>PROD060</t>
  </si>
  <si>
    <t>PROD061</t>
  </si>
  <si>
    <t>PROD062</t>
  </si>
  <si>
    <t>PROD063</t>
  </si>
  <si>
    <t>PROD064</t>
  </si>
  <si>
    <t>PROD065</t>
  </si>
  <si>
    <t>PROD066</t>
  </si>
  <si>
    <t>PROD067</t>
  </si>
  <si>
    <t>PROD068</t>
  </si>
  <si>
    <t>PROD069</t>
  </si>
  <si>
    <t>PROD070</t>
  </si>
  <si>
    <t>PROD071</t>
  </si>
  <si>
    <t>PROD072</t>
  </si>
  <si>
    <t>PROD073</t>
  </si>
  <si>
    <t>PROD074</t>
  </si>
  <si>
    <t>PROD075</t>
  </si>
  <si>
    <t>PROD076</t>
  </si>
  <si>
    <t>PROD077</t>
  </si>
  <si>
    <t>PROD078</t>
  </si>
  <si>
    <t>PROD079</t>
  </si>
  <si>
    <t>PROD080</t>
  </si>
  <si>
    <t>PROD081</t>
  </si>
  <si>
    <t>PROD082</t>
  </si>
  <si>
    <t>PROD083</t>
  </si>
  <si>
    <t>PROD084</t>
  </si>
  <si>
    <t>PROD085</t>
  </si>
  <si>
    <t>PROD086</t>
  </si>
  <si>
    <t>PROD087</t>
  </si>
  <si>
    <t>PROD088</t>
  </si>
  <si>
    <t>PROD089</t>
  </si>
  <si>
    <t>PROD090</t>
  </si>
  <si>
    <t>PROD091</t>
  </si>
  <si>
    <t>PROD092</t>
  </si>
  <si>
    <t>PROD093</t>
  </si>
  <si>
    <t>PROD094</t>
  </si>
  <si>
    <t>PROD095</t>
  </si>
  <si>
    <t>PROD096</t>
  </si>
  <si>
    <t>PROD097</t>
  </si>
  <si>
    <t>PROD098</t>
  </si>
  <si>
    <t>PROD099</t>
  </si>
  <si>
    <t>PROD100</t>
  </si>
  <si>
    <t>PROD101</t>
  </si>
  <si>
    <t>PROD102</t>
  </si>
  <si>
    <t>PROD103</t>
  </si>
  <si>
    <t>PROD104</t>
  </si>
  <si>
    <t>PROD105</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</si>
  <si>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</si>
  <si>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</si>
  <si>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</si>
  <si>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</si>
  <si>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</si>
  <si>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</si>
  <si>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</si>
  <si>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</si>
  <si>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</si>
  <si>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</si>
  <si>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</si>
  <si>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</si>
  <si>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</si>
  <si>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</si>
  <si>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</si>
  <si>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</si>
  <si>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</si>
  <si>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</si>
  <si>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</si>
  <si>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</si>
  <si>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</si>
  <si>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</si>
  <si>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</si>
  <si>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</si>
  <si>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</si>
  <si>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</si>
  <si>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</si>
  <si>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</si>
  <si>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</si>
  <si>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</si>
  <si>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</si>
  <si>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</si>
  <si>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</si>
  <si>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</si>
  <si>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</si>
  <si>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</si>
  <si>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</si>
  <si>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</si>
  <si>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</si>
  <si>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</si>
  <si>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</si>
  <si>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</si>
  <si>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</si>
  <si>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</si>
  <si>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</si>
  <si>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</si>
  <si>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</si>
  <si>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</si>
  <si>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</si>
  <si>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</si>
  <si>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</si>
  <si>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</si>
  <si>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</si>
  <si>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</si>
  <si>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</si>
  <si>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</si>
  <si>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</si>
  <si>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</si>
  <si>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</si>
  <si>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</si>
  <si>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</si>
  <si>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</si>
  <si>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</si>
  <si>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</si>
  <si>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</si>
  <si>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</si>
  <si>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</si>
  <si>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</si>
  <si>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</si>
  <si>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</si>
  <si>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</si>
  <si>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</si>
  <si>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</si>
  <si>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</si>
  <si>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</si>
  <si>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</si>
  <si>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</si>
  <si>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</si>
  <si>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</si>
  <si>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</si>
  <si>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</si>
  <si>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</si>
  <si>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</si>
  <si>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</si>
  <si>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</si>
  <si>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</si>
  <si>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</si>
  <si>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</si>
  <si>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</si>
  <si>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</si>
  <si>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</si>
  <si>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</si>
  <si>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</si>
  <si>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</si>
  <si>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</si>
  <si>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PROD201</t>
  </si>
  <si>
    <t>PROD202</t>
  </si>
  <si>
    <t>PROD203</t>
  </si>
  <si>
    <t>PROD204</t>
  </si>
  <si>
    <t>PROD205</t>
  </si>
  <si>
    <t>PROD206</t>
  </si>
  <si>
    <t>PROD207</t>
  </si>
  <si>
    <t>PROD208</t>
  </si>
  <si>
    <t>PROD209</t>
  </si>
  <si>
    <t>PROD210</t>
  </si>
  <si>
    <t>PROD211</t>
  </si>
  <si>
    <t>PROD212</t>
  </si>
  <si>
    <t>PROD213</t>
  </si>
  <si>
    <t>PROD214</t>
  </si>
  <si>
    <t>PROD215</t>
  </si>
  <si>
    <t>PROD216</t>
  </si>
  <si>
    <t>PROD217</t>
  </si>
  <si>
    <t>PROD218</t>
  </si>
  <si>
    <t>PROD219</t>
  </si>
  <si>
    <t>PROD220</t>
  </si>
  <si>
    <t>PROD221</t>
  </si>
  <si>
    <t>PROD222</t>
  </si>
  <si>
    <t>PROD223</t>
  </si>
  <si>
    <t>PROD224</t>
  </si>
  <si>
    <t>PROD225</t>
  </si>
  <si>
    <t>PROD226</t>
  </si>
  <si>
    <t>PROD227</t>
  </si>
  <si>
    <t>PROD228</t>
  </si>
  <si>
    <t>PROD229</t>
  </si>
  <si>
    <t>PROD230</t>
  </si>
  <si>
    <t>PROD231</t>
  </si>
  <si>
    <t>PROD232</t>
  </si>
  <si>
    <t>PROD233</t>
  </si>
  <si>
    <t>PROD234</t>
  </si>
  <si>
    <t>PROD235</t>
  </si>
  <si>
    <t>PROD236</t>
  </si>
  <si>
    <t>PROD237</t>
  </si>
  <si>
    <t>PROD238</t>
  </si>
  <si>
    <t>PROD239</t>
  </si>
  <si>
    <t>PROD240</t>
  </si>
  <si>
    <t>PROD241</t>
  </si>
  <si>
    <t>PROD242</t>
  </si>
  <si>
    <t>PROD243</t>
  </si>
  <si>
    <t>PROD244</t>
  </si>
  <si>
    <t>PROD245</t>
  </si>
  <si>
    <t>PROD246</t>
  </si>
  <si>
    <t>PROD247</t>
  </si>
  <si>
    <t>PROD248</t>
  </si>
  <si>
    <t>PROD249</t>
  </si>
  <si>
    <t>PROD250</t>
  </si>
  <si>
    <t>PROD251</t>
  </si>
  <si>
    <t>PROD252</t>
  </si>
  <si>
    <t>PROD253</t>
  </si>
  <si>
    <t>PROD254</t>
  </si>
  <si>
    <t>PROD255</t>
  </si>
  <si>
    <t>PROD256</t>
  </si>
  <si>
    <t>PROD257</t>
  </si>
  <si>
    <t>PROD258</t>
  </si>
  <si>
    <t>PROD259</t>
  </si>
  <si>
    <t>PROD260</t>
  </si>
  <si>
    <t>PROD261</t>
  </si>
  <si>
    <t>PROD262</t>
  </si>
  <si>
    <t>PROD263</t>
  </si>
  <si>
    <t>PROD264</t>
  </si>
  <si>
    <t>PROD265</t>
  </si>
  <si>
    <t>PROD266</t>
  </si>
  <si>
    <t>PROD267</t>
  </si>
  <si>
    <t>PROD268</t>
  </si>
  <si>
    <t>PROD269</t>
  </si>
  <si>
    <t>PROD270</t>
  </si>
  <si>
    <t>PROD271</t>
  </si>
  <si>
    <t>PROD272</t>
  </si>
  <si>
    <t>PROD273</t>
  </si>
  <si>
    <t>PROD274</t>
  </si>
  <si>
    <t>PROD275</t>
  </si>
  <si>
    <t>PROD276</t>
  </si>
  <si>
    <t>PROD277</t>
  </si>
  <si>
    <t>PROD278</t>
  </si>
  <si>
    <t>PROD279</t>
  </si>
  <si>
    <t>PROD280</t>
  </si>
  <si>
    <t>PROD281</t>
  </si>
  <si>
    <t>PROD282</t>
  </si>
  <si>
    <t>PROD283</t>
  </si>
  <si>
    <t>PROD284</t>
  </si>
  <si>
    <t>PROD285</t>
  </si>
  <si>
    <t>PROD286</t>
  </si>
  <si>
    <t>PROD287</t>
  </si>
  <si>
    <t>PROD288</t>
  </si>
  <si>
    <t>PROD289</t>
  </si>
  <si>
    <t>PROD290</t>
  </si>
  <si>
    <t>PROD291</t>
  </si>
  <si>
    <t>PROD292</t>
  </si>
  <si>
    <t>PROD293</t>
  </si>
  <si>
    <t>PROD294</t>
  </si>
  <si>
    <t>PROD295</t>
  </si>
  <si>
    <t>PROD296</t>
  </si>
  <si>
    <t>PROD297</t>
  </si>
  <si>
    <t>PROD298</t>
  </si>
  <si>
    <t>PROD299</t>
  </si>
  <si>
    <t>PROD300</t>
  </si>
  <si>
    <t>PROD301</t>
  </si>
  <si>
    <t>PROD302</t>
  </si>
  <si>
    <t>PROD303</t>
  </si>
  <si>
    <t>PROD304</t>
  </si>
  <si>
    <t>PROD305</t>
  </si>
  <si>
    <t>PROD306</t>
  </si>
  <si>
    <t>PROD307</t>
  </si>
  <si>
    <t>PROD308</t>
  </si>
  <si>
    <t>PROD309</t>
  </si>
  <si>
    <t>PROD310</t>
  </si>
  <si>
    <t>PROD311</t>
  </si>
  <si>
    <t>PROD312</t>
  </si>
  <si>
    <t>PROD313</t>
  </si>
  <si>
    <t>PROD314</t>
  </si>
  <si>
    <t>PROD315</t>
  </si>
  <si>
    <t>PROD316</t>
  </si>
  <si>
    <t>PROD317</t>
  </si>
  <si>
    <t>PROD318</t>
  </si>
  <si>
    <t>PROD319</t>
  </si>
  <si>
    <t>PROD320</t>
  </si>
  <si>
    <t>PROD321</t>
  </si>
  <si>
    <t>PROD322</t>
  </si>
  <si>
    <t>PROD323</t>
  </si>
  <si>
    <t>PROD324</t>
  </si>
  <si>
    <t>PROD325</t>
  </si>
  <si>
    <t>PROD326</t>
  </si>
  <si>
    <t>PROD327</t>
  </si>
  <si>
    <t>PROD328</t>
  </si>
  <si>
    <t>PROD329</t>
  </si>
  <si>
    <t>PROD330</t>
  </si>
  <si>
    <t>PROD331</t>
  </si>
  <si>
    <t>PROD332</t>
  </si>
  <si>
    <t>PROD333</t>
  </si>
  <si>
    <t>PROD334</t>
  </si>
  <si>
    <t>PROD335</t>
  </si>
  <si>
    <t>PROD336</t>
  </si>
  <si>
    <t>PROD337</t>
  </si>
  <si>
    <t>PROD338</t>
  </si>
  <si>
    <t>PROD339</t>
  </si>
  <si>
    <t>PROD340</t>
  </si>
  <si>
    <t>PROD341</t>
  </si>
  <si>
    <t>PROD342</t>
  </si>
  <si>
    <t>PROD343</t>
  </si>
  <si>
    <t>PROD344</t>
  </si>
  <si>
    <t>PROD345</t>
  </si>
  <si>
    <t>PROD346</t>
  </si>
  <si>
    <t>PROD347</t>
  </si>
  <si>
    <t>PROD348</t>
  </si>
  <si>
    <t>PROD349</t>
  </si>
  <si>
    <t>PROD350</t>
  </si>
  <si>
    <t>PROD351</t>
  </si>
  <si>
    <t>PROD352</t>
  </si>
  <si>
    <t>PROD353</t>
  </si>
  <si>
    <t>PROD354</t>
  </si>
  <si>
    <t>PROD355</t>
  </si>
  <si>
    <t>PROD356</t>
  </si>
  <si>
    <t>PROD357</t>
  </si>
  <si>
    <t>PROD358</t>
  </si>
  <si>
    <t>PROD359</t>
  </si>
  <si>
    <t>PROD360</t>
  </si>
  <si>
    <t>PROD361</t>
  </si>
  <si>
    <t>PROD362</t>
  </si>
  <si>
    <t>PROD363</t>
  </si>
  <si>
    <t>PROD364</t>
  </si>
  <si>
    <t>PROD365</t>
  </si>
  <si>
    <t>PROD366</t>
  </si>
  <si>
    <t>PROD367</t>
  </si>
  <si>
    <t>PROD368</t>
  </si>
  <si>
    <t>PROD369</t>
  </si>
  <si>
    <t>PROD370</t>
  </si>
  <si>
    <t>PROD371</t>
  </si>
  <si>
    <t>PROD372</t>
  </si>
  <si>
    <t>PROD373</t>
  </si>
  <si>
    <t>PROD374</t>
  </si>
  <si>
    <t>PROD375</t>
  </si>
  <si>
    <t>PROD376</t>
  </si>
  <si>
    <t>PROD377</t>
  </si>
  <si>
    <t>PROD378</t>
  </si>
  <si>
    <t>PROD379</t>
  </si>
  <si>
    <t>PROD380</t>
  </si>
  <si>
    <t>PROD381</t>
  </si>
  <si>
    <t>PROD382</t>
  </si>
  <si>
    <t>PROD383</t>
  </si>
  <si>
    <t>PROD384</t>
  </si>
  <si>
    <t>PROD385</t>
  </si>
  <si>
    <t>PROD386</t>
  </si>
  <si>
    <t>PROD387</t>
  </si>
  <si>
    <t>PROD388</t>
  </si>
  <si>
    <t>PROD389</t>
  </si>
  <si>
    <t>PROD390</t>
  </si>
  <si>
    <t>PROD391</t>
  </si>
  <si>
    <t>PROD392</t>
  </si>
  <si>
    <t>PROD393</t>
  </si>
  <si>
    <t>PROD394</t>
  </si>
  <si>
    <t>PROD395</t>
  </si>
  <si>
    <t>PROD396</t>
  </si>
  <si>
    <t>PROD397</t>
  </si>
  <si>
    <t>PROD398</t>
  </si>
  <si>
    <t>PROD399</t>
  </si>
  <si>
    <t>PROD400</t>
  </si>
  <si>
    <t>PROD401</t>
  </si>
  <si>
    <t>PROD402</t>
  </si>
  <si>
    <t>PROD403</t>
  </si>
  <si>
    <t>PROD404</t>
  </si>
  <si>
    <t>PROD405</t>
  </si>
  <si>
    <t>PROD406</t>
  </si>
  <si>
    <t>PROD407</t>
  </si>
  <si>
    <t>PROD408</t>
  </si>
  <si>
    <t>PROD409</t>
  </si>
  <si>
    <t>PROD410</t>
  </si>
  <si>
    <t>PROD411</t>
  </si>
  <si>
    <t>PROD412</t>
  </si>
  <si>
    <t>PROD413</t>
  </si>
  <si>
    <t>PROD414</t>
  </si>
  <si>
    <t>PROD415</t>
  </si>
  <si>
    <t>PROD416</t>
  </si>
  <si>
    <t>PROD417</t>
  </si>
  <si>
    <t>PROD418</t>
  </si>
  <si>
    <t>PROD419</t>
  </si>
  <si>
    <t>PROD420</t>
  </si>
  <si>
    <t>PROD421</t>
  </si>
  <si>
    <t>PROD422</t>
  </si>
  <si>
    <t>PROD423</t>
  </si>
  <si>
    <t>PROD424</t>
  </si>
  <si>
    <t>PROD425</t>
  </si>
  <si>
    <t>PROD426</t>
  </si>
  <si>
    <t>PROD427</t>
  </si>
  <si>
    <t>PROD428</t>
  </si>
  <si>
    <t>PROD429</t>
  </si>
  <si>
    <t>PROD430</t>
  </si>
  <si>
    <t>PROD431</t>
  </si>
  <si>
    <t>PROD432</t>
  </si>
  <si>
    <t>PROD433</t>
  </si>
  <si>
    <t>PROD434</t>
  </si>
  <si>
    <t>PROD435</t>
  </si>
  <si>
    <t>PROD436</t>
  </si>
  <si>
    <t>PROD437</t>
  </si>
  <si>
    <t>PROD438</t>
  </si>
  <si>
    <t>PROD439</t>
  </si>
  <si>
    <t>PROD440</t>
  </si>
  <si>
    <t>PROD441</t>
  </si>
  <si>
    <t>PROD442</t>
  </si>
  <si>
    <t>PROD443</t>
  </si>
  <si>
    <t>PROD444</t>
  </si>
  <si>
    <t>PROD445</t>
  </si>
  <si>
    <t>PROD446</t>
  </si>
  <si>
    <t>PROD447</t>
  </si>
  <si>
    <t>PROD448</t>
  </si>
  <si>
    <t>PROD449</t>
  </si>
  <si>
    <t>PROD450</t>
  </si>
  <si>
    <t>PROD451</t>
  </si>
  <si>
    <t>PROD452</t>
  </si>
  <si>
    <t>PROD453</t>
  </si>
  <si>
    <t>PROD454</t>
  </si>
  <si>
    <t>PROD455</t>
  </si>
  <si>
    <t>PROD456</t>
  </si>
  <si>
    <t>PROD457</t>
  </si>
  <si>
    <t>PROD458</t>
  </si>
  <si>
    <t>PROD459</t>
  </si>
  <si>
    <t>PROD460</t>
  </si>
  <si>
    <t>PROD461</t>
  </si>
  <si>
    <t>PROD462</t>
  </si>
  <si>
    <t>PROD463</t>
  </si>
  <si>
    <t>PROD464</t>
  </si>
  <si>
    <t>PROD465</t>
  </si>
  <si>
    <t>PROD466</t>
  </si>
  <si>
    <t>PROD467</t>
  </si>
  <si>
    <t>PROD468</t>
  </si>
  <si>
    <t>PROD469</t>
  </si>
  <si>
    <t>PROD470</t>
  </si>
  <si>
    <t>PROD471</t>
  </si>
  <si>
    <t>PROD472</t>
  </si>
  <si>
    <t>PROD473</t>
  </si>
  <si>
    <t>PROD474</t>
  </si>
  <si>
    <t>PROD475</t>
  </si>
  <si>
    <t>PROD476</t>
  </si>
  <si>
    <t>PROD477</t>
  </si>
  <si>
    <t>PROD478</t>
  </si>
  <si>
    <t>PROD479</t>
  </si>
  <si>
    <t>PROD480</t>
  </si>
  <si>
    <t>PROD481</t>
  </si>
  <si>
    <t>PROD482</t>
  </si>
  <si>
    <t>PROD483</t>
  </si>
  <si>
    <t>PROD484</t>
  </si>
  <si>
    <t>PROD485</t>
  </si>
  <si>
    <t>PROD486</t>
  </si>
  <si>
    <t>PROD487</t>
  </si>
  <si>
    <t>PROD488</t>
  </si>
  <si>
    <t>PROD489</t>
  </si>
  <si>
    <t>PROD490</t>
  </si>
  <si>
    <t>PROD491</t>
  </si>
  <si>
    <t>PROD492</t>
  </si>
  <si>
    <t>PROD493</t>
  </si>
  <si>
    <t>PROD494</t>
  </si>
  <si>
    <t>PROD495</t>
  </si>
  <si>
    <t>PROD496</t>
  </si>
  <si>
    <t>PROD497</t>
  </si>
  <si>
    <t>PROD498</t>
  </si>
  <si>
    <t>PROD499</t>
  </si>
  <si>
    <t>PROD500</t>
  </si>
  <si>
    <t>PROD501</t>
  </si>
  <si>
    <t>PROD502</t>
  </si>
  <si>
    <t>PROD503</t>
  </si>
  <si>
    <t>PROD504</t>
  </si>
  <si>
    <t>PROD505</t>
  </si>
  <si>
    <t>PROD506</t>
  </si>
  <si>
    <t>PROD507</t>
  </si>
  <si>
    <t>PROD508</t>
  </si>
  <si>
    <t>PROD509</t>
  </si>
  <si>
    <t>PROD510</t>
  </si>
  <si>
    <t>PROD511</t>
  </si>
  <si>
    <t>PROD512</t>
  </si>
  <si>
    <t>PROD513</t>
  </si>
  <si>
    <t>PROD514</t>
  </si>
  <si>
    <t>PROD515</t>
  </si>
  <si>
    <t>PROD516</t>
  </si>
  <si>
    <t>PROD517</t>
  </si>
  <si>
    <t>PROD518</t>
  </si>
  <si>
    <t>PROD519</t>
  </si>
  <si>
    <t>PROD520</t>
  </si>
  <si>
    <t>PROD521</t>
  </si>
  <si>
    <t>PROD522</t>
  </si>
  <si>
    <t>PROD523</t>
  </si>
  <si>
    <t>PROD524</t>
  </si>
  <si>
    <t>PROD525</t>
  </si>
  <si>
    <t>PROD526</t>
  </si>
  <si>
    <t>PROD527</t>
  </si>
  <si>
    <t>PROD528</t>
  </si>
  <si>
    <t>PROD529</t>
  </si>
  <si>
    <t>PROD530</t>
  </si>
  <si>
    <t>PROD531</t>
  </si>
  <si>
    <t>PROD532</t>
  </si>
  <si>
    <t>PROD533</t>
  </si>
  <si>
    <t>PROD534</t>
  </si>
  <si>
    <t>PROD535</t>
  </si>
  <si>
    <t>PROD536</t>
  </si>
  <si>
    <t>PROD537</t>
  </si>
  <si>
    <t>PROD538</t>
  </si>
  <si>
    <t>PROD539</t>
  </si>
  <si>
    <t>PROD540</t>
  </si>
  <si>
    <t>PROD541</t>
  </si>
  <si>
    <t>PROD542</t>
  </si>
  <si>
    <t>PROD543</t>
  </si>
  <si>
    <t>PROD544</t>
  </si>
  <si>
    <t>PROD545</t>
  </si>
  <si>
    <t>PROD546</t>
  </si>
  <si>
    <t>PROD547</t>
  </si>
  <si>
    <t>PROD548</t>
  </si>
  <si>
    <t>PROD549</t>
  </si>
  <si>
    <t>PROD550</t>
  </si>
  <si>
    <t>PROD551</t>
  </si>
  <si>
    <t>PROD552</t>
  </si>
  <si>
    <t>PROD553</t>
  </si>
  <si>
    <t>PROD554</t>
  </si>
  <si>
    <t>PROD555</t>
  </si>
  <si>
    <t>PROD556</t>
  </si>
  <si>
    <t>PROD557</t>
  </si>
  <si>
    <t>PROD558</t>
  </si>
  <si>
    <t>PROD559</t>
  </si>
  <si>
    <t>PROD560</t>
  </si>
  <si>
    <t>PROD561</t>
  </si>
  <si>
    <t>PROD562</t>
  </si>
  <si>
    <t>PROD563</t>
  </si>
  <si>
    <t>PROD564</t>
  </si>
  <si>
    <t>PROD565</t>
  </si>
  <si>
    <t>PROD566</t>
  </si>
  <si>
    <t>PROD567</t>
  </si>
  <si>
    <t>PROD568</t>
  </si>
  <si>
    <t>PROD569</t>
  </si>
  <si>
    <t>PROD570</t>
  </si>
  <si>
    <t>PROD571</t>
  </si>
  <si>
    <t>PROD572</t>
  </si>
  <si>
    <t>PROD573</t>
  </si>
  <si>
    <t>PROD574</t>
  </si>
  <si>
    <t>PROD575</t>
  </si>
  <si>
    <t>PROD576</t>
  </si>
  <si>
    <t>PROD577</t>
  </si>
  <si>
    <t>PROD578</t>
  </si>
  <si>
    <t>PROD579</t>
  </si>
  <si>
    <t>PROD580</t>
  </si>
  <si>
    <t>PROD581</t>
  </si>
  <si>
    <t>PROD582</t>
  </si>
  <si>
    <t>PROD583</t>
  </si>
  <si>
    <t>PROD584</t>
  </si>
  <si>
    <t>PROD585</t>
  </si>
  <si>
    <t>PROD586</t>
  </si>
  <si>
    <t>PROD587</t>
  </si>
  <si>
    <t>PROD588</t>
  </si>
  <si>
    <t>PROD589</t>
  </si>
  <si>
    <t>PROD590</t>
  </si>
  <si>
    <t>PROD591</t>
  </si>
  <si>
    <t>PROD592</t>
  </si>
  <si>
    <t>PROD593</t>
  </si>
  <si>
    <t>PROD594</t>
  </si>
  <si>
    <t>PROD595</t>
  </si>
  <si>
    <t>PROD596</t>
  </si>
  <si>
    <t>PROD597</t>
  </si>
  <si>
    <t>PROD598</t>
  </si>
  <si>
    <t>PROD599</t>
  </si>
  <si>
    <t>PROD600</t>
  </si>
  <si>
    <t>PROD601</t>
  </si>
  <si>
    <t>PROD602</t>
  </si>
  <si>
    <t>PROD603</t>
  </si>
  <si>
    <t>PROD604</t>
  </si>
  <si>
    <t>PROD605</t>
  </si>
  <si>
    <t>PROD606</t>
  </si>
  <si>
    <t>PROD607</t>
  </si>
  <si>
    <t>PROD608</t>
  </si>
  <si>
    <t>PROD609</t>
  </si>
  <si>
    <t>PROD610</t>
  </si>
  <si>
    <t>PROD611</t>
  </si>
  <si>
    <t>PROD612</t>
  </si>
  <si>
    <t>PROD613</t>
  </si>
  <si>
    <t>PROD614</t>
  </si>
  <si>
    <t>PROD615</t>
  </si>
  <si>
    <t>PROD616</t>
  </si>
  <si>
    <t>PROD617</t>
  </si>
  <si>
    <t>PROD618</t>
  </si>
  <si>
    <t>PROD619</t>
  </si>
  <si>
    <t>PROD620</t>
  </si>
  <si>
    <t>PROD621</t>
  </si>
  <si>
    <t>PROD622</t>
  </si>
  <si>
    <t>PROD623</t>
  </si>
  <si>
    <t>PROD624</t>
  </si>
  <si>
    <t>PROD625</t>
  </si>
  <si>
    <t>PROD626</t>
  </si>
  <si>
    <t>PROD627</t>
  </si>
  <si>
    <t>PROD628</t>
  </si>
  <si>
    <t>PROD629</t>
  </si>
  <si>
    <t>PROD630</t>
  </si>
  <si>
    <t>PROD631</t>
  </si>
  <si>
    <t>PROD632</t>
  </si>
  <si>
    <t>PROD633</t>
  </si>
  <si>
    <t>PROD634</t>
  </si>
  <si>
    <t>PROD635</t>
  </si>
  <si>
    <t>PROD636</t>
  </si>
  <si>
    <t>PROD637</t>
  </si>
  <si>
    <t>PROD638</t>
  </si>
  <si>
    <t>PROD639</t>
  </si>
  <si>
    <t>PROD640</t>
  </si>
  <si>
    <t>PROD641</t>
  </si>
  <si>
    <t>PROD642</t>
  </si>
  <si>
    <t>PROD643</t>
  </si>
  <si>
    <t>PROD644</t>
  </si>
  <si>
    <t>PROD645</t>
  </si>
  <si>
    <t>PROD646</t>
  </si>
  <si>
    <t>PROD647</t>
  </si>
  <si>
    <t>PROD648</t>
  </si>
  <si>
    <t>PROD649</t>
  </si>
  <si>
    <t>PROD650</t>
  </si>
  <si>
    <t>PROD651</t>
  </si>
  <si>
    <t>PROD652</t>
  </si>
  <si>
    <t>PROD653</t>
  </si>
  <si>
    <t>PROD654</t>
  </si>
  <si>
    <t>PROD655</t>
  </si>
  <si>
    <t>PROD656</t>
  </si>
  <si>
    <t>PROD657</t>
  </si>
  <si>
    <t>PROD658</t>
  </si>
  <si>
    <t>PROD659</t>
  </si>
  <si>
    <t>PROD660</t>
  </si>
  <si>
    <t>PROD661</t>
  </si>
  <si>
    <t>PROD662</t>
  </si>
  <si>
    <t>PROD663</t>
  </si>
  <si>
    <t>PROD664</t>
  </si>
  <si>
    <t>PROD665</t>
  </si>
  <si>
    <t>PROD666</t>
  </si>
  <si>
    <t>PROD667</t>
  </si>
  <si>
    <t>PROD668</t>
  </si>
  <si>
    <t>PROD669</t>
  </si>
  <si>
    <t>PROD670</t>
  </si>
  <si>
    <t>PROD671</t>
  </si>
  <si>
    <t>PROD672</t>
  </si>
  <si>
    <t>PROD673</t>
  </si>
  <si>
    <t>PROD674</t>
  </si>
  <si>
    <t>PROD675</t>
  </si>
  <si>
    <t>PROD676</t>
  </si>
  <si>
    <t>PROD677</t>
  </si>
  <si>
    <t>PROD678</t>
  </si>
  <si>
    <t>PROD679</t>
  </si>
  <si>
    <t>PROD680</t>
  </si>
  <si>
    <t>PROD681</t>
  </si>
  <si>
    <t>PROD682</t>
  </si>
  <si>
    <t>PROD683</t>
  </si>
  <si>
    <t>PROD684</t>
  </si>
  <si>
    <t>PROD685</t>
  </si>
  <si>
    <t>PROD686</t>
  </si>
  <si>
    <t>PROD687</t>
  </si>
  <si>
    <t>PROD688</t>
  </si>
  <si>
    <t>PROD689</t>
  </si>
  <si>
    <t>PROD690</t>
  </si>
  <si>
    <t>PROD691</t>
  </si>
  <si>
    <t>PROD692</t>
  </si>
  <si>
    <t>PROD693</t>
  </si>
  <si>
    <t>PROD694</t>
  </si>
  <si>
    <t>PROD695</t>
  </si>
  <si>
    <t>PROD696</t>
  </si>
  <si>
    <t>PROD697</t>
  </si>
  <si>
    <t>PROD698</t>
  </si>
  <si>
    <t>PROD699</t>
  </si>
  <si>
    <t>PROD700</t>
  </si>
  <si>
    <t>PROD701</t>
  </si>
  <si>
    <t>PROD702</t>
  </si>
  <si>
    <t>PROD703</t>
  </si>
  <si>
    <t>PROD704</t>
  </si>
  <si>
    <t>PROD705</t>
  </si>
  <si>
    <t>PROD706</t>
  </si>
  <si>
    <t>PROD707</t>
  </si>
  <si>
    <t>PROD708</t>
  </si>
  <si>
    <t>PROD709</t>
  </si>
  <si>
    <t>PROD710</t>
  </si>
  <si>
    <t>PROD711</t>
  </si>
  <si>
    <t>PROD712</t>
  </si>
  <si>
    <t>PROD713</t>
  </si>
  <si>
    <t>PROD714</t>
  </si>
  <si>
    <t>PROD715</t>
  </si>
  <si>
    <t>PROD716</t>
  </si>
  <si>
    <t>PROD717</t>
  </si>
  <si>
    <t>PROD718</t>
  </si>
  <si>
    <t>PROD719</t>
  </si>
  <si>
    <t>PROD720</t>
  </si>
  <si>
    <t>PROD721</t>
  </si>
  <si>
    <t>PROD722</t>
  </si>
  <si>
    <t>PROD723</t>
  </si>
  <si>
    <t>PROD724</t>
  </si>
  <si>
    <t>PROD725</t>
  </si>
  <si>
    <t>PROD726</t>
  </si>
  <si>
    <t>PROD727</t>
  </si>
  <si>
    <t>PROD728</t>
  </si>
  <si>
    <t>PROD729</t>
  </si>
  <si>
    <t>PROD730</t>
  </si>
  <si>
    <t>PROD731</t>
  </si>
  <si>
    <t>PROD732</t>
  </si>
  <si>
    <t>PROD733</t>
  </si>
  <si>
    <t>PROD734</t>
  </si>
  <si>
    <t>PROD735</t>
  </si>
  <si>
    <t>PROD736</t>
  </si>
  <si>
    <t>PROD737</t>
  </si>
  <si>
    <t>PROD738</t>
  </si>
  <si>
    <t>PROD739</t>
  </si>
  <si>
    <t>PROD740</t>
  </si>
  <si>
    <t>PROD741</t>
  </si>
  <si>
    <t>PROD742</t>
  </si>
  <si>
    <t>PROD743</t>
  </si>
  <si>
    <t>PROD744</t>
  </si>
  <si>
    <t>PROD745</t>
  </si>
  <si>
    <t>PROD746</t>
  </si>
  <si>
    <t>PROD747</t>
  </si>
  <si>
    <t>PROD748</t>
  </si>
  <si>
    <t>PROD749</t>
  </si>
  <si>
    <t>PROD750</t>
  </si>
  <si>
    <t>PROD751</t>
  </si>
  <si>
    <t>PROD752</t>
  </si>
  <si>
    <t>PROD753</t>
  </si>
  <si>
    <t>PROD754</t>
  </si>
  <si>
    <t>PROD755</t>
  </si>
  <si>
    <t>PROD756</t>
  </si>
  <si>
    <t>PROD757</t>
  </si>
  <si>
    <t>PROD758</t>
  </si>
  <si>
    <t>PROD759</t>
  </si>
  <si>
    <t>PROD760</t>
  </si>
  <si>
    <t>PROD761</t>
  </si>
  <si>
    <t>PROD762</t>
  </si>
  <si>
    <t>PROD763</t>
  </si>
  <si>
    <t>PROD764</t>
  </si>
  <si>
    <t>PROD765</t>
  </si>
  <si>
    <t>PROD766</t>
  </si>
  <si>
    <t>PROD767</t>
  </si>
  <si>
    <t>PROD768</t>
  </si>
  <si>
    <t>PROD769</t>
  </si>
  <si>
    <t>PROD770</t>
  </si>
  <si>
    <t>PROD771</t>
  </si>
  <si>
    <t>PROD772</t>
  </si>
  <si>
    <t>PROD773</t>
  </si>
  <si>
    <t>PROD774</t>
  </si>
  <si>
    <t>PROD775</t>
  </si>
  <si>
    <t>PROD776</t>
  </si>
  <si>
    <t>PROD777</t>
  </si>
  <si>
    <t>PROD778</t>
  </si>
  <si>
    <t>PROD779</t>
  </si>
  <si>
    <t>PROD780</t>
  </si>
  <si>
    <t>PROD781</t>
  </si>
  <si>
    <t>PROD782</t>
  </si>
  <si>
    <t>PROD783</t>
  </si>
  <si>
    <t>PROD784</t>
  </si>
  <si>
    <t>PROD785</t>
  </si>
  <si>
    <t>PROD786</t>
  </si>
  <si>
    <t>PROD787</t>
  </si>
  <si>
    <t>PROD788</t>
  </si>
  <si>
    <t>PROD789</t>
  </si>
  <si>
    <t>PROD790</t>
  </si>
  <si>
    <t>PROD791</t>
  </si>
  <si>
    <t>PROD792</t>
  </si>
  <si>
    <t>PROD793</t>
  </si>
  <si>
    <t>PROD794</t>
  </si>
  <si>
    <t>PROD795</t>
  </si>
  <si>
    <t>PROD796</t>
  </si>
  <si>
    <t>PROD797</t>
  </si>
  <si>
    <t>PROD798</t>
  </si>
  <si>
    <t>PROD799</t>
  </si>
  <si>
    <t>PROD800</t>
  </si>
  <si>
    <t>PROD801</t>
  </si>
  <si>
    <t>PROD802</t>
  </si>
  <si>
    <t>PROD803</t>
  </si>
  <si>
    <t>PROD804</t>
  </si>
  <si>
    <t>PROD805</t>
  </si>
  <si>
    <t>PROD806</t>
  </si>
  <si>
    <t>PROD807</t>
  </si>
  <si>
    <t>PROD808</t>
  </si>
  <si>
    <t>PROD809</t>
  </si>
  <si>
    <t>PROD810</t>
  </si>
  <si>
    <t>PROD811</t>
  </si>
  <si>
    <t>PROD812</t>
  </si>
  <si>
    <t>PROD813</t>
  </si>
  <si>
    <t>PROD814</t>
  </si>
  <si>
    <t>PROD815</t>
  </si>
  <si>
    <t>PROD816</t>
  </si>
  <si>
    <t>PROD817</t>
  </si>
  <si>
    <t>PROD818</t>
  </si>
  <si>
    <t>PROD819</t>
  </si>
  <si>
    <t>PROD820</t>
  </si>
  <si>
    <t>PROD821</t>
  </si>
  <si>
    <t>PROD822</t>
  </si>
  <si>
    <t>PROD823</t>
  </si>
  <si>
    <t>PROD824</t>
  </si>
  <si>
    <t>PROD825</t>
  </si>
  <si>
    <t>PROD826</t>
  </si>
  <si>
    <t>PROD827</t>
  </si>
  <si>
    <t>PROD828</t>
  </si>
  <si>
    <t>PROD829</t>
  </si>
  <si>
    <t>PROD830</t>
  </si>
  <si>
    <t>PROD831</t>
  </si>
  <si>
    <t>PROD832</t>
  </si>
  <si>
    <t>PROD833</t>
  </si>
  <si>
    <t>PROD834</t>
  </si>
  <si>
    <t>PROD835</t>
  </si>
  <si>
    <t>PROD836</t>
  </si>
  <si>
    <t>PROD837</t>
  </si>
  <si>
    <t>PROD838</t>
  </si>
  <si>
    <t>PROD839</t>
  </si>
  <si>
    <t>PROD840</t>
  </si>
  <si>
    <t>PROD841</t>
  </si>
  <si>
    <t>PROD842</t>
  </si>
  <si>
    <t>PROD843</t>
  </si>
  <si>
    <t>PROD844</t>
  </si>
  <si>
    <t>PROD845</t>
  </si>
  <si>
    <t>PROD846</t>
  </si>
  <si>
    <t>PROD847</t>
  </si>
  <si>
    <t>PROD848</t>
  </si>
  <si>
    <t>PROD849</t>
  </si>
  <si>
    <t>PROD850</t>
  </si>
  <si>
    <t>PROD851</t>
  </si>
  <si>
    <t>PROD852</t>
  </si>
  <si>
    <t>PROD853</t>
  </si>
  <si>
    <t>PROD854</t>
  </si>
  <si>
    <t>PROD855</t>
  </si>
  <si>
    <t>PROD856</t>
  </si>
  <si>
    <t>PROD857</t>
  </si>
  <si>
    <t>PROD858</t>
  </si>
  <si>
    <t>PROD859</t>
  </si>
  <si>
    <t>PROD860</t>
  </si>
  <si>
    <t>PROD861</t>
  </si>
  <si>
    <t>PROD862</t>
  </si>
  <si>
    <t>PROD863</t>
  </si>
  <si>
    <t>PROD864</t>
  </si>
  <si>
    <t>PROD865</t>
  </si>
  <si>
    <t>PROD866</t>
  </si>
  <si>
    <t>PROD867</t>
  </si>
  <si>
    <t>PROD868</t>
  </si>
  <si>
    <t>PROD869</t>
  </si>
  <si>
    <t>PROD870</t>
  </si>
  <si>
    <t>PROD871</t>
  </si>
  <si>
    <t>PROD872</t>
  </si>
  <si>
    <t>PROD873</t>
  </si>
  <si>
    <t>PROD874</t>
  </si>
  <si>
    <t>PROD875</t>
  </si>
  <si>
    <t>PROD876</t>
  </si>
  <si>
    <t>PROD877</t>
  </si>
  <si>
    <t>PROD878</t>
  </si>
  <si>
    <t>PROD879</t>
  </si>
  <si>
    <t>PROD880</t>
  </si>
  <si>
    <t>PROD881</t>
  </si>
  <si>
    <t>PROD882</t>
  </si>
  <si>
    <t>PROD883</t>
  </si>
  <si>
    <t>PROD884</t>
  </si>
  <si>
    <t>PROD885</t>
  </si>
  <si>
    <t>PROD886</t>
  </si>
  <si>
    <t>PROD887</t>
  </si>
  <si>
    <t>PROD888</t>
  </si>
  <si>
    <t>PROD889</t>
  </si>
  <si>
    <t>PROD890</t>
  </si>
  <si>
    <t>PROD891</t>
  </si>
  <si>
    <t>PROD892</t>
  </si>
  <si>
    <t>PROD893</t>
  </si>
  <si>
    <t>PROD894</t>
  </si>
  <si>
    <t>PROD895</t>
  </si>
  <si>
    <t>PROD896</t>
  </si>
  <si>
    <t>PROD897</t>
  </si>
  <si>
    <t>PROD898</t>
  </si>
  <si>
    <t>PROD899</t>
  </si>
  <si>
    <t>PROD900</t>
  </si>
  <si>
    <t>PROD901</t>
  </si>
  <si>
    <t>PROD902</t>
  </si>
  <si>
    <t>PROD903</t>
  </si>
  <si>
    <t>PROD904</t>
  </si>
  <si>
    <t>PROD905</t>
  </si>
  <si>
    <t>PROD906</t>
  </si>
  <si>
    <t>PROD907</t>
  </si>
  <si>
    <t>PROD908</t>
  </si>
  <si>
    <t>PROD909</t>
  </si>
  <si>
    <t>PROD910</t>
  </si>
  <si>
    <t>PROD911</t>
  </si>
  <si>
    <t>PROD912</t>
  </si>
  <si>
    <t>PROD913</t>
  </si>
  <si>
    <t>PROD914</t>
  </si>
  <si>
    <t>PROD915</t>
  </si>
  <si>
    <t>PROD916</t>
  </si>
  <si>
    <t>PROD917</t>
  </si>
  <si>
    <t>PROD918</t>
  </si>
  <si>
    <t>PROD919</t>
  </si>
  <si>
    <t>PROD920</t>
  </si>
  <si>
    <t>PROD921</t>
  </si>
  <si>
    <t>PROD922</t>
  </si>
  <si>
    <t>PROD923</t>
  </si>
  <si>
    <t>PROD924</t>
  </si>
  <si>
    <t>PROD925</t>
  </si>
  <si>
    <t>PROD926</t>
  </si>
  <si>
    <t>PROD927</t>
  </si>
  <si>
    <t>PROD928</t>
  </si>
  <si>
    <t>PROD929</t>
  </si>
  <si>
    <t>PROD930</t>
  </si>
  <si>
    <t>PROD931</t>
  </si>
  <si>
    <t>PROD932</t>
  </si>
  <si>
    <t>PROD933</t>
  </si>
  <si>
    <t>PROD934</t>
  </si>
  <si>
    <t>PROD935</t>
  </si>
  <si>
    <t>PROD936</t>
  </si>
  <si>
    <t>PROD937</t>
  </si>
  <si>
    <t>PROD938</t>
  </si>
  <si>
    <t>PROD939</t>
  </si>
  <si>
    <t>PROD940</t>
  </si>
  <si>
    <t>PROD941</t>
  </si>
  <si>
    <t>PROD942</t>
  </si>
  <si>
    <t>PROD943</t>
  </si>
  <si>
    <t>PROD944</t>
  </si>
  <si>
    <t>PROD945</t>
  </si>
  <si>
    <t>PROD946</t>
  </si>
  <si>
    <t>PROD947</t>
  </si>
  <si>
    <t>PROD948</t>
  </si>
  <si>
    <t>PROD949</t>
  </si>
  <si>
    <t>PROD950</t>
  </si>
  <si>
    <t>PROD951</t>
  </si>
  <si>
    <t>PROD952</t>
  </si>
  <si>
    <t>PROD953</t>
  </si>
  <si>
    <t>PROD954</t>
  </si>
  <si>
    <t>PROD955</t>
  </si>
  <si>
    <t>PROD956</t>
  </si>
  <si>
    <t>PROD957</t>
  </si>
  <si>
    <t>PROD958</t>
  </si>
  <si>
    <t>PROD959</t>
  </si>
  <si>
    <t>PROD960</t>
  </si>
  <si>
    <t>PROD961</t>
  </si>
  <si>
    <t>PROD962</t>
  </si>
  <si>
    <t>PROD963</t>
  </si>
  <si>
    <t>PROD964</t>
  </si>
  <si>
    <t>PROD965</t>
  </si>
  <si>
    <t>PROD966</t>
  </si>
  <si>
    <t>PROD967</t>
  </si>
  <si>
    <t>PROD968</t>
  </si>
  <si>
    <t>PROD969</t>
  </si>
  <si>
    <t>PROD970</t>
  </si>
  <si>
    <t>PROD971</t>
  </si>
  <si>
    <t>PROD972</t>
  </si>
  <si>
    <t>PROD973</t>
  </si>
  <si>
    <t>PROD974</t>
  </si>
  <si>
    <t>PROD975</t>
  </si>
  <si>
    <t>PROD976</t>
  </si>
  <si>
    <t>PROD977</t>
  </si>
  <si>
    <t>PROD978</t>
  </si>
  <si>
    <t>PROD979</t>
  </si>
  <si>
    <t>PROD980</t>
  </si>
  <si>
    <t>PROD981</t>
  </si>
  <si>
    <t>PROD982</t>
  </si>
  <si>
    <t>PROD983</t>
  </si>
  <si>
    <t>PROD984</t>
  </si>
  <si>
    <t>PROD985</t>
  </si>
  <si>
    <t>PROD986</t>
  </si>
  <si>
    <t>PROD987</t>
  </si>
  <si>
    <t>PROD988</t>
  </si>
  <si>
    <t>PROD989</t>
  </si>
  <si>
    <t>PROD990</t>
  </si>
  <si>
    <t>PROD991</t>
  </si>
  <si>
    <t>PROD992</t>
  </si>
  <si>
    <t>PROD993</t>
  </si>
  <si>
    <t>PROD994</t>
  </si>
  <si>
    <t>PROD995</t>
  </si>
  <si>
    <t>PROD996</t>
  </si>
  <si>
    <t>PROD997</t>
  </si>
  <si>
    <t>PROD998</t>
  </si>
  <si>
    <t>PROD999</t>
  </si>
  <si>
    <t>PROD1000</t>
  </si>
  <si>
    <t>PROD1001</t>
  </si>
  <si>
    <t>PROD1002</t>
  </si>
  <si>
    <t>PROD1003</t>
  </si>
  <si>
    <t>PROD1004</t>
  </si>
  <si>
    <t>PROD1005</t>
  </si>
  <si>
    <t>PROD1006</t>
  </si>
  <si>
    <t>PROD1007</t>
  </si>
  <si>
    <t>PROD1008</t>
  </si>
  <si>
    <t>PROD1009</t>
  </si>
  <si>
    <t>PROD1010</t>
  </si>
  <si>
    <t>PROD1011</t>
  </si>
  <si>
    <t>PROD1012</t>
  </si>
  <si>
    <t>PROD1013</t>
  </si>
  <si>
    <t>PROD1014</t>
  </si>
  <si>
    <t>PROD1015</t>
  </si>
  <si>
    <t>PROD1016</t>
  </si>
  <si>
    <t>PROD1017</t>
  </si>
  <si>
    <t>PROD1018</t>
  </si>
  <si>
    <t>PROD1019</t>
  </si>
  <si>
    <t>PROD1020</t>
  </si>
  <si>
    <t>PROD1021</t>
  </si>
  <si>
    <t>PROD1022</t>
  </si>
  <si>
    <t>PROD1023</t>
  </si>
  <si>
    <t>PROD1024</t>
  </si>
  <si>
    <t>PROD1025</t>
  </si>
  <si>
    <t>PROD1026</t>
  </si>
  <si>
    <t>PROD1027</t>
  </si>
  <si>
    <t>PROD1028</t>
  </si>
  <si>
    <t>PROD1029</t>
  </si>
  <si>
    <t>PROD1030</t>
  </si>
  <si>
    <t>PROD1031</t>
  </si>
  <si>
    <t>PROD1032</t>
  </si>
  <si>
    <t>PROD1033</t>
  </si>
  <si>
    <t>PROD1034</t>
  </si>
  <si>
    <t>PROD1035</t>
  </si>
  <si>
    <t>PROD1036</t>
  </si>
  <si>
    <t>PROD1037</t>
  </si>
  <si>
    <t>PROD1038</t>
  </si>
  <si>
    <t>PROD1039</t>
  </si>
  <si>
    <t>PROD1040</t>
  </si>
  <si>
    <t>PROD1041</t>
  </si>
  <si>
    <t>PROD1042</t>
  </si>
  <si>
    <t>PROD1043</t>
  </si>
  <si>
    <t>PROD1044</t>
  </si>
  <si>
    <t>PROD1045</t>
  </si>
  <si>
    <t>PROD1046</t>
  </si>
  <si>
    <t>PROD1047</t>
  </si>
  <si>
    <t>PROD1048</t>
  </si>
  <si>
    <t>PROD1049</t>
  </si>
  <si>
    <t>PROD1050</t>
  </si>
  <si>
    <t>PROD1051</t>
  </si>
  <si>
    <t>PROD1052</t>
  </si>
  <si>
    <t>PROD1053</t>
  </si>
  <si>
    <t>PROD1054</t>
  </si>
  <si>
    <t>PROD1055</t>
  </si>
  <si>
    <t>PROD1056</t>
  </si>
  <si>
    <t>PROD1057</t>
  </si>
  <si>
    <t>PROD1058</t>
  </si>
  <si>
    <t>PROD1059</t>
  </si>
  <si>
    <t>PROD1060</t>
  </si>
  <si>
    <t>PROD1061</t>
  </si>
  <si>
    <t>PROD1062</t>
  </si>
  <si>
    <t>PROD1063</t>
  </si>
  <si>
    <t>PROD1064</t>
  </si>
  <si>
    <t>PROD1065</t>
  </si>
  <si>
    <t>PROD1066</t>
  </si>
  <si>
    <t>PROD1067</t>
  </si>
  <si>
    <t>PROD1068</t>
  </si>
  <si>
    <t>PROD1069</t>
  </si>
  <si>
    <t>PROD1070</t>
  </si>
  <si>
    <t>PROD1071</t>
  </si>
  <si>
    <t>PROD1072</t>
  </si>
  <si>
    <t>PROD1073</t>
  </si>
  <si>
    <t>PROD1074</t>
  </si>
  <si>
    <t>PROD1075</t>
  </si>
  <si>
    <t>PROD1076</t>
  </si>
  <si>
    <t>PROD1077</t>
  </si>
  <si>
    <t>PROD1078</t>
  </si>
  <si>
    <t>PROD1079</t>
  </si>
  <si>
    <t>PROD1080</t>
  </si>
  <si>
    <t>PROD1081</t>
  </si>
  <si>
    <t>PROD1082</t>
  </si>
  <si>
    <t>PROD1083</t>
  </si>
  <si>
    <t>PROD1084</t>
  </si>
  <si>
    <t>PROD1085</t>
  </si>
  <si>
    <t>PROD1086</t>
  </si>
  <si>
    <t>PROD1087</t>
  </si>
  <si>
    <t>PROD1088</t>
  </si>
  <si>
    <t>PROD1089</t>
  </si>
  <si>
    <t>PROD1090</t>
  </si>
  <si>
    <t>PROD1091</t>
  </si>
  <si>
    <t>PROD1092</t>
  </si>
  <si>
    <t>PROD1093</t>
  </si>
  <si>
    <t>PROD1094</t>
  </si>
  <si>
    <t>PROD1095</t>
  </si>
  <si>
    <t>PROD1096</t>
  </si>
  <si>
    <t>PROD1097</t>
  </si>
  <si>
    <t>PROD1098</t>
  </si>
  <si>
    <t>PROD1099</t>
  </si>
  <si>
    <t>PROD1100</t>
  </si>
  <si>
    <t>PROD1101</t>
  </si>
  <si>
    <t>PROD1102</t>
  </si>
  <si>
    <t>PROD1103</t>
  </si>
  <si>
    <t>PROD1104</t>
  </si>
  <si>
    <t>PROD1105</t>
  </si>
  <si>
    <t>PROD1106</t>
  </si>
  <si>
    <t>PROD1107</t>
  </si>
  <si>
    <t>PROD1108</t>
  </si>
  <si>
    <t>PROD1109</t>
  </si>
  <si>
    <t>PROD1110</t>
  </si>
  <si>
    <t>PROD1111</t>
  </si>
  <si>
    <t>PROD1112</t>
  </si>
  <si>
    <t>PROD1113</t>
  </si>
  <si>
    <t>PROD1114</t>
  </si>
  <si>
    <t>PROD1115</t>
  </si>
  <si>
    <t>PROD1116</t>
  </si>
  <si>
    <t>PROD1117</t>
  </si>
  <si>
    <t>PROD1118</t>
  </si>
  <si>
    <t>PROD1119</t>
  </si>
  <si>
    <t>PROD1120</t>
  </si>
  <si>
    <t>PROD1121</t>
  </si>
  <si>
    <t>PROD1122</t>
  </si>
  <si>
    <t>PROD1123</t>
  </si>
  <si>
    <t>PROD1124</t>
  </si>
  <si>
    <t>PROD1125</t>
  </si>
  <si>
    <t>PROD1126</t>
  </si>
  <si>
    <t>PROD1127</t>
  </si>
  <si>
    <t>PROD1128</t>
  </si>
  <si>
    <t>PROD1129</t>
  </si>
  <si>
    <t>PROD1130</t>
  </si>
  <si>
    <t>PROD1131</t>
  </si>
  <si>
    <t>PROD1132</t>
  </si>
  <si>
    <t>PROD1133</t>
  </si>
  <si>
    <t>PROD1134</t>
  </si>
  <si>
    <t>PROD1135</t>
  </si>
  <si>
    <t>PROD1136</t>
  </si>
  <si>
    <t>PROD1137</t>
  </si>
  <si>
    <t>PROD1138</t>
  </si>
  <si>
    <t>PROD1139</t>
  </si>
  <si>
    <t>PROD1140</t>
  </si>
  <si>
    <t>PROD1141</t>
  </si>
  <si>
    <t>PROD1142</t>
  </si>
  <si>
    <t>PROD1143</t>
  </si>
  <si>
    <t>PROD1144</t>
  </si>
  <si>
    <t>PROD1145</t>
  </si>
  <si>
    <t>PROD1146</t>
  </si>
  <si>
    <t>PROD1147</t>
  </si>
  <si>
    <t>PROD1148</t>
  </si>
  <si>
    <t>PROD1149</t>
  </si>
  <si>
    <t>PROD1150</t>
  </si>
  <si>
    <t>PROD1151</t>
  </si>
  <si>
    <t>PROD1152</t>
  </si>
  <si>
    <t>PROD1153</t>
  </si>
  <si>
    <t>PROD1154</t>
  </si>
  <si>
    <t>PROD1155</t>
  </si>
  <si>
    <t>PROD1156</t>
  </si>
  <si>
    <t>PROD1157</t>
  </si>
  <si>
    <t>PROD1158</t>
  </si>
  <si>
    <t>PROD1159</t>
  </si>
  <si>
    <t>PROD1160</t>
  </si>
  <si>
    <t>PROD1161</t>
  </si>
  <si>
    <t>PROD1162</t>
  </si>
  <si>
    <t>PROD1163</t>
  </si>
  <si>
    <t>PROD1164</t>
  </si>
  <si>
    <t>PROD1165</t>
  </si>
  <si>
    <t>PROD1166</t>
  </si>
  <si>
    <t>PROD1167</t>
  </si>
  <si>
    <t>PROD1168</t>
  </si>
  <si>
    <t>PROD1169</t>
  </si>
  <si>
    <t>PROD1170</t>
  </si>
  <si>
    <t>PROD1171</t>
  </si>
  <si>
    <t>PROD1172</t>
  </si>
  <si>
    <t>PROD1173</t>
  </si>
  <si>
    <t>PROD1174</t>
  </si>
  <si>
    <t>PROD1175</t>
  </si>
  <si>
    <t>PROD1176</t>
  </si>
  <si>
    <t>PROD1177</t>
  </si>
  <si>
    <t>PROD1178</t>
  </si>
  <si>
    <t>PROD1179</t>
  </si>
  <si>
    <t>PROD1180</t>
  </si>
  <si>
    <t>PROD1181</t>
  </si>
  <si>
    <t>PROD1182</t>
  </si>
  <si>
    <t>PROD1183</t>
  </si>
  <si>
    <t>PROD1184</t>
  </si>
  <si>
    <t>PROD1185</t>
  </si>
  <si>
    <t>PROD1186</t>
  </si>
  <si>
    <t>PROD1187</t>
  </si>
  <si>
    <t>PROD1188</t>
  </si>
  <si>
    <t>PROD1189</t>
  </si>
  <si>
    <t>PROD1190</t>
  </si>
  <si>
    <t>PROD1191</t>
  </si>
  <si>
    <t>PROD1192</t>
  </si>
  <si>
    <t>PROD1193</t>
  </si>
  <si>
    <t>PROD1194</t>
  </si>
  <si>
    <t>PROD1195</t>
  </si>
  <si>
    <t>PROD1196</t>
  </si>
  <si>
    <t>PROD1197</t>
  </si>
  <si>
    <t>PROD1198</t>
  </si>
  <si>
    <t>PROD1199</t>
  </si>
  <si>
    <t>PROD1200</t>
  </si>
  <si>
    <t>PROD1201</t>
  </si>
  <si>
    <t>PROD1202</t>
  </si>
  <si>
    <t>PROD1203</t>
  </si>
  <si>
    <t>PROD1204</t>
  </si>
  <si>
    <t>PROD1205</t>
  </si>
  <si>
    <t>PROD1206</t>
  </si>
  <si>
    <t>PROD1207</t>
  </si>
  <si>
    <t>PROD1208</t>
  </si>
  <si>
    <t>PROD1209</t>
  </si>
  <si>
    <t>PROD1210</t>
  </si>
  <si>
    <t>PROD1211</t>
  </si>
  <si>
    <t>PROD1212</t>
  </si>
  <si>
    <t>PROD1213</t>
  </si>
  <si>
    <t>PROD1214</t>
  </si>
  <si>
    <t>PROD1215</t>
  </si>
  <si>
    <t>PROD1216</t>
  </si>
  <si>
    <t>PROD1217</t>
  </si>
  <si>
    <t>PROD1218</t>
  </si>
  <si>
    <t>PROD1219</t>
  </si>
  <si>
    <t>PROD1220</t>
  </si>
  <si>
    <t>PROD1221</t>
  </si>
  <si>
    <t>PROD1222</t>
  </si>
  <si>
    <t>PROD1223</t>
  </si>
  <si>
    <t>PROD1224</t>
  </si>
  <si>
    <t>PROD1225</t>
  </si>
  <si>
    <t>PROD1226</t>
  </si>
  <si>
    <t>PROD1227</t>
  </si>
  <si>
    <t>PROD1228</t>
  </si>
  <si>
    <t>PROD1229</t>
  </si>
  <si>
    <t>PROD1230</t>
  </si>
  <si>
    <t>PROD1231</t>
  </si>
  <si>
    <t>PROD1232</t>
  </si>
  <si>
    <t>PROD1233</t>
  </si>
  <si>
    <t>PROD1234</t>
  </si>
  <si>
    <t>PROD1235</t>
  </si>
  <si>
    <t>PROD1236</t>
  </si>
  <si>
    <t>PROD1237</t>
  </si>
  <si>
    <t>PROD1238</t>
  </si>
  <si>
    <t>PROD1239</t>
  </si>
  <si>
    <t>PROD1240</t>
  </si>
  <si>
    <t>PROD1241</t>
  </si>
  <si>
    <t>PROD1242</t>
  </si>
  <si>
    <t>PROD1243</t>
  </si>
  <si>
    <t>PROD1244</t>
  </si>
  <si>
    <t>PROD1245</t>
  </si>
  <si>
    <t>PROD1246</t>
  </si>
  <si>
    <t>PROD1247</t>
  </si>
  <si>
    <t>PROD1248</t>
  </si>
  <si>
    <t>PROD1249</t>
  </si>
  <si>
    <t>PROD1250</t>
  </si>
  <si>
    <t>PROD1251</t>
  </si>
  <si>
    <t>PROD1252</t>
  </si>
  <si>
    <t>PROD1253</t>
  </si>
  <si>
    <t>PROD1254</t>
  </si>
  <si>
    <t>PROD1255</t>
  </si>
  <si>
    <t>PROD1256</t>
  </si>
  <si>
    <t>PROD1257</t>
  </si>
  <si>
    <t>PROD1258</t>
  </si>
  <si>
    <t>PROD1259</t>
  </si>
  <si>
    <t>PROD1260</t>
  </si>
  <si>
    <t>PROD1261</t>
  </si>
  <si>
    <t>PROD1262</t>
  </si>
  <si>
    <t>PROD1263</t>
  </si>
  <si>
    <t>PROD1264</t>
  </si>
  <si>
    <t>PROD1265</t>
  </si>
  <si>
    <t>PROD1266</t>
  </si>
  <si>
    <t>PROD1267</t>
  </si>
  <si>
    <t>PROD1268</t>
  </si>
  <si>
    <t>PROD1269</t>
  </si>
  <si>
    <t>PROD1270</t>
  </si>
  <si>
    <t>PROD1271</t>
  </si>
  <si>
    <t>PROD1272</t>
  </si>
  <si>
    <t>PROD1273</t>
  </si>
  <si>
    <t>PROD1274</t>
  </si>
  <si>
    <t>PROD1275</t>
  </si>
  <si>
    <t>PROD1276</t>
  </si>
  <si>
    <t>PROD1277</t>
  </si>
  <si>
    <t>PROD1278</t>
  </si>
  <si>
    <t>PROD1279</t>
  </si>
  <si>
    <t>PROD1280</t>
  </si>
  <si>
    <t>PROD1281</t>
  </si>
  <si>
    <t>PROD1282</t>
  </si>
  <si>
    <t>PROD1283</t>
  </si>
  <si>
    <t>PROD1284</t>
  </si>
  <si>
    <t>PROD1285</t>
  </si>
  <si>
    <t>PROD1286</t>
  </si>
  <si>
    <t>PROD1287</t>
  </si>
  <si>
    <t>PROD1288</t>
  </si>
  <si>
    <t>PROD1289</t>
  </si>
  <si>
    <t>PROD1290</t>
  </si>
  <si>
    <t>PROD1291</t>
  </si>
  <si>
    <t>PROD1292</t>
  </si>
  <si>
    <t>PROD1293</t>
  </si>
  <si>
    <t>PROD1294</t>
  </si>
  <si>
    <t>PROD1295</t>
  </si>
  <si>
    <t>PROD1296</t>
  </si>
  <si>
    <t>PROD1297</t>
  </si>
  <si>
    <t>PROD1298</t>
  </si>
  <si>
    <t>PROD1299</t>
  </si>
  <si>
    <t>PROD1300</t>
  </si>
  <si>
    <t>PROD1301</t>
  </si>
  <si>
    <t>PROD1302</t>
  </si>
  <si>
    <t>PROD1303</t>
  </si>
  <si>
    <t>PROD1304</t>
  </si>
  <si>
    <t>PROD1305</t>
  </si>
  <si>
    <t>PROD1306</t>
  </si>
  <si>
    <t>PROD1307</t>
  </si>
  <si>
    <t>PROD1308</t>
  </si>
  <si>
    <t>PROD1309</t>
  </si>
  <si>
    <t>PROD1310</t>
  </si>
  <si>
    <t>PROD1311</t>
  </si>
  <si>
    <t>PROD1312</t>
  </si>
  <si>
    <t>PROD1313</t>
  </si>
  <si>
    <t>PROD1314</t>
  </si>
  <si>
    <t>PROD1315</t>
  </si>
  <si>
    <t>PROD1316</t>
  </si>
  <si>
    <t>PROD1317</t>
  </si>
  <si>
    <t>PROD1318</t>
  </si>
  <si>
    <t>PROD1319</t>
  </si>
  <si>
    <t>PROD1320</t>
  </si>
  <si>
    <t>PROD1321</t>
  </si>
  <si>
    <t>PROD1322</t>
  </si>
  <si>
    <t>PROD1323</t>
  </si>
  <si>
    <t>PROD1324</t>
  </si>
  <si>
    <t>PROD1325</t>
  </si>
  <si>
    <t>PROD1326</t>
  </si>
  <si>
    <t>PROD1327</t>
  </si>
  <si>
    <t>PROD1328</t>
  </si>
  <si>
    <t>PROD1329</t>
  </si>
  <si>
    <t>PROD1330</t>
  </si>
  <si>
    <t>PROD1331</t>
  </si>
  <si>
    <t>PROD1332</t>
  </si>
  <si>
    <t>PROD1333</t>
  </si>
  <si>
    <t>PROD1334</t>
  </si>
  <si>
    <t>PROD1335</t>
  </si>
  <si>
    <t>PROD1336</t>
  </si>
  <si>
    <t>PROD1337</t>
  </si>
  <si>
    <t>PROD1338</t>
  </si>
  <si>
    <t>PROD1339</t>
  </si>
  <si>
    <t>PROD1340</t>
  </si>
  <si>
    <t>PROD1341</t>
  </si>
  <si>
    <t>PROD1342</t>
  </si>
  <si>
    <t>PROD1343</t>
  </si>
  <si>
    <t>PROD1344</t>
  </si>
  <si>
    <t>PROD1345</t>
  </si>
  <si>
    <t>PROD1346</t>
  </si>
  <si>
    <t>PROD1347</t>
  </si>
  <si>
    <t>PROD1348</t>
  </si>
  <si>
    <t>PROD1349</t>
  </si>
  <si>
    <t>PROD1350</t>
  </si>
  <si>
    <t>PROD1351</t>
  </si>
  <si>
    <t>PROD1352</t>
  </si>
  <si>
    <t>PROD1353</t>
  </si>
  <si>
    <t>PROD1354</t>
  </si>
  <si>
    <t>PROD1355</t>
  </si>
  <si>
    <t>PROD1356</t>
  </si>
  <si>
    <t>PROD1357</t>
  </si>
  <si>
    <t>PROD1358</t>
  </si>
  <si>
    <t>PROD1359</t>
  </si>
  <si>
    <t>PROD1360</t>
  </si>
  <si>
    <t>PROD1361</t>
  </si>
  <si>
    <t>PROD1362</t>
  </si>
  <si>
    <t>PROD1363</t>
  </si>
  <si>
    <t>PROD1364</t>
  </si>
  <si>
    <t>PROD1365</t>
  </si>
  <si>
    <t>PROD1366</t>
  </si>
  <si>
    <t>PROD1367</t>
  </si>
  <si>
    <t>PROD1368</t>
  </si>
  <si>
    <t>PROD1369</t>
  </si>
  <si>
    <t>PROD1370</t>
  </si>
  <si>
    <t>PROD1371</t>
  </si>
  <si>
    <t>PROD1372</t>
  </si>
  <si>
    <t>PROD1373</t>
  </si>
  <si>
    <t>PROD1374</t>
  </si>
  <si>
    <t>PROD1375</t>
  </si>
  <si>
    <t>PROD1376</t>
  </si>
  <si>
    <t>PROD1377</t>
  </si>
  <si>
    <t>PROD1378</t>
  </si>
  <si>
    <t>PROD1379</t>
  </si>
  <si>
    <t>PROD1380</t>
  </si>
  <si>
    <t>PROD1381</t>
  </si>
  <si>
    <t>PROD1382</t>
  </si>
  <si>
    <t>PROD1383</t>
  </si>
  <si>
    <t>PROD1384</t>
  </si>
  <si>
    <t>PROD1385</t>
  </si>
  <si>
    <t>PROD1386</t>
  </si>
  <si>
    <t>PROD1387</t>
  </si>
  <si>
    <t>PROD1388</t>
  </si>
  <si>
    <t>PROD1389</t>
  </si>
  <si>
    <t>PROD1390</t>
  </si>
  <si>
    <t>PROD1391</t>
  </si>
  <si>
    <t>PROD1392</t>
  </si>
  <si>
    <t>PROD1393</t>
  </si>
  <si>
    <t>PROD1394</t>
  </si>
  <si>
    <t>PROD1395</t>
  </si>
  <si>
    <t>PROD1396</t>
  </si>
  <si>
    <t>PROD1397</t>
  </si>
  <si>
    <t>PROD1398</t>
  </si>
  <si>
    <t>PROD1399</t>
  </si>
  <si>
    <t>PROD1400</t>
  </si>
  <si>
    <t>PROD1401</t>
  </si>
  <si>
    <t>PROD1402</t>
  </si>
  <si>
    <t>PROD1403</t>
  </si>
  <si>
    <t>PROD1404</t>
  </si>
  <si>
    <t>PROD1405</t>
  </si>
  <si>
    <t>PROD1406</t>
  </si>
  <si>
    <t>PROD1407</t>
  </si>
  <si>
    <t>PROD1408</t>
  </si>
  <si>
    <t>PROD1409</t>
  </si>
  <si>
    <t>PROD1410</t>
  </si>
  <si>
    <t>PROD1411</t>
  </si>
  <si>
    <t>PROD1412</t>
  </si>
  <si>
    <t>PROD1413</t>
  </si>
  <si>
    <t>PROD1414</t>
  </si>
  <si>
    <t>PROD1415</t>
  </si>
  <si>
    <t>PROD1416</t>
  </si>
  <si>
    <t>PROD1417</t>
  </si>
  <si>
    <t>PROD1418</t>
  </si>
  <si>
    <t>PROD1419</t>
  </si>
  <si>
    <t>PROD1420</t>
  </si>
  <si>
    <t>PROD1421</t>
  </si>
  <si>
    <t>PROD1422</t>
  </si>
  <si>
    <t>PROD1423</t>
  </si>
  <si>
    <t>PROD1424</t>
  </si>
  <si>
    <t>PROD1425</t>
  </si>
  <si>
    <t>PROD1426</t>
  </si>
  <si>
    <t>PROD1427</t>
  </si>
  <si>
    <t>PROD1428</t>
  </si>
  <si>
    <t>PROD1429</t>
  </si>
  <si>
    <t>PROD1430</t>
  </si>
  <si>
    <t>PROD1431</t>
  </si>
  <si>
    <t>PROD1432</t>
  </si>
  <si>
    <t>PROD1433</t>
  </si>
  <si>
    <t>PROD1434</t>
  </si>
  <si>
    <t>PROD1435</t>
  </si>
  <si>
    <t>PROD1436</t>
  </si>
  <si>
    <t>PROD1437</t>
  </si>
  <si>
    <t>PROD1438</t>
  </si>
  <si>
    <t>PROD1439</t>
  </si>
  <si>
    <t>PROD1440</t>
  </si>
  <si>
    <t>PROD1441</t>
  </si>
  <si>
    <t>PROD1442</t>
  </si>
  <si>
    <t>PROD1443</t>
  </si>
  <si>
    <t>PROD1444</t>
  </si>
  <si>
    <t>PROD1445</t>
  </si>
  <si>
    <t>PROD1446</t>
  </si>
  <si>
    <t>PROD1447</t>
  </si>
  <si>
    <t>PROD1448</t>
  </si>
  <si>
    <t>PROD1449</t>
  </si>
  <si>
    <t>PROD1450</t>
  </si>
  <si>
    <t>PROD1451</t>
  </si>
  <si>
    <t>PROD1452</t>
  </si>
  <si>
    <t>PROD1453</t>
  </si>
  <si>
    <t>PROD1454</t>
  </si>
  <si>
    <t>PROD1455</t>
  </si>
  <si>
    <t>PROD1456</t>
  </si>
  <si>
    <t>PROD1457</t>
  </si>
  <si>
    <t>PROD1458</t>
  </si>
  <si>
    <t>PROD1459</t>
  </si>
  <si>
    <t>PROD1460</t>
  </si>
  <si>
    <t>PROD1461</t>
  </si>
  <si>
    <t>PROD1462</t>
  </si>
  <si>
    <t>PROD1463</t>
  </si>
  <si>
    <t>PROD1464</t>
  </si>
  <si>
    <t>PROD1465</t>
  </si>
  <si>
    <t>PROD1466</t>
  </si>
  <si>
    <t>PROD1467</t>
  </si>
  <si>
    <t>PROD1468</t>
  </si>
  <si>
    <t>PROD1469</t>
  </si>
  <si>
    <t>PROD1470</t>
  </si>
  <si>
    <t>PROD1471</t>
  </si>
  <si>
    <t>PROD1472</t>
  </si>
  <si>
    <t>PROD1473</t>
  </si>
  <si>
    <t>PROD1474</t>
  </si>
  <si>
    <t>PROD1475</t>
  </si>
  <si>
    <t>PROD1476</t>
  </si>
  <si>
    <t>PROD1477</t>
  </si>
  <si>
    <t>PROD1478</t>
  </si>
  <si>
    <t>PROD1479</t>
  </si>
  <si>
    <t>PROD1480</t>
  </si>
  <si>
    <t>PROD1481</t>
  </si>
  <si>
    <t>PROD1482</t>
  </si>
  <si>
    <t>PROD1483</t>
  </si>
  <si>
    <t>PROD1484</t>
  </si>
  <si>
    <t>PROD1485</t>
  </si>
  <si>
    <t>PROD1486</t>
  </si>
  <si>
    <t>PROD1487</t>
  </si>
  <si>
    <t>PROD1488</t>
  </si>
  <si>
    <t>PROD1489</t>
  </si>
  <si>
    <t>PROD1490</t>
  </si>
  <si>
    <t>PROD1491</t>
  </si>
  <si>
    <t>PROD1492</t>
  </si>
  <si>
    <t>PROD1493</t>
  </si>
  <si>
    <t>PROD1494</t>
  </si>
  <si>
    <t>PROD1495</t>
  </si>
  <si>
    <t>PROD1496</t>
  </si>
  <si>
    <t>PROD1497</t>
  </si>
  <si>
    <t>User_id</t>
  </si>
  <si>
    <t>User_Id</t>
  </si>
  <si>
    <t xml:space="preserve">This is a pretty good little grilling cookerIt's easy to use and clean,  and with a bunch of time and temperature settings you can easily air grill all kinds of meat </t>
  </si>
  <si>
    <t xml:space="preserve">I wasn't sure I needed an air fryer.  I'm so glad I took the leap!   </t>
  </si>
  <si>
    <t>Column1</t>
  </si>
  <si>
    <t>Date/ timestamp</t>
  </si>
  <si>
    <t>date/timestamp</t>
  </si>
  <si>
    <t>Is_complete</t>
  </si>
  <si>
    <t>Great grocery</t>
  </si>
  <si>
    <t>Valid_rating</t>
  </si>
  <si>
    <t>Standardized user_id</t>
  </si>
  <si>
    <t>Rating_category</t>
  </si>
  <si>
    <t>OVERALL STATISTICS</t>
  </si>
  <si>
    <t>Metric</t>
  </si>
  <si>
    <t>Formula</t>
  </si>
  <si>
    <t>Result</t>
  </si>
  <si>
    <t>Total reviews</t>
  </si>
  <si>
    <t>Total users</t>
  </si>
  <si>
    <t>Total products</t>
  </si>
  <si>
    <t>Average rating</t>
  </si>
  <si>
    <t>Rating standard deviation</t>
  </si>
  <si>
    <t>=COUNTA(Data_cleaning! A:A)-1'</t>
  </si>
  <si>
    <t>=SUMPRODUCT(1/COUNTIF(Data_Cleaning!A:A,Data_Cleaning!A:A))`</t>
  </si>
  <si>
    <t>=SUMPRODUCT(/COUNTIF(Data_Cleaning!B:B,Data_Cleaning!B:B))`</t>
  </si>
  <si>
    <t xml:space="preserve">`=AVERAGE(Data_Cleaning!C:C)` </t>
  </si>
  <si>
    <t>`=STDEV.P(Data_Cleaning!C:C)`</t>
  </si>
  <si>
    <t>Row Labels</t>
  </si>
  <si>
    <t>(blank)</t>
  </si>
  <si>
    <t>Grand Total</t>
  </si>
  <si>
    <t>Count of Product_ID</t>
  </si>
  <si>
    <t>TOP ACTIVE USERS</t>
  </si>
  <si>
    <t>User id</t>
  </si>
  <si>
    <t>Review count</t>
  </si>
  <si>
    <t>USER BEHAVIOUR ANALYSIS</t>
  </si>
  <si>
    <t>COUNT BY SEGMENT</t>
  </si>
  <si>
    <t>Power users</t>
  </si>
  <si>
    <t>Regular users</t>
  </si>
  <si>
    <t>Casual users</t>
  </si>
  <si>
    <t>One time users</t>
  </si>
  <si>
    <t>Count of rating2</t>
  </si>
  <si>
    <t>Average of rating</t>
  </si>
  <si>
    <t>PROD0010</t>
  </si>
  <si>
    <t>PRODUCT POPULARITY</t>
  </si>
  <si>
    <t>Product_id</t>
  </si>
  <si>
    <t>MOST REVIWED PRODUCTS</t>
  </si>
  <si>
    <t xml:space="preserve">overall average rating: </t>
  </si>
  <si>
    <t>RATING DISTRIBUTION ANALYSIS</t>
  </si>
  <si>
    <t>Rating</t>
  </si>
  <si>
    <t>Count</t>
  </si>
  <si>
    <t>Percentage</t>
  </si>
  <si>
    <t>5 stars</t>
  </si>
  <si>
    <t>3 stars</t>
  </si>
  <si>
    <t>2 stars</t>
  </si>
  <si>
    <t>1 star</t>
  </si>
  <si>
    <t>TOTAL</t>
  </si>
  <si>
    <t>RATING BIAS ANALYSIS</t>
  </si>
  <si>
    <t>Positive bias (4-5)</t>
  </si>
  <si>
    <t>Negative bias (1-2)</t>
  </si>
  <si>
    <t>Year</t>
  </si>
  <si>
    <t>Month</t>
  </si>
  <si>
    <t>Month name</t>
  </si>
  <si>
    <t>Quarter</t>
  </si>
  <si>
    <t>Count of User_id</t>
  </si>
  <si>
    <t>REVIEWS OVERTIME</t>
  </si>
  <si>
    <t>AVERAGE RATING TREND</t>
  </si>
  <si>
    <t>Q1</t>
  </si>
  <si>
    <t>Q2</t>
  </si>
  <si>
    <t>Q3</t>
  </si>
  <si>
    <t>Q4</t>
  </si>
  <si>
    <t>GROWTH RATE</t>
  </si>
  <si>
    <t>PRODUCT CO-OCCURRENCE</t>
  </si>
  <si>
    <t>Total Reviews</t>
  </si>
  <si>
    <t>Active Users</t>
  </si>
  <si>
    <t>Products Rated</t>
  </si>
  <si>
    <t>Avg Rating</t>
  </si>
  <si>
    <t>Avg rating</t>
  </si>
  <si>
    <t>Recommendation</t>
  </si>
  <si>
    <t xml:space="preserve"> </t>
  </si>
  <si>
    <t>User Type</t>
  </si>
  <si>
    <t>INSIGHTS</t>
  </si>
  <si>
    <t xml:space="preserve">Power users contribute 0% of all the reviews                       </t>
  </si>
  <si>
    <t xml:space="preserve">46 casual users contribute 3% of all the reviews  </t>
  </si>
  <si>
    <t>1397 one-time users contribute 97% of all the reviews</t>
  </si>
  <si>
    <t>Most Reviewed Products</t>
  </si>
  <si>
    <t>PROJECT DOCUMENATION</t>
  </si>
  <si>
    <t>Project Overview</t>
  </si>
  <si>
    <t>User Review and Engagement Analysis</t>
  </si>
  <si>
    <t xml:space="preserve">Project Title: </t>
  </si>
  <si>
    <t>Created by:</t>
  </si>
  <si>
    <t>Akinyemi Aminat</t>
  </si>
  <si>
    <t>Date:</t>
  </si>
  <si>
    <t>Dataset source:</t>
  </si>
  <si>
    <t>https://cseweb.ucsd.edu/jmcauley/datasets.html</t>
  </si>
  <si>
    <t>Data size</t>
  </si>
  <si>
    <t>Tools used</t>
  </si>
  <si>
    <t>Microsoft Excel</t>
  </si>
  <si>
    <t>Data Dictionary</t>
  </si>
  <si>
    <t>Column name</t>
  </si>
  <si>
    <t>Description</t>
  </si>
  <si>
    <t xml:space="preserve">Data type </t>
  </si>
  <si>
    <t>Example</t>
  </si>
  <si>
    <t>Date</t>
  </si>
  <si>
    <t>Rating category</t>
  </si>
  <si>
    <t>Unique user identifier</t>
  </si>
  <si>
    <t>unique product identifier</t>
  </si>
  <si>
    <t>User rating</t>
  </si>
  <si>
    <t>Review date</t>
  </si>
  <si>
    <t>Extracted year</t>
  </si>
  <si>
    <t>extracted month</t>
  </si>
  <si>
    <t>month name</t>
  </si>
  <si>
    <t>quarter of the year</t>
  </si>
  <si>
    <t>rating category</t>
  </si>
  <si>
    <t>Text</t>
  </si>
  <si>
    <t>Number</t>
  </si>
  <si>
    <t>User comment</t>
  </si>
  <si>
    <t>userwerts</t>
  </si>
  <si>
    <t>January</t>
  </si>
  <si>
    <t>High</t>
  </si>
  <si>
    <t>Workbook structure</t>
  </si>
  <si>
    <t>Raw_data</t>
  </si>
  <si>
    <t>Data_cleaning</t>
  </si>
  <si>
    <t>Analysis</t>
  </si>
  <si>
    <t>Dashboard</t>
  </si>
  <si>
    <t>Documentation</t>
  </si>
  <si>
    <t>Original dataset</t>
  </si>
  <si>
    <t>cleaned dataset with extra columns for analysis</t>
  </si>
  <si>
    <t>calculations, pivot tables, and statistical analysis.</t>
  </si>
  <si>
    <t>Visual presentation with charts and metrics</t>
  </si>
  <si>
    <t>project notes</t>
  </si>
  <si>
    <t>KEY FINDINGS</t>
  </si>
  <si>
    <t>Rating pattern:</t>
  </si>
  <si>
    <t xml:space="preserve">Average rating across all products is 4.56 stars </t>
  </si>
  <si>
    <t>0.91% of the reviews are positive</t>
  </si>
  <si>
    <t>0.03% of the reviews are negative</t>
  </si>
  <si>
    <t>The most common rating is 5 stars</t>
  </si>
  <si>
    <t>the least common rating is 1 star</t>
  </si>
  <si>
    <t>User Behaviour:</t>
  </si>
  <si>
    <t>The total unique users: 1443</t>
  </si>
  <si>
    <t>power users contribute 0% of all the ratings</t>
  </si>
  <si>
    <t>Casual users contribute 3% of all the ratings</t>
  </si>
  <si>
    <t>One-time users contribute 97% of all the ratings</t>
  </si>
  <si>
    <t>User engagement is decreasing over time</t>
  </si>
  <si>
    <t>Products insights</t>
  </si>
  <si>
    <t>the total products rated: 1406</t>
  </si>
  <si>
    <t xml:space="preserve">the top product has 7 reviews with a 4.71 average rating </t>
  </si>
  <si>
    <t>Four products meet the criteria 4+ stars and 5+ reviews</t>
  </si>
  <si>
    <t>USER REVIEW AND ENGAGEMENT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</si>
</sst>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scheme val="minor"/>
    </font>
    <font>
      <b/>
      <sz val="14"/>
      <color theme="1"/>
      <name val="Calibri"/>
      <family val="2"/>
      <scheme val="minor"/>
    </font>
    <font>
      <sz val="14"/>
      <color theme="8"/>
      <name val="Arial Black"/>
      <family val="2"/>
    </font>
    <font>
      <b/>
      <sz val="18"/>
      <color theme="8" tint="-0.249977111117893"/>
      <name val="Calibri"/>
      <family val="2"/>
      <scheme val="minor"/>
    </font>
    <font>
      <b/>
      <sz val="12"/>
      <color theme="8" tint="-0.249977111117893"/>
      <name val="Calibri"/>
      <family val="2"/>
      <scheme val="minor"/>
    </font>
    <font>
      <u/>
      <sz val="11"/>
      <color theme="10"/>
      <name val="Calibri"/>
      <family val="2"/>
      <scheme val="minor"/>
    </font>
    <font>
      <sz val="12"/>
      <color theme="8" tint="-0.249977111117893"/>
      <name val="Calibri"/>
      <family val="2"/>
      <scheme val="minor"/>
    </font>
    <font>
      <b/>
      <sz val="16"/>
      <color theme="1"/>
      <name val="Calibri"/>
      <family val="2"/>
      <scheme val="minor"/>
    </font>
    <font>
      <b/>
      <sz val="18"/>
      <color theme="8"/>
      <name val="Calibri"/>
      <family val="2"/>
      <scheme val="minor"/>
    </font>
    <font>
      <b/>
      <sz val="14"/>
      <name val="Calibri"/>
      <family val="2"/>
      <scheme val="minor"/>
    </font>
    <font>
      <sz val="11"/>
      <name val="Calibri"/>
      <family val="2"/>
      <scheme val="minor"/>
    </font>
    <font>
      <u/>
      <sz val="11"/>
      <name val="Calibri"/>
      <family val="2"/>
      <scheme val="minor"/>
    </font>
    <font>
      <b/>
      <sz val="11"/>
      <name val="Calibri"/>
      <family val="2"/>
      <scheme val="minor"/>
    </font>
    <font>
      <sz val="12"/>
      <color theme="1"/>
      <name val="Calibri"/>
      <family val="2"/>
      <scheme val="minor"/>
    </font>
    <font>
      <sz val="1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3" fillId="0" borderId="0" applyNumberFormat="0" applyFill="0" applyBorder="0" applyAlignment="0" applyProtection="0"/>
  </cellStyleXfs>
  <cellXfs count="44">
    <xf numFmtId="0" fontId="0" fillId="0" borderId="0" xfId="0"/>
    <xf numFmtId="3" fontId="0" fillId="0" borderId="0" xfId="0" applyNumberFormat="1"/>
    <xf numFmtId="0" fontId="16" fillId="0" borderId="0" xfId="0" applyFont="1"/>
    <xf numFmtId="0" fontId="0" fillId="33" borderId="10" xfId="0" applyFont="1" applyFill="1" applyBorder="1"/>
    <xf numFmtId="0" fontId="0" fillId="33" borderId="11" xfId="0" applyFont="1" applyFill="1" applyBorder="1"/>
    <xf numFmtId="0" fontId="0" fillId="0" borderId="10" xfId="0" applyFont="1" applyBorder="1"/>
    <xf numFmtId="0" fontId="0" fillId="0" borderId="11" xfId="0" applyFont="1" applyBorder="1"/>
    <xf numFmtId="22" fontId="0" fillId="0" borderId="0" xfId="0" applyNumberFormat="1"/>
    <xf numFmtId="22" fontId="0" fillId="33" borderId="10" xfId="0" applyNumberFormat="1" applyFont="1" applyFill="1" applyBorder="1"/>
    <xf numFmtId="22" fontId="0" fillId="0" borderId="10" xfId="0" applyNumberFormat="1" applyFont="1" applyBorder="1"/>
    <xf numFmtId="0" fontId="18" fillId="0" borderId="0" xfId="0" applyFont="1"/>
    <xf numFmtId="0" fontId="0" fillId="0" borderId="0" xfId="0" quotePrefix="1"/>
    <xf numFmtId="0" fontId="19"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wrapText="1"/>
    </xf>
    <xf numFmtId="0" fontId="0" fillId="34" borderId="0" xfId="0" applyFill="1"/>
    <xf numFmtId="0" fontId="16" fillId="34" borderId="0" xfId="0" applyFont="1" applyFill="1"/>
    <xf numFmtId="0" fontId="26" fillId="0" borderId="0" xfId="0" applyFont="1"/>
    <xf numFmtId="14" fontId="0" fillId="0" borderId="0" xfId="0" applyNumberFormat="1"/>
    <xf numFmtId="0" fontId="28" fillId="0" borderId="0" xfId="0" applyFont="1"/>
    <xf numFmtId="14" fontId="28" fillId="0" borderId="0" xfId="0" applyNumberFormat="1" applyFont="1"/>
    <xf numFmtId="0" fontId="29" fillId="0" borderId="0" xfId="42" applyFont="1"/>
    <xf numFmtId="0" fontId="30" fillId="0" borderId="0" xfId="0" applyFont="1"/>
    <xf numFmtId="0" fontId="25" fillId="0" borderId="0" xfId="0" applyFont="1"/>
    <xf numFmtId="0" fontId="31" fillId="0" borderId="0" xfId="0" applyFont="1"/>
    <xf numFmtId="0" fontId="32" fillId="0" borderId="0" xfId="0" applyFont="1"/>
    <xf numFmtId="0" fontId="27" fillId="0" borderId="0" xfId="0" applyFont="1"/>
    <xf numFmtId="0" fontId="24" fillId="34" borderId="0" xfId="0" applyFont="1" applyFill="1"/>
    <xf numFmtId="0" fontId="0" fillId="34" borderId="0" xfId="0" applyFill="1" applyAlignment="1">
      <alignment horizontal="left"/>
    </xf>
    <xf numFmtId="0" fontId="0" fillId="34" borderId="0" xfId="0" applyNumberFormat="1" applyFill="1"/>
    <xf numFmtId="0" fontId="19" fillId="36" borderId="0" xfId="0" applyFont="1" applyFill="1"/>
    <xf numFmtId="0" fontId="0" fillId="36" borderId="0" xfId="0" applyFill="1"/>
    <xf numFmtId="0" fontId="16" fillId="36" borderId="0" xfId="0" applyFont="1" applyFill="1"/>
    <xf numFmtId="0" fontId="0" fillId="36" borderId="0" xfId="0" applyFill="1" applyAlignment="1"/>
    <xf numFmtId="0" fontId="0" fillId="36" borderId="0" xfId="0" applyFill="1" applyAlignment="1">
      <alignment wrapText="1"/>
    </xf>
    <xf numFmtId="0" fontId="0" fillId="36" borderId="0" xfId="0" applyFill="1" applyAlignment="1">
      <alignment horizontal="left"/>
    </xf>
    <xf numFmtId="0" fontId="22" fillId="35" borderId="0" xfId="0" applyFont="1" applyFill="1"/>
    <xf numFmtId="0" fontId="21" fillId="35" borderId="0" xfId="0" applyFont="1" applyFill="1"/>
    <xf numFmtId="0" fontId="20" fillId="35" borderId="0" xfId="0" applyFont="1" applyFill="1" applyAlignment="1">
      <alignment horizontal="center"/>
    </xf>
    <xf numFmtId="0" fontId="0" fillId="35" borderId="0" xfId="0" applyFill="1" applyAlignment="1">
      <alignment horizontal="center"/>
    </xf>
    <xf numFmtId="0" fontId="0" fillId="36"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b/>
        <i val="0"/>
        <strike val="0"/>
        <condense val="0"/>
        <extend val="0"/>
        <outline val="0"/>
        <shadow val="0"/>
        <u val="none"/>
        <vertAlign val="baseline"/>
        <sz val="11"/>
        <color theme="1"/>
        <name val="Calibri"/>
        <scheme val="minor"/>
      </font>
    </dxf>
    <dxf>
      <numFmt numFmtId="0" formatCode="General"/>
    </dxf>
    <dxf>
      <numFmt numFmtId="0" formatCode="Genera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27" formatCode="m/d/yyyy\ h:mm"/>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numFmt numFmtId="27" formatCode="m/d/yyyy\ h:mm"/>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Rating distribution</a:t>
            </a: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Analysis!$H$13</c:f>
              <c:strCache>
                <c:ptCount val="1"/>
                <c:pt idx="0">
                  <c:v>5 stars</c:v>
                </c:pt>
              </c:strCache>
            </c:strRef>
          </c:tx>
          <c:spPr>
            <a:solidFill>
              <a:schemeClr val="accent6"/>
            </a:solidFill>
            <a:ln>
              <a:noFill/>
            </a:ln>
            <a:effectLst/>
          </c:spPr>
          <c:invertIfNegative val="0"/>
          <c:cat>
            <c:strRef>
              <c:f>Analysis!$I$12:$J$12</c:f>
              <c:strCache>
                <c:ptCount val="2"/>
                <c:pt idx="0">
                  <c:v>Count</c:v>
                </c:pt>
                <c:pt idx="1">
                  <c:v>Percentage</c:v>
                </c:pt>
              </c:strCache>
            </c:strRef>
          </c:cat>
          <c:val>
            <c:numRef>
              <c:f>Analysis!$I$13:$J$13</c:f>
              <c:numCache>
                <c:formatCode>General</c:formatCode>
                <c:ptCount val="2"/>
                <c:pt idx="0">
                  <c:v>994</c:v>
                </c:pt>
                <c:pt idx="1">
                  <c:v>0.69</c:v>
                </c:pt>
              </c:numCache>
            </c:numRef>
          </c:val>
          <c:extLst>
            <c:ext xmlns:c16="http://schemas.microsoft.com/office/drawing/2014/chart" uri="{C3380CC4-5D6E-409C-BE32-E72D297353CC}">
              <c16:uniqueId val="{00000000-D969-4C78-8334-F81451044E6A}"/>
            </c:ext>
          </c:extLst>
        </c:ser>
        <c:ser>
          <c:idx val="1"/>
          <c:order val="1"/>
          <c:tx>
            <c:strRef>
              <c:f>Analysis!$H$14</c:f>
              <c:strCache>
                <c:ptCount val="1"/>
                <c:pt idx="0">
                  <c:v>4 stars</c:v>
                </c:pt>
              </c:strCache>
            </c:strRef>
          </c:tx>
          <c:spPr>
            <a:solidFill>
              <a:schemeClr val="accent5"/>
            </a:solidFill>
            <a:ln>
              <a:noFill/>
            </a:ln>
            <a:effectLst/>
          </c:spPr>
          <c:invertIfNegative val="0"/>
          <c:cat>
            <c:strRef>
              <c:f>Analysis!$I$12:$J$12</c:f>
              <c:strCache>
                <c:ptCount val="2"/>
                <c:pt idx="0">
                  <c:v>Count</c:v>
                </c:pt>
                <c:pt idx="1">
                  <c:v>Percentage</c:v>
                </c:pt>
              </c:strCache>
            </c:strRef>
          </c:cat>
          <c:val>
            <c:numRef>
              <c:f>Analysis!$I$14:$J$14</c:f>
              <c:numCache>
                <c:formatCode>General</c:formatCode>
                <c:ptCount val="2"/>
                <c:pt idx="0">
                  <c:v>325</c:v>
                </c:pt>
                <c:pt idx="1">
                  <c:v>0.23</c:v>
                </c:pt>
              </c:numCache>
            </c:numRef>
          </c:val>
          <c:extLst>
            <c:ext xmlns:c16="http://schemas.microsoft.com/office/drawing/2014/chart" uri="{C3380CC4-5D6E-409C-BE32-E72D297353CC}">
              <c16:uniqueId val="{00000001-D969-4C78-8334-F81451044E6A}"/>
            </c:ext>
          </c:extLst>
        </c:ser>
        <c:ser>
          <c:idx val="2"/>
          <c:order val="2"/>
          <c:tx>
            <c:strRef>
              <c:f>Analysis!$H$15</c:f>
              <c:strCache>
                <c:ptCount val="1"/>
                <c:pt idx="0">
                  <c:v>3 stars</c:v>
                </c:pt>
              </c:strCache>
            </c:strRef>
          </c:tx>
          <c:spPr>
            <a:solidFill>
              <a:schemeClr val="accent4"/>
            </a:solidFill>
            <a:ln>
              <a:noFill/>
            </a:ln>
            <a:effectLst/>
          </c:spPr>
          <c:invertIfNegative val="0"/>
          <c:cat>
            <c:strRef>
              <c:f>Analysis!$I$12:$J$12</c:f>
              <c:strCache>
                <c:ptCount val="2"/>
                <c:pt idx="0">
                  <c:v>Count</c:v>
                </c:pt>
                <c:pt idx="1">
                  <c:v>Percentage</c:v>
                </c:pt>
              </c:strCache>
            </c:strRef>
          </c:cat>
          <c:val>
            <c:numRef>
              <c:f>Analysis!$I$15:$J$15</c:f>
              <c:numCache>
                <c:formatCode>General</c:formatCode>
                <c:ptCount val="2"/>
                <c:pt idx="0">
                  <c:v>84</c:v>
                </c:pt>
                <c:pt idx="1">
                  <c:v>0.06</c:v>
                </c:pt>
              </c:numCache>
            </c:numRef>
          </c:val>
          <c:extLst>
            <c:ext xmlns:c16="http://schemas.microsoft.com/office/drawing/2014/chart" uri="{C3380CC4-5D6E-409C-BE32-E72D297353CC}">
              <c16:uniqueId val="{00000002-D969-4C78-8334-F81451044E6A}"/>
            </c:ext>
          </c:extLst>
        </c:ser>
        <c:ser>
          <c:idx val="3"/>
          <c:order val="3"/>
          <c:tx>
            <c:strRef>
              <c:f>Analysis!$H$16</c:f>
              <c:strCache>
                <c:ptCount val="1"/>
                <c:pt idx="0">
                  <c:v>2 stars</c:v>
                </c:pt>
              </c:strCache>
            </c:strRef>
          </c:tx>
          <c:spPr>
            <a:solidFill>
              <a:schemeClr val="accent6">
                <a:lumMod val="60000"/>
              </a:schemeClr>
            </a:solidFill>
            <a:ln>
              <a:noFill/>
            </a:ln>
            <a:effectLst/>
          </c:spPr>
          <c:invertIfNegative val="0"/>
          <c:cat>
            <c:strRef>
              <c:f>Analysis!$I$12:$J$12</c:f>
              <c:strCache>
                <c:ptCount val="2"/>
                <c:pt idx="0">
                  <c:v>Count</c:v>
                </c:pt>
                <c:pt idx="1">
                  <c:v>Percentage</c:v>
                </c:pt>
              </c:strCache>
            </c:strRef>
          </c:cat>
          <c:val>
            <c:numRef>
              <c:f>Analysis!$I$16:$J$16</c:f>
              <c:numCache>
                <c:formatCode>General</c:formatCode>
                <c:ptCount val="2"/>
                <c:pt idx="0">
                  <c:v>17</c:v>
                </c:pt>
                <c:pt idx="1">
                  <c:v>0.01</c:v>
                </c:pt>
              </c:numCache>
            </c:numRef>
          </c:val>
          <c:extLst>
            <c:ext xmlns:c16="http://schemas.microsoft.com/office/drawing/2014/chart" uri="{C3380CC4-5D6E-409C-BE32-E72D297353CC}">
              <c16:uniqueId val="{00000003-D969-4C78-8334-F81451044E6A}"/>
            </c:ext>
          </c:extLst>
        </c:ser>
        <c:ser>
          <c:idx val="4"/>
          <c:order val="4"/>
          <c:tx>
            <c:strRef>
              <c:f>Analysis!$H$17</c:f>
              <c:strCache>
                <c:ptCount val="1"/>
                <c:pt idx="0">
                  <c:v>1 star</c:v>
                </c:pt>
              </c:strCache>
            </c:strRef>
          </c:tx>
          <c:spPr>
            <a:solidFill>
              <a:schemeClr val="accent5">
                <a:lumMod val="60000"/>
              </a:schemeClr>
            </a:solidFill>
            <a:ln>
              <a:noFill/>
            </a:ln>
            <a:effectLst/>
          </c:spPr>
          <c:invertIfNegative val="0"/>
          <c:cat>
            <c:strRef>
              <c:f>Analysis!$I$12:$J$12</c:f>
              <c:strCache>
                <c:ptCount val="2"/>
                <c:pt idx="0">
                  <c:v>Count</c:v>
                </c:pt>
                <c:pt idx="1">
                  <c:v>Percentage</c:v>
                </c:pt>
              </c:strCache>
            </c:strRef>
          </c:cat>
          <c:val>
            <c:numRef>
              <c:f>Analysis!$I$17:$J$17</c:f>
              <c:numCache>
                <c:formatCode>General</c:formatCode>
                <c:ptCount val="2"/>
                <c:pt idx="0">
                  <c:v>23</c:v>
                </c:pt>
                <c:pt idx="1">
                  <c:v>0.02</c:v>
                </c:pt>
              </c:numCache>
            </c:numRef>
          </c:val>
          <c:extLst>
            <c:ext xmlns:c16="http://schemas.microsoft.com/office/drawing/2014/chart" uri="{C3380CC4-5D6E-409C-BE32-E72D297353CC}">
              <c16:uniqueId val="{00000004-D969-4C78-8334-F81451044E6A}"/>
            </c:ext>
          </c:extLst>
        </c:ser>
        <c:dLbls>
          <c:showLegendKey val="0"/>
          <c:showVal val="0"/>
          <c:showCatName val="0"/>
          <c:showSerName val="0"/>
          <c:showPercent val="0"/>
          <c:showBubbleSize val="0"/>
        </c:dLbls>
        <c:gapWidth val="219"/>
        <c:overlap val="-27"/>
        <c:axId val="2103467984"/>
        <c:axId val="2103469648"/>
      </c:barChart>
      <c:catAx>
        <c:axId val="21034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469648"/>
        <c:crosses val="autoZero"/>
        <c:auto val="1"/>
        <c:lblAlgn val="ctr"/>
        <c:lblOffset val="100"/>
        <c:noMultiLvlLbl val="0"/>
      </c:catAx>
      <c:valAx>
        <c:axId val="210346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467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b="0"/>
              <a:t>most</a:t>
            </a:r>
            <a:r>
              <a:rPr lang="en-US" sz="1100" b="0" baseline="0"/>
              <a:t> reviwed products</a:t>
            </a:r>
            <a:endParaRPr lang="en-US" sz="1100" b="0"/>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Analysis!$D$24</c:f>
              <c:strCache>
                <c:ptCount val="1"/>
                <c:pt idx="0">
                  <c:v>Review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Analysis!$E$23:$H$23</c:f>
              <c:strCache>
                <c:ptCount val="4"/>
                <c:pt idx="0">
                  <c:v>PROD010</c:v>
                </c:pt>
                <c:pt idx="1">
                  <c:v>PROD1477</c:v>
                </c:pt>
                <c:pt idx="2">
                  <c:v>PROD012</c:v>
                </c:pt>
                <c:pt idx="3">
                  <c:v>PROD110</c:v>
                </c:pt>
              </c:strCache>
            </c:strRef>
          </c:cat>
          <c:val>
            <c:numRef>
              <c:f>Analysis!$E$24:$H$24</c:f>
              <c:numCache>
                <c:formatCode>General</c:formatCode>
                <c:ptCount val="4"/>
                <c:pt idx="0">
                  <c:v>7</c:v>
                </c:pt>
                <c:pt idx="1">
                  <c:v>7</c:v>
                </c:pt>
                <c:pt idx="2">
                  <c:v>6</c:v>
                </c:pt>
                <c:pt idx="3">
                  <c:v>6</c:v>
                </c:pt>
              </c:numCache>
            </c:numRef>
          </c:val>
          <c:extLst>
            <c:ext xmlns:c16="http://schemas.microsoft.com/office/drawing/2014/chart" uri="{C3380CC4-5D6E-409C-BE32-E72D297353CC}">
              <c16:uniqueId val="{00000000-D601-4B21-BA2B-2EB0312374F1}"/>
            </c:ext>
          </c:extLst>
        </c:ser>
        <c:ser>
          <c:idx val="1"/>
          <c:order val="1"/>
          <c:tx>
            <c:strRef>
              <c:f>Analysis!$D$25</c:f>
              <c:strCache>
                <c:ptCount val="1"/>
                <c:pt idx="0">
                  <c:v>Average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Analysis!$E$23:$H$23</c:f>
              <c:strCache>
                <c:ptCount val="4"/>
                <c:pt idx="0">
                  <c:v>PROD010</c:v>
                </c:pt>
                <c:pt idx="1">
                  <c:v>PROD1477</c:v>
                </c:pt>
                <c:pt idx="2">
                  <c:v>PROD012</c:v>
                </c:pt>
                <c:pt idx="3">
                  <c:v>PROD110</c:v>
                </c:pt>
              </c:strCache>
            </c:strRef>
          </c:cat>
          <c:val>
            <c:numRef>
              <c:f>Analysis!$E$25:$H$25</c:f>
              <c:numCache>
                <c:formatCode>General</c:formatCode>
                <c:ptCount val="4"/>
                <c:pt idx="0">
                  <c:v>4.71</c:v>
                </c:pt>
                <c:pt idx="1">
                  <c:v>4.57</c:v>
                </c:pt>
                <c:pt idx="2">
                  <c:v>4.5</c:v>
                </c:pt>
                <c:pt idx="3">
                  <c:v>5</c:v>
                </c:pt>
              </c:numCache>
            </c:numRef>
          </c:val>
          <c:extLst>
            <c:ext xmlns:c16="http://schemas.microsoft.com/office/drawing/2014/chart" uri="{C3380CC4-5D6E-409C-BE32-E72D297353CC}">
              <c16:uniqueId val="{00000001-D601-4B21-BA2B-2EB0312374F1}"/>
            </c:ext>
          </c:extLst>
        </c:ser>
        <c:dLbls>
          <c:dLblPos val="ctr"/>
          <c:showLegendKey val="0"/>
          <c:showVal val="1"/>
          <c:showCatName val="0"/>
          <c:showSerName val="0"/>
          <c:showPercent val="0"/>
          <c:showBubbleSize val="0"/>
        </c:dLbls>
        <c:gapWidth val="79"/>
        <c:overlap val="100"/>
        <c:axId val="817314880"/>
        <c:axId val="817314464"/>
      </c:barChart>
      <c:catAx>
        <c:axId val="81731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17314464"/>
        <c:crosses val="autoZero"/>
        <c:auto val="1"/>
        <c:lblAlgn val="ctr"/>
        <c:lblOffset val="100"/>
        <c:noMultiLvlLbl val="0"/>
      </c:catAx>
      <c:valAx>
        <c:axId val="817314464"/>
        <c:scaling>
          <c:orientation val="minMax"/>
        </c:scaling>
        <c:delete val="1"/>
        <c:axPos val="b"/>
        <c:numFmt formatCode="General" sourceLinked="1"/>
        <c:majorTickMark val="none"/>
        <c:minorTickMark val="none"/>
        <c:tickLblPos val="nextTo"/>
        <c:crossAx val="81731488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[customer-review-analysis-excel.xlsx]Analysis!PivotTable3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a:t>
            </a:r>
            <a:r>
              <a:rPr lang="en-US" baseline="0"/>
              <a:t> Trend Overtime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Analysis!$M$2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Analysis!$L$3:$L$15</c:f>
              <c:multiLvlStrCache>
                <c:ptCount val="11"/>
                <c:lvl>
                  <c:pt idx="0">
                    <c:v>1</c:v>
                  </c:pt>
                  <c:pt idx="1">
                    <c:v>2</c:v>
                  </c:pt>
                  <c:pt idx="2">
                    <c:v>3</c:v>
                  </c:pt>
                  <c:pt idx="3">
                    <c:v>4</c:v>
                  </c:pt>
                  <c:pt idx="4">
                    <c:v>5</c:v>
                  </c:pt>
                  <c:pt idx="5">
                    <c:v>6</c:v>
                  </c:pt>
                  <c:pt idx="6">
                    <c:v>7</c:v>
                  </c:pt>
                  <c:pt idx="7">
                    <c:v>8</c:v>
                  </c:pt>
                  <c:pt idx="8">
                    <c:v>9</c:v>
                  </c:pt>
                  <c:pt idx="9">
                    <c:v>10</c:v>
                  </c:pt>
                  <c:pt idx="10">
                    <c:v>11</c:v>
                  </c:pt>
                </c:lvl>
                <c:lvl>
                  <c:pt idx="0">
                    <c:v>2025</c:v>
                  </c:pt>
                </c:lvl>
              </c:multiLvlStrCache>
            </c:multiLvlStrRef>
          </c:cat>
          <c:val>
            <c:numRef>
              <c:f>Analysis!$M$3:$M$15</c:f>
              <c:numCache>
                <c:formatCode>General</c:formatCode>
                <c:ptCount val="11"/>
                <c:pt idx="0">
                  <c:v>141</c:v>
                </c:pt>
                <c:pt idx="1">
                  <c:v>125</c:v>
                </c:pt>
                <c:pt idx="2">
                  <c:v>143</c:v>
                </c:pt>
                <c:pt idx="3">
                  <c:v>150</c:v>
                </c:pt>
                <c:pt idx="4">
                  <c:v>101</c:v>
                </c:pt>
                <c:pt idx="5">
                  <c:v>155</c:v>
                </c:pt>
                <c:pt idx="6">
                  <c:v>141</c:v>
                </c:pt>
                <c:pt idx="7">
                  <c:v>152</c:v>
                </c:pt>
                <c:pt idx="8">
                  <c:v>158</c:v>
                </c:pt>
                <c:pt idx="9">
                  <c:v>151</c:v>
                </c:pt>
                <c:pt idx="10">
                  <c:v>26</c:v>
                </c:pt>
              </c:numCache>
            </c:numRef>
          </c:val>
          <c:smooth val="0"/>
          <c:extLst>
            <c:ext xmlns:c16="http://schemas.microsoft.com/office/drawing/2014/chart" uri="{C3380CC4-5D6E-409C-BE32-E72D297353CC}">
              <c16:uniqueId val="{00000000-BCF4-4074-A74A-0965197B183E}"/>
            </c:ext>
          </c:extLst>
        </c:ser>
        <c:dLbls>
          <c:showLegendKey val="0"/>
          <c:showVal val="0"/>
          <c:showCatName val="0"/>
          <c:showSerName val="0"/>
          <c:showPercent val="0"/>
          <c:showBubbleSize val="0"/>
        </c:dLbls>
        <c:marker val="1"/>
        <c:smooth val="0"/>
        <c:axId val="1481359344"/>
        <c:axId val="1481358096"/>
      </c:lineChart>
      <c:catAx>
        <c:axId val="148135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358096"/>
        <c:crosses val="autoZero"/>
        <c:auto val="1"/>
        <c:lblAlgn val="ctr"/>
        <c:lblOffset val="100"/>
        <c:noMultiLvlLbl val="0"/>
      </c:catAx>
      <c:valAx>
        <c:axId val="148135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359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Activity Segment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8A-4724-B52A-2111CDDA82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8A-4724-B52A-2111CDDA82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8A-4724-B52A-2111CDDA82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8A-4724-B52A-2111CDDA8273}"/>
              </c:ext>
            </c:extLst>
          </c:dPt>
          <c:cat>
            <c:strRef>
              <c:f>Analysis!$I$2:$I$5</c:f>
              <c:strCache>
                <c:ptCount val="4"/>
                <c:pt idx="0">
                  <c:v>Power users</c:v>
                </c:pt>
                <c:pt idx="1">
                  <c:v>Regular users</c:v>
                </c:pt>
                <c:pt idx="2">
                  <c:v>Casual users</c:v>
                </c:pt>
                <c:pt idx="3">
                  <c:v>One time users</c:v>
                </c:pt>
              </c:strCache>
            </c:strRef>
          </c:cat>
          <c:val>
            <c:numRef>
              <c:f>Analysis!$J$2:$J$5</c:f>
              <c:numCache>
                <c:formatCode>General</c:formatCode>
                <c:ptCount val="4"/>
                <c:pt idx="0">
                  <c:v>0</c:v>
                </c:pt>
                <c:pt idx="1">
                  <c:v>0</c:v>
                </c:pt>
                <c:pt idx="2">
                  <c:v>46</c:v>
                </c:pt>
                <c:pt idx="3">
                  <c:v>1397</c:v>
                </c:pt>
              </c:numCache>
            </c:numRef>
          </c:val>
          <c:extLst>
            <c:ext xmlns:c16="http://schemas.microsoft.com/office/drawing/2014/chart" uri="{C3380CC4-5D6E-409C-BE32-E72D297353CC}">
              <c16:uniqueId val="{00000008-B18A-4724-B52A-2111CDDA827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[customer-review-analysis-excel.xlsx]Analysis!PivotTable4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Analysis!$M$21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Analysis!$L$22:$L$27</c:f>
              <c:multiLvlStrCache>
                <c:ptCount val="4"/>
                <c:lvl>
                  <c:pt idx="0">
                    <c:v>Q1</c:v>
                  </c:pt>
                  <c:pt idx="1">
                    <c:v>Q2</c:v>
                  </c:pt>
                  <c:pt idx="2">
                    <c:v>Q3</c:v>
                  </c:pt>
                  <c:pt idx="3">
                    <c:v>Q4</c:v>
                  </c:pt>
                </c:lvl>
                <c:lvl>
                  <c:pt idx="0">
                    <c:v>2025</c:v>
                  </c:pt>
                </c:lvl>
              </c:multiLvlStrCache>
            </c:multiLvlStrRef>
          </c:cat>
          <c:val>
            <c:numRef>
              <c:f>Analysis!$M$22:$M$27</c:f>
              <c:numCache>
                <c:formatCode>General</c:formatCode>
                <c:ptCount val="4"/>
                <c:pt idx="0">
                  <c:v>4.6381418092909534</c:v>
                </c:pt>
                <c:pt idx="1">
                  <c:v>4.472906403940887</c:v>
                </c:pt>
                <c:pt idx="2">
                  <c:v>4.5831485587583147</c:v>
                </c:pt>
                <c:pt idx="3">
                  <c:v>4.5141242937853105</c:v>
                </c:pt>
              </c:numCache>
            </c:numRef>
          </c:val>
          <c:smooth val="0"/>
          <c:extLst>
            <c:ext xmlns:c16="http://schemas.microsoft.com/office/drawing/2014/chart" uri="{C3380CC4-5D6E-409C-BE32-E72D297353CC}">
              <c16:uniqueId val="{00000000-DECD-49A2-9251-26E946DB99F3}"/>
            </c:ext>
          </c:extLst>
        </c:ser>
        <c:dLbls>
          <c:showLegendKey val="0"/>
          <c:showVal val="0"/>
          <c:showCatName val="0"/>
          <c:showSerName val="0"/>
          <c:showPercent val="0"/>
          <c:showBubbleSize val="0"/>
        </c:dLbls>
        <c:marker val="1"/>
        <c:smooth val="0"/>
        <c:axId val="1457623264"/>
        <c:axId val="1457629504"/>
      </c:lineChart>
      <c:catAx>
        <c:axId val="14576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29504"/>
        <c:crosses val="autoZero"/>
        <c:auto val="1"/>
        <c:lblAlgn val="ctr"/>
        <c:lblOffset val="100"/>
        <c:noMultiLvlLbl val="0"/>
      </c:catAx>
      <c:valAx>
        <c:axId val="14576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23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xdr:colOff>
      <xdr:row>4</xdr:row>
      <xdr:rowOff>114300</xdr:rowOff>
    </xdr:from>
    <xdr:to>
      <xdr:col>3</xdr:col>
      <xdr:colOff>641350</xdr:colOff>
      <xdr:row>14</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88900</xdr:colOff>
      <xdr:row>4</xdr:row>
      <xdr:rowOff>107950</xdr:rowOff>
    </xdr:from>
    <xdr:to>
      <xdr:col>8</xdr:col>
      <xdr:colOff>457200</xdr:colOff>
      <xdr:row>15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177800</xdr:colOff>
      <xdr:row>16</xdr:row>
      <xdr:rowOff>158750</xdr:rowOff>
    </xdr:from>
    <xdr:to>
      <xdr:col>3</xdr:col>
      <xdr:colOff>654050</xdr:colOff>
      <xdr:row>30</xdr:row>
      <xdr:rowOff>120650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127000</xdr:colOff>
      <xdr:row>17</xdr:row>
      <xdr:rowOff>19049</xdr:rowOff>
    </xdr:from>
    <xdr:to>
      <xdr:col>8</xdr:col>
      <xdr:colOff>444500</xdr:colOff>
      <xdr:row>29</xdr:row>
      <xdr:rowOff>142874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370417</xdr:colOff>
      <xdr:row>3</xdr:row>
      <xdr:rowOff>285750</xdr:rowOff>
    </xdr:from>
    <xdr:to>
      <xdr:col>15</xdr:col>
      <xdr:colOff>603250</xdr:colOff>
      <xdr:row>15</xdr:row>
      <xdr:rowOff>127000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Jumai Aminat" refreshedDate="45967.830160995371" createdVersion="6" refreshedVersion="6" minRefreshableVersion="3" recordCount="1464">
  <cacheSource type="worksheet">
    <worksheetSource ref="A1:H1500" sheet="Data_cleaning"/>
  </cacheSource>
  <cacheFields count="8">
    <cacheField name="User_id" numFmtId="0">
      <sharedItems containsBlank="1" count="1421">
        <s v="AH5M24Z73ZHQGN77WA3JT3Q7TEBQ"/>
        <s v="AFI7ALURI5CPDT4V7CUXZXLNFDVA"/>
        <s v="AENH6LSB6BM7XLPEYUL43WBOD6JA"/>
        <s v="AHFAAT5CJ6IIGIURHFBICP44ZHVA"/>
        <s v="AG4UMTWF2QN3BRDCSNVXTGZTPCAA"/>
        <s v="AHO5TWX2UUDF22I2XOW4SZN2GDRQ"/>
        <s v="AFKZUIF6G6FKXDFO22NL5W3ZLHUQ"/>
        <s v="AF44IYYKVBHBUNKQEICMO4T7MJ6Q"/>
        <s v="AGTVNHEOZCRUASEIU2QX6JBVWNCQ"/>
        <s v="AEZMHCTOR4XWPQJJEP47UBY2G4UA"/>
        <s v="AFGOHTTJWRAYHJQKZZULDJID5ADQ"/>
        <s v="AFFUJJPQEWVDXYGSKC3SLMIIU75Q"/>
        <s v="AEWQC7JKO4RBKIHOK3U7S7PJ5O6A"/>
        <s v="AHJGHJOHYP5YGMOACP4BNXQKZTIQ"/>
        <s v="AEEEIOCKG5TKBOHMHNLSAGAQRHZQ"/>
        <s v="AE3JRWFDK7YKPRU5LQVQSJQWGB7A"/>
        <s v="AECKACZU66B2I754RUINZDECF3AQ"/>
        <s v="AHKYMAJBD6UHJMES64ZTISYKNM5A"/>
        <s v="AEX3T6BZUU3X7SW3NVMRRB26BYDQ"/>
        <s v="AEK55BORHMM5XESWCDLS3TAFSEHQ"/>
        <s v="AE563QU2VOUFPWLJ266B6DHQJT5Q"/>
        <s v="AEHRQQWGO6WRJNDGCXC5EUG6TNGQ"/>
        <s v="AGAYKCP2GM6DDHHJLW6CTBWKBSMA"/>
        <s v="AFCZNLXHN2L3OFOETOBGK42LBBEQ"/>
        <s v="AEICPXK6OTUMCQPNXNOZ5MU2NXEA"/>
        <s v="AHZMTCAM7PECOL2L7QZVF225VONA"/>
        <s v="AE4T7OL4UCDBFVWFKPEUCJR5CKKA"/>
        <s v="AFVA2N7GIU6SSK2K26QC7JE2CI3A"/>
        <s v="AHKAY36QG2ZU2ETEC7R26LDSLIHA"/>
        <s v="AH524CD5S6DI4M665QORBS6QJL3Q"/>
        <s v="AHRQQN36UWBMDXA7G53775PYRJRQ"/>
        <s v="AE74NWBRHXSGMN5AWZHDGAZNMBCQ"/>
        <s v="AGDJD5B3AUVK4WGEDM2S7YEKB7FA"/>
        <s v="AHKETNWF3EFO54W2U2AGW4GGHIOA"/>
        <s v="AHG62TLHNV6VMSHX6ZKLKK6GBQCQ"/>
        <s v="AGOEB7I7DMZOWRJH4H2VTGE7AWYQ"/>
        <s v="AHRLNVY3M6VKWNYR5J6OZGYHHUBA"/>
        <s v="AFCVISYWC2AVDOXPZKNIB6PUHRMQ"/>
        <s v="AGXQFILAA7LDXARFEIYWDGGBWAFQ"/>
        <s v="AGPZMNVA52KNZMA2KEIBJ74EUAUA"/>
        <s v="AF2G47CBXMAILR36PQ53GPRZRY6Q"/>
        <s v="AFZGVAGNQJXZJRWNM4VPPM4HGKTQ"/>
        <s v="AGMY7JWCQVFJC7XP4TKPIIJBJVEQ"/>
        <s v="AEYNIGTERZ2VQJADFPAHMMXFEY6A"/>
        <s v="AGTTE5HS7SZFAWMC6P2WLQ5UJVGQ"/>
        <s v="AHHVQ4GWPNWFAP3YAR6EKGPEOMQQ"/>
        <s v="AHS22FERVIN3GXYIIEQMHPYMJZTA"/>
        <s v="AEU67U54MXRR5MTKPWM3YAFTTSDQ"/>
        <s v="AFN6DF772KMD3NZ4PTZQ3K4YAVAA"/>
        <s v="AHQ3IPOJYC432FQKOQ7H5N3X62TQ"/>
        <s v="AHOJVFMWNQWI23DEWGYIJY5NUNVA"/>
        <s v="AFOO7WNTJ5WCQ6ZWXCSJYSYI5OWQ"/>
        <s v="AFIYLH7AIYLQEKPDV7EIYPMIJJEA"/>
        <s v="AF3BU2FPKRUWQSRPTJLJVBPRDCDQ"/>
        <s v="AG62UD7Q67DBARLYYTGSWHASW33Q"/>
        <s v="AFJWILVUKZTXLMXJCBMMTQMVZAVA"/>
        <s v="AH3CO6FCIGKQ3Y6RLQKN7AJRA5RA"/>
        <s v="AFJJBXPYP5ANFCWQJ2KEEMYBL4MA"/>
        <s v="AH3COXJMS7ZLFUJS4FV2X2K3EL3A"/>
        <s v="AEPO2M5PT34MN74SUW2CGNUZWESQ"/>
        <s v="AE63ONDBAUZOOQRORRRL3XI4UPVQ"/>
        <s v="AGZWQJBHTLOR3LQTBDVMSZSQEYWA"/>
        <s v="AFYQP34WCN2L7ZPODP4J4LAOV4ZQ"/>
        <s v="AGG5ADSURYJDEQDWHIND5NBLWWFQ"/>
        <s v="AEAKEDWXDU7I5WTIAF2VNNYGRJLQ"/>
        <s v="AEDPRDHBU3YLOCQUKNDUZNMTU3BQ"/>
        <s v="AGDOPXBUVJC72XHYDYXNYXDEFRDA"/>
        <s v="AFM5UF7HWHO2FMJLASKH6M6Z4ZTA"/>
        <s v="AG5FZB3PUDZQ2QANJ3QLI2K774TQ"/>
        <s v="AHMIJSZ6Y2XYTDAYRNV327JDW3CA"/>
        <s v="AE4AGH5233UP5VQSBHHNRQIHSDGA"/>
        <s v="AG7DFXXPS5PNARCPXGX5Y6SE5PKA"/>
        <s v="AHL4PUMBLEFOFIWCJH2ONF2T322A"/>
        <s v="AHJQFJU2YHED6MATIIW37GZE6BUA"/>
        <s v="AEG7HBO5ETXGTSGVU5XCUP6MWVZA"/>
        <s v="AFYQOZJ4IJUMV2QLPXJ7RBWDHM3A"/>
        <s v="AHNLNFD2RENWQFBISKE3JO3X7EKQ"/>
        <s v="AEPE3NE55F7XWH7IKXR2FS4H7XVQ"/>
        <s v="AHP7T6TYPYEITN3VY5EVZQKIVS2A"/>
        <s v="AHSI3XBTDDHLR2MVXM3O3XJKRCEQ"/>
        <s v="AGAVKTOX5HJF54F7FJ4SZC3QIXOQ"/>
        <s v="AGAZ34K26PDGIXDAHBN74ZL3B2KQ"/>
        <s v="AGWZO32SUGSJDFM6N3OVUCZZBDPQ"/>
        <s v="AEF4KZXAOMPUFCZK2KBQF7MF7FSQ"/>
        <s v="AEC5HY52RVXC52OAJ5AJQRNGPA3A"/>
        <s v="AE3TD64LLO4FCUX5BOUERQRPJHRA"/>
        <s v="AH4LISFLHKWERFR7IGUXXFOFUWNA"/>
        <s v="AH5HOQ3UTZF5ZG2RHW5OJRL643YQ"/>
        <s v="AHP4FYIEKSZRH4NPP2O27UF2A5FQ"/>
        <s v="AHBAS5TNK4G2A7C56KJNZRIV6THQ"/>
        <s v="AETLSEK7GDFXXNYU4PQRKEMNTWRQ"/>
        <s v="AEJJVY6IOE55YRJZU6UODS5WCKRA"/>
        <s v="AHD7ZFWYAJPDUHLAEKLSKYBMBWKA"/>
        <s v="AG3OIITA66NAX6JCGGCCLOPK25RQ"/>
        <s v="AHW3DLIDTH7AFBYC7F6MHNKNGQ5Q"/>
        <s v="AHZY2RSYH7DDVD73Q22AULXK4PYA"/>
        <s v="AHWRFICKVK42RR2PXKUIJBOELYDQ"/>
        <s v="AEJPYBYEMUFXVEDATTQG5V4EF5SQ"/>
        <s v="AF3MAAQAZ6AJTGYC736YEBTBD4HA"/>
        <s v="AGUBA4H4K2NCROFNGLZWH7GNTBJA"/>
        <s v="AFMYXQVCEZJR2R5UBP5KTEL7A2BA"/>
        <s v="AHRNLZDL46XD4GXR3HEFC763ANTA"/>
        <s v="AF4SXVKZ3WCFI3MXIJYNALCH2U3Q"/>
        <s v="AHDFBHEMZCZ2G4TD3MFEFY6LKYYQ"/>
        <s v="AHMQFRSYKYFEPSIPW2NH3EJ3GLWA"/>
        <s v="AHPLRXCIHCYZPKSM5HYTTOYL6V7Q"/>
        <s v="AGYB7CN5HNHGJTEPUXXRLOAIUCVA"/>
        <s v="AGRMOZ3Y5ITEXPL5UIYNJT6VKZYA"/>
        <s v="AHD4RX4NEGQ2G5KJTDW3THJ26OPA"/>
        <s v="AF3MMJGX3O4FFBMFBJVA6DOM3USQ"/>
        <s v="AHCDZ43GRDK4VVG2YSPQUG2F2RVA"/>
        <s v="AGR5UVLTXR3UVLTOXAT7TTPJFUUA"/>
        <s v="AF4UWMBPQRY2STYZYXXZ7EF4QLEA"/>
        <s v="AFKM5YFNXUUWXMG7576FWWKAERGA"/>
        <s v="AGEGD5JR5BHJBU76TYNRPS2OEJPQ"/>
        <s v="AF2OG2YLZG4XIIPVU2HHFONRF6FQ"/>
        <s v="AHA7MBUQDFIUH5NP534UIGJMCXRQ"/>
        <s v="AHWFPN6PPZ4ZYUSX4SWBJARGZO2A"/>
        <s v="AHCKACFQHPP4VYO6KQSDONCSSYXQ"/>
        <s v="AH7LO2H52OKQ5KVHSAMZSMTL2YRA"/>
        <s v="AH3VKH3ANQ7CLNYYNSWIXHQP6ROA"/>
        <s v="AHOEUCRTFVGST4EYT3XEL554L2TA"/>
        <s v="AECMENL3C235K6IMTYPYGMZRNQSA"/>
        <s v="AF5QRFL57S7C6HBLZIFUJ4CTYLIQ"/>
        <s v="AFIBEWL6FNQ3UCL7WTZMUNNBLIOA"/>
        <s v="AEMZF3E2EVEYBTNE5UMF5KY47SAQ"/>
        <s v="AFFK6IFRLIUVZEMSVLO44PD77Q2A"/>
        <s v="AFKOIY3FU35JIR3JBO4WOZZRXPFQ"/>
        <s v="AG35E7MSWDSD64ZHVCDAMOSODXUQ"/>
        <s v="AFQQVHY5TFDZXD4SUVCYEPNFMLSQ"/>
        <s v="AGLDGIMQ2IZJLWPXTWRSW6KAKJSA"/>
        <s v="AFQAFMUEB3IQ37TJH2OK2UZYNOLA"/>
        <s v="AEI2DRH63NT7Z4PTR4EJXCF7437A"/>
        <s v="AF7CUTMUVIOVT4XZORAH64ATQESQ"/>
        <s v="AGMPNCTJMKPYQL5CPBPD27BLKP7Q"/>
        <s v="AGZ4IE2A4EEXYGZ7XPYMEH4HEXRQ"/>
        <s v="AEMZRAKPFK7P3TL2522KP64OVYFA"/>
        <s v="AFVZXY25ZN4IZZLJUAOBC5LTYFAA"/>
        <s v="AF6362HRPOR62IHX7ZMXOQSSXFWQ"/>
        <s v="AHVNZJRTLMHE3QCTDDDEF7YJ5XZQ"/>
        <s v="AFQU4AX4DRPTJDR6WJVW6LKHGRMQ"/>
        <s v="AENCLGSCXBNGBO2AXAX23AFMRTKQ"/>
        <s v="AF2UQGSINBPXVKPDOY2HTNF36TZQ"/>
        <s v="AFIC65VT3IC2ACWLR5SU23WUDE6A"/>
        <s v="AGOE2STFT6QXG7A5IQHP2QKICFRA"/>
        <s v="AGXDQRFPC55GSTJAJ67B2ENJJ5ZQ"/>
        <s v="AF5WIAPTLMOZLPI3IISWQ2OHR2IQ"/>
        <s v="AEHDTSTROYUNNYJKJRJ4XP7CA4SA"/>
        <s v="AE7Z3EA7NDWFG7T6HISP2WHLBGEQ"/>
        <s v="AENDL6V336KG4CUH2JO6NHIXBXLA"/>
        <s v="AFR46EDX4PYECI7ID7B6LRBZGFUA"/>
        <s v="AFGSRXNANVX62IUGZEPR5ZL6NGAA"/>
        <s v="AENJN2JYXEHUKQGAHFK62KNHFFFA"/>
        <s v="AGJ5D25APMBGPF5JATP2G6LVULAA"/>
        <s v="AFVKU3C65O5GYELNNF4ALGXMXTYQ"/>
        <s v="AH3OQDQMN543AUFFTCGUGOVYCZXA"/>
        <s v="AEDF72NZQMHA7U6463KABBLBPO7Q"/>
        <s v="AGDEXLEBKLE33J7SYACWC3QR42ZA"/>
        <s v="AEOJVGHR2QPK7F3LTCYQGKIEF72A"/>
        <s v="AGXT2S5PLMP5J25F5QM4WSEUSTZQ"/>
        <s v="AECDXBV7YXUT7T2XYKIOTAMMFBKA"/>
        <s v="AEFVTTFB7NFHCAZVLUULL3YC7WMA"/>
        <s v="AET6PNHHRUU54WP4OFZHYAU7KBKA"/>
        <s v="AHUV6JS3SNZFQNQFXUDKBA72DNSQ"/>
        <s v="AHXONVJXS6KFLSBYAWMQYAB5P6JQ"/>
        <s v="AHG5QM4MKOFCXJWVDVWNLF42S2WQ"/>
        <s v="AE3PNVS6M2VT2ULP6PAYISVOKXAQ"/>
        <s v="AEIWLJG5KA6GRV66IRCCGUEUP73A"/>
        <s v="AGLZY6EFUHINYSW7LPU7HNWBFIXA"/>
        <s v="AHJMUF7CPNEJZZUXVCAK7KQRHI6A"/>
        <s v="AF62RCQHBHLR7RTVQ3RXW7PFZAUA"/>
        <s v="AHJ64Z5RDZCOUICREXSICDIUMROA"/>
        <s v="AGRFRPTYNXGE3CGAIO7ZENQBUZWA"/>
        <s v="AHZOS45H5WKR7B2PWESHKQFB75SQ"/>
        <s v="AEGI7HRSGXLKABXRNEZXHRSFIHKA"/>
        <s v="AFJAP2RUXWCRIF356GGACRNQLFBA"/>
        <s v="AEGUBOG4HFKND2TYI7FMSJRCLYRQ"/>
        <s v="AEUJ53NKXU75BT6LVFDQSOAZIJBQ"/>
        <s v="AG5VTTQKNBBVOCRRFD7SUISNIEOQ"/>
        <s v="AFLO7QKN3WVVES5ASJ5PBDHMKZLQ"/>
        <s v="AEPV2UMXUSRISXHAY3YIJXACVKAA"/>
        <s v="AH25MKZFA5IY5Y6DRFJNDZWVTAKA"/>
        <s v="AHCJMVSJK5B64P3XKP7KA2USN2VA"/>
        <s v="AEQTP6PWNPVJLPKDLDDXGZT634PQ"/>
        <s v="AHS6PPAS6542ISNDFOUTMUUI64WQ"/>
        <s v="AH4IL3RXGZTAAGZJPEPPVFF5FCEA"/>
        <s v="AGKPWPBGOYBHN2QHSXPB5DVOG3VQ"/>
        <s v="AH6B2LXNIJJDXABJU34SGTMSOUEQ"/>
        <s v="AFK2DMNJXE2U6UYCBMOIESOOX74Q"/>
        <s v="AETD5FYI43TGAJYLNP3PVJ67FHMA"/>
        <s v="AFWYFGLDDATQN5UASEBJTQ73ZN3Q"/>
        <s v="AFF2UYMUAA556K3VNE4FGH3BNXDA"/>
        <s v="AFCZNVQCK2FRC36HIFOSGK43ETJA"/>
        <s v="AGI55HXF2HEG4273G254VQDAQVPA"/>
        <s v="AFSP4SXUV4HHS6R5AFOFUK7PY2XA"/>
        <s v="AFDFE6KNVCDW6VLTFOZYT4BFMHCA"/>
        <s v="AE3UCTV6YSXMCLQVERFGHS32FIZA"/>
        <s v="AHQOAYPEOOYGXOSKGHIEXKB3NC3Q"/>
        <s v="AFAAMXCBNLZIIKWWRRENIUAECATA"/>
        <s v="AHZSEVADMFPJZ2BP5JFRSLC4EITQ"/>
        <s v="AG3CCWCRVH4D4SQOPPRKZGHSRD4A"/>
        <s v="AEPKRJJXXQR6GR2YUZSTS7ENXAHA"/>
        <s v="AGO3KW4IZ7EWWVXRT3JQ667RAGLA"/>
        <s v="AF7YZQWA4OLIREX65J3P4OVNTKLQ"/>
        <s v="AFBFBDMQ6BQCZY2DW3Z45P74GDXQ"/>
        <s v="AFGWTE5MBSKTT55XOKIHDILL7FCA"/>
        <s v="AFDFU6X6WUEN54ORKXKRDQSZTMTQ"/>
        <s v="AH5AW2YMTHXJ7YXNKI6ZJZPBTP4Q"/>
        <s v="AH27VPVTJDI43ZYYIV4FIAJC5ZVA"/>
        <s v="AHVZERGXOXKCMWFXA2ICTWAEB6OA"/>
        <s v="AFIIXUKXTVY5FO6VIKWMO2X2X6OA"/>
        <s v="AGTSK6Q7WW6L57XNLK74RFMLIMDA"/>
        <s v="AFILBBICXUE24XJMODAR2YCDVSOQ"/>
        <s v="AFU5BORSTENRKUSXBMBRIYZPZMLA"/>
        <s v="AH2UTJEZKRKOKDDG2P5CBGX2APAQ"/>
        <s v="AFS635VLSH7C2NBF57CGW7SHRQDA"/>
        <s v="AFNES2JWQDJZGG4OIS54SPCD3QOA"/>
        <s v="AECW6DUFG22PS6BITVJOUG7QG4TA"/>
        <s v="AGR244KLNNA2U2ANZJLU4DMPRXUQ"/>
        <s v="AERWVDY5UIOV74HN4VGC4AZ4F4EA"/>
        <s v="AEW4XSQTHQD6GZ3C5LZWOCVSVQ2Q"/>
        <s v="AHPSUSZIZWO5HT3EEMQBYDZHR3EQ"/>
        <s v="AEUOIOUIMNJRNT5HHEO6BQG2YLGQ"/>
        <s v="AFWADFW73EZ6RCMWIBP6JN3M6EGA"/>
        <s v="AF3HU7IYY3ES2I5Z6WS77CMRNCMA"/>
        <s v="AEE5UGWFLCI5ODJS5CZFJAZLKSTQ"/>
        <s v="AHDBCGX4MTATBTDGDPZACBCM4JTA"/>
        <s v="AFXBTKICFGFRI3MQ2LZHZMEV6CUQ"/>
        <s v="AGMBNPP2A5VP4O7VOS7LBBM33UTA"/>
        <s v="AFFZVWC5SPCU5MRUDKCE42XSLEKA"/>
        <s v="AGKHFWX5JOUYXBYHJXODKEJSGFSA"/>
        <s v="AHFJ27N3RX7JBFNXM4CMWUD6OIAA"/>
        <s v="AH5YADHB7S4AVOEGWVISWJI2GSQA"/>
        <s v="AHSXFPGEWTP6QM4CNETICMBUHODQ"/>
        <s v="AFF4GYZWGV2YX2TORPTV6OBXBDFQ"/>
        <s v="AH6LSFSQCUT32TKOKWVTTHUBPOPA"/>
        <s v="AFXPDOSSCWBYCBXKXT3NVWM7TDYQ"/>
        <s v="AEVPRW7N66QEVGCA5VQAGYYWYSVQ"/>
        <s v="AFLLM3XMQ2YE7VDTWQRGGXYSBR7A"/>
        <s v="AGWXEIUVZEVRKGWOCOLUDS2DNF3A"/>
        <s v="AF4ZMR4PCXCFWKAT4KYXKEPWACSQ"/>
        <s v="AGHP6YOFIPYGBDMPV64WTBTYUJYA"/>
        <s v="AEC2GAOSFKZIISCVQRKHDDKQCROQ"/>
        <s v="AHKCTGRGLED3HTFDBCH2UXC3KTRQ"/>
        <s v="AFNZSQOZP2A6ROCI7UKIVUPFXGNQ"/>
        <s v="AG2QEMHG5PAZP3T2QHT76UHBV5PA"/>
        <s v="AF7WKHB6VZ5E7EKJDQZXP6AMCZRA"/>
        <s v="AHHR5DD5WJPVPPHQSZ3PSJ3KB3SA"/>
        <s v="AE3X5IDIEIK6UAOTFLX3JQ7RB34Q"/>
        <s v="AF4QZ7NEGKMWEA5TPRK5RPTO5KMA"/>
        <s v="AE3IBEGUMEPONK6CY2FCXBQ5TCTQ"/>
        <s v="AHTNQNNBP3CQFDSAOU5MUXMRBDEQ"/>
        <s v="AGZPEFB552DZ6AZZKG6SVCYEHMGQ"/>
        <s v="AGJMSW4LH6FA45BDZ5PY75Q22CUQ"/>
        <s v="AFXSYYR2F72DTEUJWTZWQWKR2RFQ"/>
        <s v="AFQMPCTZQACPW5WDCFBUUJLHSHFA"/>
        <s v="AH4XPUB25VGRF47YNAMHB26C5VCQ"/>
        <s v="AESQZEJCXKP4AZWAUAWBPA7WWV2A"/>
        <s v="AEVHACNSBYPSDWXHVRUX4XVVDOWA"/>
        <s v="AFTOHB7MHDEXQ37KTXGHUWWTMIXQ"/>
        <s v="AFX6EN2AHOICHIIGWUQ7GHBI2BAQ"/>
        <s v="AH6TYYXG6TSGI2MYOLCO34ICHCRA"/>
        <s v="AF6KOXT4UGGVCPICL6KICX6G6SSQ"/>
        <s v="AENXR7IOHGOW4QY5VPVSUNJ4IROA"/>
        <s v="AFA5XGQO7JDKBFP3CNZEVMUNU3KA"/>
        <s v="AHFTHBWQFOEXNOECLHIMSZ5MNT4Q"/>
        <s v="AGOVDIJJWG5REAIXCEBVFGI6EPHQ"/>
        <s v="AHTESKCXKMXEOBN5MGTHBP4YGY3A"/>
        <s v="AH3NLHDJTNK3E4H56XLVIJMLGCLA"/>
        <s v="AFHN77KSITWMIXXTP6A7J4S3WH7Q"/>
        <s v="AHUST5J4ZL6U4NW4I2SW5TFTAKEQ"/>
        <s v="AGBC2NTWPTX4DYITK7RHTP5BGF7A"/>
        <s v="AESDS6RIZIFXYY5NFDRMCRGHCHKA"/>
        <s v="AFUJAPYW2DB3HJEPKBJ4V4L2XWPA"/>
        <s v="AF2BLE54TEMGZ546U763ZHZRXC4A"/>
        <s v="AEA2R566HRPLDPMCTHYRLPZLCGUQ"/>
        <s v="AGN5E2XZAD5HGDXNY462UYI5XAJQ"/>
        <s v="AH5PIKFXD5X6CE7ABYQEUSKWANDQ"/>
        <s v="AGZMI42HM5KQMEPAEZ66WZWWXEFA"/>
        <s v="AF5RIYLOWQ5RGIGVAFYEHM3H46VQ"/>
        <s v="AHA24MQV7CXUYHC4E6T2LEDFOH2Q"/>
        <s v="AGWCLEHBIOPEV2HCDI5Y25QSL6RA"/>
        <s v="AGQ2TSBBVKJQQCIBQQVSNB256PTA"/>
        <s v="AE2MJATCXASYYSC6P4YBUJBGPUBQ"/>
        <s v="AGDWQDNBBYRU2Z532RZEHU6AKDMA"/>
        <s v="AFECXW3ALJPA7GX2PFT5XXOWDNKA"/>
        <s v="AGGRVANKCCCQETJ6FGKI2H5PZAHQ"/>
        <s v="AE5IJONLM63VTRKFRULZGRDUKBTQ"/>
        <s v="AEVYOPJQBAWABWO632V43TTCPMQQ"/>
        <s v="AGINFXY5FEPZF57RHY4ZSI3HVJLA"/>
        <s v="AFUWHVGJIEWEIULKLQRTME3UJPQQ"/>
        <s v="AEHK4Q6AXU7DLWSIGWR5QOKK2YEA"/>
        <s v="AG7SMCXVRNWIHT4NBVB6QNDSN5OA"/>
        <s v="AGQ72UQUDFKEB4CN6VXHSTGUO6AQ"/>
        <s v="AH46RSX2Z4NHX36B6UMCEFEEHYLQ"/>
        <s v="AHWS7UTVIWIQN67MVYIJVABEMXHA"/>
        <s v="AGEOPVR2EZFXK4VKO4J5AE6LORIA"/>
        <s v="AE5HAXSSIX6WJ4MWWH77XKXF45GQ"/>
        <s v="AFIW7QXGVIKQ3SJRNZP574EKP6MQ"/>
        <s v="AF26PPW7YOCTQ4PFKODTOZYGEZHQ"/>
        <s v="AF326PRBN45WYA7IGCWBXOPULBNQ"/>
        <s v="AGJXWNDDKQXM2QYSEWBD5H45W2XA"/>
        <s v="AGIXZNTB7XZMGZPLW7J4VQCAJKWA"/>
        <s v="AGZP4U474HLGQGAT3ARDADAZHBOA"/>
        <s v="AFHBL6TP4XPEUXCZRFBIQFVSWQVA"/>
        <s v="AFANMTP7YWG4HCU2SEH4LVUT7XLA"/>
        <s v="AFCAB5QSPSWKHTWQ3XEHYGMTXBVA"/>
        <s v="AHBH6ENRQ5GAMF625UH6X2NDDXNQ"/>
        <s v="AENBOCOZCJNDWNMU5DX6V7MMIEAQ"/>
        <s v="AGTRDY5HAXRVN7UBZTXSOFFGPKHQ"/>
        <s v="AGDOPWXF6VZ7NTNAV3HPI4BH32PQ"/>
        <s v="AGX222DMXY7RVWW7E4GETHR6QYEQ"/>
        <s v="AFEASF3J43HK4QPVTGBMBGR4KVVA"/>
        <s v="AF3IXB43TPHBQS34NEEFLDHVJJNA"/>
        <s v="AE2ZU4ZY4WGANQWXQFKY3MVSU5ZA"/>
        <s v="AEORMBJDR3VRR4IH43MZNPKA7UAQ"/>
        <s v="AFIGKDDKE4XYADHXCJLLMPKRF3MA"/>
        <s v="AFTUJTBOTTCYJMUNKZYWFGNEBC4A"/>
        <s v="AHM2GU7IVKBJIR55WFNNNSXWAJCQ"/>
        <s v="AF7OUJDVVB5UWSBCRQUUN2T2WXWA"/>
        <s v="AHKUPRQHJTHKEZRTBAUMGUGDMZQA"/>
        <s v="AFBCE2IX27A6WYATBP3HHGKYCT4A"/>
        <s v="AH7DL3JZRHU2MS3IPKSNJX2Q662Q"/>
        <s v="AESIGTEBECI5EZB6YW65JVPB2BVQ"/>
        <s v="AH67THD4EJZOL4RDGYTSVVS7F5MQ"/>
        <s v="AHCGBC4BGIZSO7MSZEHFF7ET7LDA"/>
        <s v="AGZOIR4APKL47IFMNGU4N4QQT52Q"/>
        <s v="AFTZFXGOGRQG4HRRCUYUAJV5Y7RQ"/>
        <s v="AFEDP4O7WC7N7N4WTLGF6BB4NVQA"/>
        <s v="AEEBVST55VP2CVRQ5TGTGXICCQZQ"/>
        <s v="AEGSHXDZVI55GLQF4L2SGEMHYJGA"/>
        <s v="AFMPWWTLFRLOCLQFYD2W37CMHS5Q"/>
        <s v="AGP6ZWDYEFINWQJNOWB4QSVUFX6A"/>
        <s v="AGQAWQLFS4GI2MR4BJOFGRGL2BIQ"/>
        <s v="AFYITVEQ5ZFTXZEVVK3F72H6HJJQ"/>
        <s v="AGWN53WGDT4UIXYJW36VPTWK4O4A"/>
        <s v="AEHYZYEPKCM77FJCJ3DYCMHLKNCQ"/>
        <s v="AHKP3GEX4GGEDUXBQSYN4RGHRZHQ"/>
        <s v="AGPFABWYSHUVZXTGUQIXQI5TFYTQ"/>
        <s v="AHA3QYACTWTTBRN3YZ3A54T2PD5A"/>
        <s v="AH7JI3WDC4YE6TPP35FRUXCIIDLQ"/>
        <s v="AGW457JQ2FO6A4DUD5UQV6KJBM4Q"/>
        <s v="AGLXPKFX4B7ORXDCYHKWODF62YIQ"/>
        <s v="AHVQCOVOEZF5V7GW4UZ3XDM5JOUQ"/>
        <s v="AHM2WY3WQQN5M4ULWFK5RQPVBDIQ"/>
        <s v="AG6GIVNB5ASPJGDCT5VMAKYV2AFQ"/>
        <s v="AG2PSAL6SAZW7ROGSESUOVVPL45A"/>
        <s v="AG6WYBTUEMABRN3AWV5FFZI57AWA"/>
        <s v="AG2KPK2XSKKA47VYIZIEWBNNYUTQ"/>
        <s v="AGPC7DLIA2OVOO3JPU3D76YOU2BQ"/>
        <s v="AHODT2MMQROSFPHOJT5OL2EUHT6A"/>
        <s v="AH5FFZK7D4B23U6RHZ6EEDTKL64A"/>
        <s v="AGVFVU6DGE3VORHS6QHCJA7XBWEA"/>
        <s v="AHLKO4VTLV4RR7DRBVXHEJIH66FA"/>
        <s v="AELCMBMIFJO5AMNRKPGMGUC65A7A"/>
        <s v="AFX7SKM3OZ4DZKJDXVL6DIVDQA2Q"/>
        <s v="AEHFPSJXAKZXQH7BDJ3PNT526DXA"/>
        <s v="AEI7QALYFCCFXJ7MUZENYZMQVOXQ"/>
        <s v="AG3ZBGQREYUFSQEJRGBGIEL7SWHA"/>
        <s v="AFTEOBULR6RCT22LG4WNZ2L7G23A"/>
        <s v="AE357P6IEWGQ4NJLD7L5M5TZQCMQ"/>
        <s v="AHGWYVT4PSI22GC7RSJ2LLQ6OEKQ"/>
        <s v="AFWP6GN6V44L5DPOQ72BWT6UT6IQ"/>
        <s v="AGZUYHN4DK46GYOXMMGOJ3LKOPZQ"/>
        <s v="AH4L6S323U6DZDT2NF6KJJRRSVLQ"/>
        <s v="AH7QVWLWRZSQMUFMQQTCUCTBRXTQ"/>
        <s v="AHRO43M5HEDAZVYYSGDHWBFLGOVQ"/>
        <s v="AHIAR5XKVUNQKVX2S6PEUWUIKADA"/>
        <s v="AGCGOHKVS5AF7NWDUWINZYGNLOHA"/>
        <s v="AF7NOC5FWTLK2CVUVSAVA2WEPX2A"/>
        <s v="AGVUYUIXMHEGLWKVJGZVKFZ62I7Q"/>
        <s v="AHYBZCQTFUHKIOEC23NYIS77G3VQ"/>
        <s v="AFSQNW6UX5CMOQHADHVFNZ2F3SPQ"/>
        <s v="AFM5FPBX6R5MNYEHQPF2I4DDSEBA"/>
        <s v="AEKDGM2Q6N45ILMTBVWHUSDIGUNQ"/>
        <s v="AHCFQFQ3IB54XVIOY724BTVCA4MQ"/>
        <s v="AEW5UQANNII74YGMH5ZS3PY3KBHA"/>
        <s v="AFQFYVV6Q5DQC4K2E64GOGJFYUNA"/>
        <s v="AEWVGXI4KSEWKD2YTYUHD5SUZ6YQ"/>
        <s v="AED7V3MVFEXDRRL35RK7BCXZHFHQ"/>
        <s v="AE55UIUROPUMATQGEBOYHIL2PVSQ"/>
        <s v="AFFG6KVLFFGSPNE5YNE3MHRBOUIA"/>
        <s v="AERUZSREQF5JSFVOIKNOKGCQVN6Q"/>
        <s v="AGZ66CZB5PBVN5F6F4OO2EURI7IQ"/>
        <s v="AGQJQAZGTIN44HTKGO7TRSHI3O3A"/>
        <s v="AGY3ZKZB2C7QF3T4QKDUHADJF6VQ"/>
        <s v="AGH224OSH262E6R63BEUCC4LVLEQ"/>
        <s v="AHJYETH3SURXWC4OTOSPBPKLPSJQ"/>
        <s v="AHCVVQYNDHNOW2RS4RRWTUO5CCAA"/>
        <s v="AHRMHRBNGZ5MADCROQHZXJJOE2UQ"/>
        <s v="AGDDGAMAU3GFTHOBCIOEPDISNJ5Q"/>
        <s v="AGCGG7CBWZX623A4TDIS7D7TGEQQ"/>
        <s v="AG6HV27N5NDY3U4R7LVJBZIZXHTQ"/>
        <s v="AFVITDGTLG5MR66BU527XGOKXOVQ"/>
        <s v="AGVB5Y524LL66SHNBU6E7EIPMFVQ"/>
        <s v="AH4OZ5CUSNMTEOK6E4CC4F4OSSRQ"/>
        <s v="AEFI6OOPRM5PQJCTWIKOCNOS3SEQ"/>
        <s v="AHDYVUR5FBTJZWFX4DXAV4YHME2Q"/>
        <s v="AGGC733OAH2BXKKJ7H4VNGHTEIFQ"/>
        <s v="AEMAPSOMY4FFQ4PZSDPZT5KFACDQ"/>
        <s v="AEUFVR7ULNWWWZMSNBVGVOLAAHHA"/>
        <s v="AGZ3FT3FZJMJC44OQAUGETWQYWWQ"/>
        <s v="AG6OOVQPJXEEZSW6D5MD2OCYYDCQ"/>
        <s v="AGHN4I3E2ZBUAURW4PEYYCMHJYYQ"/>
        <s v="AE3NH2EGMD4UWY6HXLMSGOKPKMSQ"/>
        <s v="AFWVNMKG4LPK4KSTSKT4WFVK5VSQ"/>
        <s v="AFCURUNI4DAVOM2D55SCAWMPRNZQ"/>
        <s v="AETEDSSMH2KUTJKTJAGZLNTSSYKQ"/>
        <s v="AGRRHVKS3KPIGWU5RTF7GU5A3PLA"/>
        <s v="AGD3IGZJ4HK7USWC5KQU3SPX4ICQ"/>
        <s v="AEPT5GUJQKI6EHTVFYEB7MMMUB7A"/>
        <s v="AGUEX27ZMK5GCJHWWWIB6DWULH6A"/>
        <s v="AFJL3MISFC6ZIM2EXHWLGQ34CHRQ"/>
        <s v="AHXPFFKEZAAUAV2UIDQQWMKTABSA"/>
        <s v="AHKQGXWRZ4MGD7OSMZUMVQJUZDZA"/>
        <s v="AHYAZWNUQVPZULAJRS73CULUAOAQ"/>
        <s v="AFVVRRZUISBCUEDFRH3PEARO6SJQ"/>
        <s v="AEUF7QLWWPAUX7OJEV7Q2HNAAKUA"/>
        <s v="AGUZBNSKCERJUYKCTNRD64PHAKPA"/>
        <s v="AEL63XKXYR5VRRAQTHBWBPDA5SWA"/>
        <s v="AHJI6HMMYN6Y4ZCIIATIVIIBIHTQ"/>
        <s v="AG4L23OECACPED7QRRSMXLAF5R6A"/>
        <s v="AFSN2MQY3P2WRT2R2V6DGE2J27MQ"/>
        <s v="AHGPDYHBXUTNKMI7NAEGAQJX7LHA"/>
        <s v="AEF3FBZ6QCLN5TMGQQFB7LYULSMA"/>
        <s v="AEAV7ATFWS5AXJLFQDPWZOQ575VQ"/>
        <s v="AHG4Q7ZOVL637IV7E4JP7TSNVSCA"/>
        <s v="AF3ALEKQ4KZEB7UOCD5LWDKPJKWA"/>
        <s v="AHYIKSQD3ALOZ54ER6BF2IA57PQQ"/>
        <s v="AH65EHTHXKRUEJPMP6YTUAKAATPQ"/>
        <s v="AESQ7PHQD6FCKV4XMUHQ2H2MSSBQ"/>
        <s v="AEGEWPTUMZMIV3I7PWKVSNJAJ56Q"/>
        <s v="AHYTQ7ZMNDCYEVYWI7KYERQQ2DHA"/>
        <s v="AFQLC7OOALC5UJX2RBTT3TGKIIQA"/>
        <s v="AEWZLRKGBTIH6KLRHO7AACZNFRDA"/>
        <s v="AEZUN4V6JCVLXAYFQRZ6AW2UGNDQ"/>
        <s v="AH5Z5UTYRPCDMGY4REM75SIG4QYA"/>
        <s v="AEG7DOMIERXJKD7CCXVAHU42646Q"/>
        <s v="AH34MCQNTJL6GZV7ERIMOYGX7Y5A"/>
        <s v="AEZPUR52OPPPRRT5OGLGGW2P3YDQ"/>
        <s v="AGZCZB5NE57I525EGVSYFWS2MXIQ"/>
        <s v="AGXTSRKVA5O2QU4HWA4OLV2TMYRA"/>
        <s v="AGYNWC3Q62WIEEL36EM64KW4REEQ"/>
        <s v="AGQNXLWRD2X3ZRTR7LOKYTTSFYQA"/>
        <s v="AFEAWAK55PVHAJBAXUQJLX724K2A"/>
        <s v="AGLC64ZS7ZTTYGAJGBBIKIF6573A"/>
        <s v="AGFONIJ6YVPHGBNI53Z6KYPOYTBQ"/>
        <s v="AGZRU5KNPRRHJOJ5M7AOR4KIFSBA"/>
        <s v="AGMXIGZ2IXTRVH4XWVDBNGZMOO3Q"/>
        <s v="AHVM2XV6UUKXA2GL7WI3KFA77NLQ"/>
        <s v="AHM56K5NAWA4ZLQXT2W4SBACDYDQ"/>
        <s v="AGYMZQD6RE57K5MXDRYL76L3JDDQ"/>
        <s v="AGZPQSPK3CHVMLZF73DLOENENJKA"/>
        <s v="AFCAF6WIKQJOJQCGHZBDR2RO2EZA"/>
        <s v="AG752JLRCWFOHVL2T64AGYEVOLRA"/>
        <s v="AHME7FF5OKB7CKGS6BZUBRVCY2VQ"/>
        <s v="AGXRGDQGLZ3I6MVMNZYIM5UGDOEA"/>
        <s v="AEYOLJVNMJE6KEGZNTPEXJCLMAMQ"/>
        <s v="AF7FMYARBG7SFR6M73ROCZC2KE4Q"/>
        <s v="AEUKDRJJLWB2EGTYMPPEMTLNPSWA"/>
        <s v="AGNNUHZV5FOJRUX5MBQOSWZLOD7Q"/>
        <s v="AE4VEVT5ZMOXLWJ4CXZJB4HQHDGQ"/>
        <s v="AHLGUDTIGAS6I6D7JED47D4ESROQ"/>
        <s v="AE44K7F3E52YU55JW77YXAAV2K2A"/>
        <s v="AHXTQY3WCDECJFC7CXHPUVCDBGIA"/>
        <s v="AHNOLQG5SZLLNGPOF3GAVRMQMQDQ"/>
        <s v="AHUWJGUQ4QYVWZBB5ILXIESJW27A"/>
        <s v="AETXB52QRPOVD2W567QZYOJ4ITFA"/>
        <s v="AEQGZMUMIZUGJ3PTTOTOJICRKWVA"/>
        <s v="AGEFW74Z6UWN5VL2SGGBWAXCJDXA"/>
        <s v="AFAJBPTFMW6SD4TARNNQWNFVM64Q"/>
        <s v="AFMP4AW3JKH7T4P6AG3SRVJFYLIQ"/>
        <s v="AHRFV2MZ6CGIL4GE7RTWCPM42ABQ"/>
        <s v="AF3UFDVHP43R5DFFLSRP3BWO4RNQ"/>
        <s v="AEPAXXH67IUSANKAJG3FLTE5MNOA"/>
        <s v="AHQ2UP3DZKHZHPBXFDET4YV3UQCA"/>
        <s v="AEWSWJYXFAM2NWWU3YDSCKHHZGPA"/>
        <s v="AF4WWSV3AEYL4VFKNX7OAUL4MCWA"/>
        <s v="AFKRPLK5NSN5OJECPAFVZSUQZDUQ"/>
        <s v="AG4YLGBT3LZH3VQHYWG4U6UKY6HQ"/>
        <s v="AG67UJ5NXNGNQZ5M3OH4D2XSARKA"/>
        <s v="AHCQCC4FCGSLSKLIOMDKXQFOR4DQ"/>
        <s v="AFEF7GTV5KEHK2I6JPPQYYAJ7N4A"/>
        <s v="AFKSMY7MELLDHQ4LO35LWGIYQWFQ"/>
        <s v="AGT7O3IT3UVCHPZYRBC5M3KD7OAA"/>
        <s v="AEZBNGRY6BRQAEZD67CJRZAXNZKA"/>
        <s v="AG6MJ2DQHRABTWVCLDVSCAT57OSA"/>
        <s v="AFB5MPL6ENXWAXSKP5ZCVXBCDNAA"/>
        <s v="AE2IOX2HRYXMTOXB3A2PN7FFZOLQ"/>
        <s v="AHOKHJ3EICDHVLFCB7VJUMIDROKA"/>
        <s v="AGCF7RCVS336WIAJVVXK7V6XVMEQ"/>
        <s v="AGVHZ53XT6F6UCEVOUZ26DQHCUGA"/>
        <s v="AGP6Q7ZHPYF3UDQ5HQWO5IHPQBTQ"/>
        <s v="AGGSUZGNW6E3ZONOT6UQW7IDGTGA"/>
        <s v="AGJ43J6FY3U2BP74QRHPB5MKDHSQ"/>
        <s v="AG4IRL5ANALX7ULM2SRPAURNKJ5Q"/>
        <s v="AFL5VG6DOSZ4NOHNQ3RGFQRBH3VA"/>
        <s v="AFTN7L32NAOXB5XX7ULHNVDYRW6Q"/>
        <s v="AHVCP3UUUZE6RY7WCWUWLPFTTGSQ"/>
        <s v="AHOF54NECQ7EQRI3VVV62XYH53WQ"/>
        <s v="AECZQVQXZ5HWNNDKI2RSRI3BAYGA"/>
        <s v="AFPMMFDDABV4IS2JLCVNRKYCASUQ"/>
        <s v="AGYWINLLYPVJ6VLF4652B2JTJB2A"/>
        <s v="AHWQCCTV2PHF44FRKCEUITRPYPFA"/>
        <s v="AG5NLPI6VBFQDGSIEK6KLAFHWSNQ"/>
        <s v="AF3Z2OHFAHMDSVNTJOHSDLMY6PXQ"/>
        <s v="AH2NZWXB3NFBYBWEZXQXIMXXJDTQ"/>
        <s v="AEN2LI35UMT5OKVJRD4N6HLF4DFA"/>
        <s v="AGQAO6CUMVUUQPWRNRR6S4NKMAJQ"/>
        <s v="AEGDHIV35HEXJOY5Y7Y7O2WOTUSA"/>
        <s v="AESYQADNA7X6HU2YN2ZKY6AY763A"/>
        <s v="AEDIJ3FFAK4ZADRCNDYHNCYSOSKA"/>
        <s v="AHC2F6UCBNBF7VGKXZIWYYX24JRA"/>
        <s v="AHSRIN7KGT36UQPGC5LF46OLDADA"/>
        <s v="AEJCL7Z7VCCRFFDDOSIS43H35NRA"/>
        <s v="AFF43NIM7ULHH5KQ6Q7NABZNJFSA"/>
        <s v="AGMR57H3CVL27K3S2MPX3VKKPWNA"/>
        <s v="AHGUVAAWRQAAFCWPEKPH55VIZNAA"/>
        <s v="AE2E64YQ55CFUEUOGNZXINM3NVVQ"/>
        <s v="AEKHWLHL6IGNPWPRLOXYBXKIZUIQ"/>
        <s v="AG2GT54GYNOL3SQM2FE2FVSEMWNA"/>
        <s v="AGU3ZU2Z4LS6KTWMV2PWVPGIQLUA"/>
        <s v="AG5DAANVPWWSCJKASDH6KCFR2UVA"/>
        <s v="AEY27K3ZE6GLMLJA23TVJFFNWRAQ"/>
        <s v="AG3KPRUJDRWS7HMI3EGN6VFHJAZA"/>
        <s v="AFVOQBHLFNBPMDDM5QFL32N42Y3Q"/>
        <s v="AG3WZBWF6OPTXD6TLFNDGU3RUZBQ"/>
        <s v="AGQ3RENUQHYKFOHNZXF6NP7CB4EQ"/>
        <s v="AEIMMCJCNZW4476ICK36K7GE2W7A"/>
        <s v="AFAXX6MRUYLUOHJUSV3FQNE6RRWA"/>
        <s v="AF6YSJEEIAWI77H6IEFRWSRVXFZQ"/>
        <s v="AGBPMVK3BRN5S2ZK2LUN6NYHDHJA"/>
        <s v="AEZW7ERATYYQXT2VPEC3247CMHBA"/>
        <s v="AE6WRLNNYSENK7I3UGTVAZCZJXBQ"/>
        <s v="AFJ3TBCLTTQPKL6EYKSLOE3QEHQA"/>
        <s v="AGOYVRAWBBM6M3W42SJGIL5NVQXA"/>
        <s v="AEYPGMTQFEUPCC6DVG4TQY6T5SKA"/>
        <s v="AEAT2JMHLPV6YEE4FF6JL73A52KQ"/>
        <s v="AHPP2BPB3VZBF2NK6P2RRHEXVNVA"/>
        <s v="AFFX2VFZSTDW3EOGYITHEB27X2BA"/>
        <s v="AHPDYW53CVMAPI5XML5RLUV65QQQ"/>
        <s v="AGPHBZ4F7KPT7SMYEOHXLBG3C34Q"/>
        <s v="AGJRMVCRE2ERPXSDNGFDBN4CADYA"/>
        <s v="AE7ZMPBTQ77LVU44WRVCZBJZYBUQ"/>
        <s v="AGTAPEOZSPJIPC57YS3FWS5JBC2A"/>
        <s v="AETSVU2ERM4XML2NH7SRQZW35YEA"/>
        <s v="AHJ24K3KIQJ2A5IVTSSWR3R6W2LA"/>
        <s v="AEC3M5DSDUZKV7K6L77HVZGYNMXA"/>
        <s v="AH7GAPRKWFJAUF5QJE2F5Y4I552Q"/>
        <s v="AEFTNYLTI4W2FNHR7FGSD3XQJDIQ"/>
        <s v="AEY3WTCMJF3KKI6PWVNECJNGQCDQ"/>
        <s v="AHDLSVI22GDFUN6XQ37FZO5FT55A"/>
        <s v="AFL4YE5FCEZ6CDJFS23PSRQXGFTQ"/>
        <s v="AEKY6UTC6HDTGSRQUC5HJFIUSLSA"/>
        <s v="AFNZVFG4QXRCP2V6FDN5U7UU6M5Q"/>
        <s v="AH4MRI6EUYRQY2OV4P3C6CDLK2MA"/>
        <s v="AH354WRH7BMS24D7AOKMPB63MYUQ"/>
        <s v="AFRFFGBDXSK6SVFR47HU6O7IFPXQ"/>
        <s v="AGIHO6ENYDMMJPKAPNLMJQ7UMHGA"/>
        <s v="AEVHYO2UTHOI5LQM7F4UGG3MXM3Q"/>
        <s v="AFJNWRYYXABXMKKLXXXYZVRGJEOQ"/>
        <s v="AEVAZF4XWZOEIMEYLTM4ABLLYR2Q"/>
        <s v="AFL7OWWVPVHCJSMA5ILJASFFLABQ"/>
        <s v="AGR3CMBTDSVJMC6ADW7GUKI545VA"/>
        <s v="AGFCSBGJUGDCQLINPO2R3X4TTVDA"/>
        <s v="AH4YBE77CQ3BOGI7NSXQ4SFKIJRA"/>
        <s v="AEY4RVYXD7MOUWMOPXATNJC755NA"/>
        <s v="AE6QLKMP4QMACHL4X2MRTOX6PIOQ"/>
        <s v="AG7DZ4IDH3JUE4ZN7AXRYD4TJVBA"/>
        <s v="AFXIPMLAUYWPBC6G4PU3EYS3DPKA"/>
        <s v="AGMTEH2NRHVZL3QC72FF7HVEHDNQ"/>
        <s v="AFGVNXGTGOVTHZTT5SJJPYD5BIVQ"/>
        <s v="AHMMUX6CRBQXG7MJLAVAD26TLHEQ"/>
        <s v="AGO3H7RLCHVCCYG44FAHDBYPUA4Q"/>
        <s v="AGFSRCYXWUJC7RIYRJCC4IQ3SG2A"/>
        <s v="AEUZ67CIFZOAHRUYKQDPWQ3RZCIQ"/>
        <s v="AGXGGAOGCBG4IAFV6JH7FOG353QA"/>
        <s v="AEQ4PYADMYHSHLESG5WJXPTCUE4Q"/>
        <s v="AGWDYYVVWM3DC3CASUZKXK67G6IA"/>
        <s v="AHIJNBEQQERER2FU4AVVSZDMWNCA"/>
        <s v="AFHAHBJSHN774D7QPMTOG4LEYRGQ"/>
        <s v="AHSZVQVMBNKPVARSUMU6BP3JIUVQ"/>
        <s v="AE7VLWWURXXKC3S4HNZQJNFCHFVQ"/>
        <s v="AGHW43PGX7JMB6BHQJIONBM6DPAA"/>
        <s v="AHJKDLPVUCAGI6UT6OXFJ7ZH5LZA"/>
        <s v="AHEINNUMWZSELKF3IUR2GKFXTBSA"/>
        <s v="AE2BDEYY3HY4TAMZDAKE2NBP3VMQ"/>
        <s v="AFEZK5E3RHMYCWS4C5WD3W6J2TYQ"/>
        <s v="AFCH7W3DPO4CKQNVTJHTJKOTFPAQ"/>
        <s v="AEBGGDBDMBYDE46GK6VGYII4YOHA"/>
        <s v="AEDNOS4F2DPQWCYAE7OPLPJATF6A"/>
        <s v="AHMXZFHYHL4ELERVYDOHO6NOJF4A"/>
        <s v="AH4RHOB2I62FE5GRVMYJRWE3SVDA"/>
        <s v="AFWRNJANYDO6JMKQK7ARFEBM3Q5Q"/>
        <s v="AEHUBLO7OT7E27CDSV2LZWQCMP5A"/>
        <s v="AFTFTEAWAEMJNXO7O6DKEPR2L44Q"/>
        <s v="AGB6XKS2WTHBQ3BGRMRASYTEICCA"/>
        <s v="AEPGF4WPGJMMNAQXKOWRRXTGKVQA"/>
        <s v="AG4JOKM7PN2VN3KGDKB6N2EFTHWQ"/>
        <s v="AHAR4JUE577BKJXT7MU3OPE5FAWA"/>
        <s v="AGWL6ZTF5QSWBFYDTFJ2ZHXTWE7A"/>
        <s v="AE3KKAWCQPBBCZPE4DXXK5CQOEPA"/>
        <s v="AFLRMES2SE76ZN4OMPEB44YQKMCQ"/>
        <s v="AFURY2ZK3IUN36TBJAL3EBGB75CQ"/>
        <s v="AG763OHA6RNRUAYEPZXMOEDSYDZQ"/>
        <s v="AEQKLIBIUWOFVJZ6TNP7ACKGB5SQ"/>
        <s v="AHDMJNHSH23PWCEACVILLXEGL6CQ"/>
        <s v="AGDYDGRX7TE6GIECRJMKGHKH2XTQ"/>
        <s v="AFXZPYSOMVOV5UVRQISHQQ6OAO5Q"/>
        <s v="AEGVYJOMDKGXXR3HTHQDDIAGRAXQ"/>
        <s v="AFVY5RIUMTDVICHJIBBWQPF2YY7Q"/>
        <s v="AHOZAALILWAPAYRXVPODDJCN2NLA"/>
        <s v="AEEZ2TOWAHUFTZ3K4THJS3CG7SRQ"/>
        <s v="AFKE72WLTLQRLCNGJXT3W27AP57A"/>
        <s v="AEBBGZNSOI75UKOAXR5WPQDLFDHA"/>
        <s v="AH63IDPAYFOER46D6BWFPXW6SFBA"/>
        <s v="AFHZSXHRPPNZ7WPUGW6GBVITXEUA"/>
        <s v="AFMYUQZQ64HUHVDASDEYMNG5SBVQ"/>
        <s v="AHNAZ2Z2BT3LWKTIWE2Q4BETAPOQ"/>
        <s v="AF5ABKVFITRY43PHFB625YHOYHFQ"/>
        <s v="AE6T6NKU5LFVSIXDED2DC2DFUZCA"/>
        <s v="AE7V2TM6FMTHKYZ3MICHK2K5Z4ZA"/>
        <s v="AEKF4S7V5AGFIAO3WIDCEEOJSNRQ"/>
        <s v="AHEQ73VWLGSLBCIQOUHN5QT7CWGQ"/>
        <s v="AE5DE352GVBYZAAXSVYWOSWJC2ZA"/>
        <s v="AF4R6UALEHGJKOBLTJ2T2EB7VX2Q"/>
        <s v="AFWBVC3IQUK4PW2JE4EY5GG5HWGQ"/>
        <s v="AHRZ7R2D5WIR3YB62Y33NXDMP43A"/>
        <s v="AE5EIPBJ7KOFLP4HFHK6NHITPBPQ"/>
        <s v="AFOU73HXIUCBPDZNFICQ4XML5IIA"/>
        <s v="AFGOAZE7V5WHHIB7X4UQM3PXWPUA"/>
        <s v="AFPXKGMETYO7DDKKZ5UTHU4E5WQQ"/>
        <s v="AHNQSHVXLEC7FVAK6KJMN5RPJLEQ"/>
        <s v="AHVCM4FO7BPIVJRBGBEKZV54RAJQ"/>
        <s v="AEX6ORSBO6KIM6Q2HOWYLMZ2JKRA"/>
        <s v="AHDAEAFXQ7JNZARCFTXVUBU7SCTQ"/>
        <s v="AGIJN7R56AX5UKAKODPGQ7ABYP5Q"/>
        <s v="AFOHYQIEVR5VM5YZDRDHYTJL4XAQ"/>
        <s v="AFL57H5O5QKDT2E22LU6GRYP3FPA"/>
        <s v="AEH6XWDIVZHC5OZJT5YSCPRUJO5Q"/>
        <s v="AE4NDWU7OSCQEU7KAT3REVQOF64Q"/>
        <s v="AGACKTSKCXNUBBWFPD7UIJHIPVLA"/>
        <s v="AFTDTTDEV4HWEIK46WC2S2HC4OCQ"/>
        <s v="AGMNETKA5EBAN4NTH4DDXXQKD7WQ"/>
        <s v="AHDAV2U67RIBNZ4JJD4TGCCW5UOQ"/>
        <s v="AELVKC65JJLKUCZN6WXMEMXA3UAQ"/>
        <s v="AHDJN3IIJN25BO6AA7UYLG444NFA"/>
        <s v="AGQG5PKMP6EZTXAVG7J3CSRFIIBA"/>
        <s v="AHGM2TRIYY4R72HQD5RF2YROX5OA"/>
        <s v="AGXLKOCGWIRQGXDKWZXGWVREU7JA"/>
        <s v="AFZ4XS2OZOQEKRFHGTUCJR4OCU4A"/>
        <s v="AFNM4645B4SJB2K6247BFH4KFB5A"/>
        <s v="AFGW2JCTMM57NPAAA2I7MV77TWJQ"/>
        <s v="AFS3CMLNCILLDTYRHCTPMG4QRTYQ"/>
        <s v="AHH2OPICKE675D5754SFZJFBNAOQ"/>
        <s v="AED2LF3BNVE2X2BFFIA6KFWV6XHQ"/>
        <s v="AGXALIPNKNTLH6FR6ZVZFZT37U4A"/>
        <s v="AEH74DOPANQBQH7C3PKQFERVQWKQ"/>
        <s v="AE7R36LZM23LMDMHFWFWIDJIZHKA"/>
        <s v="AGB2OSLFVWNL3X3T5SBWQ7LTKG2A"/>
        <s v="AGSBZ7QFTYWXH3WBXJZNM6EFZ7PQ"/>
        <s v="AGI2BE6H77TRGONDT76AOT772W4A"/>
        <s v="AHI5L2NCDIZGXB3YCA3EEVJHXYOQ"/>
        <s v="AETQIG4UAFUQW3LEFUVCWCUW4MMA"/>
        <s v="AGKB6CQFIUZIEQL3SVIQOCGXWDDQ"/>
        <s v="AH2XRH7XJKNI3WEWBLDLYMXBCX4A"/>
        <s v="AFK7IH2JPNCGZTD7AEMLOIGBAM5Q"/>
        <s v="AE5K2VBMF43TCFXFDAN4VFCCQZQQ"/>
        <s v="AHKZL7MOV7M7M3Q5FCOO56KTHOOQ"/>
        <s v="AHWYRK74BFGQVHHC4TVI4I6LWC3A"/>
        <s v="AFTXG532GXWY73N7GWATYE2TBJOQ"/>
        <s v="AGUP5U762VD2AWEBYVHV26XANJAQ"/>
        <s v="AGJD4JEYRTLO3AQDS4M7FDF7LFUA"/>
        <s v="AEETDSVHSWYIC6L3OWASAN2ITMGA"/>
        <s v="AGZWYWDOMICPXYKM3SY3XFYQBKBQ"/>
        <s v="AF63BJHY635ZJXNUO6JTKTEYD6LQ"/>
        <s v="AGUELSNYSRWHIMXRPI73KDEOIUPQ"/>
        <s v="AG5E6QNJ3QIJ5FHTUJARA47Z3AMQ"/>
        <s v="AH7T26CAGBVPOOVY4QAFY6ABIYLQ"/>
        <s v="AH7HRQ23L3IX5EYVEK4EDAMEZPSQ"/>
        <s v="AGWROP4NP63XAX4EDEWXY5FM4EBQ"/>
        <s v="AELSD337K55MYQIV7HU4RN45NTEA"/>
        <s v="AFDVFWFAJXH2P5YYITPH4DRTYIKQ"/>
        <s v="AF2ZKTWS2TQB7JERMED7CUHHAIOQ"/>
        <s v="AFG446GDOL5RRAMEQMAOCCH4INYA"/>
        <s v="AFXEAQZ5VHGE4BARKV3CT6VZT3OQ"/>
        <s v="AHYLZNNEIOIPJR3E3VRQK2QNOGXQ"/>
        <s v="AGK4BIT55SFYGW65A2BREATMBEZA"/>
        <s v="AG7JRY26Q4UUJOP7MDQEJY4KCZEQ"/>
        <s v="AHTXMOY5WZ366YLBRAZUHIALTTUQ"/>
        <s v="AGPM7SBD6EI63D5W325WXEX6EXCQ"/>
        <s v="AHYCWJXDM5V4W3P4PCRGQGD3SWHA"/>
        <s v="AHQDA6RIUMSQ7UTSDGQQOM6M6L4Q"/>
        <s v="AFVDFJ4MF2WFSU5UAEZS3DDRG2XQ"/>
        <s v="AGPIRO4NFJLSICVJHWLWLXKECXXA"/>
        <s v="AHETQ6DVJUHF4KXKFITWX6HSC7XA"/>
        <s v="AH3OCUWPMYIKPXPVKT7HZF3QXX6A"/>
        <s v="AHMOESVPI3Q6F4X5SDCE6DP3AYJQ"/>
        <s v="AHD47PPESCQ6B7QQCP642HIR4CZA"/>
        <s v="AEPG24VS5NOFSQFKS4L4JCL3Y2XQ"/>
        <s v="AF3WE6EUR3HGFWOUKODSSX3MEGXQ"/>
        <s v="AGNGGYHVGC5XZAC5IVGCNSRYXY6Q"/>
        <s v="AHRRWJUUMHU5ZXLB2BKKM4IXGYOA"/>
        <s v="AHOMWK7HL4A35FVYM4CT7ERBZTBQ"/>
        <s v="AERMIHWU3QZWPRTUKXVRYSBD4BFA"/>
        <s v="AEHTL4GM7YE7RDKOH67AQNU4ZQEA"/>
        <s v="AGCLU6MF5ZP7TTULVJ56QP2MLDVA"/>
        <s v="AHFD5XZ7ENT5USHG4NKM7MBPHYYA"/>
        <s v="AHZDOJSMS7QDKBCBBVCIQNIPDXOA"/>
        <s v="AHTIC2JS5CAIF32CM2KHZXILFEMA"/>
        <s v="AEAPAHFGMCMYJNKZBFW52QOMRLKQ"/>
        <s v="AFKFPM22PKCSK7N6KQM2PB3VSL5A"/>
        <s v="AFFURML4337HCU7IUO42WUN6O5KA"/>
        <s v="AGNJR6EM3LODAZ2QOYL63LVPHX4A"/>
        <s v="AEX2FT3N5ZGALUSDXACBXUZFCOPQ"/>
        <s v="AEWH6WLKZXVNWHUX4FAJMX3KRVYQ"/>
        <s v="AGDJ5D7OGCJOJAZI7W5BBOZJFVWA"/>
        <s v="AGFACYTZPPR7WDVK5EFCJQRFWJFA"/>
        <s v="AFPXXMES7AI6PGWVD2LZJFGSYRDA"/>
        <s v="AHNAPD3IBBJVB2B3CPYNHWTTPZCA"/>
        <s v="AFZR5DF4Y7TBWZXR3CBLWVFN34YA"/>
        <s v="AHAARTOQZT7R7BXOKN63ZSJRAHEA"/>
        <s v="AHXHEXZUIRQPYIEC4G4625FRFWZA"/>
        <s v="AFPQO2LQFCGU25HB6ICCLEAKJEAQ"/>
        <s v="AGVE72Z2JBL7EQBWZ7MJHZXSV5OA"/>
        <s v="AHS7S4FBBVMVOMF7XZGPGHNQMTUA"/>
        <s v="AGO4UR6IJQDADTQ6ZJNIOUN2B2RA"/>
        <s v="AG3JBGWTP3OE37JKZOP5GJFBZJMA"/>
        <s v="AGF4UPCBPLL2JCWJRDR3I5AJ5SVA"/>
        <s v="AE6BNZPEAMF7M4HN25ZNANZCICIQ"/>
        <s v="AEEDVBURVUPGG67SBLUAVLDFRPFA"/>
        <s v="AFUAYXVWSU5MQL74CKK5RIOLB3QA"/>
        <s v="AHC5NYVBBKGUUVRXC52O3NOWEGSQ"/>
        <s v="AFZJERKJN75R2TQUBFZI4DUULRAQ"/>
        <s v="AHJHTNDDNYZVQTEK4CYIQPBQ2Q5A"/>
        <s v="AGI553X2ILXTADWGIRT65DLV2GWA"/>
        <s v="AEWYOE2QJ4YB2BGCQGB7NGABUP2Q"/>
        <s v="AF4GDZZWOPUBMURJZFWRXXMOPKXQ"/>
        <s v="AH4D5PWFKABG5VE6COTEKBENDQCA"/>
        <s v="AG4LFB627VGJZO3F2AFH6SYA3RJQ"/>
        <s v="AG24OSN2V3STRG2QQ3DFRXJZXXRA"/>
        <s v="AE4N7RILVTKKH3KRC5764UTTHO6Q"/>
        <s v="AFTOI43NX2YRQSW6EYPWLWQP2LXA"/>
        <s v="AEXI22EB5IOZ7W2XNHBRQ4UJEDNQ"/>
        <s v="AEICFUZZNQSCDZDX5S75DBJ4U2RA"/>
        <s v="AGEOJUAZX433JXJILAW62IYF4VTQ"/>
        <s v="AGDWMO73NFOGG6MJNP76USUOVJIA"/>
        <s v="AGEYEVLEBLEDPSO3SSYMEQXCDVYA"/>
        <s v="AFLVKRGRKGYMS6ZQKLZ5OCLTMG6A"/>
        <s v="AHTUI5KL2ZRDVUX4TPBEQJDRAFUA"/>
        <s v="AHYSKFFRP2LDNBBNSA2FJAW52KFA"/>
        <s v="AHEILFVTGUCVN4LEYBCRF27JWQUA"/>
        <s v="AGC2XPHPCHWBJ2HB4CFXFAUFHZNQ"/>
        <s v="AGG27O7SHKENGA6O7P3YWL56WEVQ"/>
        <s v="AHA4USQDNYNUJ3YQA5UGCWIO6LBQ"/>
        <s v="AFQNHDM5U3PICULYQWZWXFP7XHQA"/>
        <s v="AH4ZMYGLFG7I6ZQGAFRNCZJ7PIRA"/>
        <s v="AFLX2IY52CB6NSVQRQJAYC5D3EKA"/>
        <s v="AHG7NCJDECFK2HJFTSSCWRWTI23A"/>
        <s v="AFLCT56V7UAFQBTG7ZF6TGOFKBZQ"/>
        <s v="AECQ4HJWYJ7I6E625G5FZSXJ7HEQ"/>
        <s v="AGWSODSAVBDH3CFGFZWGGCDJYXGQ"/>
        <s v="AGTMHRHEHR3EYQJYNLKOEB673QWA"/>
        <s v="AHA2VW34M62UNTRB6ZAMWGXD7JQA"/>
        <s v="AGE66BCS2HU73IINGBAKTZDHK2YQ"/>
        <s v="AFIBGD5MCC4TU2RQ2NMCRCFQAAUQ"/>
        <s v="AENUZWBS5ZQJHKWK4C7XDAXUCK7Q"/>
        <s v="AHNMTUOVL32WDGXQLTRGGLB5H53A"/>
        <s v="AEZCRZ4U7XUN6Y6ASKYVFSWYBJKA"/>
        <s v="AGI7YIVBMAENGBBRC7FRDRE6X2YQ"/>
        <s v="AEUG56GFBKQJU6EZOFPAKF6R2MXA"/>
        <s v="AEV4TZ3CZ2IQ7UIFLSXAJRB26RMA"/>
        <s v="AFKESIW3BMGX2O43KTRB43K2NRDA"/>
        <s v="AHOJAPSRBQCPHY5TU4PS4XHKDGGA"/>
        <s v="AF7QMWREZQHOY6EBOREDIKIJIGEA"/>
        <s v="AHMNNOI5MHAPFWIDQ6UDYKU2LUNQ"/>
        <s v="AH3OBH2UQYZLWG2X6XW2WLJK32RA"/>
        <s v="AGCXW5QA7CA3KE3LLRMPUQ6DGWIA"/>
        <s v="AFEEDWM4QWXKVPKKP7GSHWM5X2AA"/>
        <s v="AGNO6HKBMVGCCQ7NLCXOEVUGFJVQ"/>
        <s v="AHUSYYEBXSR7OUFONVGHOOGQ4IDQ"/>
        <s v="AHVERKZLUUP2B5VAXZ33GYQAPK6Q"/>
        <s v="AHJ3IGYC3KKQMJWYCEKMOX3RGLIA"/>
        <s v="AF2FGCSD24SRU6DUSGZUV6WFQKJA"/>
        <s v="AF4E2OVSMHOZUM7BIXXSYOZR4C4Q"/>
        <s v="AFKWXPZJWJXPIELFDSPIFADOBMPA"/>
        <s v="AF3GUHUJ7EXJHEEH2IJMIBKZCUGA"/>
        <s v="AFNILK4F3QXX3A5TDHDTF3SXJTTQ"/>
        <s v="AGPMFSXHZTXWFATYNM6EPXGKOK4A"/>
        <s v="AFX2SF2TOAVNHTJG5G5N2PLWD6KA"/>
        <s v="AHMW572L6SCOKCYDKT2MV5B6AGVQ"/>
        <s v="AGHWC4SHMYCBY6UCFSWGUIIEO4AA"/>
        <s v="AGQUBKRNZCJ6TXTZ5P6FBPE63DEQ"/>
        <s v="AEHEQFCMFIDJQQLIUUPUUE6OAL5A"/>
        <s v="AHSMLSDYUQFFGMMH7IID3MHGJLZQ"/>
        <s v="AHODJIWYTKP7RPOUBZ3KFFKVTQVA"/>
        <s v="AH3XPXCKFSYB64S7TFJ2WJ7E476Q"/>
        <s v="AF4SWAXKE4VZT6FAJEYBM3BLXF3A"/>
        <s v="AGQA3CFKS2MVRN5MGKUMPJZO6SJA"/>
        <s v="AHFZGRTPMTED6CKPN7UX7BBN4XJQ"/>
        <s v="AHA4CR7GJAQONZAAA77SICFZ75JA"/>
        <s v="AETF6NLNNWV2LRIRCEJ4TCWD6ZMA"/>
        <s v="AHAITGC5JZ5QAXPDOUIKCIYMS4EA"/>
        <s v="AGJSESKTHMSY4O6ANWD7PVPB64GA"/>
        <s v="AGNGEXQO2YK42PFMAMLFWQWKBFVQ"/>
        <s v="AG5MIYVXYPEG4G7XIJED5MXHJKFA"/>
        <s v="AG4YQUKBF6GDXKM6WSJ4QFLX6IBA"/>
        <s v="AH3TQWWKSBM6VSOBU74HLWXM2TDA"/>
        <s v="AHZ5WCLQMHEI7KTMY2BEJQWSVRVA"/>
        <s v="AHQ3LUKC6JNFTF3WQYSBGLUOCKIA"/>
        <s v="AG3ZWR5XWLW7WQX4RK57BSNC4AJA"/>
        <s v="AFDIEJABI53TOHLKCRZKH2FIIVTA"/>
        <s v="AG7VZPUIN2EBOSQP4AJ5KIAOGEKQ"/>
        <s v="AEFE3GOEU5WKOTMAY23ZWYNIWOIQ"/>
        <s v="AFD5276TABDZOQZE6JIUZAJ3L3SQ"/>
        <s v="AGU24B53PGTO2GPMIBUJCKGGS7IA"/>
        <s v="AF4GKHZC6R247CV3DVKR3X2PV5OA"/>
        <s v="AEUG4KOBTGKRPATANZKRYBXKCN3A"/>
        <s v="AFJ4ULO3P55LXA5R4EBJKCB2O2ZQ"/>
        <s v="AGLVYKO2745EISHQTTZ5S6PDE6BQ"/>
        <s v="AGPW576SRLA7QNFIQDWHS47YVWTA"/>
        <s v="AFOKNQREKGJLM22EA7NG3S2UNHVQ"/>
        <s v="AFMYKWMXNRRGMIKUJVYNJS4NGOQQ"/>
        <s v="AGFTF2I2ZQ4NGPLMNL6UFXMUAZCA"/>
        <s v="AHZSMSIDG2GEALZIFQPQOISRYQAA"/>
        <s v="AEMMYFA2FGXKEULSXPS3SZ3DK5SQ"/>
        <s v="AECZHE22DNRODME6YAEUDG3E4PSQ"/>
        <s v="AFKZRF7MUNS2BCE6TCVLMUWIJUSQ"/>
        <s v="AHQM42DHWMUTAQCTAF6OGSXWX7QQ"/>
        <s v="AEL4RKZLHMLJY3D4RWD3SJ67PEIA"/>
        <s v="AE2ATI5YH544CD4G66E5MIKCDKUA"/>
        <s v="AF7EZ4JIAYBHBW442ODL5V35WBUQ"/>
        <s v="AGLTHPBDRCH2M4NTPUR637NZIDLA"/>
        <s v="AEGWST4GN7XIROAK37JMAUXMY6PA"/>
        <s v="AF7ENDK2VKE74Q7REOQKBMM5YIJA"/>
        <s v="AHMN6W7ZO6NYMCA2MER6GCY2K4CA"/>
        <s v="AEP4SJSHP5FQLQ2MGPWYIKZMLWIQ"/>
        <s v="AH5JFW4HFKQQQVMEVA4VRJVB6XFQ"/>
        <s v="AFTNOBTDZM6SZB55DCBA5ZBHTYHA"/>
        <s v="AHOQTAK5VSDYNR6L4RGW55OLMMJQ"/>
        <s v="AFTZUVUHAQKBSEBL7WWCW5YL54GA"/>
        <s v="AEFNFDYWXY4LEVCIWFMZZQDHGGRQ"/>
        <s v="AHLAQ2FGETX5FTVQ6CMDJPHXGT5A"/>
        <s v="AEKSR4POY3ODZLHANOURC4YU5ODA"/>
        <s v="AGA564V5NH5FMGWZNRSY2IQKITQA"/>
        <s v="AGMMIMUKL3VF6SY4EURX7XSZ72QA"/>
        <s v="AETUFBCXZPVIEEFPZCSAYO7MD3GQ"/>
        <s v="AFW5BNP26OXFV6WPET5QU43TK6FA"/>
        <s v="AGF6KCR755U3VRTBKCVHTTGWOJPQ"/>
        <s v="AFFKJY4OQ3EMJOZUOB6KN74YGNNQ"/>
        <s v="AEQ4MVINF3FBEODOIKAR3S3WQEQA"/>
        <s v="AHWIETA5ZJLE3MO2LM5AP6J27AUQ"/>
        <s v="AEJWA7ACDLKUP7SXVCRWZLK2TDQQ"/>
        <s v="AF5KPIPHN3O77BGL3KQU6FRWH6CQ"/>
        <s v="AHUUNOJWZZV7PUXI46THR46NNNNQ"/>
        <s v="AEM75QJWGZ6CV77V5GNO4673U4UQ"/>
        <s v="AHSLIAW7K2B2JJ3AVY4CWG5SHPIQ"/>
        <s v="AG2WWZHESAS5WKDRNPDAKRHPGAUQ"/>
        <s v="AGTWD2O2IUUFOQPFVFCOJ6HGTN2Q"/>
        <s v="AGCQXUZ4O5QCSEPUQJRRCZU5NHSQ"/>
        <s v="AEOGRG3IMMVOVSJR36HRCNK6OQCQ"/>
        <s v="AFGXH4WKHNF6VSWJE4LS75OUHHFA"/>
        <s v="AF7OQGH2AQ4I4BSRZUVYLJ7HGEXA"/>
        <s v="AGGC36SYNLDD2RNFLYLZB3URWBWQ"/>
        <s v="AGMKVQXNONCV4UYHW7WZW2V4F57Q"/>
        <s v="AF544RFJ737UEGPCIMLRAH3KOWSQ"/>
        <s v="AEYEPBCWIQIRLWLSSSOHHU3AMVOA"/>
        <s v="AF47PKCDTZ3XLB2CEXO6QAQAKKXQ"/>
        <s v="AHPHGLVQ2D5IREA6AP4MCE3G4QRA"/>
        <s v="AFDRLXY2TDSXMLFK2PIXR3JHPHNA"/>
        <s v="AH7XIN3OPJVKQ7UD2OPKTRP474DA"/>
        <s v="AF3HN6YYBE3D2NN5UWG2U5A5CIKA"/>
        <s v="AEZ7XDYKDQEYFJB7U6EX35WKWPYQ"/>
        <s v="AETRQ4I36AIUK5S34FRJT4TNFTLQ"/>
        <s v="AFQX42I75WONLBDULEXRJEWDKG5A"/>
        <s v="AGF4267WHZ5LQAJNRFGK2C2TUVWQ"/>
        <s v="AFXZMNHVJFPTF7KPR22UINSN5PKQ"/>
        <s v="AH2UA3GPF2DEOZ3F2LZ7QCPUSIPA"/>
        <s v="AGI7KMTDW65G27VL6BNYLGYIV6JQ"/>
        <s v="AGSMYISGTBNQ75NIM73JQICXS4TQ"/>
        <s v="AHZZCFRYXSKG4P5OIFYBSH4JGZMQ"/>
        <s v="AEMKEE4R3MKMVJIBKH3H5Q73H3PA"/>
        <s v="AGWR24TX72HFE3GMAKXCB3QZ7OYA"/>
        <s v="AH5UN5DUIU7AYLCTUJLMRT3KX2RQ"/>
        <s v="AHHTXUAL65ZKCNECGNVF72EFACVQ"/>
        <s v="AHLKACHCST4JG3ET5D5J7NEHSYUQ"/>
        <s v="AEDMUILY4DLPQDXRJBUOUI7DXSKA"/>
        <s v="AHV7PSFY44E3IRU7UN2IOQZMHO6A"/>
        <s v="AEFI3VICIW7R3O72PFOFFAACFAQA"/>
        <s v="AG4HTYNNPKAVZVJI3FUVWERCWIJA"/>
        <s v="AGZVYD2RGLKCT2NYHWOJLJVGFIBA"/>
        <s v="AEQ2O7MVF3ZBAYNF6BXXQDE3QTRA"/>
        <s v="AGDTIQU2JGV3VKCWSC5GXKGJ26ZQ"/>
        <s v="AGSTJI7SGRPQO33WXCBBMACYQQSQ"/>
        <s v="AHBXQ55FYHJWDAGSSX72G5RUEBJA"/>
        <s v="AGHQMQZCK6D7LNUHQPNS7OJBNX7Q"/>
        <s v="AGZAB2K76LI6SC5TMXJPEXSJ37BA"/>
        <s v="AEEV3EWHGFTNA5IK3S6VK2S6FPXQ"/>
        <s v="AHGFSROFGU4VL4HCMBLQLLMJB5IA"/>
        <s v="AG4FLEOB457KR7P32ZFYATLQ26PA"/>
        <s v="AENZHDWOGSJ2P3IYHTC6IXR6R3FQ"/>
        <s v="AGWHX6MP7UNEKJIVGJWPH2LVTTZQ"/>
        <s v="AF77AOMS535XZ2IBN7RMLZSA2P5A"/>
        <s v="AFOOGDCBAV35VOBPVM5DKIJPC6DQ"/>
        <s v="AFR5NLVAZXOSQO3ZMKBLPOBGD24A"/>
        <s v="AF4URZQ7EEBXJCSFE7T2UABNSMEA"/>
        <s v="AG33LHMMBEHOV7SKJUSI2IJYOKZQ"/>
        <s v="AE7RO2OXYAJQ622LXXAW3TDZLI2A"/>
        <s v="AH2MWXBEBHXUASIYR5TXPWCW3CLA"/>
        <s v="AH6WA2PDT6F7CB5BQGRY5XEZSHFA"/>
        <s v="AHIGMCV3ATOA5CDR6FJHGX7UI3HA"/>
        <s v="AHKDLVGZVYRCJRG34FUHTX5VEI7A"/>
        <s v="AEGS2YGZJITSAGADUH4OGBQM3PVQ"/>
        <s v="AH3IK3CM7SADBIO4W7LTCJUBXIYQ"/>
        <s v="AGVQV5XRIRTWMH2UYPNJK3654AZA"/>
        <s v="AGNQEMYFUGKD2MIZJFDEAVL5WNPQ"/>
        <s v="AG434MWN2SBFXEHDAMOU2NX6C36A"/>
        <s v="AE7JV5FJHVFKWRQF4UYSB2I6EYOQ"/>
        <s v="AG5PKEF3DJBU4SKGSBVTPL6H5W7A"/>
        <s v="AEODWJOY4NFDM5HY564OTZOIYGRQ"/>
        <s v="AHO2P2IK4C6KTPAREMJWXPOUGCYA"/>
        <s v="AHTOVTXBT5PGIUX7NEYHM34KTGNA"/>
        <s v="AHKA2ZJ7EEA77O5KYHOHDCFOL65A"/>
        <s v="AFYVXLL65TGWLROSQG5D56D2ZK2A"/>
        <s v="AGYS3EX752FXXB2RGF6RICQQ55EQ"/>
        <s v="AHBGIMFC7IYAJ4SQ5ETOEEE5YR4Q"/>
        <s v="AG5BI7J4BGMBNWNV3V2H3FT3MTYQ"/>
        <s v="AEQ5AJA4J534A7HW7333NFMBOUPA"/>
        <s v="AEHYIFHH2KXVW65TW4FQSMPDODWA"/>
        <s v="AHNHVMQPQBVEGCZDBQYFGB7Y5GDA"/>
        <s v="AFNEXSZAYPHWNZIYKECHZAGXOBNA"/>
        <s v="AFEB34TIHJOOIXVVMGCNV4PADGZA"/>
        <s v="AFMEGD3FKC6KK6Z46OG7FSR7QV2Q"/>
        <s v="AGGOGJYH5RMDPORIFIEFCOXHZX3Q"/>
        <s v="AEAQVTK4XALATO7CSHNIBHEP2YWA"/>
        <s v="AFXSVVQMLLWQHQYCJS7Y7ANKQ4IQ"/>
        <s v="AFAMNGMHAEER4UVYC6N4FQZIKDPA"/>
        <s v="AGD4RQ3GXVHFWLWUMUJEPBZFQVRA"/>
        <s v="AGUF7XAJA5H5SOQM76GSJMLGS3HQ"/>
        <s v="AHIEZM7X64E6QNWBUZACGI6R5EEA"/>
        <s v="AFQDOUNPCWVWCE67O5XL42O4PFVQ"/>
        <s v="AHEAZI2D2OWKDORUE5RLEP4KWNRA"/>
        <s v="AE6IEYBCCMZQZE7VT6T2HWT7RVYQ"/>
        <s v="AGOKA2FGSZ7EYDF3UT6L43C4NJIQ"/>
        <s v="AE6RWHWWNGTJY4AZE5JSBN3G34VA"/>
        <s v="AGHN3BRCASPFPKL6JNUAZ2ADQA5Q"/>
        <s v="AHUNCBP2CDXAN6TRWUMCGM6O6MMA"/>
        <s v="AH7KLKD3O3DKAIML3OFINI5RHJKA"/>
        <s v="AHMIHDCA4BT3FTBR5PGPWESKAHLA"/>
        <s v="AGZIAEWWCERFSMB3M5UJGWYNRFWQ"/>
        <s v="AHPPR7OBSCWWNKOJ6CGWSDC2ACIQ"/>
        <s v="AFT377GADXPAY7MU22A5F7GNLITA"/>
        <s v="AELZ6AWXW5ON3SLFQ27VFDN4XAFA"/>
        <s v="AFK5ANXXXLOKB2VUYKIWB6AN2M4A"/>
        <s v="AEQSZQDVDGDHOVZUYCJ6ETJ5S3YQ"/>
        <s v="AEJHXWUAOTEDDP6VAXV4KX6M6CDQ"/>
        <s v="AGLFLQZIC3LEPPEU56QUX7DS27CQ"/>
        <s v="AESJWOIHXOVKMSOSCNMI6AXWCZWA"/>
        <s v="AEKSCLBYXGE77Q27KGZOSJXVFT5Q"/>
        <s v="AGDJUAZTNRGPWLLVWAOQ4ACIVASA"/>
        <s v="AFWVDCARVINQF3GFHTPWLPVB4XMA"/>
        <s v="AEHSDNIH7JF3CGIXNJ6HT2RLZXYQ"/>
        <s v="AG2I3DMJL4VX2AWOQ2MAJ4F4MHHA"/>
        <s v="AF22AYCJQEJACIXS6Z74OYG77EOA"/>
        <s v="AFJ3G2GQBKENBXMXAR5IKD3GRKUA"/>
        <s v="AFCGAOHQFP2J23J275SQ2YBXVX3Q"/>
        <s v="AHRBEIRKMNBLLWSYBHQTVSSWX4MQ"/>
        <s v="AEHSH3JXHJ3EQ57JBQGJESFBP6MQ"/>
        <s v="AFOZGXAUPOTOOCMYRLU6VYPER5ZQ"/>
        <s v="AEUJSDJDCZUTUJU6U5JMWJIT3Q6Q"/>
        <s v="AHAUKXM5JBGNZGBR76ABMOQVZ4SA"/>
        <s v="AEX6BQ5J5VW47MFYMO7RMKH4Z22A"/>
        <s v="AGZNN5TNRMDQTOYQT4MQIXJSBLPQ"/>
        <s v="AEGU7MVBA2DNFIKP56VGZ6DXPXHA"/>
        <s v="AG2NPTG7JJ4M4FOE5E4SNRPZJDWQ"/>
        <s v="AFX5LTZVTUKC7E6EKJI3DPKI5DZQ"/>
        <s v="AH3CU5V7733T4KSHRZIDXZKDIO6Q"/>
        <s v="AGB7TMX5ABHOKBR3XTHI3QEAKG3Q"/>
        <s v="AHMZQLWDIL25MP7F3GOD3USAHI4Q"/>
        <s v="AHRWXTLKJRF2EC3NFRRYXD2T6X6Q"/>
        <s v="AEZJBPHBZ5E4UYGFTHECC4IR57CQ"/>
        <s v="AGOWZRGT6P5SGPKHHLGAKWMXWRMQ"/>
        <s v="AGIVXSWSSZATLMPLOB5EAV5XAABA"/>
        <s v="AGANPYZCUMJGDGN4WWBS4XKXOSGQ"/>
        <s v="AGUC5Z4XPKMAFR2KVCAULS2CSA7Q"/>
        <s v="AHWI4MVWIQXS7E7AIWPMOEOTSVIA"/>
        <s v="AE6W3UDHBNG2E7Z3KARWTGJEFW6Q"/>
        <s v="AHTYT6YXV67FSTSLCGRLZGC736DA"/>
        <s v="AE46S6ICTS7QE3FNSSKVIV2TLOXA"/>
        <s v="AHVL2MW3WKKFHXAQE6MES4UNPZGA"/>
        <s v="AET7M2UBUPSBPZP766L7JYXQ6LEA"/>
        <s v="AGMGK4XJNB7YLYPLLBLSA52WS55A"/>
        <s v="AGPN2ZIJBAVV6ZELF6YHWH3FTZWQ"/>
        <s v="AH3DUC453QRWZYJ3L4XY55OVJIDA"/>
        <s v="AGJQUTI5D2WJNT3QQKITYE6F5PEA"/>
        <s v="AG4MPRXIJGMCKI66JXILGNIVFBCQ"/>
        <s v="AFBCFLVP7TMU2YQ4YMSA3DE64QRQ"/>
        <s v="AGEN2LS7F4TO2MTYEFNHODGETCKQ"/>
        <s v="AETQ6FGY75OFRTVTVJD6QRHQU4DA"/>
        <s v="AEIJSGWZPSZWFMUTEUYKZX2PXYPA"/>
        <s v="AGOCIO2DIRMQHAHSWVHZP2ATTLCA"/>
        <s v="AF5WQ4FLPVSFDRPEVWUBKVKBQOWA"/>
        <s v="AFBBALOVIYNUK4P3777VX5IYJISA"/>
        <s v="AEJSCZVFTOMWZB2YGNDRFQ2FOCBQ"/>
        <s v="AGKFJA73UNA44RW4JUTUZRMYAIIQ"/>
        <s v="AH4SBESOJS3KMLNXD62AOX24MSUA"/>
        <s v="AG35G5SHT2FTWTKAAO4QSBK6U3DQ"/>
        <s v="AHK7WAVH4GNXA4KUGOTRNJSJ7CIQ"/>
        <s v="AFCZFSCEV6GTRU2CGRI4YY7EE6AQ"/>
        <s v="AG3EEAF3BDGFIWF4Q6PZB4SBXBAQ"/>
        <s v="AEUCP7JM32USGMTFVFS7YUCVBH3Q"/>
        <s v="AHK2WGLW2YJV2USLJYV6CINFXR6Q"/>
        <s v="AHXA6SBAZIKMBCHY5RMGTCPGIEOQ"/>
        <s v="AFD7E4ETG24KKWCW2SB5PCFJYJAQ"/>
        <s v="AEOVVFJZYKC6ZGF5IEICKDYAMCUA"/>
        <s v="AGFTUJ45WWZQC3GZJP4QEY5TYJHQ"/>
        <s v="AGQT2IMVKFVEIOXXZRH7DFNPCNQA"/>
        <s v="AEWQSII5T6D55JS3PQCHGWUJ5XSQ"/>
        <s v="AEYKJ7VN2ZLPAQJQLSGBNSUHAXHQ"/>
        <s v="AFI6ETKX7ZA6T4ZQTPJY5S75BFBA"/>
        <s v="AH7PXYOHN2T5DO7LCHDUVL7IR7TA"/>
        <s v="AGTXLKP3772TXG6K3I7S6KB3UHTA"/>
        <s v="AF73I2LKCQ6TW2V4DC6YBOFEQN4Q"/>
        <s v="AGFW3YBZ7DZ7QDXBXERY7D7POYVQ"/>
        <s v="AEBAAPVQN3L3USAWGTXCO74Q6ADQ"/>
        <s v="AGWCYQUL4XCVQSNBHVSUCVM3CV3A"/>
        <s v="AHETL5ATJ5EGYZB7T4ZRQ7KDKJ7Q"/>
        <s v="AHQBLDO34EUDWXR22SKZBZGDHOAA"/>
        <s v="AGEBOEUYH662L5R3YQF3UIZYRSAA"/>
        <s v="AGWS5JMHSZOAWLXQWM2JVJDZUH3Q"/>
        <s v="AFIPN24XP477D53LS3H34RC4C4OQ"/>
        <s v="AHDIOHTEZZF65F23QFAURD2N34EA"/>
        <s v="AHQN7KIFLYSH5L6IGDXV6YCALCTQ"/>
        <s v="AHFNMEFUAES6CWNR6CFEMS7M7H2A"/>
        <s v="AGQPTI4FFUEFLGBORZSRA4TL4WAA"/>
        <s v="AGTQZPBXJH3COEQ3RBSLPA7MIOBQ"/>
        <s v="AENIXBOYRNDAYL3UBMVTK5YJA6MA"/>
        <s v="AH2BAA6TBWYDJKPLIGTTY4F5PMOQ"/>
        <s v="AHCEMMPVOVX3DMPUGHXUKMOCIUPA"/>
        <s v="AEDJHFVPCIQZ4WD6ZYGOC6W7VBYA"/>
        <s v="AGGV4QCK3SXE67733JE4VSC6WOPA"/>
        <s v="AF4AMROQPHCCC3SURH3R52CNJ3FQ"/>
        <s v="AEJ5QPHZJXL4NDWWQYCC3BZAQRZQ"/>
        <s v="AFHV3UDP7TXIE4WWSLD7ZY22QKIQ"/>
        <s v="AEBXXQNMQNXBCDFAN574H3ZBF7RQ"/>
        <s v="AGSL2NBRHPVUCYHVJ5BEVEENVOKQ"/>
        <s v="AGNR4TRG4A6K4MCPCFYVIGEEE7KQ"/>
        <s v="AGZYDJVHTGPUOXFQ3TYC6TD7K3HQ"/>
        <s v="AHUVGNVWTJGYHDRLPUT2SIRO26RA"/>
        <s v="AEQILMLBH3ZIVB6KZZF56VAREURA"/>
        <s v="AF4WP3B64TITIYYTKFL4E264LJFQ"/>
        <s v="AHFLVYTMWTKKSYVQ22H5UEASHCXQ"/>
        <s v="AHFITXEHTGORFO3YO6YSEYQXEHTA"/>
        <s v="AE3ZGW5QEAXS56LJUCSU7DAQ6G2Q"/>
        <s v="AHUOJ3HBKVVMUKUBNXFPPDRXR4MA"/>
        <s v="AHMUR6CSCHC2PA6YHLQL6TGCZKUA"/>
        <s v="AEAEJEGSI4PFVEPN56QEI6NEPIUQ"/>
        <s v="AHOHXS4Z44XSTVPCNYY6BSL55VJA"/>
        <s v="AF2GJU32A7YF5BP2M7UJEVQAPDWQ"/>
        <s v="AFZDBKSTBZDA7G7XGLWPSV52PNBQ"/>
        <s v="AHMJKLHEXOYJ5UOJ7I5XEG6Q33GQ"/>
        <s v="AGP6LXDXY2SL4Y3D7TBOCTVL3KOA"/>
        <s v="AFGLBJK4MQUYDYIQ4I6IG4CM76LQ"/>
        <s v="AHI47344HANKGBWX6ROCDDELZOCA"/>
        <s v="AEKX7YXDJPANUWGENYW6N3435UTA"/>
        <s v="AEK66BL2KN7APXF6Y5ZXBJHF4DFQ"/>
        <s v="AFZ2OEN4V4ZYVP66SMIYDFSZRD3Q"/>
        <s v="AGHCVMUSIEAPHPEPFNL2TWJXR3RQ"/>
        <s v="AFIU3GC3AYMHOGC36UBMCZGLKPFQ"/>
        <s v="AHF455VA74RIL35GES6F4QTFXK2A"/>
        <s v="AH75PV76RTA65ERWDFNTP47JOQYQ"/>
        <s v="AF7B2SI3IYO6TJ6P2G3GOJYDLPXQ"/>
        <s v="AF5RSJUDE4YUQEBVMMQW54EUTQAQ"/>
        <s v="AG6KMQANQPP4VDH4IG7NDHNQCO7Q"/>
        <s v="AFRE3RR7OY2H4Y3YS657OGCVMGZA"/>
        <s v="AHLBUBM6HFYCTXLHCCMMXGUS2PCA"/>
        <s v="AGUZOTXSFNUTWTNCPVW4KFVCFRTQ"/>
        <s v="AHUN5ZUHBWPHM7HNSLGGTDEXEZYQ"/>
        <s v="AFGJFRLAIFOGHME2T3EXYOMF3N5Q"/>
        <s v="AFBKUMHWBZYAJKMZF7LV7ELPV6QA"/>
        <s v="AFHMXMYOQOMC7QZV7N4FBKDJKVHA"/>
        <s v="AFB4AJ7WEDPCKIIBGQZPXC3YAUHQ"/>
        <s v="AENHI74TNWYXA2OTVCQZC7TBIESQ"/>
        <s v="AHINIHD3GE2O3ZSN7APGML2IB5YQ"/>
        <s v="AHPDEWI24S37COQ4KV4BEL25TIUA"/>
        <s v="AECM3KFEUFUX7HKTS24LWQT6U7XA"/>
        <s v="AGHJHCXNYKYRJ6IIG3KXZZ6MFOCA"/>
        <s v="AET4F4754MC5JLZOAPWPVJYRWTCA"/>
        <s v="AE3BN5GICAH4GS6GKO6FDGZQ66PQ"/>
        <s v="AGNAOBB5LJY7IUZAUK7DKU23JO3A"/>
        <s v="AH4IYTPAALBRN5P2U7NE3JBB6TRQ"/>
        <s v="AECUWNT7BMDMM46GL2EJSQT74RDA"/>
        <s v="AH3KIX4OLQOE25BAWQBGERU3GDVQ"/>
        <s v="AE7XD6CP3JWORL75XN7MI7G3Y42A"/>
        <s v="AHSXAHT4WEGGOZ55BKXC4ALURIWQ"/>
        <s v="AFXWUPUZGF5T4QASG3IRCPEITBEA"/>
        <s v="AEPRR3YHQNKGHIJNDJGR6565G3DA"/>
        <s v="AG7YW2P72TH2A2EL3WGNJFTYCKJA"/>
        <s v="AH5VMWABNWVTLQEMWT3WQUMRQBJA"/>
        <s v="AFFA2PHI3GXS23BFCMBA6NPJ34OA"/>
        <s v="AG5I2HQ6DWT45GJS4P4JIUQYWJLA"/>
        <s v="AHBWOF7ZMTSLXAZ3KKYKZOBXCDPQ"/>
        <s v="AHVEHU6GLWFIJ77O2ACADCWPT2JA"/>
        <s v="AFQSDGX3K5GAYJ4JNNF37YOWKOHA"/>
        <s v="AEWPPBOIDBOREQABILRRYPF74LEA"/>
        <s v="AFCNENDNBN2IF444EDWKLLXABF4Q"/>
        <s v="AHEYXDEDUGU6IKQMPNIXC4BDCIOQ"/>
        <s v="AHD23O6SIEWOHMMJY7OTYYLLSB2Q"/>
        <s v="AFAJQDRVS46IG6OV57JWHG6KZT2Q"/>
        <s v="AGIDLBYWKPSULF62KH44ZA65F7DQ"/>
        <s v="AEAYPV2TEKJARFBCJER62TJ37YMA"/>
        <s v="AEDRFBA64VH2SHGAB5W27J4ZTKHA"/>
        <s v="AHTZPYY5LY6NDL3FUAJ3WNM54HRQ"/>
        <s v="AENUS3E7EQEFMDIECHZYEO2GG44Q"/>
        <s v="AEQNCJNANTHTW7XBKZYTJ4LNZCCQ"/>
        <s v="AFGBD3JWIQZ2RLVSCNC6U6WXNR4A"/>
        <s v="AGPHPG2FTG2TRHFMZO7HGVSPKOIQ"/>
        <s v="AGRKGKEPQAMG2P5GIB4KPU252QJQ"/>
        <s v="AGQSB2UVVFVR2PCSMSWU4QLLUSPA"/>
        <s v="AHZDZGPX6OQSXBAJ2FRCSVZUECZA"/>
        <s v="AEX3F2MHIATHEWGYY6DMJE3N36CA"/>
        <s v="AH7BWLFRUQB3PDXXS5NDUPI3ACVA"/>
        <s v="AGVLBVPSFJOBQEMVAK5P6VZFA22Q"/>
        <s v="AFKFGM46ICLUVJTWLHT4IJ2F62EQ"/>
        <s v="AHPKWZGT5HNMJQTW4XOTZF7RMU7A"/>
        <s v="AFOFYOOHCZPIACWICTPOA6JVJGNQ"/>
        <s v="AE6ACY5ETVCP4TYOU6DXABPL53IQ"/>
        <s v="AGAJ2P2CF2EC2KFYKBWFHCYG7JXQ"/>
        <s v="AFMSOQYAGQSJCY6FMLEFBH4TE23Q"/>
        <s v="AGVPGI4XUHSOHCDCTPYECMPS5YZA"/>
        <s v="AG4664VYNRALGFN7ZKITZTQ5KPQA"/>
        <s v="AHCX4EOH57TDORTUZFZRHXX2T33A"/>
        <s v="AEC6MQFXLKCBRA4KNZIJLEAAGNLQ"/>
        <s v="AFNCA6NW243WSGZNHIWBJ4RGFVXA"/>
        <s v="AGLKH2MNCL77YBJRCG2KTUAERT6Q"/>
        <s v="AEXWJEFIUSJLS6QBKGTHQDMRC6UQ"/>
        <s v="AEP2N6LM4AN74W3AO2AJT4ESQBVA"/>
        <s v="AE7PVXZHCY3VWMP5HRD6H2SQEFDQ"/>
        <s v="AHXDMKARDMWJWV5JFQH5TUXVI27Q"/>
        <s v="AGR2RTJI3ED3RVJ34KVRK7OO2BSQ"/>
        <s v="AHHXZQEBYZLT2XBHTN3KBXINOWXA"/>
        <s v="AHWDF76DCIVYXSF3UJDQ4LRB3W6A"/>
        <s v="AHZBALKTUN2YQ44NF2UTIKGEC2QA"/>
        <s v="AGENUPPP2NTW276LZLYWMVNY3VFQ"/>
        <s v="AGVG4O5A6MOPKB74WBOGCTTGUVKA"/>
        <s v="AFH23JSGQS4ICPUR5H6CEEOC6RTA"/>
        <s v="AHSPGV3EI2NWISGH3PCDELKUF2KQ"/>
        <s v="AEVIODKPSLXV7IOKW2UGXLSPEDTQ"/>
        <s v="AGLPSNYPJG2VC3SU572YCW6H35IA"/>
        <s v="AGRWZIEA4GD55CUJQF55TI5WNUSQ"/>
        <s v="AFB72QDWJBFQ5FVTUN7DDSZ3QDPA"/>
        <s v="AFYYYAKW4P5F4BL62HOXCYGTTG4Q"/>
        <s v="AEYBZLL2AJCLTZWVTP6LC5TMDDBA"/>
        <s v="AEUOBDYZSWEWLR4YSVVM2BW5RR6A"/>
        <s v="AET64INLO7LTA62XCU7IAUWWOBYQ"/>
        <s v="AEP2Q366EXYHYTOBZPUIDYBNY43Q"/>
        <s v="AET3X7ZYTTO3L6VL2FBTOP3ZIZFA"/>
        <s v="AHBKZEGCOV7TPXD7B2SWJYD7SG3Q"/>
        <s v="AHDUO5GC5LHF4C5DJVUURKZMCY5A"/>
        <s v="AFNPZCRF4LV7M5Z2VQH7T677EVRQ"/>
        <s v="AGXMG3HTYRT4OIXZCTHDDS4JCQ7A"/>
        <s v="AGNQAEMSJD7YZOZNGYZR5HS55E2Q"/>
        <s v="AEOILAITBRZQIIJZ2OLDF4QWINEQ"/>
        <s v="AGGDI27RGRRTVWRD5TLPXPMXMQ6Q"/>
        <s v="AHRPQIQECGEG35U2OZW3LO2DP2TA"/>
        <s v="AGMKFWCIHHY25HAJWG7UCOWB5K2A"/>
        <s v="AHYMIU6YNL5MATFCE3LX5FOUTZHQ"/>
        <s v="AEYYUWTXTHD3ELU246JYRRQYIZIQ"/>
        <s v="AF5C5PPOVF36E7TQBAJO4ZOXTXWA"/>
        <s v="AFB2ZD6HXFZUZC734WAUK3GKVQMQ"/>
        <s v="AEBOPNX6N3W6EUC6M3O2PZXVJBHQ"/>
        <s v="AGJL7VUYQYIW6AYKGSO6VDHCQC7Q"/>
        <s v="AEDBJR4ZQJAMEGFDE3XLANWT66CQ"/>
        <s v="AH6JLHK7LCU3YYZT6EQCBKKUJ4YA"/>
        <s v="AFK5P56624W3XTOEDLAU5FIZAMRQ"/>
        <s v="AHXHIYNIP7PJTZAZPYL7Z7FWLSSA"/>
        <s v="AF7BVYKT6CGWDCAZNSPY7L6WJZ6A"/>
        <s v="AEKTSM4CXZGODJTDYJAYY7DGSN6A"/>
        <s v="AEWD5UHGIEDGUY6TXLARLHBAI7GA"/>
        <s v="AHDMKQITO5DYHCTV5EU36LLRCWNQ"/>
        <s v="AHRW7OHVS43YFL7UDALNRYLSQYHA"/>
        <s v="AGJ2W62E3EVUEHF7UZXK5J7ZCREQ"/>
        <s v="AF6IJ5BH3FXXBGDXRQE5ZYMGSQIA"/>
        <s v="AH5UI2LLR22PQMYCY2OSCS75HCVQ"/>
        <s v="AE6VZGS5GOCHOR6IHTCBTMQGRJIQ"/>
        <s v="AFJUVX7CYR7H7NFHD3E5LIWRQWLA"/>
        <s v="AFXST3X2U6D5UZGTDGAWBPTWXP4A"/>
        <s v="AFFZDCJXD55ISQRYPYNNSKEVKEKA"/>
        <s v="AF4RXVCLCLZWYNGNTJICYFTJDNDQ"/>
        <s v="AFU2N7O7AK57BURU6MUZV372PBMQ"/>
        <s v="AF3AHD4CLDIHO4E6UE6S3GWHJ5WQ"/>
        <s v="AEIQX6MOPJFHKREBDMOHTMOP6XLQ"/>
        <s v="AEJOVEMSR63BJIN54EN2RLFBNZDA"/>
        <s v="AGNO57ZKXOA3MNOHPJOLUSGM7LIA"/>
        <s v="AGWZOBFMQ5QSR6TG23OQ57CI6H6Q"/>
        <s v="AGZQZBZQU7ATMRQXC3BKHDDNYK7A"/>
        <s v="AFBVBA2ZZLR5T4LGF4OUC37S2VZA"/>
        <s v="AHBSSYOTRHJPOV3RRB3SEUTU4EFQ"/>
        <s v="AG4NEIFOZLL7MZNNYDYOIWH6JMIQ"/>
        <s v="AFYYTPCMTONHIA5LNDYJQLS4JETA"/>
        <s v="AHCRDUIEAQ52FRAAP47DXII5WWZQ"/>
        <s v="AHYEH5AUDTSJH2FG2FXH2AI6ZF7Q"/>
        <s v="AFOW26TGXHZLUVPF7AEU4YTPKQMQ"/>
        <s v="AGLNEAXXDP25FQKD6X77CGLLIV5A"/>
        <s v="AE3N7KCFQFWE3JR7TCXA4VODRMWQ"/>
        <s v="AEJP4T5AV27OC3XTYDQTKKQJ3WJQ"/>
        <s v="AGOHOGONOW4IOSTDV6KOKF24B4CA"/>
        <s v="AE7V47635R57Q2CSVTQAOGMOVEFA"/>
        <s v="AFE265K6YHNHIWV6CZTJHYASLJVQ"/>
        <s v="AFMK7XXJTSSIWK5YET3HOA7J7TTQ"/>
        <s v="AG5VO6PTLG3PFMJM5YT2VEH6KXHQ"/>
        <s v="AH7HUWAURIXMXENEFXFAVFLPUUQA"/>
        <s v="AFZIZKFZACSH4HPQGDPM2IF3REWQ"/>
        <s v="AGNX5WSUGSBBKTAN2P2LB33TDAYA"/>
        <s v="AG6QYAVHOLYB2HE4W6DFNMMYQQVA"/>
        <s v="AHJEQLLXWKOCCTTWLZSLDAZ3AUVA"/>
        <s v="AGPFVYNMXPRDTKZE4UHLTBIP5ZKQ"/>
        <s v="AHEFSZUEG73NBVDU2OCCETGDEMSA"/>
        <s v="AH4YJDYR3OCFGATPQOOO2AEUSX7Q"/>
        <s v="AFMAT5W7VKWRGFIYFIIEVWJIIZAQ"/>
        <s v="AEKB6KFCDNOCBDMNUS46I7OLVSBQ"/>
        <s v="AG5ZYOE4QWMZBXAVMOKWA6DUANUA"/>
        <s v="AERDHHR2FVUQNETN4GBZLBKMX6YQ"/>
        <s v="AEDKRWBQEE5ZVCBAVTCDAPYZ6QCA"/>
        <s v="AEZVQ4SWFPV6BNME45GWTCQALD3A"/>
        <s v="AETT44XDYUNRXHT4PPOST6EA4GXA"/>
        <s v="AFFZ7UBOEZHBJEVIYNWXI7OMAVZQ"/>
        <s v="AHNH2POBGMIHJUA6LGRJGL36UPEA"/>
        <s v="AF4HKNAQPRCEGJASTMEKNZVEVEYQ"/>
        <s v="AHY6VN563B6IZ45FQ726LYTVZ43A"/>
        <s v="AGBCOBQCQZ47STR2BSW45AOJGIVQ"/>
        <s v="AHCCY4Y3ALPA6PVUGVZB2EJ3DZDQ"/>
        <s v="AEJSQ353TYHXFUKTEWVS5OMREAEA"/>
        <s v="AGOJ6754OXQP4JOF42L57AMDSVTA"/>
        <s v="AEBTBW3TKVFV7NF3IYK6RN4533LA"/>
        <s v="AHBQV7TIWH77YAAWW6P6YOQMVWEQ"/>
        <s v="AEZGF3LONGPEBHYXR6XTFQOZ2MNA"/>
        <s v="AHENCKGXV6MZTPMGA2HL4B7I7V2Q"/>
        <s v="AHFJS5FSDLYQF2EK65X3I2EWSYWA"/>
        <s v="AH4QJBHVTPDWKQRJS46JHCAQW5SA"/>
        <s v="AEXDFNERPMCNTFSPUOONA3I6ZWDQ"/>
        <s v="AECJF3AUV5LOIY26BNQPCJJLWGFQ"/>
        <s v="AEDPWCCNLBCUWHT6NO3IRCLX26BQ"/>
        <s v="AGO5VNEVMRF4K52O6QTL766FGMVQ"/>
        <s v="AGM4QSDDGM4HJOBJZBKNY2WXC5OA"/>
        <s v="AENXPBDB4ACD3QKCXXYTKS7UG63A"/>
        <s v="AHQZDFLROKIF5FDXYGWXS7DUOVCA"/>
        <s v="AGCWNLAZG6VXXNRKFT7UBUAQZEEQ"/>
        <s v="AHNZROT4RMKPHPNFFYCBDIKNSYTQ"/>
        <s v="AHXY6RISTMYTSGHIC4ET5EOQEIKA"/>
        <s v="AE3WOVNWSDGEAGRTJKM7A2E5GRXQ"/>
        <s v="AGIVIXXTGZ7SCPH4MBEYV6KLT23A"/>
        <s v="AFCN3VNJOQVRNQ3NE4RTPDHOQHLQ"/>
        <s v="AEITM4DPD6RCTE6ZHKU47PISAFTA"/>
        <s v="AGJ6BWLJOJT3TUUFGTGXS5VE7LEA"/>
        <s v="AEIT4RARMKN33IQVP7HXCQNYDHTA"/>
        <s v="AEEQ344FJA4TRXVOQIMOHLJOXJPQ"/>
        <s v="AH5R5ZJKLOIVJDBJKXC3PR6L7AUA"/>
        <s v="AGKW75D7Y4MXQGRTKKZKCCESYZMA"/>
        <s v="AE6IUUJTJVSRZM4BIJ6BGFCONIEQ"/>
        <s v="AHUR3BFNMT42I6C6KHC2N5ZHH6PQ"/>
        <s v="AEJVTJLTNA2N6SYNJ344YPQEYELQ"/>
        <s v="AHWT2WOUKG6IRDRVK3PVIV4YECXA"/>
        <s v="AH6SNVYHDJGZOPY4ATCZMERRWVUA"/>
        <s v="AGYOAOF67FSYLYXNL3TUEHUV6SVQ"/>
        <s v="AE2VUZ374BPRHMA46ZXOGAL53BOQ"/>
        <s v="AFYTIO2EOY5E7GFDKUR6D2SL5BXQ"/>
        <s v="AH7AXY2VFNKX6JO4YJRXJ22PAHHA"/>
        <s v="AEGZ7YXBE6FTYHQNGHZO3ZMCIYKQ"/>
        <s v="AGT7W2T26TPBNJH734TPADOTJZPA"/>
        <s v="AHI6UYXENWAUJY7UBCRPR6YCGKZQ"/>
        <s v="AG4P76UKJXCNNNMDO5JIRPSIR7YA"/>
        <s v="AHSX7PIVTMOQXZP2UT54MUYNMFGA"/>
        <s v="AHMLQS7LVYCDUGHJKVM56ZFIT2HA"/>
        <s v="AF3RPZXUM4ZJBLFG4MFTYI4BTOIQ"/>
        <s v="AF3BSNRCKZDXHMHY5HOLNBFFGRBQ"/>
        <s v="AF2UQJGTRIRDTQUL62C6XAB5VOJA"/>
        <s v="AG2GLCG5K3AN7M5R2B5QOVYPQLGQ"/>
        <s v="AFMG2UB27P2SXD2MWNZFUO4HYIUA"/>
        <s v="AE6R7UEP7VCBC4BAHIKRII5B22LA"/>
        <s v="AHYGJJEWFQA42L5XWIW6EWSQ5YJQ"/>
        <s v="AEXLHRUB37S5Q4TUXWPJ5DOH3F6Q"/>
        <s v="AFL27DVIFRUNEW7AVUU47T2FE2NQ"/>
        <s v="AFHI4Y2OJLXHC3BHF2JMXZMF2FEA"/>
        <s v="AGOHM7KBA5ZJXENN26V2A54B2FTQ"/>
        <s v="AFV44ZRBEQYJ75BXR2OWIQP63G5A"/>
        <s v="AGGNJLG2JVT3MUDWMSL7YPA373AQ"/>
        <s v="AFW2VWI3YGI4NKJ2BCSPSJTFHOQA"/>
        <s v="AHLSWWJDNQTGPAWSYXYUJNB3OTYA"/>
        <s v="AGWA3KUBMXI3TQAKVLHPRSMDIPUQ"/>
        <s v="AFEBVNMVTE2I4GVQFFDYBGW3MY2Q"/>
        <s v="AGZ6CUTJRD4M5CBDZOTBXRJ3GUZQ"/>
        <s v="AHQTCFY3JSGU6NTRFGPTMQTRRQBQ"/>
        <s v="AHY7EIPGS5HB3YTJANCA25FL6M2Q"/>
        <s v="AE3A75BTOMFF25Z4X5AJ36EZWIVA"/>
        <s v="AHTNCCJB7S35VUZ7AHYPG4KVUSVQ"/>
        <s v="AEULBH7BBASUOIFZ5RG3WA6RL5RQ"/>
        <s v="AHZCRQR37SF6VWN67KHQA6KFIZNA"/>
        <s v="AEG7C2IGLUKBRNT3522OUSTYHEHA"/>
        <s v="AGRDMVMVYN3I5TY2D6FKU2BBAH3Q"/>
        <s v="AGDFKVYMADLTR2FJV6N4BULGQ6VQ"/>
        <s v="AE6FXTC7IKKXORLGW6CRDN5AYLDA"/>
        <s v="AEMN52EFDZ2EOOFNIXUXWMNGWIRA"/>
        <s v="AF5MM6WH4N2O6ZMY7DNI4TEBW55A"/>
        <s v="AFN2PAXQQQHJJAFN3SLHRX4FO2QQ"/>
        <s v="AFQKRORKH6KTTTQPIDTDQ2ULRKDA"/>
        <s v="AEX2ICNEA6QBJRDFOZ77OMHC7QAQ"/>
        <s v="AGWGNZRHJC2HD35QOOBYDIBEMMEQ"/>
        <s v="AH7MQCWUKEUFEQGNUGT5VTQS456Q"/>
        <s v="AHHQ23M3SFJ7254R7ATUISMARAKQ"/>
        <s v="AER5L5P7467V2A3T7NSAJAFN5AOA"/>
        <s v="AF44SVYKU2L6VDDBT4W2HHO6VNSQ"/>
        <s v="AEC3OVHG2UCL4ZJJMUTYNGN2ZTVA"/>
        <s v="AEBUFBUPTVBFBWAHT5HY4XK6URYA"/>
        <s v="AF7S4XQ2BUQSUMUUSCWDBSYSELVA"/>
        <s v="AHQGLQ2ZP57PJ5IYXYDYP7MMTKEQ"/>
        <s v="AGFD32RNHNLO6D5BRAEFHC6WLLLQ"/>
        <s v="AFUNQFYLBLJYOMCB7OI5CPVSGEHA"/>
        <s v="AETKUDV5V2U4VHQZIJ5JBJMYEIZQ"/>
        <s v="AEITBOOP7SS4QUBXFBKGC3ERBUAQ"/>
        <s v="AE4UF3NXHV6LMINHOOOHIARNCDHQ"/>
        <s v="AG3I5RI4QDXM4EVUF4IVVUHCQBSA"/>
        <s v="AEKVFD4WJMTES6CB34B23O66F4IQ"/>
        <s v="AGSJLXGFC7JGINGBDLRWXKOLJGDA"/>
        <s v="AH7GQ45LBVQPONSV5H6373GI7RBA"/>
        <s v="AG6ELJCUKE3SJCDJQMFERDPVSAKA"/>
        <s v="AHIDRACB7GZ6XZENHLULXJ3J67EA"/>
        <s v="AHS4XOUOPUZI7O7FOI5WLMYESFGA"/>
        <s v="AHUFML7TTZGA4XBTA5NSJFB43N6Q"/>
        <s v="AGEVY44APFZX46FEIHNQKVIZQVYA"/>
        <s v="AGJUSMLMXD5OKXTVMVR6KGA7UH3Q"/>
        <s v="AHCC6PRA3QM3ZYJVPE5KUDAIYMZQ"/>
        <s v="AHONMMQUSLN7LRTEF3SXBUCTSJRA"/>
        <s v="AFAKEOVRDXADWYODI4BTVKWAWUFA"/>
        <s v="AGYPCUU65I3Y5ZDEGAAKJXZC22XA"/>
        <s v="AFIUF36AMFQRDQ5NQY5OSEQLBUOA"/>
        <s v="AE24UN6UBR2SEIAGPQQH7DZD5ZNQ"/>
        <s v="AHQW3XD6FJ74UQPBTIHP52QUNXOQ"/>
        <s v="AEYRQGKNKNUOMKVKMOY4EAJUCHSA"/>
        <s v="AE5D6IHWP5UEJUEISHU6QVCB4DFA"/>
        <s v="AH6BCT55C556PWKZTURQWS6CCKKA"/>
        <s v="AGDGXX4XHIOKEPH5H5LXFGDUPTGQ"/>
        <s v="AFHSOOT6OK6V5H72EL73WBNFRQUQ"/>
        <s v="AED5SLCD3DMOACLCSUWWYOTTELHA"/>
        <s v="AEI4T2NTDXS2BBAXYOC6KVRD3FJA"/>
        <s v="AHOZ2XFQMC23HAWVBELBCMO2QQSQ"/>
        <s v="AGMRLILFETZCVSAS7UHLOUHQJGWQ"/>
        <s v="AHXBFXQKNK7K75P7BPYFTUORCTXA"/>
        <s v="AEJTBLFJETHBK7OOIQFVFF3RQUIQ"/>
        <s v="AH6SAUDNI3EEO3UMTJWFN7EQNLWQ"/>
        <s v="AH5SMZZJASO2AASNFA3BHSTUFSBA"/>
        <s v="AFZFEO63SBVNPLTEYGVDLSVVHFAA"/>
        <s v="AFYCBW6L4SJWBAZ4AGA6N2P6C6JA"/>
        <s v="AEPPASR45OX473HS4V6FNXOE7E2Q"/>
        <s v="AEO4WQP6AWKRVZLBULEQP5BOR3YQ"/>
        <s v="AGCARN7RLFWQOXHL5PBFSIZVAWFA"/>
        <s v="AE5BUUPPUBHWHH7JZRFPCHDG7VQQ"/>
        <s v="AF23DEGN3XFAE2Y2QI4W2N7O2ZZQ"/>
        <s v="AFN65DDQQSOAHZOK7XDWIJPU5BPA"/>
        <s v="AHJG7BHBOM2ZI3TMFCM46NXCUGJQ"/>
        <s v="AEERPKAMB3RT3DDHE7UUTNFNMWHQ"/>
        <s v="AGLSR2JUDJQIW7JM4IFUHRBXZR5Q"/>
        <s v="AGCP6BYFO35JF4YDMBMXRR4ZF3ZA"/>
        <s v="AHQROHA5ZMPIXAO77KMRT2ADDDPA"/>
        <s v="AGH65OO2HRWHSG3PTDCVKLK5HUVA"/>
        <s v="AFLEEJ4FRKIPKNANG7SORYCZBWEA"/>
        <s v="AGCIRQ5JX5ZXG7WJROHKFUT3ZFRQ"/>
        <s v="AGNHYFR5CUW7QAZZJVEJ66O76LBQ"/>
        <s v="AHPDCBK6FRNZ6CRUCZ7BPPXYGYOQ"/>
        <s v="AFJK4VEJVVGYTUGZEUP2V4V6IPUA"/>
        <s v="AFWDZBTJ6BTK3MMMYOWY4VKJ65IQ"/>
        <s v="AFJ4WKBPU2LQFRTNQXEJQY7THZAQ"/>
        <s v="AEKXN5USRFL7BNID3TEBRAZB7NDA"/>
        <s v="AE2TL4MCXU64H3B2CB3RERKRH4KA"/>
        <s v="AGWCBXGODV2QS4QOTMAQ6DDPMAIQ"/>
        <s v="AGTX3QDMN4772BZ4YQOU5VP5AHJA"/>
        <s v="AFS273EU3MO4GSJZYP7TJP5DMYKQ"/>
        <s v="AHP3O5YDTO6YJ325U4HFV5NL5QIQ"/>
        <s v="AFQ7TIPKEMRIR5T6NV4GVBTGLYNA"/>
        <s v="AHIE45LC6WWZ7YCKDURTAD7RALXA"/>
        <s v="AETAR64NK37Y532SCEC4HSP7LT2A"/>
        <s v="AH6RHOS3FUCH5EVWWTHAEZIMOJIA"/>
        <s v="AEUI3KZFDWAIYASMFRP266AY7KWA"/>
        <s v="AE2EOF5TGPFAXJL3UWTCS244W3FQ"/>
        <s v="AFKKVLADISIKWG4HBIYZN422MIJQ"/>
        <s v="AH72UUUDRFTMKB3NIGTD2GGBV2DQ"/>
        <s v="AF2BTWAYF37CQ5U3QFMHPDPVP2VQ"/>
        <s v="AHMY4ZE6UA2RK6UEGWEFTA35A4KQ"/>
        <s v="AEMRN4RJO2WZKJHAZCXXH3SJSI7Q"/>
        <s v="AEWVLTCNUUIIBPVKQJTVS3SXMPFA"/>
        <s v="AHRPE5LWDUGXRHV5E4Z3FGYVMOOA"/>
        <s v="AEXIBKQY4JBXU2YXXM455ZF2CZMQ"/>
        <s v="AEPVTEBWBOBUFUDDVF2UYZZKVFAQ"/>
        <s v="AF2RB742LHLUIRYQEQHBZ5P3MSWA"/>
        <s v="AENZH5O5UY27OJSTDBW2ZVMOAIMA"/>
        <s v="AGGR24IAROH56WWQHJK4OVXYMJ3Q"/>
        <s v="AG2IJ5RIRNDQ63MGNKAZJARKV2PA"/>
        <s v="AEJRIJHYFQNEOHUEP2IKQHBHGTSA"/>
        <s v="AGWQVR2X4RU75GHBYFIUFIXZ6FSA"/>
        <s v="AGP3KNBEKCFKEUZZ4VJDD2DNHMSQ"/>
        <s v="AEZ44UHQORTJBNQX5X57NUIYQT7A"/>
        <s v="AGT6UA7Y2QMRBZ4OWVK4WSSXJA3A"/>
        <s v="AE7Z36QATV22RAEOKTY6IAMOUNRQ"/>
        <s v="AGZ2VI44XU3WUBCKPRE6ZR7MHNRQ"/>
        <s v="AEIPJC2A4TO7INRPH5PEK25M3XVA"/>
        <s v="AFNEG2DCW6WH7GYF4RSYKB3ET7ZQ"/>
        <s v="AGVVFTLVSXOTKDPOZZF6V36Z7NGA"/>
        <s v="AF4V3ONLT6OAPAE7OIWPIMZMJHXA"/>
        <s v="AGUKU7PJYBGWMNNYANDTUIKR56IA"/>
        <s v="AENMJSH2JZ4FZOXPTC7SOHF6G6QA"/>
        <s v="AERS63MUESZ5VJQSB47L5RBNRD6A"/>
        <s v="AHPY43XNMO7ZU5JRC27I7IMI4MCQ"/>
        <s v="AFRNO3HD76HCXNGRKSVILKYFQUQQ"/>
        <s v="AH4AIBMUF4XGB2XC2GLBEQB6ANDQ"/>
        <s v="AH4L3NTMH5QM3GJNIZ6FFNPZRTMA"/>
        <s v="AHGECOUM6ZFOZUHNOWD244LTFJAQ"/>
        <s v="AEIYT4FKXTCVLIKPV66IBGDCMIUQ"/>
        <s v="AHUOZ4WHOQQKXO2HF73JRKLEQWQA"/>
        <s v="AHOSSYLLBDYH3HBYKLOVA7DXBQJQ"/>
        <s v="AE5KYF2QVH6VMX4F4FAZS57E2FXQ"/>
        <m/>
      </sharedItems>
    </cacheField>
    <cacheField name="Product_ID" numFmtId="0">
      <sharedItems containsBlank="1"/>
    </cacheField>
    <cacheField name="rating" numFmtId="0">
      <sharedItems containsString="0" containsBlank="1" containsNumber="1" containsInteger="1" minValue="1" maxValue="5"/>
    </cacheField>
    <cacheField name="date/timestamp" numFmtId="0">
      <sharedItems containsNonDate="0" containsDate="1" containsString="0" containsBlank="1" minDate="2025-01-01T03:47:01" maxDate="2025-11-06T20:20:11"/>
    </cacheField>
    <cacheField name="category" numFmtId="0">
      <sharedItems containsBlank="1"/>
    </cacheField>
    <cacheField name="review" numFmtId="0">
      <sharedItems containsBlank="1"/>
    </cacheField>
    <cacheField name="Is_complete" numFmtId="0">
      <sharedItems containsBlank="1"/>
    </cacheField>
    <cacheField name="Valid_rating"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Jumai Aminat" refreshedDate="45968.624742245367" createdVersion="6" refreshedVersion="6" minRefreshableVersion="3" recordCount="1444">
  <cacheSource type="worksheet">
    <worksheetSource ref="A1:K1500" sheet="Data_cleaning"/>
  </cacheSource>
  <cacheFields count="11">
    <cacheField name="User_id" numFmtId="0">
      <sharedItems containsBlank="1"/>
    </cacheField>
    <cacheField name="Product_ID" numFmtId="0">
      <sharedItems containsBlank="1" count="1418">
        <s v="PROD001"/>
        <s v="PROD002"/>
        <s v="PROD010"/>
        <s v="PROD011"/>
        <s v="PROD012"/>
        <s v="PROD013"/>
        <s v="PROD014"/>
        <s v="PROD015"/>
        <s v="PROD016"/>
        <s v="PROD022"/>
        <s v="PROD023"/>
        <s v="PROD024"/>
        <s v="PROD025"/>
        <s v="PROD026"/>
        <s v="PROD027"/>
        <s v="PROD028"/>
        <s v="PROD029"/>
        <s v="PROD030"/>
        <s v="PROD031"/>
        <s v="PROD032"/>
        <s v="PROD033"/>
        <s v="PROD034"/>
        <s v="PROD035"/>
        <s v="PROD036"/>
        <s v="PROD037"/>
        <s v="PROD039"/>
        <s v="PROD040"/>
        <s v="PROD046"/>
        <s v="PROD047"/>
        <s v="PROD048"/>
        <s v="PROD049"/>
        <s v="PROD050"/>
        <s v="PROD051"/>
        <s v="PROD052"/>
        <s v="PROD053"/>
        <s v="PROD054"/>
        <s v="PROD055"/>
        <s v="PROD056"/>
        <s v="PROD057"/>
        <s v="PROD058"/>
        <s v="PROD059"/>
        <s v="PROD060"/>
        <s v="PROD061"/>
        <s v="PROD062"/>
        <s v="PROD063"/>
        <s v="PROD064"/>
        <s v="PROD065"/>
        <s v="PROD066"/>
        <s v="PROD067"/>
        <s v="PROD068"/>
        <s v="PROD069"/>
        <s v="PROD070"/>
        <s v="PROD071"/>
        <s v="PROD072"/>
        <s v="PROD073"/>
        <s v="PROD074"/>
        <s v="PROD075"/>
        <s v="PROD076"/>
        <s v="PROD077"/>
        <s v="PROD078"/>
        <s v="PROD079"/>
        <s v="PROD080"/>
        <s v="PROD081"/>
        <s v="PROD082"/>
        <s v="PROD083"/>
        <s v="PROD084"/>
        <s v="PROD085"/>
        <s v="PROD086"/>
        <s v="PROD087"/>
        <s v="PROD088"/>
        <s v="PROD089"/>
        <s v="PROD090"/>
        <s v="PROD091"/>
        <s v="PROD092"/>
        <s v="PROD093"/>
        <s v="PROD094"/>
        <s v="PROD095"/>
        <s v="PROD096"/>
        <s v="PROD097"/>
        <s v="PROD098"/>
        <s v="PROD099"/>
        <s v="PROD100"/>
        <s v="PROD101"/>
        <s v="PROD102"/>
        <s v="PROD103"/>
        <s v="PROD104"/>
        <s v="PROD105"/>
        <s v="PROD106"/>
        <s v="PROD107"/>
        <s v="PROD108"/>
        <s v="PROD109"/>
        <s v="PROD110"/>
        <s v="PROD116"/>
        <s v="PROD117"/>
        <s v="PROD118"/>
        <s v="PROD119"/>
        <s v="PROD120"/>
        <s v="PROD121"/>
        <s v="PROD122"/>
        <s v="PROD123"/>
        <s v="PROD124"/>
        <s v="PROD125"/>
        <s v="PROD126"/>
        <s v="PROD127"/>
        <s v="PROD128"/>
        <s v="PROD129"/>
        <s v="PROD130"/>
        <s v="PROD131"/>
        <s v="PROD132"/>
        <s v="PROD133"/>
        <s v="PROD134"/>
        <s v="PROD135"/>
        <s v="PROD136"/>
        <s v="PROD137"/>
        <s v="PROD138"/>
        <s v="PROD139"/>
        <s v="PROD140"/>
        <s v="PROD141"/>
        <s v="PROD142"/>
        <s v="PROD143"/>
        <s v="PROD144"/>
        <s v="PROD145"/>
        <s v="PROD146"/>
        <s v="PROD147"/>
        <s v="PROD148"/>
        <s v="PROD149"/>
        <s v="PROD150"/>
        <s v="PROD151"/>
        <s v="PROD152"/>
        <s v="PROD153"/>
        <s v="PROD154"/>
        <s v="PROD155"/>
        <s v="PROD156"/>
        <s v="PROD157"/>
        <s v="PROD158"/>
        <s v="PROD159"/>
        <s v="PROD160"/>
        <s v="PROD161"/>
        <s v="PROD162"/>
        <s v="PROD163"/>
        <s v="PROD164"/>
        <s v="PROD166"/>
        <s v="PROD167"/>
        <s v="PROD168"/>
        <s v="PROD169"/>
        <s v="PROD170"/>
        <s v="PROD171"/>
        <s v="PROD172"/>
        <s v="PROD173"/>
        <s v="PROD174"/>
        <s v="PROD175"/>
        <s v="PROD176"/>
        <s v="PROD177"/>
        <s v="PROD178"/>
        <s v="PROD179"/>
        <s v="PROD180"/>
        <s v="PROD181"/>
        <s v="PROD182"/>
        <s v="PROD183"/>
        <s v="PROD184"/>
        <s v="PROD185"/>
        <s v="PROD186"/>
        <s v="PROD187"/>
        <s v="PROD188"/>
        <s v="PROD189"/>
        <s v="PROD190"/>
        <s v="PROD191"/>
        <s v="PROD192"/>
        <s v="PROD193"/>
        <s v="PROD194"/>
        <s v="PROD195"/>
        <s v="PROD196"/>
        <s v="PROD197"/>
        <s v="PROD198"/>
        <s v="PROD199"/>
        <s v="PROD200"/>
        <s v="PROD201"/>
        <s v="PROD202"/>
        <s v="PROD203"/>
        <s v="PROD204"/>
        <s v="PROD205"/>
        <s v="PROD206"/>
        <s v="PROD207"/>
        <s v="PROD208"/>
        <s v="PROD209"/>
        <s v="PROD210"/>
        <s v="PROD211"/>
        <s v="PROD212"/>
        <s v="PROD213"/>
        <s v="PROD214"/>
        <s v="PROD215"/>
        <s v="PROD216"/>
        <s v="PROD217"/>
        <s v="PROD218"/>
        <s v="PROD219"/>
        <s v="PROD220"/>
        <s v="PROD221"/>
        <s v="PROD222"/>
        <s v="PROD223"/>
        <s v="PROD224"/>
        <s v="PROD225"/>
        <s v="PROD226"/>
        <s v="PROD227"/>
        <s v="PROD228"/>
        <s v="PROD229"/>
        <s v="PROD230"/>
        <s v="PROD231"/>
        <s v="PROD232"/>
        <s v="PROD233"/>
        <s v="PROD234"/>
        <s v="PROD235"/>
        <s v="PROD236"/>
        <s v="PROD237"/>
        <s v="PROD238"/>
        <s v="PROD239"/>
        <s v="PROD240"/>
        <s v="PROD241"/>
        <s v="PROD242"/>
        <s v="PROD243"/>
        <s v="PROD244"/>
        <s v="PROD245"/>
        <s v="PROD246"/>
        <s v="PROD247"/>
        <s v="PROD248"/>
        <s v="PROD249"/>
        <s v="PROD250"/>
        <s v="PROD251"/>
        <s v="PROD252"/>
        <s v="PROD253"/>
        <s v="PROD254"/>
        <s v="PROD255"/>
        <s v="PROD256"/>
        <s v="PROD257"/>
        <s v="PROD258"/>
        <s v="PROD259"/>
        <s v="PROD260"/>
        <s v="PROD261"/>
        <s v="PROD262"/>
        <s v="PROD263"/>
        <s v="PROD264"/>
        <s v="PROD265"/>
        <s v="PROD266"/>
        <s v="PROD267"/>
        <s v="PROD268"/>
        <s v="PROD269"/>
        <s v="PROD270"/>
        <s v="PROD271"/>
        <s v="PROD272"/>
        <s v="PROD273"/>
        <s v="PROD274"/>
        <s v="PROD275"/>
        <s v="PROD276"/>
        <s v="PROD277"/>
        <s v="PROD278"/>
        <s v="PROD279"/>
        <s v="PROD280"/>
        <s v="PROD281"/>
        <s v="PROD282"/>
        <s v="PROD283"/>
        <s v="PROD284"/>
        <s v="PROD285"/>
        <s v="PROD286"/>
        <s v="PROD287"/>
        <s v="PROD288"/>
        <s v="PROD289"/>
        <s v="PROD290"/>
        <s v="PROD291"/>
        <s v="PROD292"/>
        <s v="PROD293"/>
        <s v="PROD294"/>
        <s v="PROD295"/>
        <s v="PROD296"/>
        <s v="PROD297"/>
        <s v="PROD298"/>
        <s v="PROD299"/>
        <s v="PROD300"/>
        <s v="PROD301"/>
        <s v="PROD302"/>
        <s v="PROD303"/>
        <s v="PROD304"/>
        <s v="PROD305"/>
        <s v="PROD306"/>
        <s v="PROD307"/>
        <s v="PROD308"/>
        <s v="PROD309"/>
        <s v="PROD310"/>
        <s v="PROD311"/>
        <s v="PROD312"/>
        <s v="PROD313"/>
        <s v="PROD314"/>
        <s v="PROD315"/>
        <s v="PROD316"/>
        <s v="PROD317"/>
        <s v="PROD318"/>
        <s v="PROD319"/>
        <s v="PROD320"/>
        <s v="PROD321"/>
        <s v="PROD322"/>
        <s v="PROD323"/>
        <s v="PROD324"/>
        <s v="PROD325"/>
        <s v="PROD326"/>
        <s v="PROD327"/>
        <s v="PROD328"/>
        <s v="PROD329"/>
        <s v="PROD330"/>
        <s v="PROD331"/>
        <s v="PROD332"/>
        <s v="PROD333"/>
        <s v="PROD334"/>
        <s v="PROD335"/>
        <s v="PROD336"/>
        <s v="PROD337"/>
        <s v="PROD338"/>
        <s v="PROD339"/>
        <s v="PROD340"/>
        <s v="PROD341"/>
        <s v="PROD342"/>
        <s v="PROD343"/>
        <s v="PROD344"/>
        <s v="PROD345"/>
        <s v="PROD346"/>
        <s v="PROD347"/>
        <s v="PROD348"/>
        <s v="PROD349"/>
        <s v="PROD350"/>
        <s v="PROD351"/>
        <s v="PROD352"/>
        <s v="PROD353"/>
        <s v="PROD354"/>
        <s v="PROD355"/>
        <s v="PROD356"/>
        <s v="PROD357"/>
        <s v="PROD358"/>
        <s v="PROD359"/>
        <s v="PROD360"/>
        <s v="PROD361"/>
        <s v="PROD362"/>
        <s v="PROD363"/>
        <s v="PROD364"/>
        <s v="PROD365"/>
        <s v="PROD366"/>
        <s v="PROD367"/>
        <s v="PROD368"/>
        <s v="PROD369"/>
        <s v="PROD370"/>
        <s v="PROD371"/>
        <s v="PROD372"/>
        <s v="PROD373"/>
        <s v="PROD374"/>
        <s v="PROD375"/>
        <s v="PROD376"/>
        <s v="PROD377"/>
        <s v="PROD378"/>
        <s v="PROD379"/>
        <s v="PROD380"/>
        <s v="PROD381"/>
        <s v="PROD382"/>
        <s v="PROD383"/>
        <s v="PROD384"/>
        <s v="PROD385"/>
        <s v="PROD386"/>
        <s v="PROD387"/>
        <s v="PROD388"/>
        <s v="PROD389"/>
        <s v="PROD390"/>
        <s v="PROD391"/>
        <s v="PROD392"/>
        <s v="PROD393"/>
        <s v="PROD394"/>
        <s v="PROD395"/>
        <s v="PROD396"/>
        <s v="PROD397"/>
        <s v="PROD398"/>
        <s v="PROD399"/>
        <s v="PROD400"/>
        <s v="PROD401"/>
        <s v="PROD402"/>
        <s v="PROD403"/>
        <s v="PROD404"/>
        <s v="PROD405"/>
        <s v="PROD406"/>
        <s v="PROD407"/>
        <s v="PROD408"/>
        <s v="PROD409"/>
        <s v="PROD410"/>
        <s v="PROD411"/>
        <s v="PROD412"/>
        <s v="PROD413"/>
        <s v="PROD414"/>
        <s v="PROD415"/>
        <s v="PROD416"/>
        <s v="PROD417"/>
        <s v="PROD418"/>
        <s v="PROD419"/>
        <s v="PROD420"/>
        <s v="PROD421"/>
        <s v="PROD422"/>
        <s v="PROD423"/>
        <s v="PROD424"/>
        <s v="PROD425"/>
        <s v="PROD426"/>
        <s v="PROD427"/>
        <s v="PROD428"/>
        <s v="PROD429"/>
        <s v="PROD430"/>
        <s v="PROD431"/>
        <s v="PROD432"/>
        <s v="PROD433"/>
        <s v="PROD434"/>
        <s v="PROD435"/>
        <s v="PROD436"/>
        <s v="PROD437"/>
        <s v="PROD438"/>
        <s v="PROD439"/>
        <s v="PROD440"/>
        <s v="PROD441"/>
        <s v="PROD442"/>
        <s v="PROD443"/>
        <s v="PROD444"/>
        <s v="PROD445"/>
        <s v="PROD446"/>
        <s v="PROD447"/>
        <s v="PROD448"/>
        <s v="PROD449"/>
        <s v="PROD450"/>
        <s v="PROD451"/>
        <s v="PROD452"/>
        <s v="PROD453"/>
        <s v="PROD454"/>
        <s v="PROD455"/>
        <s v="PROD456"/>
        <s v="PROD457"/>
        <s v="PROD458"/>
        <s v="PROD459"/>
        <s v="PROD460"/>
        <s v="PROD461"/>
        <s v="PROD462"/>
        <s v="PROD463"/>
        <s v="PROD464"/>
        <s v="PROD465"/>
        <s v="PROD466"/>
        <s v="PROD467"/>
        <s v="PROD468"/>
        <s v="PROD469"/>
        <s v="PROD470"/>
        <s v="PROD471"/>
        <s v="PROD472"/>
        <s v="PROD473"/>
        <s v="PROD474"/>
        <s v="PROD475"/>
        <s v="PROD476"/>
        <s v="PROD477"/>
        <s v="PROD478"/>
        <s v="PROD479"/>
        <s v="PROD480"/>
        <s v="PROD481"/>
        <s v="PROD482"/>
        <s v="PROD483"/>
        <s v="PROD484"/>
        <s v="PROD485"/>
        <s v="PROD486"/>
        <s v="PROD487"/>
        <s v="PROD488"/>
        <s v="PROD489"/>
        <s v="PROD490"/>
        <s v="PROD491"/>
        <s v="PROD492"/>
        <s v="PROD493"/>
        <s v="PROD494"/>
        <s v="PROD495"/>
        <s v="PROD496"/>
        <s v="PROD497"/>
        <s v="PROD498"/>
        <s v="PROD499"/>
        <s v="PROD500"/>
        <s v="PROD501"/>
        <s v="PROD502"/>
        <s v="PROD503"/>
        <s v="PROD504"/>
        <s v="PROD505"/>
        <s v="PROD506"/>
        <s v="PROD507"/>
        <s v="PROD508"/>
        <s v="PROD509"/>
        <s v="PROD510"/>
        <s v="PROD511"/>
        <s v="PROD512"/>
        <s v="PROD513"/>
        <s v="PROD514"/>
        <s v="PROD538"/>
        <s v="PROD539"/>
        <s v="PROD540"/>
        <s v="PROD541"/>
        <s v="PROD542"/>
        <s v="PROD543"/>
        <s v="PROD544"/>
        <s v="PROD545"/>
        <s v="PROD546"/>
        <s v="PROD547"/>
        <s v="PROD548"/>
        <s v="PROD549"/>
        <s v="PROD550"/>
        <s v="PROD551"/>
        <s v="PROD552"/>
        <s v="PROD553"/>
        <s v="PROD554"/>
        <s v="PROD555"/>
        <s v="PROD556"/>
        <s v="PROD557"/>
        <s v="PROD558"/>
        <s v="PROD559"/>
        <s v="PROD560"/>
        <s v="PROD561"/>
        <s v="PROD562"/>
        <s v="PROD563"/>
        <s v="PROD564"/>
        <s v="PROD565"/>
        <s v="PROD566"/>
        <s v="PROD567"/>
        <s v="PROD568"/>
        <s v="PROD569"/>
        <s v="PROD570"/>
        <s v="PROD571"/>
        <s v="PROD572"/>
        <s v="PROD573"/>
        <s v="PROD574"/>
        <s v="PROD575"/>
        <s v="PROD576"/>
        <s v="PROD577"/>
        <s v="PROD578"/>
        <s v="PROD579"/>
        <s v="PROD580"/>
        <s v="PROD581"/>
        <s v="PROD582"/>
        <s v="PROD583"/>
        <s v="PROD584"/>
        <s v="PROD585"/>
        <s v="PROD586"/>
        <s v="PROD587"/>
        <s v="PROD588"/>
        <s v="PROD589"/>
        <s v="PROD590"/>
        <s v="PROD591"/>
        <s v="PROD592"/>
        <s v="PROD593"/>
        <s v="PROD594"/>
        <s v="PROD595"/>
        <s v="PROD596"/>
        <s v="PROD597"/>
        <s v="PROD609"/>
        <s v="PROD610"/>
        <s v="PROD611"/>
        <s v="PROD612"/>
        <s v="PROD613"/>
        <s v="PROD614"/>
        <s v="PROD615"/>
        <s v="PROD616"/>
        <s v="PROD617"/>
        <s v="PROD618"/>
        <s v="PROD619"/>
        <s v="PROD620"/>
        <s v="PROD621"/>
        <s v="PROD622"/>
        <s v="PROD623"/>
        <s v="PROD624"/>
        <s v="PROD625"/>
        <s v="PROD626"/>
        <s v="PROD627"/>
        <s v="PROD628"/>
        <s v="PROD629"/>
        <s v="PROD630"/>
        <s v="PROD631"/>
        <s v="PROD632"/>
        <s v="PROD633"/>
        <s v="PROD634"/>
        <s v="PROD635"/>
        <s v="PROD636"/>
        <s v="PROD637"/>
        <s v="PROD638"/>
        <s v="PROD639"/>
        <s v="PROD640"/>
        <s v="PROD641"/>
        <s v="PROD642"/>
        <s v="PROD643"/>
        <s v="PROD644"/>
        <s v="PROD645"/>
        <s v="PROD646"/>
        <s v="PROD648"/>
        <s v="PROD649"/>
        <s v="PROD650"/>
        <s v="PROD652"/>
        <s v="PROD653"/>
        <s v="PROD654"/>
        <s v="PROD655"/>
        <s v="PROD656"/>
        <s v="PROD657"/>
        <s v="PROD658"/>
        <s v="PROD659"/>
        <s v="PROD660"/>
        <s v="PROD661"/>
        <s v="PROD662"/>
        <s v="PROD663"/>
        <s v="PROD664"/>
        <s v="PROD665"/>
        <s v="PROD666"/>
        <s v="PROD667"/>
        <s v="PROD668"/>
        <s v="PROD669"/>
        <s v="PROD670"/>
        <s v="PROD671"/>
        <s v="PROD672"/>
        <s v="PROD673"/>
        <s v="PROD674"/>
        <s v="PROD675"/>
        <s v="PROD676"/>
        <s v="PROD677"/>
        <s v="PROD678"/>
        <s v="PROD679"/>
        <s v="PROD680"/>
        <s v="PROD681"/>
        <s v="PROD682"/>
        <s v="PROD688"/>
        <s v="PROD689"/>
        <s v="PROD690"/>
        <s v="PROD691"/>
        <s v="PROD692"/>
        <s v="PROD708"/>
        <s v="PROD709"/>
        <s v="PROD710"/>
        <s v="PROD711"/>
        <s v="PROD712"/>
        <s v="PROD713"/>
        <s v="PROD714"/>
        <s v="PROD715"/>
        <s v="PROD716"/>
        <s v="PROD717"/>
        <s v="PROD718"/>
        <s v="PROD719"/>
        <s v="PROD720"/>
        <s v="PROD721"/>
        <s v="PROD722"/>
        <s v="PROD723"/>
        <s v="PROD724"/>
        <s v="PROD725"/>
        <s v="PROD726"/>
        <s v="PROD727"/>
        <s v="PROD728"/>
        <s v="PROD729"/>
        <s v="PROD730"/>
        <s v="PROD731"/>
        <s v="PROD732"/>
        <s v="PROD733"/>
        <s v="PROD734"/>
        <s v="PROD735"/>
        <s v="PROD736"/>
        <s v="PROD737"/>
        <s v="PROD738"/>
        <s v="PROD739"/>
        <s v="PROD740"/>
        <s v="PROD741"/>
        <s v="PROD742"/>
        <s v="PROD743"/>
        <s v="PROD744"/>
        <s v="PROD745"/>
        <s v="PROD746"/>
        <s v="PROD747"/>
        <s v="PROD748"/>
        <s v="PROD749"/>
        <s v="PROD750"/>
        <s v="PROD751"/>
        <s v="PROD752"/>
        <s v="PROD753"/>
        <s v="PROD754"/>
        <s v="PROD755"/>
        <s v="PROD756"/>
        <s v="PROD757"/>
        <s v="PROD758"/>
        <s v="PROD759"/>
        <s v="PROD760"/>
        <s v="PROD761"/>
        <s v="PROD762"/>
        <s v="PROD763"/>
        <s v="PROD764"/>
        <s v="PROD765"/>
        <s v="PROD766"/>
        <s v="PROD767"/>
        <s v="PROD768"/>
        <s v="PROD769"/>
        <s v="PROD770"/>
        <s v="PROD771"/>
        <s v="PROD772"/>
        <s v="PROD773"/>
        <s v="PROD774"/>
        <s v="PROD775"/>
        <s v="PROD776"/>
        <s v="PROD777"/>
        <s v="PROD778"/>
        <s v="PROD779"/>
        <s v="PROD780"/>
        <s v="PROD781"/>
        <s v="PROD782"/>
        <s v="PROD783"/>
        <s v="PROD784"/>
        <s v="PROD785"/>
        <s v="PROD786"/>
        <s v="PROD787"/>
        <s v="PROD788"/>
        <s v="PROD789"/>
        <s v="PROD790"/>
        <s v="PROD791"/>
        <s v="PROD792"/>
        <s v="PROD793"/>
        <s v="PROD794"/>
        <s v="PROD795"/>
        <s v="PROD796"/>
        <s v="PROD797"/>
        <s v="PROD798"/>
        <s v="PROD799"/>
        <s v="PROD800"/>
        <s v="PROD801"/>
        <s v="PROD802"/>
        <s v="PROD803"/>
        <s v="PROD804"/>
        <s v="PROD805"/>
        <s v="PROD806"/>
        <s v="PROD807"/>
        <s v="PROD808"/>
        <s v="PROD809"/>
        <s v="PROD810"/>
        <s v="PROD811"/>
        <s v="PROD812"/>
        <s v="PROD813"/>
        <s v="PROD814"/>
        <s v="PROD815"/>
        <s v="PROD816"/>
        <s v="PROD817"/>
        <s v="PROD818"/>
        <s v="PROD819"/>
        <s v="PROD820"/>
        <s v="PROD821"/>
        <s v="PROD822"/>
        <s v="PROD823"/>
        <s v="PROD824"/>
        <s v="PROD825"/>
        <s v="PROD826"/>
        <s v="PROD827"/>
        <s v="PROD828"/>
        <s v="PROD829"/>
        <s v="PROD830"/>
        <s v="PROD831"/>
        <s v="PROD832"/>
        <s v="PROD833"/>
        <s v="PROD834"/>
        <s v="PROD835"/>
        <s v="PROD836"/>
        <s v="PROD837"/>
        <s v="PROD838"/>
        <s v="PROD839"/>
        <s v="PROD840"/>
        <s v="PROD841"/>
        <s v="PROD842"/>
        <s v="PROD843"/>
        <s v="PROD844"/>
        <s v="PROD845"/>
        <s v="PROD846"/>
        <s v="PROD847"/>
        <s v="PROD848"/>
        <s v="PROD849"/>
        <s v="PROD850"/>
        <s v="PROD851"/>
        <s v="PROD852"/>
        <s v="PROD853"/>
        <s v="PROD854"/>
        <s v="PROD855"/>
        <s v="PROD856"/>
        <s v="PROD857"/>
        <s v="PROD858"/>
        <s v="PROD859"/>
        <s v="PROD860"/>
        <s v="PROD861"/>
        <s v="PROD862"/>
        <s v="PROD863"/>
        <s v="PROD864"/>
        <s v="PROD865"/>
        <s v="PROD866"/>
        <s v="PROD867"/>
        <s v="PROD868"/>
        <s v="PROD869"/>
        <s v="PROD870"/>
        <s v="PROD871"/>
        <s v="PROD872"/>
        <s v="PROD873"/>
        <s v="PROD874"/>
        <s v="PROD875"/>
        <s v="PROD876"/>
        <s v="PROD877"/>
        <s v="PROD878"/>
        <s v="PROD879"/>
        <s v="PROD880"/>
        <s v="PROD881"/>
        <s v="PROD882"/>
        <s v="PROD883"/>
        <s v="PROD884"/>
        <s v="PROD885"/>
        <s v="PROD886"/>
        <s v="PROD887"/>
        <s v="PROD888"/>
        <s v="PROD889"/>
        <s v="PROD890"/>
        <s v="PROD891"/>
        <s v="PROD892"/>
        <s v="PROD893"/>
        <s v="PROD894"/>
        <s v="PROD895"/>
        <s v="PROD896"/>
        <s v="PROD897"/>
        <s v="PROD898"/>
        <s v="PROD899"/>
        <s v="PROD900"/>
        <s v="PROD901"/>
        <s v="PROD902"/>
        <s v="PROD903"/>
        <s v="PROD904"/>
        <s v="PROD905"/>
        <s v="PROD906"/>
        <s v="PROD907"/>
        <s v="PROD908"/>
        <s v="PROD909"/>
        <s v="PROD910"/>
        <s v="PROD911"/>
        <s v="PROD912"/>
        <s v="PROD913"/>
        <s v="PROD914"/>
        <s v="PROD915"/>
        <s v="PROD916"/>
        <s v="PROD917"/>
        <s v="PROD918"/>
        <s v="PROD919"/>
        <s v="PROD920"/>
        <s v="PROD921"/>
        <s v="PROD922"/>
        <s v="PROD923"/>
        <s v="PROD924"/>
        <s v="PROD925"/>
        <s v="PROD926"/>
        <s v="PROD927"/>
        <s v="PROD928"/>
        <s v="PROD929"/>
        <s v="PROD930"/>
        <s v="PROD931"/>
        <s v="PROD932"/>
        <s v="PROD933"/>
        <s v="PROD934"/>
        <s v="PROD935"/>
        <s v="PROD936"/>
        <s v="PROD937"/>
        <s v="PROD938"/>
        <s v="PROD939"/>
        <s v="PROD940"/>
        <s v="PROD941"/>
        <s v="PROD942"/>
        <s v="PROD943"/>
        <s v="PROD944"/>
        <s v="PROD945"/>
        <s v="PROD946"/>
        <s v="PROD947"/>
        <s v="PROD948"/>
        <s v="PROD949"/>
        <s v="PROD950"/>
        <s v="PROD951"/>
        <s v="PROD952"/>
        <s v="PROD953"/>
        <s v="PROD954"/>
        <s v="PROD955"/>
        <s v="PROD956"/>
        <s v="PROD957"/>
        <s v="PROD958"/>
        <s v="PROD959"/>
        <s v="PROD960"/>
        <s v="PROD961"/>
        <s v="PROD962"/>
        <s v="PROD963"/>
        <s v="PROD964"/>
        <s v="PROD965"/>
        <s v="PROD966"/>
        <s v="PROD967"/>
        <s v="PROD968"/>
        <s v="PROD969"/>
        <s v="PROD970"/>
        <s v="PROD971"/>
        <s v="PROD972"/>
        <s v="PROD973"/>
        <s v="PROD974"/>
        <s v="PROD975"/>
        <s v="PROD976"/>
        <s v="PROD977"/>
        <s v="PROD978"/>
        <s v="PROD979"/>
        <s v="PROD980"/>
        <s v="PROD981"/>
        <s v="PROD982"/>
        <s v="PROD983"/>
        <s v="PROD984"/>
        <s v="PROD985"/>
        <s v="PROD986"/>
        <s v="PROD987"/>
        <s v="PROD988"/>
        <s v="PROD989"/>
        <s v="PROD990"/>
        <s v="PROD991"/>
        <s v="PROD992"/>
        <s v="PROD993"/>
        <s v="PROD994"/>
        <s v="PROD995"/>
        <s v="PROD996"/>
        <s v="PROD997"/>
        <s v="PROD998"/>
        <s v="PROD999"/>
        <s v="PROD1000"/>
        <s v="PROD1001"/>
        <s v="PROD1002"/>
        <s v="PROD1003"/>
        <s v="PROD1004"/>
        <s v="PROD1005"/>
        <s v="PROD1006"/>
        <s v="PROD1007"/>
        <s v="PROD1008"/>
        <s v="PROD1009"/>
        <s v="PROD1010"/>
        <s v="PROD1011"/>
        <s v="PROD1012"/>
        <s v="PROD1013"/>
        <s v="PROD1014"/>
        <s v="PROD1015"/>
        <s v="PROD1016"/>
        <s v="PROD1017"/>
        <s v="PROD1018"/>
        <s v="PROD1019"/>
        <s v="PROD1020"/>
        <s v="PROD1021"/>
        <s v="PROD1022"/>
        <s v="PROD1023"/>
        <s v="PROD1024"/>
        <s v="PROD1025"/>
        <s v="PROD1026"/>
        <s v="PROD1027"/>
        <s v="PROD1028"/>
        <s v="PROD1029"/>
        <s v="PROD1030"/>
        <s v="PROD1031"/>
        <s v="PROD1032"/>
        <s v="PROD1033"/>
        <s v="PROD1034"/>
        <s v="PROD1035"/>
        <s v="PROD1036"/>
        <s v="PROD1037"/>
        <s v="PROD1038"/>
        <s v="PROD1039"/>
        <s v="PROD1040"/>
        <s v="PROD1041"/>
        <s v="PROD1042"/>
        <s v="PROD1043"/>
        <s v="PROD1044"/>
        <s v="PROD1045"/>
        <s v="PROD1046"/>
        <s v="PROD1047"/>
        <s v="PROD1048"/>
        <s v="PROD1049"/>
        <s v="PROD1050"/>
        <s v="PROD1051"/>
        <s v="PROD1052"/>
        <s v="PROD1053"/>
        <s v="PROD1054"/>
        <s v="PROD1055"/>
        <s v="PROD1056"/>
        <s v="PROD1057"/>
        <s v="PROD1058"/>
        <s v="PROD1059"/>
        <s v="PROD1060"/>
        <s v="PROD1061"/>
        <s v="PROD1062"/>
        <s v="PROD1063"/>
        <s v="PROD1064"/>
        <s v="PROD1065"/>
        <s v="PROD1066"/>
        <s v="PROD1067"/>
        <s v="PROD1068"/>
        <s v="PROD1069"/>
        <s v="PROD1070"/>
        <s v="PROD1071"/>
        <s v="PROD1072"/>
        <s v="PROD1073"/>
        <s v="PROD1074"/>
        <s v="PROD1075"/>
        <s v="PROD1076"/>
        <s v="PROD1077"/>
        <s v="PROD1078"/>
        <s v="PROD1079"/>
        <s v="PROD1080"/>
        <s v="PROD1081"/>
        <s v="PROD1082"/>
        <s v="PROD1083"/>
        <s v="PROD1084"/>
        <s v="PROD1085"/>
        <s v="PROD1086"/>
        <s v="PROD1087"/>
        <s v="PROD1088"/>
        <s v="PROD1089"/>
        <s v="PROD1090"/>
        <s v="PROD1091"/>
        <s v="PROD1092"/>
        <s v="PROD1093"/>
        <s v="PROD1094"/>
        <s v="PROD1095"/>
        <s v="PROD1096"/>
        <s v="PROD1097"/>
        <s v="PROD1098"/>
        <s v="PROD1099"/>
        <s v="PROD1100"/>
        <s v="PROD1101"/>
        <s v="PROD1102"/>
        <s v="PROD1103"/>
        <s v="PROD1104"/>
        <s v="PROD1105"/>
        <s v="PROD1106"/>
        <s v="PROD1107"/>
        <s v="PROD1108"/>
        <s v="PROD1109"/>
        <s v="PROD1110"/>
        <s v="PROD1111"/>
        <s v="PROD1112"/>
        <s v="PROD1113"/>
        <s v="PROD1114"/>
        <s v="PROD1115"/>
        <s v="PROD1116"/>
        <s v="PROD1117"/>
        <s v="PROD1118"/>
        <s v="PROD1119"/>
        <s v="PROD1120"/>
        <s v="PROD1121"/>
        <s v="PROD1122"/>
        <s v="PROD1123"/>
        <s v="PROD1124"/>
        <s v="PROD1125"/>
        <s v="PROD1126"/>
        <s v="PROD1127"/>
        <s v="PROD1128"/>
        <s v="PROD1129"/>
        <s v="PROD1130"/>
        <s v="PROD1131"/>
        <s v="PROD1132"/>
        <s v="PROD1133"/>
        <s v="PROD1134"/>
        <s v="PROD1135"/>
        <s v="PROD1136"/>
        <s v="PROD1137"/>
        <s v="PROD1138"/>
        <s v="PROD1139"/>
        <s v="PROD1140"/>
        <s v="PROD1141"/>
        <s v="PROD1142"/>
        <s v="PROD1143"/>
        <s v="PROD1144"/>
        <s v="PROD1145"/>
        <s v="PROD1146"/>
        <s v="PROD1147"/>
        <s v="PROD1148"/>
        <s v="PROD1149"/>
        <s v="PROD1150"/>
        <s v="PROD1151"/>
        <s v="PROD1152"/>
        <s v="PROD1153"/>
        <s v="PROD1154"/>
        <s v="PROD1155"/>
        <s v="PROD1156"/>
        <s v="PROD1157"/>
        <s v="PROD1158"/>
        <s v="PROD1159"/>
        <s v="PROD1160"/>
        <s v="PROD1161"/>
        <s v="PROD1162"/>
        <s v="PROD1163"/>
        <s v="PROD1164"/>
        <s v="PROD1165"/>
        <s v="PROD1166"/>
        <s v="PROD1167"/>
        <s v="PROD1168"/>
        <s v="PROD1169"/>
        <s v="PROD1170"/>
        <s v="PROD1171"/>
        <s v="PROD1172"/>
        <s v="PROD1173"/>
        <s v="PROD1174"/>
        <s v="PROD1175"/>
        <s v="PROD1176"/>
        <s v="PROD1177"/>
        <s v="PROD1178"/>
        <s v="PROD1179"/>
        <s v="PROD1180"/>
        <s v="PROD1181"/>
        <s v="PROD1182"/>
        <s v="PROD1183"/>
        <s v="PROD1184"/>
        <s v="PROD1185"/>
        <s v="PROD1186"/>
        <s v="PROD1187"/>
        <s v="PROD1188"/>
        <s v="PROD1189"/>
        <s v="PROD1190"/>
        <s v="PROD1191"/>
        <s v="PROD0010"/>
        <s v="PROD1195"/>
        <s v="PROD1196"/>
        <s v="PROD1197"/>
        <s v="PROD1198"/>
        <s v="PROD1199"/>
        <s v="PROD1200"/>
        <s v="PROD1201"/>
        <s v="PROD1202"/>
        <s v="PROD1203"/>
        <s v="PROD1204"/>
        <s v="PROD1205"/>
        <s v="PROD1206"/>
        <s v="PROD1207"/>
        <s v="PROD1208"/>
        <s v="PROD1209"/>
        <s v="PROD1210"/>
        <s v="PROD1211"/>
        <s v="PROD1212"/>
        <s v="PROD1213"/>
        <s v="PROD1214"/>
        <s v="PROD1215"/>
        <s v="PROD1216"/>
        <s v="PROD1217"/>
        <s v="PROD1218"/>
        <s v="PROD1219"/>
        <s v="PROD1220"/>
        <s v="PROD1221"/>
        <s v="PROD1222"/>
        <s v="PROD1223"/>
        <s v="PROD1224"/>
        <s v="PROD1225"/>
        <s v="PROD1226"/>
        <s v="PROD1227"/>
        <s v="PROD1228"/>
        <s v="PROD1229"/>
        <s v="PROD1230"/>
        <s v="PROD1231"/>
        <s v="PROD1232"/>
        <s v="PROD1233"/>
        <s v="PROD1234"/>
        <s v="PROD1235"/>
        <s v="PROD1236"/>
        <s v="PROD1237"/>
        <s v="PROD1238"/>
        <s v="PROD1239"/>
        <s v="PROD1240"/>
        <s v="PROD1241"/>
        <s v="PROD1242"/>
        <s v="PROD1243"/>
        <s v="PROD1244"/>
        <s v="PROD1245"/>
        <s v="PROD1246"/>
        <s v="PROD1247"/>
        <s v="PROD1248"/>
        <s v="PROD1249"/>
        <s v="PROD1250"/>
        <s v="PROD1251"/>
        <s v="PROD1252"/>
        <s v="PROD1253"/>
        <s v="PROD1254"/>
        <s v="PROD1255"/>
        <s v="PROD1256"/>
        <s v="PROD1257"/>
        <s v="PROD1258"/>
        <s v="PROD1259"/>
        <s v="PROD1260"/>
        <s v="PROD1261"/>
        <s v="PROD1262"/>
        <s v="PROD1263"/>
        <s v="PROD1264"/>
        <s v="PROD1265"/>
        <s v="PROD1266"/>
        <s v="PROD1267"/>
        <s v="PROD1268"/>
        <s v="PROD1269"/>
        <s v="PROD1270"/>
        <s v="PROD1271"/>
        <s v="PROD1272"/>
        <s v="PROD1273"/>
        <s v="PROD1274"/>
        <s v="PROD1275"/>
        <s v="PROD1276"/>
        <s v="PROD1277"/>
        <s v="PROD1278"/>
        <s v="PROD1279"/>
        <s v="PROD1280"/>
        <s v="PROD1281"/>
        <s v="PROD1282"/>
        <s v="PROD1283"/>
        <s v="PROD1284"/>
        <s v="PROD1285"/>
        <s v="PROD1286"/>
        <s v="PROD1287"/>
        <s v="PROD1288"/>
        <s v="PROD1289"/>
        <s v="PROD1290"/>
        <s v="PROD1291"/>
        <s v="PROD1292"/>
        <s v="PROD1293"/>
        <s v="PROD1294"/>
        <s v="PROD1295"/>
        <s v="PROD1296"/>
        <s v="PROD1297"/>
        <s v="PROD1298"/>
        <s v="PROD1299"/>
        <s v="PROD1300"/>
        <s v="PROD1301"/>
        <s v="PROD1302"/>
        <s v="PROD1303"/>
        <s v="PROD1304"/>
        <s v="PROD1305"/>
        <s v="PROD1306"/>
        <s v="PROD1307"/>
        <s v="PROD1308"/>
        <s v="PROD1309"/>
        <s v="PROD1310"/>
        <s v="PROD1311"/>
        <s v="PROD1312"/>
        <s v="PROD1313"/>
        <s v="PROD1314"/>
        <s v="PROD1315"/>
        <s v="PROD1316"/>
        <s v="PROD1317"/>
        <s v="PROD1318"/>
        <s v="PROD1319"/>
        <s v="PROD1320"/>
        <s v="PROD1321"/>
        <s v="PROD1322"/>
        <s v="PROD1323"/>
        <s v="PROD1324"/>
        <s v="PROD1325"/>
        <s v="PROD1326"/>
        <s v="PROD1327"/>
        <s v="PROD1328"/>
        <s v="PROD1329"/>
        <s v="PROD1330"/>
        <s v="PROD1331"/>
        <s v="PROD1332"/>
        <s v="PROD1333"/>
        <s v="PROD1334"/>
        <s v="PROD1335"/>
        <s v="PROD1336"/>
        <s v="PROD1337"/>
        <s v="PROD1338"/>
        <s v="PROD1339"/>
        <s v="PROD1340"/>
        <s v="PROD1341"/>
        <s v="PROD1342"/>
        <s v="PROD1343"/>
        <s v="PROD1344"/>
        <s v="PROD1345"/>
        <s v="PROD1346"/>
        <s v="PROD1347"/>
        <s v="PROD1348"/>
        <s v="PROD1349"/>
        <s v="PROD1350"/>
        <s v="PROD1351"/>
        <s v="PROD1352"/>
        <s v="PROD1353"/>
        <s v="PROD1354"/>
        <s v="PROD1355"/>
        <s v="PROD1356"/>
        <s v="PROD1357"/>
        <s v="PROD1358"/>
        <s v="PROD1359"/>
        <s v="PROD1360"/>
        <s v="PROD1361"/>
        <s v="PROD1362"/>
        <s v="PROD1363"/>
        <s v="PROD1364"/>
        <s v="PROD1365"/>
        <s v="PROD1366"/>
        <s v="PROD1367"/>
        <s v="PROD1368"/>
        <s v="PROD1369"/>
        <s v="PROD1370"/>
        <s v="PROD1371"/>
        <s v="PROD1372"/>
        <s v="PROD1373"/>
        <s v="PROD1374"/>
        <s v="PROD1375"/>
        <s v="PROD1376"/>
        <s v="PROD1377"/>
        <s v="PROD1378"/>
        <s v="PROD1379"/>
        <s v="PROD1380"/>
        <s v="PROD1381"/>
        <s v="PROD1382"/>
        <s v="PROD1383"/>
        <s v="PROD1384"/>
        <s v="PROD1385"/>
        <s v="PROD1386"/>
        <s v="PROD1387"/>
        <s v="PROD1388"/>
        <s v="PROD1389"/>
        <s v="PROD1390"/>
        <s v="PROD1391"/>
        <s v="PROD1392"/>
        <s v="PROD1393"/>
        <s v="PROD1394"/>
        <s v="PROD1395"/>
        <s v="PROD1396"/>
        <s v="PROD1397"/>
        <s v="PROD1398"/>
        <s v="PROD1399"/>
        <s v="PROD1400"/>
        <s v="PROD1401"/>
        <s v="PROD1402"/>
        <s v="PROD1403"/>
        <s v="PROD1404"/>
        <s v="PROD1405"/>
        <s v="PROD1406"/>
        <s v="PROD1407"/>
        <s v="PROD1408"/>
        <s v="PROD1409"/>
        <s v="PROD1410"/>
        <s v="PROD1411"/>
        <s v="PROD1412"/>
        <s v="PROD1413"/>
        <s v="PROD1414"/>
        <s v="PROD1415"/>
        <s v="PROD1416"/>
        <s v="PROD1417"/>
        <s v="PROD1418"/>
        <s v="PROD1419"/>
        <s v="PROD1420"/>
        <s v="PROD1421"/>
        <s v="PROD1422"/>
        <s v="PROD1423"/>
        <s v="PROD1424"/>
        <s v="PROD1425"/>
        <s v="PROD1426"/>
        <s v="PROD1427"/>
        <s v="PROD1428"/>
        <s v="PROD1429"/>
        <s v="PROD1430"/>
        <s v="PROD1431"/>
        <s v="PROD1432"/>
        <s v="PROD1433"/>
        <s v="PROD1434"/>
        <s v="PROD1435"/>
        <s v="PROD1436"/>
        <s v="PROD1437"/>
        <s v="PROD1438"/>
        <s v="PROD1439"/>
        <s v="PROD1440"/>
        <s v="PROD1441"/>
        <s v="PROD1442"/>
        <s v="PROD1443"/>
        <s v="PROD1444"/>
        <s v="PROD1445"/>
        <s v="PROD1446"/>
        <s v="PROD1447"/>
        <s v="PROD1448"/>
        <s v="PROD1449"/>
        <s v="PROD1450"/>
        <s v="PROD1451"/>
        <s v="PROD1452"/>
        <s v="PROD1453"/>
        <s v="PROD1454"/>
        <s v="PROD1455"/>
        <s v="PROD1456"/>
        <s v="PROD1457"/>
        <s v="PROD1458"/>
        <s v="PROD1459"/>
        <s v="PROD1460"/>
        <s v="PROD1461"/>
        <s v="PROD1462"/>
        <s v="PROD1463"/>
        <s v="PROD1464"/>
        <s v="PROD1465"/>
        <s v="PROD1467"/>
        <s v="PROD1477"/>
        <s v="PROD1475"/>
        <s v="PROD1478"/>
        <s v="PROD1479"/>
        <s v="PROD1480"/>
        <s v="PROD1481"/>
        <s v="PROD1482"/>
        <s v="PROD1483"/>
        <s v="PROD1484"/>
        <s v="PROD1485"/>
        <s v="PROD1486"/>
        <s v="PROD1487"/>
        <s v="PROD1488"/>
        <s v="PROD1489"/>
        <s v="PROD1490"/>
        <s v="PROD1491"/>
        <s v="PROD1492"/>
        <s v="PROD1493"/>
        <s v="PROD1494"/>
        <s v="PROD1495"/>
        <s v="PROD1496"/>
        <s v="PROD1497"/>
        <m/>
        <s v="PROD041" u="1"/>
        <s v="PROD042" u="1"/>
        <s v="PROD043" u="1"/>
        <s v="PROD044" u="1"/>
        <s v="PROD165" u="1"/>
        <s v="PROD045" u="1"/>
        <s v="PROD021" u="1"/>
        <s v="PROD009" u="1"/>
        <s v="PROD1474" u="1"/>
        <s v="PROD1476" u="1"/>
        <s v="PROD038" u="1"/>
      </sharedItems>
    </cacheField>
    <cacheField name="rating" numFmtId="0">
      <sharedItems containsString="0" containsBlank="1" containsNumber="1" containsInteger="1" minValue="1" maxValue="5"/>
    </cacheField>
    <cacheField name="date/timestamp" numFmtId="0">
      <sharedItems containsNonDate="0" containsDate="1" containsString="0" containsBlank="1" minDate="2025-01-01T03:47:01" maxDate="2025-11-06T20:20:11"/>
    </cacheField>
    <cacheField name="category" numFmtId="0">
      <sharedItems containsBlank="1"/>
    </cacheField>
    <cacheField name="review" numFmtId="0">
      <sharedItems containsBlank="1"/>
    </cacheField>
    <cacheField name="Is_complete" numFmtId="0">
      <sharedItems containsBlank="1"/>
    </cacheField>
    <cacheField name="Valid_rating" numFmtId="0">
      <sharedItems containsBlank="1"/>
    </cacheField>
    <cacheField name="Rating_category" numFmtId="0">
      <sharedItems containsBlank="1"/>
    </cacheField>
    <cacheField name="Standardized user_id" numFmtId="0">
      <sharedItems containsBlank="1"/>
    </cacheField>
    <cacheField name="User segmentation"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Jumai Aminat" refreshedDate="45968.688740740741" createdVersion="6" refreshedVersion="6" minRefreshableVersion="3" recordCount="1444">
  <cacheSource type="worksheet">
    <worksheetSource ref="A1:O1500" sheet="Data_cleaning"/>
  </cacheSource>
  <cacheFields count="15">
    <cacheField name="User_id" numFmtId="0">
      <sharedItems containsBlank="1"/>
    </cacheField>
    <cacheField name="Product_ID" numFmtId="0">
      <sharedItems containsBlank="1"/>
    </cacheField>
    <cacheField name="rating" numFmtId="0">
      <sharedItems containsString="0" containsBlank="1" containsNumber="1" containsInteger="1" minValue="1" maxValue="5" count="6">
        <n v="5"/>
        <n v="4"/>
        <n v="3"/>
        <n v="2"/>
        <n v="1"/>
        <m/>
      </sharedItems>
    </cacheField>
    <cacheField name="date/timestamp" numFmtId="0">
      <sharedItems containsNonDate="0" containsDate="1" containsString="0" containsBlank="1" minDate="2025-01-01T03:47:01" maxDate="2025-11-06T20:20:11"/>
    </cacheField>
    <cacheField name="category" numFmtId="0">
      <sharedItems containsBlank="1"/>
    </cacheField>
    <cacheField name="review" numFmtId="0">
      <sharedItems containsBlank="1"/>
    </cacheField>
    <cacheField name="Is_complete" numFmtId="0">
      <sharedItems containsBlank="1"/>
    </cacheField>
    <cacheField name="Valid_rating" numFmtId="0">
      <sharedItems containsBlank="1"/>
    </cacheField>
    <cacheField name="Rating_category" numFmtId="0">
      <sharedItems containsBlank="1"/>
    </cacheField>
    <cacheField name="Standardized user_id" numFmtId="0">
      <sharedItems containsBlank="1"/>
    </cacheField>
    <cacheField name="User segmentation" numFmtId="0">
      <sharedItems containsBlank="1" count="3">
        <s v="One-Time User"/>
        <s v="Casual User"/>
        <m/>
      </sharedItems>
    </cacheField>
    <cacheField name="Year" numFmtId="0">
      <sharedItems containsString="0" containsBlank="1" containsNumber="1" containsInteger="1" minValue="2025" maxValue="2025" count="2">
        <n v="2025"/>
        <m/>
      </sharedItems>
    </cacheField>
    <cacheField name="Month" numFmtId="0">
      <sharedItems containsString="0" containsBlank="1" containsNumber="1" containsInteger="1" minValue="1" maxValue="11" count="12">
        <n v="1"/>
        <n v="2"/>
        <n v="3"/>
        <n v="4"/>
        <n v="5"/>
        <n v="6"/>
        <n v="7"/>
        <n v="8"/>
        <n v="9"/>
        <n v="10"/>
        <n v="11"/>
        <m/>
      </sharedItems>
    </cacheField>
    <cacheField name="Month name" numFmtId="0">
      <sharedItems containsBlank="1"/>
    </cacheField>
    <cacheField name="Quarter" numFmtId="0">
      <sharedItems containsBlank="1" count="5">
        <s v="Q1"/>
        <s v="Q2"/>
        <s v="Q3"/>
        <s v="Q4"/>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64">
  <r>
    <x v="0"/>
    <s v="PROD001"/>
    <n v="5"/>
    <d v="2025-01-01T03:47:01"/>
    <s v="kitchen"/>
    <s v="NUWAVE, GRILL IS PRETTY GOOD SO FAR"/>
    <s v="Complete"/>
    <s v="Valid"/>
  </r>
  <r>
    <x v="1"/>
    <s v="PROD002"/>
    <n v="5"/>
    <d v="2025-01-01T05:19:49"/>
    <s v="kitchen"/>
    <s v="Game changer"/>
    <s v="Complete"/>
    <s v="Valid"/>
  </r>
  <r>
    <x v="2"/>
    <s v="PROD003"/>
    <n v="4"/>
    <d v="2025-01-01T10:43:43"/>
    <s v="kitchen"/>
    <s v="More Than Meets My Needs"/>
    <s v="Complete"/>
    <s v="Valid"/>
  </r>
  <r>
    <x v="3"/>
    <s v="PROD004"/>
    <n v="5"/>
    <d v="2025-01-01T15:45:49"/>
    <s v="kitchen"/>
    <s v="Great machine and incredible customer support!"/>
    <s v="Complete"/>
    <s v="Valid"/>
  </r>
  <r>
    <x v="4"/>
    <s v="PROD005"/>
    <n v="5"/>
    <d v="2025-01-01T20:05:22"/>
    <s v="kitchen"/>
    <s v="Love it"/>
    <s v="Complete"/>
    <s v="Valid"/>
  </r>
  <r>
    <x v="5"/>
    <s v="PROD006"/>
    <n v="5"/>
    <d v="2025-01-01T23:54:35"/>
    <s v="kitchen"/>
    <s v="Works great!"/>
    <s v="Complete"/>
    <s v="Valid"/>
  </r>
  <r>
    <x v="6"/>
    <s v="PROD007"/>
    <n v="5"/>
    <d v="2025-01-02T00:56:22"/>
    <s v="kitchen"/>
    <s v="Quiet! Hot! It has Rotisserie!!"/>
    <s v="Complete"/>
    <s v="Valid"/>
  </r>
  <r>
    <x v="7"/>
    <s v="PROD008"/>
    <n v="5"/>
    <d v="2025-01-02T06:14:54"/>
    <s v="kitchen"/>
    <s v="Good for cheese burgers"/>
    <s v="Complete"/>
    <s v="Valid"/>
  </r>
  <r>
    <x v="8"/>
    <s v="PROD009"/>
    <n v="5"/>
    <d v="2025-01-02T09:02:53"/>
    <s v="kitchen"/>
    <s v="oven"/>
    <s v="Complete"/>
    <s v="Valid"/>
  </r>
  <r>
    <x v="9"/>
    <s v="PROD010"/>
    <n v="4"/>
    <d v="2025-01-03T03:40:53"/>
    <s v="kitchen"/>
    <s v="Good"/>
    <s v="Complete"/>
    <s v="Valid"/>
  </r>
  <r>
    <x v="10"/>
    <s v="PROD011"/>
    <n v="5"/>
    <d v="2025-01-03T06:57:19"/>
    <s v="Electronics"/>
    <s v="Great tool for busy mom"/>
    <s v="Complete"/>
    <s v="Valid"/>
  </r>
  <r>
    <x v="11"/>
    <s v="PROD012"/>
    <n v="5"/>
    <d v="2025-01-03T12:34:22"/>
    <s v="Electronics"/>
    <s v="Amazing, my favorite purchase"/>
    <s v="Complete"/>
    <s v="Valid"/>
  </r>
  <r>
    <x v="12"/>
    <s v="PROD013"/>
    <n v="5"/>
    <d v="2025-01-03T19:01:24"/>
    <s v="Electronics"/>
    <s v="Daily watch"/>
    <s v="Complete"/>
    <s v="Valid"/>
  </r>
  <r>
    <x v="13"/>
    <s v="PROD014"/>
    <n v="5"/>
    <d v="2025-01-04T00:54:59"/>
    <s v="Electronics"/>
    <s v="Great battery life and seamless integration!"/>
    <s v="Complete"/>
    <s v="Valid"/>
  </r>
  <r>
    <x v="14"/>
    <s v="PROD015"/>
    <n v="5"/>
    <d v="2025-01-04T03:28:42"/>
    <s v="Electronics"/>
    <s v="Best watch for iOS users, itâ€™s a no-brainer!"/>
    <s v="Complete"/>
    <s v="Valid"/>
  </r>
  <r>
    <x v="15"/>
    <s v="PROD016"/>
    <n v="4"/>
    <d v="2025-01-04T14:49:34"/>
    <s v="Electronics"/>
    <s v="Nice and affordable watch"/>
    <s v="Complete"/>
    <s v="Valid"/>
  </r>
  <r>
    <x v="16"/>
    <s v="PROD017"/>
    <n v="5"/>
    <d v="2025-01-04T15:35:25"/>
    <s v="Electronics"/>
    <s v="Authentic product"/>
    <s v="Complete"/>
    <s v="Valid"/>
  </r>
  <r>
    <x v="17"/>
    <s v="PROD018"/>
    <n v="5"/>
    <d v="2025-01-04T18:07:41"/>
    <s v="Electronics"/>
    <s v="Great apple watch"/>
    <s v="Complete"/>
    <s v="Valid"/>
  </r>
  <r>
    <x v="18"/>
    <s v="PROD019"/>
    <n v="5"/>
    <d v="2025-01-04T22:36:54"/>
    <s v="Electronics"/>
    <s v="Great Watch"/>
    <s v="Complete"/>
    <s v="Valid"/>
  </r>
  <r>
    <x v="19"/>
    <s v="PROD020"/>
    <n v="5"/>
    <d v="2025-01-05T11:00:39"/>
    <s v="Electronics"/>
    <s v="Apple Watch/fitness tracker"/>
    <s v="Complete"/>
    <s v="Valid"/>
  </r>
  <r>
    <x v="20"/>
    <s v="PROD021"/>
    <n v="5"/>
    <d v="2025-01-05T18:19:18"/>
    <s v="Electronics"/>
    <s v="Watch Saver"/>
    <s v="Complete"/>
    <s v="Valid"/>
  </r>
  <r>
    <x v="21"/>
    <s v="PROD022"/>
    <n v="5"/>
    <d v="2025-01-05T21:55:35"/>
    <s v="Electronics"/>
    <s v="I purchased a watch front  &amp; back cover to keep it nicer."/>
    <s v="Complete"/>
    <s v="Valid"/>
  </r>
  <r>
    <x v="22"/>
    <s v="PROD023"/>
    <n v="5"/>
    <d v="2025-01-06T07:27:18"/>
    <s v="Electronics"/>
    <s v="Apple Watch accessories"/>
    <s v="Complete"/>
    <s v="Valid"/>
  </r>
  <r>
    <x v="23"/>
    <s v="PROD024"/>
    <n v="5"/>
    <d v="2025-01-06T11:52:20"/>
    <s v="Electronics"/>
    <s v="Perfect"/>
    <s v="Complete"/>
    <s v="Valid"/>
  </r>
  <r>
    <x v="24"/>
    <s v="PROD025"/>
    <n v="5"/>
    <d v="2025-01-06T17:33:11"/>
    <s v="Electronics"/>
    <s v="It wakes me up in the morning by tapping my wrist, without waking up anyone else"/>
    <s v="Complete"/>
    <s v="Valid"/>
  </r>
  <r>
    <x v="25"/>
    <s v="PROD026"/>
    <n v="5"/>
    <d v="2025-01-06T23:02:59"/>
    <s v="Electronics"/>
    <s v="Great gift"/>
    <s v="Complete"/>
    <s v="Valid"/>
  </r>
  <r>
    <x v="26"/>
    <s v="PROD027"/>
    <n v="4"/>
    <d v="2025-01-07T16:43:07"/>
    <s v="Electronics"/>
    <s v="you have to charge it everyday"/>
    <s v="Complete"/>
    <s v="Valid"/>
  </r>
  <r>
    <x v="27"/>
    <s v="PROD028"/>
    <n v="5"/>
    <d v="2025-01-08T12:39:55"/>
    <s v="Electronics"/>
    <s v="Happy with watch"/>
    <s v="Complete"/>
    <s v="Valid"/>
  </r>
  <r>
    <x v="28"/>
    <s v="PROD029"/>
    <n v="4"/>
    <d v="2025-01-08T13:32:11"/>
    <s v="Electronics"/>
    <s v="Satisfied"/>
    <s v="Complete"/>
    <s v="Valid"/>
  </r>
  <r>
    <x v="29"/>
    <s v="PROD030"/>
    <n v="5"/>
    <d v="2025-01-08T14:03:03"/>
    <s v="Electronics"/>
    <s v="Exactly what we wanted"/>
    <s v="Complete"/>
    <s v="Valid"/>
  </r>
  <r>
    <x v="30"/>
    <s v="PROD031"/>
    <n v="5"/>
    <d v="2025-01-08T21:57:19"/>
    <s v="Electronics"/>
    <s v="My daughter loves it"/>
    <s v="Complete"/>
    <s v="Valid"/>
  </r>
  <r>
    <x v="31"/>
    <s v="PROD032"/>
    <n v="5"/>
    <d v="2025-01-09T01:21:41"/>
    <s v="Electronics"/>
    <s v="Love, love, love it"/>
    <s v="Complete"/>
    <s v="Valid"/>
  </r>
  <r>
    <x v="32"/>
    <s v="PROD033"/>
    <n v="5"/>
    <d v="2025-01-09T04:03:12"/>
    <s v="Electronics"/>
    <s v="Okay, I'm a convert"/>
    <s v="Complete"/>
    <s v="Valid"/>
  </r>
  <r>
    <x v="33"/>
    <s v="PROD034"/>
    <n v="4"/>
    <d v="2025-01-09T12:29:30"/>
    <s v="Electronics"/>
    <s v="Battery life"/>
    <s v="Complete"/>
    <s v="Valid"/>
  </r>
  <r>
    <x v="34"/>
    <s v="PROD035"/>
    <n v="3"/>
    <d v="2025-01-10T04:34:06"/>
    <s v="Electronics"/>
    <s v="It's OK"/>
    <s v="Complete"/>
    <s v="Valid"/>
  </r>
  <r>
    <x v="35"/>
    <s v="PROD036"/>
    <n v="5"/>
    <d v="2025-01-10T11:39:40"/>
    <s v="Electronics"/>
    <s v="Easier than going to the store."/>
    <s v="Complete"/>
    <s v="Valid"/>
  </r>
  <r>
    <x v="36"/>
    <s v="PROD037"/>
    <n v="5"/>
    <d v="2025-01-10T15:01:32"/>
    <s v="Electronics"/>
    <s v="1st time Apple Watch wearer!"/>
    <s v="Complete"/>
    <s v="Valid"/>
  </r>
  <r>
    <x v="37"/>
    <s v="PROD038"/>
    <n v="4"/>
    <d v="2025-01-10T17:07:01"/>
    <s v="Electronics"/>
    <s v="Great little watch except for one important thing"/>
    <s v="Complete"/>
    <s v="Valid"/>
  </r>
  <r>
    <x v="38"/>
    <s v="PROD039"/>
    <n v="5"/>
    <d v="2025-01-10T23:20:24"/>
    <s v="Electronics"/>
    <s v="Fiance Loves It"/>
    <s v="Complete"/>
    <s v="Valid"/>
  </r>
  <r>
    <x v="39"/>
    <s v="PROD040"/>
    <n v="5"/>
    <d v="2025-01-11T01:04:41"/>
    <s v="Electronics"/>
    <s v="Love it"/>
    <s v="Complete"/>
    <s v="Valid"/>
  </r>
  <r>
    <x v="40"/>
    <s v="PROD041"/>
    <n v="4"/>
    <d v="2025-01-11T07:19:59"/>
    <s v="Electronics"/>
    <s v="Love it but the battery dies way too fast"/>
    <s v="Complete"/>
    <s v="Valid"/>
  </r>
  <r>
    <x v="41"/>
    <s v="PROD042"/>
    <n v="4"/>
    <d v="2025-01-11T11:20:43"/>
    <s v="Electronics"/>
    <s v="Watch"/>
    <s v="Complete"/>
    <s v="Valid"/>
  </r>
  <r>
    <x v="42"/>
    <s v="PROD043"/>
    <n v="5"/>
    <d v="2025-01-11T12:36:33"/>
    <s v="Electronics"/>
    <s v="Love Love"/>
    <s v="Complete"/>
    <s v="Valid"/>
  </r>
  <r>
    <x v="43"/>
    <s v="PROD044"/>
    <n v="5"/>
    <d v="2025-01-11T17:15:20"/>
    <s v="Electronics"/>
    <s v="Bought in Prime Days n Worth It"/>
    <s v="Complete"/>
    <s v="Valid"/>
  </r>
  <r>
    <x v="44"/>
    <s v="PROD045"/>
    <n v="4"/>
    <d v="2025-01-12T03:30:12"/>
    <s v="Electronics"/>
    <s v="Does the job"/>
    <s v="Complete"/>
    <s v="Valid"/>
  </r>
  <r>
    <x v="45"/>
    <s v="PROD046"/>
    <n v="5"/>
    <d v="2025-01-12T05:04:57"/>
    <s v="Electronics"/>
    <s v="Love This Watch"/>
    <s v="Complete"/>
    <s v="Valid"/>
  </r>
  <r>
    <x v="46"/>
    <s v="PROD047"/>
    <n v="4"/>
    <d v="2025-01-12T05:48:28"/>
    <s v="Electronics"/>
    <s v="Battery life"/>
    <s v="Complete"/>
    <s v="Valid"/>
  </r>
  <r>
    <x v="47"/>
    <s v="PROD048"/>
    <n v="5"/>
    <d v="2025-01-12T06:31:51"/>
    <s v="Electronics"/>
    <s v="Perfect and Affordable!"/>
    <s v="Complete"/>
    <s v="Valid"/>
  </r>
  <r>
    <x v="48"/>
    <s v="PROD049"/>
    <n v="5"/>
    <d v="2025-01-12T13:43:48"/>
    <s v="Electronics"/>
    <s v="Really good!"/>
    <s v="Complete"/>
    <s v="Valid"/>
  </r>
  <r>
    <x v="49"/>
    <s v="PROD050"/>
    <n v="5"/>
    <d v="2025-01-13T01:13:13"/>
    <s v="Electronics"/>
    <s v="Nice"/>
    <s v="Complete"/>
    <s v="Valid"/>
  </r>
  <r>
    <x v="50"/>
    <s v="PROD051"/>
    <n v="5"/>
    <d v="2025-01-13T04:47:23"/>
    <s v="Books and Stationary"/>
    <s v="Huge toolkit of actionable, practical, organized strategies to build positive habits"/>
    <s v="Complete"/>
    <s v="Valid"/>
  </r>
  <r>
    <x v="51"/>
    <s v="PROD052"/>
    <n v="5"/>
    <d v="2025-01-13T08:14:09"/>
    <s v="Books and Stationary"/>
    <s v="Updated review after 100 days building small yet lasting habits."/>
    <s v="Complete"/>
    <s v="Valid"/>
  </r>
  <r>
    <x v="52"/>
    <s v="PROD053"/>
    <n v="5"/>
    <d v="2025-01-13T11:11:45"/>
    <s v="Books and Stationary"/>
    <s v="Atomic Habits will change your life! 9 takeaways:"/>
    <s v="Complete"/>
    <s v="Valid"/>
  </r>
  <r>
    <x v="53"/>
    <s v="PROD054"/>
    <n v="4"/>
    <d v="2025-01-13T16:13:31"/>
    <s v="Books and Stationary"/>
    <s v="Tiny Baby Steps"/>
    <s v="Complete"/>
    <s v="Valid"/>
  </r>
  <r>
    <x v="54"/>
    <s v="PROD055"/>
    <n v="5"/>
    <d v="2025-01-13T22:58:47"/>
    <s v="Books and Stationary"/>
    <s v="Transforming Through Tiny Changes: A Deep Dive into 'Atomic Habits"/>
    <s v="Complete"/>
    <s v="Valid"/>
  </r>
  <r>
    <x v="55"/>
    <s v="PROD056"/>
    <n v="5"/>
    <d v="2025-01-14T22:36:13"/>
    <s v="Books and Stationary"/>
    <s v="Focusing on habits has changed my life"/>
    <s v="Complete"/>
    <s v="Valid"/>
  </r>
  <r>
    <x v="56"/>
    <s v="PROD057"/>
    <n v="5"/>
    <d v="2025-01-14T23:48:23"/>
    <s v="Books and Stationary"/>
    <s v="A â€œMust Haveâ€ For Young Adults"/>
    <s v="Complete"/>
    <s v="Valid"/>
  </r>
  <r>
    <x v="57"/>
    <s v="PROD058"/>
    <n v="5"/>
    <d v="2025-01-15T06:02:31"/>
    <s v="Books and Stationary"/>
    <s v="A Game-Changer for Building Lasting Habits"/>
    <s v="Complete"/>
    <s v="Valid"/>
  </r>
  <r>
    <x v="58"/>
    <s v="PROD059"/>
    <n v="5"/>
    <d v="2025-01-15T09:02:52"/>
    <s v="Books and Stationary"/>
    <s v="Small changes make a big difference"/>
    <s v="Complete"/>
    <s v="Valid"/>
  </r>
  <r>
    <x v="59"/>
    <s v="PROD060"/>
    <n v="4"/>
    <d v="2025-01-15T20:34:58"/>
    <s v="Books and Stationary"/>
    <s v="Good"/>
    <s v="Complete"/>
    <s v="Valid"/>
  </r>
  <r>
    <x v="60"/>
    <s v="PROD061"/>
    <n v="5"/>
    <d v="2025-01-16T00:56:22"/>
    <s v="Books and Stationary"/>
    <s v="This Book Was So Good, I Bought It Twice!"/>
    <s v="Complete"/>
    <s v="Valid"/>
  </r>
  <r>
    <x v="61"/>
    <s v="PROD062"/>
    <n v="5"/>
    <d v="2025-01-16T07:26:42"/>
    <s v="Books and Stationary"/>
    <s v="FILLED WITH NUGGETS"/>
    <s v="Complete"/>
    <s v="Valid"/>
  </r>
  <r>
    <x v="62"/>
    <s v="PROD063"/>
    <n v="5"/>
    <d v="2025-01-16T10:25:08"/>
    <s v="Books and Stationary"/>
    <s v="Mary Poppins for adults"/>
    <s v="Complete"/>
    <s v="Valid"/>
  </r>
  <r>
    <x v="63"/>
    <s v="PROD064"/>
    <n v="4"/>
    <d v="2025-01-16T11:31:45"/>
    <s v="Books and Stationary"/>
    <s v="You will be familiar with much of the material in this book. You've heard it before."/>
    <s v="Complete"/>
    <s v="Valid"/>
  </r>
  <r>
    <x v="64"/>
    <s v="PROD065"/>
    <n v="5"/>
    <d v="2025-01-16T11:50:49"/>
    <s v="Books and Stationary"/>
    <s v="Great gift with practical insights"/>
    <s v="Complete"/>
    <s v="Valid"/>
  </r>
  <r>
    <x v="65"/>
    <s v="PROD066"/>
    <n v="5"/>
    <d v="2025-01-16T14:59:10"/>
    <s v="Books and Stationary"/>
    <s v="This book has already become ingrained in our culture"/>
    <s v="Complete"/>
    <s v="Valid"/>
  </r>
  <r>
    <x v="66"/>
    <s v="PROD067"/>
    <n v="5"/>
    <d v="2025-01-16T15:13:58"/>
    <s v="Books and Stationary"/>
    <s v="A digestible, applicable, memorable self help book"/>
    <s v="Complete"/>
    <s v="Valid"/>
  </r>
  <r>
    <x v="67"/>
    <s v="PROD068"/>
    <n v="5"/>
    <d v="2025-01-16T22:47:31"/>
    <s v="Books and Stationary"/>
    <s v="Led me to a great app."/>
    <s v="Complete"/>
    <s v="Valid"/>
  </r>
  <r>
    <x v="68"/>
    <s v="PROD069"/>
    <n v="4"/>
    <d v="2025-01-17T05:52:23"/>
    <s v="Books and Stationary"/>
    <s v="A Gentle Reminderâ€¦"/>
    <s v="Complete"/>
    <s v="Valid"/>
  </r>
  <r>
    <x v="69"/>
    <s v="PROD070"/>
    <n v="5"/>
    <d v="2025-01-17T20:59:14"/>
    <s v="Books and Stationary"/>
    <s v="Glad this book came to me!"/>
    <s v="Complete"/>
    <s v="Valid"/>
  </r>
  <r>
    <x v="70"/>
    <s v="PROD071"/>
    <n v="4"/>
    <d v="2025-01-17T22:49:20"/>
    <s v="Books and Stationary"/>
    <s v="Helpful Info about Habit Breaking and Making"/>
    <s v="Complete"/>
    <s v="Valid"/>
  </r>
  <r>
    <x v="71"/>
    <s v="PROD072"/>
    <n v="5"/>
    <d v="2025-01-18T02:55:06"/>
    <s v="Books and Stationary"/>
    <s v="Great book and will make a great gift as well."/>
    <s v="Complete"/>
    <s v="Valid"/>
  </r>
  <r>
    <x v="72"/>
    <s v="PROD073"/>
    <n v="3"/>
    <d v="2025-01-18T05:42:44"/>
    <s v="Books and Stationary"/>
    <s v="Distilled and clear ideas made into a simple system of behavior change. Top notch!"/>
    <s v="Complete"/>
    <s v="Valid"/>
  </r>
  <r>
    <x v="73"/>
    <s v="PROD074"/>
    <n v="5"/>
    <d v="2025-01-18T16:14:13"/>
    <s v="Books and Stationary"/>
    <s v="I hate giving 5 stars, too much rating inflation, but this one deserves it."/>
    <s v="Complete"/>
    <s v="Valid"/>
  </r>
  <r>
    <x v="74"/>
    <s v="PROD075"/>
    <n v="4"/>
    <d v="2025-01-18T19:06:51"/>
    <s v="Books and Stationary"/>
    <s v="Best Book on Habit Formation"/>
    <s v="Complete"/>
    <s v="Valid"/>
  </r>
  <r>
    <x v="75"/>
    <s v="PROD076"/>
    <n v="5"/>
    <d v="2025-01-18T20:40:00"/>
    <s v="Books and Stationary"/>
    <s v="Life-changing Book. My favorite book of all time."/>
    <s v="Complete"/>
    <s v="Valid"/>
  </r>
  <r>
    <x v="76"/>
    <s v="PROD077"/>
    <n v="4"/>
    <d v="2025-01-18T22:44:35"/>
    <s v="Books and Stationary"/>
    <s v="Functional, Realistic Strategies for Success in Life"/>
    <s v="Complete"/>
    <s v="Valid"/>
  </r>
  <r>
    <x v="77"/>
    <s v="PROD078"/>
    <n v="5"/>
    <d v="2025-01-19T07:09:23"/>
    <s v="Books and Stationary"/>
    <s v="The book will change your life!"/>
    <s v="Complete"/>
    <s v="Valid"/>
  </r>
  <r>
    <x v="78"/>
    <s v="PROD079"/>
    <n v="5"/>
    <d v="2025-01-20T01:07:31"/>
    <s v="Books and Stationary"/>
    <s v="The book =10/10; The delivery=1/10"/>
    <s v="Complete"/>
    <s v="Valid"/>
  </r>
  <r>
    <x v="79"/>
    <s v="PROD080"/>
    <n v="5"/>
    <d v="2025-01-20T11:21:37"/>
    <s v="Books and Stationary"/>
    <s v="Transformative and Practical â€“ A Game-Changer for Building Habits"/>
    <s v="Complete"/>
    <s v="Valid"/>
  </r>
  <r>
    <x v="80"/>
    <s v="PROD081"/>
    <n v="5"/>
    <d v="2025-01-20T12:04:09"/>
    <s v="Books and Stationary"/>
    <s v="Baby steps"/>
    <s v="Complete"/>
    <s v="Valid"/>
  </r>
  <r>
    <x v="81"/>
    <s v="PROD082"/>
    <n v="5"/>
    <d v="2025-01-20T12:41:12"/>
    <s v="Books and Stationary"/>
    <s v="Atomic Habit"/>
    <s v="Complete"/>
    <s v="Valid"/>
  </r>
  <r>
    <x v="82"/>
    <s v="PROD083"/>
    <n v="5"/>
    <d v="2025-01-20T15:31:02"/>
    <s v="Books and Stationary"/>
    <s v="Easy to Read (Iâ€™m beginning to read books again)"/>
    <s v="Complete"/>
    <s v="Valid"/>
  </r>
  <r>
    <x v="83"/>
    <s v="PROD084"/>
    <n v="5"/>
    <d v="2025-01-20T17:28:48"/>
    <s v="Books and Stationary"/>
    <s v="Why You Need this Book"/>
    <s v="Complete"/>
    <s v="Valid"/>
  </r>
  <r>
    <x v="84"/>
    <s v="PROD085"/>
    <n v="5"/>
    <d v="2025-01-20T22:51:56"/>
    <s v="Books and Stationary"/>
    <s v="A great piece"/>
    <s v="Complete"/>
    <s v="Valid"/>
  </r>
  <r>
    <x v="85"/>
    <s v="PROD086"/>
    <n v="5"/>
    <d v="2025-01-21T01:03:23"/>
    <s v="Books and Stationary"/>
    <s v="A Comprehensive &amp; Encouraging Book!"/>
    <s v="Complete"/>
    <s v="Valid"/>
  </r>
  <r>
    <x v="86"/>
    <s v="PROD087"/>
    <n v="5"/>
    <d v="2025-01-21T05:28:22"/>
    <s v="Books and Stationary"/>
    <s v="The book that will change your habits and results!"/>
    <s v="Complete"/>
    <s v="Valid"/>
  </r>
  <r>
    <x v="87"/>
    <s v="PROD088"/>
    <n v="5"/>
    <d v="2025-01-21T19:40:22"/>
    <s v="Books and Stationary"/>
    <s v="Clarity for a cluttered life"/>
    <s v="Complete"/>
    <s v="Valid"/>
  </r>
  <r>
    <x v="88"/>
    <s v="PROD089"/>
    <n v="5"/>
    <d v="2025-01-22T00:54:43"/>
    <s v="Books and Stationary"/>
    <s v="Great book!"/>
    <s v="Complete"/>
    <s v="Valid"/>
  </r>
  <r>
    <x v="89"/>
    <s v="PROD090"/>
    <n v="5"/>
    <d v="2025-01-22T01:13:07"/>
    <s v="Books and Stationary"/>
    <s v="Read and Read Again"/>
    <s v="Complete"/>
    <s v="Valid"/>
  </r>
  <r>
    <x v="90"/>
    <s v="PROD091"/>
    <n v="5"/>
    <d v="2025-01-22T04:13:09"/>
    <s v="Books and Stationary"/>
    <s v="Must read it"/>
    <s v="Complete"/>
    <s v="Valid"/>
  </r>
  <r>
    <x v="91"/>
    <s v="PROD092"/>
    <n v="5"/>
    <d v="2025-01-22T17:22:46"/>
    <s v="Books and Stationary"/>
    <s v="Playbook for those who have tried &quot;cold turkey&quot; or &quot;crash diets&quot; and failed. James has the formula!"/>
    <s v="Complete"/>
    <s v="Valid"/>
  </r>
  <r>
    <x v="92"/>
    <s v="PROD093"/>
    <n v="5"/>
    <d v="2025-01-22T19:04:08"/>
    <s v="Books and Stationary"/>
    <s v="A must read for anyone wanting to makes changes"/>
    <s v="Complete"/>
    <s v="Valid"/>
  </r>
  <r>
    <x v="93"/>
    <s v="PROD094"/>
    <n v="5"/>
    <d v="2025-01-23T02:09:21"/>
    <s v="Books and Stationary"/>
    <s v="This book changed the way I live."/>
    <s v="Complete"/>
    <s v="Valid"/>
  </r>
  <r>
    <x v="94"/>
    <s v="PROD095"/>
    <n v="5"/>
    <d v="2025-01-23T04:49:08"/>
    <s v="Books and Stationary"/>
    <s v="Literally Life Changing"/>
    <s v="Complete"/>
    <s v="Valid"/>
  </r>
  <r>
    <x v="95"/>
    <s v="PROD096"/>
    <n v="5"/>
    <d v="2025-01-23T11:54:06"/>
    <s v="Books and Stationary"/>
    <s v="Good book"/>
    <s v="Complete"/>
    <s v="Valid"/>
  </r>
  <r>
    <x v="96"/>
    <s v="PROD097"/>
    <n v="5"/>
    <d v="2025-01-23T17:06:13"/>
    <s v="Books and Stationary"/>
    <s v="Highly Recommend"/>
    <s v="Complete"/>
    <s v="Valid"/>
  </r>
  <r>
    <x v="97"/>
    <s v="PROD098"/>
    <n v="5"/>
    <d v="2025-01-23T18:31:17"/>
    <s v="Books and Stationary"/>
    <s v="Helps reach goals"/>
    <s v="Complete"/>
    <s v="Valid"/>
  </r>
  <r>
    <x v="98"/>
    <s v="PROD099"/>
    <n v="5"/>
    <d v="2025-01-23T20:44:35"/>
    <s v="Books and Stationary"/>
    <s v="Happy customer"/>
    <s v="Complete"/>
    <s v="Valid"/>
  </r>
  <r>
    <x v="99"/>
    <s v="PROD100"/>
    <n v="5"/>
    <d v="2025-01-24T03:52:00"/>
    <s v="Books and Stationary"/>
    <s v="Actionable"/>
    <s v="Complete"/>
    <s v="Valid"/>
  </r>
  <r>
    <x v="100"/>
    <s v="PROD101"/>
    <n v="5"/>
    <d v="2025-01-24T09:23:13"/>
    <s v="Sports, Outdoors &amp; Travel"/>
    <s v="Awesome waterproof backpack with lots of space"/>
    <s v="Complete"/>
    <s v="Valid"/>
  </r>
  <r>
    <x v="101"/>
    <s v="PROD102"/>
    <n v="5"/>
    <d v="2025-01-24T12:57:03"/>
    <s v="Sports, Outdoors &amp; Travel"/>
    <s v="Great backpack-sturdy-roomy-lots of pockets"/>
    <s v="Complete"/>
    <s v="Valid"/>
  </r>
  <r>
    <x v="102"/>
    <s v="PROD103"/>
    <n v="5"/>
    <d v="2025-01-24T16:09:56"/>
    <s v="Sports, Outdoors &amp; Travel"/>
    <s v="Spacious Laptop Backpack"/>
    <s v="Complete"/>
    <s v="Valid"/>
  </r>
  <r>
    <x v="103"/>
    <s v="PROD104"/>
    <n v="4"/>
    <d v="2025-01-25T04:21:30"/>
    <s v="Sports, Outdoors &amp; Travel"/>
    <s v="Backpack is great for the money"/>
    <s v="Complete"/>
    <s v="Valid"/>
  </r>
  <r>
    <x v="104"/>
    <s v="PROD105"/>
    <n v="5"/>
    <d v="2025-01-25T16:07:16"/>
    <s v="Sports, Outdoors &amp; Travel"/>
    <s v="Still going strong after 2 years!"/>
    <s v="Complete"/>
    <s v="Valid"/>
  </r>
  <r>
    <x v="105"/>
    <s v="PROD106"/>
    <n v="5"/>
    <d v="2025-01-25T20:45:52"/>
    <s v="Sports, Outdoors &amp; Travel"/>
    <s v="Beautiful &amp; functional"/>
    <s v="Complete"/>
    <s v="Valid"/>
  </r>
  <r>
    <x v="106"/>
    <s v="PROD107"/>
    <n v="5"/>
    <d v="2025-01-25T22:39:22"/>
    <s v="Sports, Outdoors &amp; Travel"/>
    <s v="Great"/>
    <s v="Complete"/>
    <s v="Valid"/>
  </r>
  <r>
    <x v="107"/>
    <s v="PROD108"/>
    <n v="5"/>
    <d v="2025-01-26T09:02:41"/>
    <s v="Sports, Outdoors &amp; Travel"/>
    <s v="Great Back Pack for everything"/>
    <s v="Complete"/>
    <s v="Valid"/>
  </r>
  <r>
    <x v="108"/>
    <s v="PROD109"/>
    <n v="5"/>
    <d v="2025-01-26T16:55:21"/>
    <s v="Sports, Outdoors &amp; Travel"/>
    <s v="Comfortable Airport Bag"/>
    <s v="Complete"/>
    <s v="Valid"/>
  </r>
  <r>
    <x v="109"/>
    <s v="PROD110"/>
    <n v="5"/>
    <d v="2025-01-27T04:12:59"/>
    <s v="Sports, Outdoors &amp; Travel"/>
    <s v="Great"/>
    <s v="Complete"/>
    <s v="Valid"/>
  </r>
  <r>
    <x v="110"/>
    <s v="PROD111"/>
    <n v="5"/>
    <d v="2025-01-27T09:26:28"/>
    <s v="Sports, Outdoors &amp; Travel"/>
    <s v="So far, so good."/>
    <s v="Complete"/>
    <s v="Valid"/>
  </r>
  <r>
    <x v="111"/>
    <s v="PROD112"/>
    <n v="5"/>
    <d v="2025-01-27T13:43:39"/>
    <s v="Sports, Outdoors &amp; Travel"/>
    <s v="Phone from the lunch bag."/>
    <s v="Complete"/>
    <s v="Valid"/>
  </r>
  <r>
    <x v="112"/>
    <s v="PROD113"/>
    <n v="5"/>
    <d v="2025-01-27T14:39:54"/>
    <s v="Sports, Outdoors &amp; Travel"/>
    <s v="Loving it"/>
    <s v="Complete"/>
    <s v="Valid"/>
  </r>
  <r>
    <x v="113"/>
    <s v="PROD114"/>
    <n v="5"/>
    <d v="2025-01-27T15:34:10"/>
    <s v="Sports, Outdoors &amp; Travel"/>
    <s v="It is an excellent product, I loved it!"/>
    <s v="Complete"/>
    <s v="Valid"/>
  </r>
  <r>
    <x v="114"/>
    <s v="PROD115"/>
    <n v="5"/>
    <d v="2025-01-27T17:10:53"/>
    <s v="Sports, Outdoors &amp; Travel"/>
    <s v="Suficiente espacio y buen material"/>
    <s v="Complete"/>
    <s v="Valid"/>
  </r>
  <r>
    <x v="115"/>
    <s v="PROD116"/>
    <n v="5"/>
    <d v="2025-01-27T18:43:24"/>
    <s v="Sports, Outdoors &amp; Travel"/>
    <s v="Very nice"/>
    <s v="Complete"/>
    <s v="Valid"/>
  </r>
  <r>
    <x v="116"/>
    <s v="PROD117"/>
    <n v="5"/>
    <d v="2025-01-27T21:06:26"/>
    <s v="Sports, Outdoors &amp; Travel"/>
    <s v="Muy  complacido!!!"/>
    <s v="Complete"/>
    <s v="Valid"/>
  </r>
  <r>
    <x v="117"/>
    <s v="PROD118"/>
    <n v="5"/>
    <d v="2025-01-27T23:02:53"/>
    <s v="Sports, Outdoors &amp; Travel"/>
    <s v="Buena"/>
    <s v="Complete"/>
    <s v="Valid"/>
  </r>
  <r>
    <x v="118"/>
    <s v="PROD119"/>
    <n v="5"/>
    <d v="2025-01-28T00:18:03"/>
    <s v="Sports, Outdoors &amp; Travel"/>
    <s v="Awesome"/>
    <s v="Complete"/>
    <s v="Valid"/>
  </r>
  <r>
    <x v="119"/>
    <s v="PROD120"/>
    <n v="5"/>
    <d v="2025-01-28T02:40:37"/>
    <s v="Sports, Outdoors &amp; Travel"/>
    <s v="Backpack"/>
    <s v="Complete"/>
    <s v="Valid"/>
  </r>
  <r>
    <x v="120"/>
    <s v="PROD121"/>
    <n v="5"/>
    <d v="2025-01-28T04:12:11"/>
    <s v="Sports, Outdoors &amp; Travel"/>
    <s v="Great for dogs."/>
    <s v="Complete"/>
    <s v="Valid"/>
  </r>
  <r>
    <x v="121"/>
    <s v="PROD122"/>
    <n v="5"/>
    <d v="2025-01-28T12:26:18"/>
    <s v="Sports, Outdoors &amp; Travel"/>
    <s v="Got these for my dogs"/>
    <s v="Complete"/>
    <s v="Valid"/>
  </r>
  <r>
    <x v="122"/>
    <s v="PROD123"/>
    <n v="5"/>
    <d v="2025-01-28T13:42:12"/>
    <s v="Sports, Outdoors &amp; Travel"/>
    <s v="Good, I guess"/>
    <s v="Complete"/>
    <s v="Valid"/>
  </r>
  <r>
    <x v="123"/>
    <s v="PROD124"/>
    <n v="4"/>
    <d v="2025-01-28T15:26:36"/>
    <s v="Sports, Outdoors &amp; Travel"/>
    <s v="Great for Pets, Skill Practice, and Young Kids Learning Tennis"/>
    <s v="Complete"/>
    <s v="Valid"/>
  </r>
  <r>
    <x v="124"/>
    <s v="PROD125"/>
    <n v="5"/>
    <d v="2025-01-28T17:31:10"/>
    <s v="Sports, Outdoors &amp; Travel"/>
    <s v="Want more"/>
    <s v="Complete"/>
    <s v="Valid"/>
  </r>
  <r>
    <x v="125"/>
    <s v="PROD126"/>
    <n v="5"/>
    <d v="2025-01-28T17:35:16"/>
    <s v="Sports, Outdoors &amp; Travel"/>
    <s v="Best Gift Ever!!"/>
    <s v="Complete"/>
    <s v="Valid"/>
  </r>
  <r>
    <x v="126"/>
    <s v="PROD127"/>
    <n v="3"/>
    <d v="2025-01-29T04:09:03"/>
    <s v="Sports, Outdoors &amp; Travel"/>
    <s v="Great price but not a pet toy"/>
    <s v="Complete"/>
    <s v="Valid"/>
  </r>
  <r>
    <x v="127"/>
    <s v="PROD128"/>
    <n v="5"/>
    <d v="2025-01-29T06:48:29"/>
    <s v="Sports, Outdoors &amp; Travel"/>
    <s v="Good to buy"/>
    <s v="Complete"/>
    <s v="Valid"/>
  </r>
  <r>
    <x v="128"/>
    <s v="PROD129"/>
    <n v="4"/>
    <d v="2025-01-29T10:50:21"/>
    <s v="Sports, Outdoors &amp; Travel"/>
    <s v="New tennis balls"/>
    <s v="Complete"/>
    <s v="Valid"/>
  </r>
  <r>
    <x v="129"/>
    <s v="PROD130"/>
    <n v="4"/>
    <d v="2025-01-29T16:26:34"/>
    <s v="Sports, Outdoors &amp; Travel"/>
    <s v="simple"/>
    <s v="Complete"/>
    <s v="Valid"/>
  </r>
  <r>
    <x v="130"/>
    <s v="PROD131"/>
    <n v="5"/>
    <d v="2025-01-29T18:29:45"/>
    <s v="Sports, Outdoors &amp; Travel"/>
    <s v="Tennis balls for the washer and dryer"/>
    <s v="Complete"/>
    <s v="Valid"/>
  </r>
  <r>
    <x v="131"/>
    <s v="PROD132"/>
    <n v="5"/>
    <d v="2025-01-30T01:26:59"/>
    <s v="Sports, Outdoors &amp; Travel"/>
    <s v="Great Product"/>
    <s v="Complete"/>
    <s v="Valid"/>
  </r>
  <r>
    <x v="132"/>
    <s v="PROD133"/>
    <n v="4"/>
    <d v="2025-01-30T03:39:19"/>
    <s v="Sports, Outdoors &amp; Travel"/>
    <s v="Happy puppy!"/>
    <s v="Complete"/>
    <s v="Valid"/>
  </r>
  <r>
    <x v="133"/>
    <s v="PROD134"/>
    <n v="5"/>
    <d v="2025-01-30T05:19:24"/>
    <s v="Sports, Outdoors &amp; Travel"/>
    <s v="For the dogs"/>
    <s v="Complete"/>
    <s v="Valid"/>
  </r>
  <r>
    <x v="134"/>
    <s v="PROD135"/>
    <n v="5"/>
    <d v="2025-01-30T06:38:17"/>
    <s v="Sports, Outdoors &amp; Travel"/>
    <s v="right on!"/>
    <s v="Complete"/>
    <s v="Valid"/>
  </r>
  <r>
    <x v="135"/>
    <s v="PROD136"/>
    <n v="5"/>
    <d v="2025-01-30T12:20:18"/>
    <s v="Sports, Outdoors &amp; Travel"/>
    <s v="Tennis balls"/>
    <s v="Complete"/>
    <s v="Valid"/>
  </r>
  <r>
    <x v="136"/>
    <s v="PROD137"/>
    <n v="5"/>
    <d v="2025-01-31T02:11:49"/>
    <s v="Sports, Outdoors &amp; Travel"/>
    <s v="Dogo likes them"/>
    <s v="Complete"/>
    <s v="Valid"/>
  </r>
  <r>
    <x v="137"/>
    <s v="PROD138"/>
    <n v="2"/>
    <d v="2025-01-31T14:04:08"/>
    <s v="Sports, Outdoors &amp; Travel"/>
    <s v="If you are buying these for your dog they don't last"/>
    <s v="Complete"/>
    <s v="Valid"/>
  </r>
  <r>
    <x v="138"/>
    <s v="PROD139"/>
    <n v="3"/>
    <d v="2025-01-31T14:28:15"/>
    <s v="Sports, Outdoors &amp; Travel"/>
    <s v="They are okay"/>
    <s v="Complete"/>
    <s v="Valid"/>
  </r>
  <r>
    <x v="139"/>
    <s v="PROD140"/>
    <n v="5"/>
    <d v="2025-01-31T16:02:18"/>
    <s v="Sports, Outdoors &amp; Travel"/>
    <s v="Balls"/>
    <s v="Complete"/>
    <s v="Valid"/>
  </r>
  <r>
    <x v="140"/>
    <s v="PROD141"/>
    <n v="5"/>
    <d v="2025-01-31T23:42:54"/>
    <s v="Sports, Outdoors &amp; Travel"/>
    <s v="Great customer service"/>
    <s v="Complete"/>
    <s v="Valid"/>
  </r>
  <r>
    <x v="141"/>
    <s v="PROD142"/>
    <n v="5"/>
    <d v="2025-02-01T02:41:34"/>
    <s v="Sports, Outdoors &amp; Travel"/>
    <s v="Excelente"/>
    <s v="Complete"/>
    <s v="Valid"/>
  </r>
  <r>
    <x v="142"/>
    <s v="PROD143"/>
    <n v="4"/>
    <d v="2025-02-01T04:35:34"/>
    <s v="Sports, Outdoors &amp; Travel"/>
    <s v="Lightweight, but may be less durable"/>
    <s v="Complete"/>
    <s v="Valid"/>
  </r>
  <r>
    <x v="143"/>
    <s v="PROD144"/>
    <n v="5"/>
    <d v="2025-02-01T05:46:20"/>
    <s v="Sports, Outdoors &amp; Travel"/>
    <s v="Great buy"/>
    <s v="Complete"/>
    <s v="Valid"/>
  </r>
  <r>
    <x v="144"/>
    <s v="PROD145"/>
    <n v="5"/>
    <d v="2025-02-01T07:02:17"/>
    <s v="Sports, Outdoors &amp; Travel"/>
    <s v="Powerful and easy on the eye"/>
    <s v="Complete"/>
    <s v="Valid"/>
  </r>
  <r>
    <x v="145"/>
    <s v="PROD146"/>
    <n v="3"/>
    <d v="2025-02-01T12:43:19"/>
    <s v="Sports, Outdoors &amp; Travel"/>
    <s v="Feels Better Than It Performs"/>
    <s v="Complete"/>
    <s v="Valid"/>
  </r>
  <r>
    <x v="146"/>
    <s v="PROD147"/>
    <n v="5"/>
    <d v="2025-02-01T19:25:17"/>
    <s v="Sports, Outdoors &amp; Travel"/>
    <s v="Great bat"/>
    <s v="Complete"/>
    <s v="Valid"/>
  </r>
  <r>
    <x v="147"/>
    <s v="PROD148"/>
    <n v="5"/>
    <d v="2025-02-01T20:08:26"/>
    <s v="Sports, Outdoors &amp; Travel"/>
    <s v="Bate"/>
    <s v="Complete"/>
    <s v="Valid"/>
  </r>
  <r>
    <x v="148"/>
    <s v="PROD149"/>
    <n v="2"/>
    <d v="2025-02-02T14:26:49"/>
    <s v="Sports, Outdoors &amp; Travel"/>
    <s v="Not as advertised"/>
    <s v="Complete"/>
    <s v="Valid"/>
  </r>
  <r>
    <x v="149"/>
    <s v="PROD150"/>
    <n v="5"/>
    <d v="2025-02-02T22:21:06"/>
    <s v="Sports, Outdoors &amp; Travel"/>
    <s v="good"/>
    <s v="Complete"/>
    <s v="Valid"/>
  </r>
  <r>
    <x v="150"/>
    <s v="PROD151"/>
    <n v="4"/>
    <d v="2025-02-03T01:56:36"/>
    <s v="Sports, Outdoors &amp; Travel"/>
    <s v="color"/>
    <s v="Complete"/>
    <s v="Valid"/>
  </r>
  <r>
    <x v="151"/>
    <s v="PROD152"/>
    <n v="1"/>
    <d v="2025-02-03T05:58:14"/>
    <s v="Sports, Outdoors &amp; Travel"/>
    <s v="Not durable."/>
    <s v="Complete"/>
    <s v="Valid"/>
  </r>
  <r>
    <x v="152"/>
    <s v="PROD153"/>
    <n v="4"/>
    <d v="2025-02-03T06:20:52"/>
    <s v="Sports, Outdoors &amp; Travel"/>
    <s v="Decent pop if you can handle the bamboo sound"/>
    <s v="Complete"/>
    <s v="Valid"/>
  </r>
  <r>
    <x v="153"/>
    <s v="PROD154"/>
    <n v="5"/>
    <d v="2025-02-03T15:45:24"/>
    <s v="Sports, Outdoors &amp; Travel"/>
    <s v="Great pop"/>
    <s v="Complete"/>
    <s v="Valid"/>
  </r>
  <r>
    <x v="154"/>
    <s v="PROD155"/>
    <n v="2"/>
    <d v="2025-02-03T18:19:43"/>
    <s v="Sports, Outdoors &amp; Travel"/>
    <s v="Broke"/>
    <s v="Complete"/>
    <s v="Valid"/>
  </r>
  <r>
    <x v="155"/>
    <s v="PROD156"/>
    <n v="4"/>
    <d v="2025-02-04T04:46:36"/>
    <s v="Sports, Outdoors &amp; Travel"/>
    <s v="... a few games with this bat and its a good bat. Not great but"/>
    <s v="Complete"/>
    <s v="Valid"/>
  </r>
  <r>
    <x v="156"/>
    <s v="PROD157"/>
    <n v="4"/>
    <d v="2025-02-05T00:06:14"/>
    <s v="Sports, Outdoors &amp; Travel"/>
    <s v="One good bat"/>
    <s v="Complete"/>
    <s v="Valid"/>
  </r>
  <r>
    <x v="157"/>
    <s v="PROD158"/>
    <n v="3"/>
    <d v="2025-02-05T02:23:47"/>
    <s v="Sports, Outdoors &amp; Travel"/>
    <s v="just don't hit like a corndog"/>
    <s v="Complete"/>
    <s v="Valid"/>
  </r>
  <r>
    <x v="158"/>
    <s v="PROD159"/>
    <n v="1"/>
    <d v="2025-02-05T07:20:13"/>
    <s v="Sports, Outdoors &amp; Travel"/>
    <s v="Don't buy this bat because it will break. I ..."/>
    <s v="Complete"/>
    <s v="Valid"/>
  </r>
  <r>
    <x v="159"/>
    <s v="PROD160"/>
    <n v="5"/>
    <d v="2025-02-05T10:26:27"/>
    <s v="Sports, Outdoors &amp; Travel"/>
    <s v="Batting a country mile"/>
    <s v="Complete"/>
    <s v="Valid"/>
  </r>
  <r>
    <x v="160"/>
    <s v="PROD161"/>
    <n v="5"/>
    <d v="2025-02-05T11:13:41"/>
    <s v="homen"/>
    <s v="00 so the stainless is not surgical quality but IT IS GOOD!!"/>
    <s v="Complete"/>
    <s v="Valid"/>
  </r>
  <r>
    <x v="161"/>
    <s v="PROD162"/>
    <n v="5"/>
    <d v="2025-02-05T20:17:02"/>
    <s v="homen"/>
    <s v="Back to the future---great taste and healthy"/>
    <s v="Complete"/>
    <s v="Valid"/>
  </r>
  <r>
    <x v="162"/>
    <s v="PROD163"/>
    <n v="5"/>
    <d v="2025-02-06T00:27:14"/>
    <s v="homen"/>
    <s v="Love it"/>
    <s v="Complete"/>
    <s v="Valid"/>
  </r>
  <r>
    <x v="163"/>
    <s v="PROD164"/>
    <n v="4"/>
    <d v="2025-02-06T03:19:12"/>
    <s v="homen"/>
    <s v="Read instructions, talk to experienced users and then enjoy this very good piece of equipment."/>
    <s v="Complete"/>
    <s v="Valid"/>
  </r>
  <r>
    <x v="164"/>
    <s v="PROD165"/>
    <n v="5"/>
    <d v="2025-02-06T04:46:21"/>
    <s v="homen"/>
    <s v="Wonderful pressure cooker! Very sturdy and efficient"/>
    <s v="Complete"/>
    <s v="Valid"/>
  </r>
  <r>
    <x v="165"/>
    <s v="PROD166"/>
    <n v="5"/>
    <d v="2025-02-06T05:16:19"/>
    <s v="homen"/>
    <s v="Impressive results!"/>
    <s v="Complete"/>
    <s v="Valid"/>
  </r>
  <r>
    <x v="166"/>
    <s v="PROD167"/>
    <n v="5"/>
    <d v="2025-02-06T06:25:54"/>
    <s v="homen"/>
    <s v="Pressure Cooker"/>
    <s v="Complete"/>
    <s v="Valid"/>
  </r>
  <r>
    <x v="167"/>
    <s v="PROD168"/>
    <n v="5"/>
    <d v="2025-02-06T09:18:10"/>
    <s v="homen"/>
    <s v="great value, sturdy cooker"/>
    <s v="Complete"/>
    <s v="Valid"/>
  </r>
  <r>
    <x v="168"/>
    <s v="PROD169"/>
    <n v="5"/>
    <d v="2025-02-06T15:10:48"/>
    <s v="homen"/>
    <s v="I really thought I would end up paying more!!"/>
    <s v="Complete"/>
    <s v="Valid"/>
  </r>
  <r>
    <x v="169"/>
    <s v="PROD170"/>
    <n v="4"/>
    <d v="2025-02-07T13:27:43"/>
    <s v="homen"/>
    <s v="Aluminum Trivet included instead of Stainless"/>
    <s v="Complete"/>
    <s v="Valid"/>
  </r>
  <r>
    <x v="170"/>
    <s v="PROD171"/>
    <n v="5"/>
    <d v="2025-02-07T15:27:38"/>
    <s v="homen"/>
    <s v="Modern take on an old tech"/>
    <s v="Complete"/>
    <s v="Valid"/>
  </r>
  <r>
    <x v="171"/>
    <s v="PROD172"/>
    <n v="4"/>
    <d v="2025-02-07T17:38:00"/>
    <s v="homen"/>
    <s v="Pressure Cooker"/>
    <s v="Complete"/>
    <s v="Valid"/>
  </r>
  <r>
    <x v="172"/>
    <s v="PROD173"/>
    <n v="3"/>
    <d v="2025-02-08T00:34:31"/>
    <s v="homen"/>
    <s v="Not The Best Choice for Cooking Beans"/>
    <s v="Complete"/>
    <s v="Valid"/>
  </r>
  <r>
    <x v="173"/>
    <s v="PROD174"/>
    <n v="5"/>
    <d v="2025-02-08T05:19:15"/>
    <s v="homen"/>
    <s v="Nice and madewell"/>
    <s v="Complete"/>
    <s v="Valid"/>
  </r>
  <r>
    <x v="174"/>
    <s v="PROD175"/>
    <n v="5"/>
    <d v="2025-02-08T05:33:23"/>
    <s v="homen"/>
    <s v="A good cooking tool"/>
    <s v="Complete"/>
    <s v="Valid"/>
  </r>
  <r>
    <x v="175"/>
    <s v="PROD176"/>
    <n v="5"/>
    <d v="2025-02-08T12:55:26"/>
    <s v="homen"/>
    <s v="I love my pressure cooker. I give 5 â­ï¸"/>
    <s v="Complete"/>
    <s v="Valid"/>
  </r>
  <r>
    <x v="176"/>
    <s v="PROD177"/>
    <n v="4"/>
    <d v="2025-02-08T17:22:49"/>
    <s v="homen"/>
    <s v="Good size for us..."/>
    <s v="Complete"/>
    <s v="Valid"/>
  </r>
  <r>
    <x v="177"/>
    <s v="PROD178"/>
    <n v="4"/>
    <d v="2025-02-08T19:53:34"/>
    <s v="homen"/>
    <s v="Troubleshooting Tips"/>
    <s v="Complete"/>
    <s v="Valid"/>
  </r>
  <r>
    <x v="178"/>
    <s v="PROD179"/>
    <n v="5"/>
    <d v="2025-02-08T23:27:57"/>
    <s v="homen"/>
    <s v="No resulta para mÃ­"/>
    <s v="Complete"/>
    <s v="Valid"/>
  </r>
  <r>
    <x v="179"/>
    <s v="PROD180"/>
    <n v="5"/>
    <d v="2025-02-09T00:47:43"/>
    <s v="homen"/>
    <s v="Excellent value!"/>
    <s v="Complete"/>
    <s v="Valid"/>
  </r>
  <r>
    <x v="180"/>
    <s v="PROD181"/>
    <n v="5"/>
    <d v="2025-02-09T00:58:16"/>
    <s v="Toys, Games &amp; Hobbies"/>
    <s v="Awesome bike!"/>
    <s v="Complete"/>
    <s v="Valid"/>
  </r>
  <r>
    <x v="181"/>
    <s v="PROD182"/>
    <n v="5"/>
    <d v="2025-02-09T05:24:05"/>
    <s v="Toys, Games &amp; Hobbies"/>
    <s v="So cute!"/>
    <s v="Complete"/>
    <s v="Valid"/>
  </r>
  <r>
    <x v="182"/>
    <s v="PROD183"/>
    <n v="5"/>
    <d v="2025-02-09T13:47:20"/>
    <s v="Toys, Games &amp; Hobbies"/>
    <s v="Super cute bike"/>
    <s v="Complete"/>
    <s v="Valid"/>
  </r>
  <r>
    <x v="183"/>
    <s v="PROD184"/>
    <n v="4"/>
    <d v="2025-02-09T16:40:07"/>
    <s v="Toys, Games &amp; Hobbies"/>
    <s v="My baby love it"/>
    <s v="Complete"/>
    <s v="Valid"/>
  </r>
  <r>
    <x v="184"/>
    <s v="PROD185"/>
    <n v="5"/>
    <d v="2025-02-09T19:19:27"/>
    <s v="Toys, Games &amp; Hobbies"/>
    <s v="Beautiful"/>
    <s v="Complete"/>
    <s v="Valid"/>
  </r>
  <r>
    <x v="185"/>
    <s v="PROD186"/>
    <n v="5"/>
    <d v="2025-02-09T20:11:10"/>
    <s v="Toys, Games &amp; Hobbies"/>
    <s v="Nice toddler bicycle!"/>
    <s v="Complete"/>
    <s v="Valid"/>
  </r>
  <r>
    <x v="186"/>
    <s v="PROD187"/>
    <n v="5"/>
    <d v="2025-02-09T22:06:21"/>
    <s v="Toys, Games &amp; Hobbies"/>
    <s v="Great Bike and Well Priced"/>
    <s v="Complete"/>
    <s v="Valid"/>
  </r>
  <r>
    <x v="187"/>
    <s v="PROD188"/>
    <n v="1"/>
    <d v="2025-02-10T05:29:46"/>
    <s v="Toys, Games &amp; Hobbies"/>
    <s v="Wheel frame warped"/>
    <s v="Complete"/>
    <s v="Valid"/>
  </r>
  <r>
    <x v="188"/>
    <s v="PROD189"/>
    <n v="5"/>
    <d v="2025-02-10T14:56:29"/>
    <s v="Toys, Games &amp; Hobbies"/>
    <s v="Gift for someone special"/>
    <s v="Complete"/>
    <s v="Valid"/>
  </r>
  <r>
    <x v="189"/>
    <s v="PROD190"/>
    <n v="5"/>
    <d v="2025-02-10T23:41:36"/>
    <s v="Toys, Games &amp; Hobbies"/>
    <s v="Love it !!"/>
    <s v="Complete"/>
    <s v="Valid"/>
  </r>
  <r>
    <x v="190"/>
    <s v="PROD191"/>
    <n v="5"/>
    <d v="2025-02-11T07:49:14"/>
    <s v="Toys, Games &amp; Hobbies"/>
    <s v="Great starter bike"/>
    <s v="Complete"/>
    <s v="Valid"/>
  </r>
  <r>
    <x v="191"/>
    <s v="PROD192"/>
    <n v="5"/>
    <d v="2025-02-11T09:27:56"/>
    <s v="Toys, Games &amp; Hobbies"/>
    <s v="Great bike"/>
    <s v="Complete"/>
    <s v="Valid"/>
  </r>
  <r>
    <x v="192"/>
    <s v="PROD193"/>
    <n v="3"/>
    <d v="2025-02-11T10:04:49"/>
    <s v="Toys, Games &amp; Hobbies"/>
    <s v="Damaged"/>
    <s v="Complete"/>
    <s v="Valid"/>
  </r>
  <r>
    <x v="193"/>
    <s v="PROD194"/>
    <n v="4"/>
    <d v="2025-02-11T13:38:51"/>
    <s v="Toys, Games &amp; Hobbies"/>
    <s v="Itâ€™s cute but had an issue"/>
    <s v="Complete"/>
    <s v="Valid"/>
  </r>
  <r>
    <x v="194"/>
    <s v="PROD195"/>
    <n v="4"/>
    <d v="2025-02-11T23:31:27"/>
    <s v="Toys, Games &amp; Hobbies"/>
    <s v="Heavy bike but looks nice"/>
    <s v="Complete"/>
    <s v="Valid"/>
  </r>
  <r>
    <x v="195"/>
    <s v="PROD196"/>
    <n v="5"/>
    <d v="2025-02-11T23:33:12"/>
    <s v="Toys, Games &amp; Hobbies"/>
    <s v="Great bike for 4 yo"/>
    <s v="Complete"/>
    <s v="Valid"/>
  </r>
  <r>
    <x v="196"/>
    <s v="PROD197"/>
    <n v="5"/>
    <d v="2025-02-12T02:23:05"/>
    <s v="Toys, Games &amp; Hobbies"/>
    <s v="Great kids bike"/>
    <s v="Complete"/>
    <s v="Valid"/>
  </r>
  <r>
    <x v="197"/>
    <s v="PROD198"/>
    <n v="3"/>
    <d v="2025-02-12T10:27:40"/>
    <s v="Toys, Games &amp; Hobbies"/>
    <s v="Poor packaging"/>
    <s v="Complete"/>
    <s v="Valid"/>
  </r>
  <r>
    <x v="198"/>
    <s v="PROD199"/>
    <n v="5"/>
    <d v="2025-02-12T14:00:14"/>
    <s v="Toys, Games &amp; Hobbies"/>
    <s v="Who woulda thought...?!?"/>
    <s v="Complete"/>
    <s v="Valid"/>
  </r>
  <r>
    <x v="199"/>
    <s v="PROD200"/>
    <n v="5"/>
    <d v="2025-02-13T05:40:50"/>
    <s v="Toys, Games &amp; Hobbies"/>
    <s v="This bike is great!"/>
    <s v="Complete"/>
    <s v="Valid"/>
  </r>
  <r>
    <x v="200"/>
    <s v="PROD201"/>
    <n v="5"/>
    <d v="2025-02-13T07:44:29"/>
    <s v="Sports, Outdoors &amp; Travel"/>
    <s v="Well made, perfect size"/>
    <s v="Complete"/>
    <s v="Valid"/>
  </r>
  <r>
    <x v="201"/>
    <s v="PROD202"/>
    <n v="5"/>
    <d v="2025-02-13T10:40:57"/>
    <s v="Sports, Outdoors &amp; Travel"/>
    <s v="Wonderful Thermos"/>
    <s v="Complete"/>
    <s v="Valid"/>
  </r>
  <r>
    <x v="202"/>
    <s v="PROD203"/>
    <n v="5"/>
    <d v="2025-02-13T10:44:24"/>
    <s v="Sports, Outdoors &amp; Travel"/>
    <s v="Love It!"/>
    <s v="Complete"/>
    <s v="Valid"/>
  </r>
  <r>
    <x v="203"/>
    <s v="PROD204"/>
    <n v="5"/>
    <d v="2025-02-14T01:32:03"/>
    <s v="Sports, Outdoors &amp; Travel"/>
    <s v="Impressive Performance: Keeps Coffee Hot for Over 36 Hours!"/>
    <s v="Complete"/>
    <s v="Valid"/>
  </r>
  <r>
    <x v="204"/>
    <s v="PROD205"/>
    <n v="4"/>
    <d v="2025-02-14T07:22:09"/>
    <s v="Sports, Outdoors &amp; Travel"/>
    <s v="Thermos Stainless King"/>
    <s v="Complete"/>
    <s v="Valid"/>
  </r>
  <r>
    <x v="205"/>
    <s v="PROD206"/>
    <n v="5"/>
    <d v="2025-02-14T10:11:12"/>
    <s v="Sports, Outdoors &amp; Travel"/>
    <s v="Great product"/>
    <s v="Complete"/>
    <s v="Valid"/>
  </r>
  <r>
    <x v="206"/>
    <s v="PROD207"/>
    <n v="5"/>
    <d v="2025-02-14T11:31:25"/>
    <s v="Sports, Outdoors &amp; Travel"/>
    <s v="Water still very hot after nearly 2 days"/>
    <s v="Complete"/>
    <s v="Valid"/>
  </r>
  <r>
    <x v="207"/>
    <s v="PROD208"/>
    <n v="5"/>
    <d v="2025-02-14T11:41:58"/>
    <s v="Sports, Outdoors &amp; Travel"/>
    <s v="Easy to fill and carry"/>
    <s v="Complete"/>
    <s v="Valid"/>
  </r>
  <r>
    <x v="208"/>
    <s v="PROD209"/>
    <n v="5"/>
    <d v="2025-02-14T13:47:33"/>
    <s v="Sports, Outdoors &amp; Travel"/>
    <s v="Excellent quality and excellent purchase / Excelente calidad y excelente compra"/>
    <s v="Complete"/>
    <s v="Valid"/>
  </r>
  <r>
    <x v="209"/>
    <s v="PROD210"/>
    <n v="4"/>
    <d v="2025-02-14T19:03:46"/>
    <s v="Sports, Outdoors &amp; Travel"/>
    <s v="Average thermos"/>
    <s v="Complete"/>
    <s v="Valid"/>
  </r>
  <r>
    <x v="210"/>
    <s v="PROD211"/>
    <n v="5"/>
    <d v="2025-02-14T19:52:23"/>
    <s v="Sports, Outdoors &amp; Travel"/>
    <s v="Great product"/>
    <s v="Complete"/>
    <s v="Valid"/>
  </r>
  <r>
    <x v="211"/>
    <s v="PROD212"/>
    <n v="5"/>
    <d v="2025-02-14T21:53:48"/>
    <s v="Sports, Outdoors &amp; Travel"/>
    <s v="Excelente"/>
    <s v="Complete"/>
    <s v="Valid"/>
  </r>
  <r>
    <x v="212"/>
    <s v="PROD213"/>
    <n v="5"/>
    <d v="2025-02-15T00:28:03"/>
    <s v="Sports, Outdoors &amp; Travel"/>
    <s v="Amazing. Still hot 24 hours later."/>
    <s v="Complete"/>
    <s v="Valid"/>
  </r>
  <r>
    <x v="213"/>
    <s v="PROD214"/>
    <n v="4"/>
    <d v="2025-02-15T14:51:49"/>
    <s v="Sports, Outdoors &amp; Travel"/>
    <s v="Didn't keep my coffee warm"/>
    <s v="Complete"/>
    <s v="Valid"/>
  </r>
  <r>
    <x v="214"/>
    <s v="PROD215"/>
    <n v="5"/>
    <d v="2025-02-16T00:02:54"/>
    <s v="Sports, Outdoors &amp; Travel"/>
    <s v="Keeps Water Hot for Over 36 Hours!"/>
    <s v="Complete"/>
    <s v="Valid"/>
  </r>
  <r>
    <x v="215"/>
    <s v="PROD216"/>
    <n v="5"/>
    <d v="2025-02-16T10:19:51"/>
    <s v="Sports, Outdoors &amp; Travel"/>
    <s v="Fantastic"/>
    <s v="Complete"/>
    <s v="Valid"/>
  </r>
  <r>
    <x v="216"/>
    <s v="PROD217"/>
    <n v="5"/>
    <d v="2025-02-16T13:25:27"/>
    <s v="Sports, Outdoors &amp; Travel"/>
    <s v="Trusted Brand for a reason"/>
    <s v="Complete"/>
    <s v="Valid"/>
  </r>
  <r>
    <x v="217"/>
    <s v="PROD218"/>
    <n v="5"/>
    <d v="2025-02-16T20:35:39"/>
    <s v="Sports, Outdoors &amp; Travel"/>
    <s v="Great purchase"/>
    <s v="Complete"/>
    <s v="Valid"/>
  </r>
  <r>
    <x v="218"/>
    <s v="PROD219"/>
    <n v="5"/>
    <d v="2025-02-16T23:50:27"/>
    <s v="Sports, Outdoors &amp; Travel"/>
    <s v="Lo super recomiendo"/>
    <s v="Complete"/>
    <s v="Valid"/>
  </r>
  <r>
    <x v="219"/>
    <s v="PROD220"/>
    <n v="5"/>
    <d v="2025-02-17T00:18:53"/>
    <s v="Sports, Outdoors &amp; Travel"/>
    <s v="Good size, great quality."/>
    <s v="Complete"/>
    <s v="Valid"/>
  </r>
  <r>
    <x v="220"/>
    <s v="PROD221"/>
    <n v="5"/>
    <d v="2025-02-17T03:08:38"/>
    <s v="Health, Wellness &amp; Medical Supplies"/>
    <s v="It Works"/>
    <s v="Complete"/>
    <s v="Valid"/>
  </r>
  <r>
    <x v="221"/>
    <s v="PROD222"/>
    <n v="5"/>
    <d v="2025-02-17T03:46:23"/>
    <s v="Health, Wellness &amp; Medical Supplies"/>
    <s v="Works fine, with additional benefits"/>
    <s v="Complete"/>
    <s v="Valid"/>
  </r>
  <r>
    <x v="222"/>
    <s v="PROD223"/>
    <n v="5"/>
    <d v="2025-02-18T07:03:36"/>
    <s v="Health, Wellness &amp; Medical Supplies"/>
    <s v="Accurate Blood Pressure Monitor"/>
    <s v="Complete"/>
    <s v="Valid"/>
  </r>
  <r>
    <x v="223"/>
    <s v="PROD224"/>
    <n v="4"/>
    <d v="2025-02-18T09:35:31"/>
    <s v="Health, Wellness &amp; Medical Supplies"/>
    <s v="Works well"/>
    <s v="Complete"/>
    <s v="Valid"/>
  </r>
  <r>
    <x v="224"/>
    <s v="PROD225"/>
    <n v="5"/>
    <d v="2025-02-18T11:27:50"/>
    <s v="Health, Wellness &amp; Medical Supplies"/>
    <s v="Great machine"/>
    <s v="Complete"/>
    <s v="Valid"/>
  </r>
  <r>
    <x v="225"/>
    <s v="PROD226"/>
    <n v="5"/>
    <d v="2025-02-18T20:10:22"/>
    <s v="Health, Wellness &amp; Medical Supplies"/>
    <s v="good blood pressure gauge"/>
    <s v="Complete"/>
    <s v="Valid"/>
  </r>
  <r>
    <x v="226"/>
    <s v="PROD227"/>
    <n v="5"/>
    <d v="2025-02-19T00:27:53"/>
    <s v="Health, Wellness &amp; Medical Supplies"/>
    <s v="Good Fit Clear Instructions"/>
    <s v="Complete"/>
    <s v="Valid"/>
  </r>
  <r>
    <x v="227"/>
    <s v="PROD228"/>
    <n v="4"/>
    <d v="2025-02-19T00:42:01"/>
    <s v="Health, Wellness &amp; Medical Supplies"/>
    <s v="Good deal, a must have home BP monitoring device."/>
    <s v="Complete"/>
    <s v="Valid"/>
  </r>
  <r>
    <x v="228"/>
    <s v="PROD229"/>
    <n v="5"/>
    <d v="2025-02-19T01:00:36"/>
    <s v="Health, Wellness &amp; Medical Supplies"/>
    <s v="Perfect for Simplifying Blood Pressure Tracking for My Mom"/>
    <s v="Complete"/>
    <s v="Valid"/>
  </r>
  <r>
    <x v="229"/>
    <s v="PROD230"/>
    <n v="4"/>
    <d v="2025-02-19T03:50:19"/>
    <s v="Health, Wellness &amp; Medical Supplies"/>
    <s v="Effortless Monitoring: A Smart Blood Pressure Monitor That Delivers!"/>
    <s v="Complete"/>
    <s v="Valid"/>
  </r>
  <r>
    <x v="230"/>
    <s v="PROD231"/>
    <n v="4"/>
    <d v="2025-02-19T10:24:29"/>
    <s v="Health, Wellness &amp; Medical Supplies"/>
    <s v="Pretty Easy to Use, Although Instructions Could be Clearer!"/>
    <s v="Complete"/>
    <s v="Valid"/>
  </r>
  <r>
    <x v="231"/>
    <s v="PROD232"/>
    <n v="5"/>
    <d v="2025-02-19T11:52:42"/>
    <s v="Health, Wellness &amp; Medical Supplies"/>
    <s v="Compact"/>
    <s v="Complete"/>
    <s v="Valid"/>
  </r>
  <r>
    <x v="232"/>
    <s v="PROD233"/>
    <n v="5"/>
    <d v="2025-02-19T13:34:38"/>
    <s v="Health, Wellness &amp; Medical Supplies"/>
    <s v="The Blood Pressure Monitor That Doesnâ€™t Judge Your Extra Cup of Coffee"/>
    <s v="Complete"/>
    <s v="Valid"/>
  </r>
  <r>
    <x v="233"/>
    <s v="PROD234"/>
    <n v="4"/>
    <d v="2025-02-19T20:41:42"/>
    <s v="Health, Wellness &amp; Medical Supplies"/>
    <s v="Small unit easy operation"/>
    <s v="Complete"/>
    <s v="Valid"/>
  </r>
  <r>
    <x v="234"/>
    <s v="PROD235"/>
    <n v="5"/>
    <d v="2025-02-20T19:19:39"/>
    <s v="Health, Wellness &amp; Medical Supplies"/>
    <s v="Nice affordable BP checker!"/>
    <s v="Complete"/>
    <s v="Valid"/>
  </r>
  <r>
    <x v="235"/>
    <s v="PROD236"/>
    <n v="4"/>
    <d v="2025-02-20T19:52:26"/>
    <s v="Health, Wellness &amp; Medical Supplies"/>
    <s v="I love the IOS app"/>
    <s v="Complete"/>
    <s v="Valid"/>
  </r>
  <r>
    <x v="236"/>
    <s v="PROD237"/>
    <n v="5"/>
    <d v="2025-02-20T21:07:54"/>
    <s v="Health, Wellness &amp; Medical Supplies"/>
    <s v="Love the App"/>
    <s v="Complete"/>
    <s v="Valid"/>
  </r>
  <r>
    <x v="237"/>
    <s v="PROD238"/>
    <n v="5"/>
    <d v="2025-02-21T00:50:48"/>
    <s v="Health, Wellness &amp; Medical Supplies"/>
    <s v="Another great iHealth product"/>
    <s v="Complete"/>
    <s v="Valid"/>
  </r>
  <r>
    <x v="238"/>
    <s v="PROD239"/>
    <n v="5"/>
    <d v="2025-02-21T07:49:06"/>
    <s v="Health, Wellness &amp; Medical Supplies"/>
    <s v="Blood Pressure monitor that works great."/>
    <s v="Complete"/>
    <s v="Valid"/>
  </r>
  <r>
    <x v="239"/>
    <s v="PROD240"/>
    <n v="5"/>
    <d v="2025-02-21T09:14:08"/>
    <s v="Health, Wellness &amp; Medical Supplies"/>
    <s v="Get this one!"/>
    <s v="Complete"/>
    <s v="Valid"/>
  </r>
  <r>
    <x v="240"/>
    <s v="PROD241"/>
    <n v="5"/>
    <d v="2025-02-21T10:35:04"/>
    <s v="Electronics"/>
    <s v="Rebel T7 Camera"/>
    <s v="Complete"/>
    <s v="Valid"/>
  </r>
  <r>
    <x v="241"/>
    <s v="PROD242"/>
    <n v="5"/>
    <d v="2025-02-21T18:48:37"/>
    <s v="Electronics"/>
    <s v="It is a great package but a buy a new neck strap if you can"/>
    <s v="Complete"/>
    <s v="Valid"/>
  </r>
  <r>
    <x v="242"/>
    <s v="PROD243"/>
    <n v="5"/>
    <d v="2025-02-22T03:41:02"/>
    <s v="Electronics"/>
    <s v="Great first DSLR camera!"/>
    <s v="Complete"/>
    <s v="Valid"/>
  </r>
  <r>
    <x v="243"/>
    <s v="PROD244"/>
    <n v="5"/>
    <d v="2025-02-22T16:48:39"/>
    <s v="Electronics"/>
    <s v="Good camera"/>
    <s v="Complete"/>
    <s v="Valid"/>
  </r>
  <r>
    <x v="244"/>
    <s v="PROD245"/>
    <n v="4"/>
    <d v="2025-02-23T00:20:59"/>
    <s v="Electronics"/>
    <s v="Great camera, easy to use but needs a power cord."/>
    <s v="Complete"/>
    <s v="Valid"/>
  </r>
  <r>
    <x v="245"/>
    <s v="PROD246"/>
    <n v="5"/>
    <d v="2025-02-23T02:52:29"/>
    <s v="Electronics"/>
    <s v="Canon camera"/>
    <s v="Complete"/>
    <s v="Valid"/>
  </r>
  <r>
    <x v="246"/>
    <s v="PROD247"/>
    <n v="5"/>
    <d v="2025-02-23T17:20:43"/>
    <s v="Electronics"/>
    <s v="Reliable camera.  Nice picture quality and easy for a novice to use."/>
    <s v="Complete"/>
    <s v="Valid"/>
  </r>
  <r>
    <x v="247"/>
    <s v="PROD248"/>
    <n v="5"/>
    <d v="2025-02-23T17:44:23"/>
    <s v="Electronics"/>
    <s v="Stay on Point"/>
    <s v="Complete"/>
    <s v="Valid"/>
  </r>
  <r>
    <x v="248"/>
    <s v="PROD249"/>
    <n v="4"/>
    <d v="2025-02-24T04:35:15"/>
    <s v="Electronics"/>
    <s v="Very Good overall"/>
    <s v="Complete"/>
    <s v="Valid"/>
  </r>
  <r>
    <x v="249"/>
    <s v="PROD250"/>
    <n v="3"/>
    <d v="2025-02-24T05:26:56"/>
    <s v="Electronics"/>
    <s v="Rebel T7 Camera"/>
    <s v="Complete"/>
    <s v="Valid"/>
  </r>
  <r>
    <x v="250"/>
    <s v="PROD251"/>
    <n v="5"/>
    <d v="2025-02-24T10:35:37"/>
    <s v="Electronics"/>
    <s v="Great"/>
    <s v="Complete"/>
    <s v="Valid"/>
  </r>
  <r>
    <x v="251"/>
    <s v="PROD252"/>
    <n v="4"/>
    <d v="2025-02-25T05:44:17"/>
    <s v="Electronics"/>
    <s v="Capturing Moments with Excellence"/>
    <s v="Complete"/>
    <s v="Valid"/>
  </r>
  <r>
    <x v="252"/>
    <s v="PROD253"/>
    <n v="4"/>
    <d v="2025-02-25T11:39:35"/>
    <s v="Electronics"/>
    <s v="Camera bag to small for camera and accessories"/>
    <s v="Complete"/>
    <s v="Valid"/>
  </r>
  <r>
    <x v="253"/>
    <s v="PROD254"/>
    <n v="4"/>
    <d v="2025-02-25T13:57:13"/>
    <s v="Electronics"/>
    <s v="Spectacular"/>
    <s v="Complete"/>
    <s v="Valid"/>
  </r>
  <r>
    <x v="254"/>
    <s v="PROD255"/>
    <n v="5"/>
    <d v="2025-02-25T23:37:33"/>
    <s v="Electronics"/>
    <s v="Charger - EURO Plug"/>
    <s v="Complete"/>
    <s v="Valid"/>
  </r>
  <r>
    <x v="255"/>
    <s v="PROD256"/>
    <n v="5"/>
    <d v="2025-02-26T04:09:39"/>
    <s v="Electronics"/>
    <s v="Good quality camera set up!"/>
    <s v="Complete"/>
    <s v="Valid"/>
  </r>
  <r>
    <x v="256"/>
    <s v="PROD257"/>
    <n v="3"/>
    <d v="2025-02-26T12:48:31"/>
    <s v="Electronics"/>
    <s v="Less than $20 worth of extra &quot;lenses&quot;."/>
    <s v="Complete"/>
    <s v="Valid"/>
  </r>
  <r>
    <x v="257"/>
    <s v="PROD258"/>
    <n v="3"/>
    <d v="2025-02-27T05:26:18"/>
    <s v="Electronics"/>
    <s v="Camera is great. Don't get the Bundle."/>
    <s v="Complete"/>
    <s v="Valid"/>
  </r>
  <r>
    <x v="258"/>
    <s v="PROD259"/>
    <n v="5"/>
    <d v="2025-02-27T07:27:52"/>
    <s v="Electronics"/>
    <s v="Great value, Good Package, not all &quot;Canon&quot; equipment"/>
    <s v="Complete"/>
    <s v="Valid"/>
  </r>
  <r>
    <x v="259"/>
    <s v="PROD260"/>
    <n v="5"/>
    <d v="2025-02-27T12:20:02"/>
    <s v="Electronics"/>
    <s v="Easy to use"/>
    <s v="Complete"/>
    <s v="Valid"/>
  </r>
  <r>
    <x v="260"/>
    <s v="PROD261"/>
    <n v="5"/>
    <d v="2025-02-27T17:00:34"/>
    <s v="Electronics"/>
    <s v="Perfect DSLR camera for starters"/>
    <s v="Complete"/>
    <s v="Valid"/>
  </r>
  <r>
    <x v="261"/>
    <s v="PROD262"/>
    <n v="4"/>
    <d v="2025-02-27T20:40:54"/>
    <s v="Electronics"/>
    <s v="Beginner, feels good to use"/>
    <s v="Complete"/>
    <s v="Valid"/>
  </r>
  <r>
    <x v="262"/>
    <s v="PROD263"/>
    <n v="5"/>
    <d v="2025-02-27T21:17:11"/>
    <s v="Electronics"/>
    <s v="Very good quality"/>
    <s v="Complete"/>
    <s v="Valid"/>
  </r>
  <r>
    <x v="263"/>
    <s v="PROD264"/>
    <n v="5"/>
    <d v="2025-02-27T22:37:20"/>
    <s v="Electronics"/>
    <s v="Amazing Camera, &quot;Okay&quot; bundle"/>
    <s v="Complete"/>
    <s v="Valid"/>
  </r>
  <r>
    <x v="264"/>
    <s v="PROD265"/>
    <n v="3"/>
    <d v="2025-02-28T13:50:37"/>
    <s v="Electronics"/>
    <s v="Unsure about value of this"/>
    <s v="Complete"/>
    <s v="Valid"/>
  </r>
  <r>
    <x v="265"/>
    <s v="PROD266"/>
    <n v="4"/>
    <d v="2025-02-28T22:11:53"/>
    <s v="Electronics"/>
    <s v="Piece of bundle missing"/>
    <s v="Complete"/>
    <s v="Valid"/>
  </r>
  <r>
    <x v="266"/>
    <s v="PROD267"/>
    <n v="3"/>
    <d v="2025-03-01T01:43:27"/>
    <s v="Electronics"/>
    <s v="Forget the &quot;Bundle&quot;"/>
    <s v="Complete"/>
    <s v="Valid"/>
  </r>
  <r>
    <x v="267"/>
    <s v="PROD268"/>
    <n v="5"/>
    <d v="2025-03-01T04:18:23"/>
    <s v="Electronics"/>
    <s v="LOVE LOVE LOVE"/>
    <s v="Complete"/>
    <s v="Valid"/>
  </r>
  <r>
    <x v="268"/>
    <s v="PROD269"/>
    <n v="5"/>
    <d v="2025-03-01T08:14:53"/>
    <s v="Electronics"/>
    <s v="Iâ€™m a Canon Fan"/>
    <s v="Complete"/>
    <s v="Valid"/>
  </r>
  <r>
    <x v="269"/>
    <s v="PROD270"/>
    <n v="5"/>
    <d v="2025-03-01T08:33:54"/>
    <s v="Electronics"/>
    <s v="Perfect starter kit"/>
    <s v="Complete"/>
    <s v="Valid"/>
  </r>
  <r>
    <x v="270"/>
    <s v="PROD271"/>
    <n v="5"/>
    <d v="2025-03-01T08:35:03"/>
    <s v="Grocery &amp; Gourmet Food"/>
    <s v="Delicious Cheese Powder!"/>
    <s v="Complete"/>
    <s v="Valid"/>
  </r>
  <r>
    <x v="271"/>
    <s v="PROD272"/>
    <n v="5"/>
    <d v="2025-03-01T09:58:51"/>
    <s v="Grocery &amp; Gourmet Food"/>
    <s v="Love this cheese product"/>
    <s v="Complete"/>
    <s v="Valid"/>
  </r>
  <r>
    <x v="272"/>
    <s v="PROD273"/>
    <n v="5"/>
    <d v="2025-03-01T19:06:53"/>
    <s v="Grocery &amp; Gourmet Food"/>
    <s v="Better than Kraft Macaroni and Cheese sauce, versatile, large package."/>
    <s v="Complete"/>
    <s v="Valid"/>
  </r>
  <r>
    <x v="273"/>
    <s v="PROD274"/>
    <n v="4"/>
    <d v="2025-03-01T22:45:03"/>
    <s v="Grocery &amp; Gourmet Food"/>
    <s v="Not Kraft"/>
    <s v="Complete"/>
    <s v="Valid"/>
  </r>
  <r>
    <x v="274"/>
    <s v="PROD275"/>
    <n v="5"/>
    <d v="2025-03-02T00:32:29"/>
    <s v="Grocery &amp; Gourmet Food"/>
    <s v="looooong term pantry, emergency prep, 25 year shelf life unopened, stacking calories"/>
    <s v="Complete"/>
    <s v="Valid"/>
  </r>
  <r>
    <x v="275"/>
    <s v="PROD276"/>
    <n v="5"/>
    <d v="2025-03-02T02:48:39"/>
    <s v="Grocery &amp; Gourmet Food"/>
    <s v="Item just as described."/>
    <s v="Complete"/>
    <s v="Valid"/>
  </r>
  <r>
    <x v="276"/>
    <s v="PROD277"/>
    <n v="5"/>
    <d v="2025-03-02T08:52:46"/>
    <s v="Grocery &amp; Gourmet Food"/>
    <s v="Supplies for bulk Mac n Cheese"/>
    <s v="Complete"/>
    <s v="Valid"/>
  </r>
  <r>
    <x v="277"/>
    <s v="PROD278"/>
    <n v="3"/>
    <d v="2025-03-02T09:10:26"/>
    <s v="Grocery &amp; Gourmet Food"/>
    <s v="Cheese Powder"/>
    <s v="Complete"/>
    <s v="Valid"/>
  </r>
  <r>
    <x v="278"/>
    <s v="PROD279"/>
    <n v="4"/>
    <d v="2025-03-02T18:59:23"/>
    <s v="Grocery &amp; Gourmet Food"/>
    <s v="Tasty, Handy, Tastes like cheese, but lots of sodium"/>
    <s v="Complete"/>
    <s v="Valid"/>
  </r>
  <r>
    <x v="279"/>
    <s v="PROD280"/>
    <n v="5"/>
    <d v="2025-03-02T23:52:41"/>
    <s v="Grocery &amp; Gourmet Food"/>
    <s v="I believe it's cheddar"/>
    <s v="Complete"/>
    <s v="Valid"/>
  </r>
  <r>
    <x v="280"/>
    <s v="PROD281"/>
    <n v="3"/>
    <d v="2025-03-03T03:22:45"/>
    <s v="Grocery &amp; Gourmet Food"/>
    <s v="Decent but  misses the mark"/>
    <s v="Complete"/>
    <s v="Valid"/>
  </r>
  <r>
    <x v="281"/>
    <s v="PROD282"/>
    <n v="5"/>
    <d v="2025-03-03T06:18:25"/>
    <s v="Grocery &amp; Gourmet Food"/>
    <s v="Tastes great but be aware-"/>
    <s v="Complete"/>
    <s v="Valid"/>
  </r>
  <r>
    <x v="282"/>
    <s v="PROD283"/>
    <n v="5"/>
    <d v="2025-03-03T08:26:22"/>
    <s v="Grocery &amp; Gourmet Food"/>
    <s v="Nice to keep on hand! Highly recommend!"/>
    <s v="Complete"/>
    <s v="Valid"/>
  </r>
  <r>
    <x v="283"/>
    <s v="PROD284"/>
    <n v="3"/>
    <d v="2025-03-03T10:08:13"/>
    <s v="Grocery &amp; Gourmet Food"/>
    <s v="If vanilla pudding were cheese flavored"/>
    <s v="Complete"/>
    <s v="Valid"/>
  </r>
  <r>
    <x v="284"/>
    <s v="PROD285"/>
    <n v="5"/>
    <d v="2025-03-03T12:11:29"/>
    <s v="Grocery &amp; Gourmet Food"/>
    <s v="love it"/>
    <s v="Complete"/>
    <s v="Valid"/>
  </r>
  <r>
    <x v="285"/>
    <s v="PROD286"/>
    <n v="4"/>
    <d v="2025-03-03T19:27:33"/>
    <s v="Grocery &amp; Gourmet Food"/>
    <s v="Pretty good but not good on its own"/>
    <s v="Complete"/>
    <s v="Valid"/>
  </r>
  <r>
    <x v="286"/>
    <s v="PROD287"/>
    <n v="5"/>
    <d v="2025-03-03T19:49:53"/>
    <s v="Grocery &amp; Gourmet Food"/>
    <s v="Great for long term food storage"/>
    <s v="Complete"/>
    <s v="Valid"/>
  </r>
  <r>
    <x v="287"/>
    <s v="PROD288"/>
    <n v="5"/>
    <d v="2025-03-04T00:07:57"/>
    <s v="Grocery &amp; Gourmet Food"/>
    <s v="Arrived in excellent shape. 15 months old but 30% off coupon made it worth while."/>
    <s v="Complete"/>
    <s v="Valid"/>
  </r>
  <r>
    <x v="288"/>
    <s v="PROD289"/>
    <n v="5"/>
    <d v="2025-03-04T03:08:25"/>
    <s v="Grocery &amp; Gourmet Food"/>
    <s v="Great taste, easy to use, LOTS in the can"/>
    <s v="Complete"/>
    <s v="Valid"/>
  </r>
  <r>
    <x v="289"/>
    <s v="PROD290"/>
    <n v="5"/>
    <d v="2025-03-04T10:59:46"/>
    <s v="Grocery &amp; Gourmet Food"/>
    <s v="Super fast shipping just as pictured!"/>
    <s v="Complete"/>
    <s v="Valid"/>
  </r>
  <r>
    <x v="290"/>
    <s v="PROD291"/>
    <n v="5"/>
    <d v="2025-03-04T17:44:46"/>
    <s v="Toys, Games &amp; Hobbies"/>
    <s v="Checkmate in Style: The Perfect Blend of Tradition and Portability!"/>
    <s v="Complete"/>
    <s v="Valid"/>
  </r>
  <r>
    <x v="291"/>
    <s v="PROD292"/>
    <n v="5"/>
    <d v="2025-03-04T18:03:11"/>
    <s v="Toys, Games &amp; Hobbies"/>
    <s v="Very sturdy"/>
    <s v="Complete"/>
    <s v="Valid"/>
  </r>
  <r>
    <x v="292"/>
    <s v="PROD293"/>
    <n v="5"/>
    <d v="2025-03-05T02:37:34"/>
    <s v="Toys, Games &amp; Hobbies"/>
    <s v="Excellent Magnetic Chess Set !"/>
    <s v="Complete"/>
    <s v="Valid"/>
  </r>
  <r>
    <x v="293"/>
    <s v="PROD294"/>
    <n v="5"/>
    <d v="2025-03-05T04:02:45"/>
    <s v="Toys, Games &amp; Hobbies"/>
    <s v="Beautiful chess set that travels well!"/>
    <s v="Complete"/>
    <s v="Valid"/>
  </r>
  <r>
    <x v="294"/>
    <s v="PROD295"/>
    <n v="4"/>
    <d v="2025-03-05T11:01:17"/>
    <s v="Toys, Games &amp; Hobbies"/>
    <s v="Nice Set. Good Price."/>
    <s v="Complete"/>
    <s v="Valid"/>
  </r>
  <r>
    <x v="295"/>
    <s v="PROD296"/>
    <n v="5"/>
    <d v="2025-03-05T14:24:28"/>
    <s v="Toys, Games &amp; Hobbies"/>
    <s v="Great Quality for the price."/>
    <s v="Complete"/>
    <s v="Valid"/>
  </r>
  <r>
    <x v="296"/>
    <s v="PROD297"/>
    <n v="5"/>
    <d v="2025-03-05T22:31:45"/>
    <s v="Toys, Games &amp; Hobbies"/>
    <s v="Solid quality."/>
    <s v="Complete"/>
    <s v="Valid"/>
  </r>
  <r>
    <x v="297"/>
    <s v="PROD298"/>
    <n v="5"/>
    <d v="2025-03-06T02:19:42"/>
    <s v="Toys, Games &amp; Hobbies"/>
    <s v="Beautifully crafted"/>
    <s v="Complete"/>
    <s v="Valid"/>
  </r>
  <r>
    <x v="298"/>
    <s v="PROD299"/>
    <n v="5"/>
    <d v="2025-03-06T03:05:41"/>
    <s v="Toys, Games &amp; Hobbies"/>
    <s v="Great Quality!"/>
    <s v="Complete"/>
    <s v="Valid"/>
  </r>
  <r>
    <x v="299"/>
    <s v="PROD300"/>
    <n v="5"/>
    <d v="2025-03-06T10:30:44"/>
    <s v="Toys, Games &amp; Hobbies"/>
    <s v="Beautiful set"/>
    <s v="Complete"/>
    <s v="Valid"/>
  </r>
  <r>
    <x v="300"/>
    <s v="PROD301"/>
    <n v="4"/>
    <d v="2025-03-06T14:07:54"/>
    <s v="Toys, Games &amp; Hobbies"/>
    <s v="Nice except for checkers."/>
    <s v="Complete"/>
    <s v="Valid"/>
  </r>
  <r>
    <x v="301"/>
    <s v="PROD302"/>
    <n v="5"/>
    <d v="2025-03-06T14:37:55"/>
    <s v="Toys, Games &amp; Hobbies"/>
    <s v="very pleased !!!"/>
    <s v="Complete"/>
    <s v="Valid"/>
  </r>
  <r>
    <x v="302"/>
    <s v="PROD303"/>
    <n v="5"/>
    <d v="2025-03-07T03:54:29"/>
    <s v="Toys, Games &amp; Hobbies"/>
    <s v="This is what I wanted, high quality and beautiful!"/>
    <s v="Complete"/>
    <s v="Valid"/>
  </r>
  <r>
    <x v="303"/>
    <s v="PROD304"/>
    <n v="5"/>
    <d v="2025-03-07T21:38:18"/>
    <s v="Toys, Games &amp; Hobbies"/>
    <s v="Magnetic chess boardâ€¦LOVE!"/>
    <s v="Complete"/>
    <s v="Valid"/>
  </r>
  <r>
    <x v="304"/>
    <s v="PROD305"/>
    <n v="5"/>
    <d v="2025-03-08T00:21:44"/>
    <s v="Toys, Games &amp; Hobbies"/>
    <s v="Beautiful chess set"/>
    <s v="Complete"/>
    <s v="Valid"/>
  </r>
  <r>
    <x v="305"/>
    <s v="PROD306"/>
    <n v="5"/>
    <d v="2025-03-08T11:07:40"/>
    <s v="Toys, Games &amp; Hobbies"/>
    <s v="Chess game set! I liked that it was portable"/>
    <s v="Complete"/>
    <s v="Valid"/>
  </r>
  <r>
    <x v="306"/>
    <s v="PROD307"/>
    <n v="5"/>
    <d v="2025-03-09T12:03:34"/>
    <s v="Toys, Games &amp; Hobbies"/>
    <s v="Great quality!"/>
    <s v="Complete"/>
    <s v="Valid"/>
  </r>
  <r>
    <x v="307"/>
    <s v="PROD308"/>
    <n v="5"/>
    <d v="2025-03-09T14:03:08"/>
    <s v="Toys, Games &amp; Hobbies"/>
    <s v="Magnets are strong"/>
    <s v="Complete"/>
    <s v="Valid"/>
  </r>
  <r>
    <x v="308"/>
    <s v="PROD309"/>
    <n v="5"/>
    <d v="2025-03-09T23:45:52"/>
    <s v="Toys, Games &amp; Hobbies"/>
    <s v="really nice set"/>
    <s v="Complete"/>
    <s v="Valid"/>
  </r>
  <r>
    <x v="309"/>
    <s v="PROD310"/>
    <n v="5"/>
    <d v="2025-03-10T00:53:45"/>
    <s v="Toys, Games &amp; Hobbies"/>
    <s v="Love it"/>
    <s v="Complete"/>
    <s v="Valid"/>
  </r>
  <r>
    <x v="310"/>
    <s v="PROD311"/>
    <n v="5"/>
    <d v="2025-03-10T05:05:02"/>
    <s v="Grocery &amp; Gourmet Food"/>
    <s v="Great Value"/>
    <s v="Complete"/>
    <s v="Valid"/>
  </r>
  <r>
    <x v="311"/>
    <s v="PROD312"/>
    <n v="5"/>
    <d v="2025-03-10T07:22:57"/>
    <s v="Grocery &amp; Gourmet Food"/>
    <s v="Very good variety"/>
    <s v="Complete"/>
    <s v="Valid"/>
  </r>
  <r>
    <x v="312"/>
    <s v="PROD313"/>
    <n v="5"/>
    <d v="2025-03-10T09:42:55"/>
    <s v="Grocery &amp; Gourmet Food"/>
    <s v="Same good old products"/>
    <s v="Complete"/>
    <s v="Valid"/>
  </r>
  <r>
    <x v="313"/>
    <s v="PROD314"/>
    <n v="4"/>
    <d v="2025-03-10T18:14:51"/>
    <s v="Grocery &amp; Gourmet Food"/>
    <s v="Great for lunches!"/>
    <s v="Complete"/>
    <s v="Valid"/>
  </r>
  <r>
    <x v="314"/>
    <s v="PROD315"/>
    <n v="5"/>
    <d v="2025-03-11T08:22:21"/>
    <s v="Grocery &amp; Gourmet Food"/>
    <s v="Cost"/>
    <s v="Complete"/>
    <s v="Valid"/>
  </r>
  <r>
    <x v="315"/>
    <s v="PROD316"/>
    <n v="5"/>
    <d v="2025-03-11T09:09:22"/>
    <s v="Grocery &amp; Gourmet Food"/>
    <s v="Tasty"/>
    <s v="Complete"/>
    <s v="Valid"/>
  </r>
  <r>
    <x v="316"/>
    <s v="PROD317"/>
    <n v="5"/>
    <d v="2025-03-11T15:45:45"/>
    <s v="Grocery &amp; Gourmet Food"/>
    <s v="This is a fantastic item and I highly recommend it."/>
    <s v="Complete"/>
    <s v="Valid"/>
  </r>
  <r>
    <x v="317"/>
    <s v="PROD318"/>
    <n v="3"/>
    <d v="2025-03-11T16:30:59"/>
    <s v="Grocery &amp; Gourmet Food"/>
    <s v="Wasn't complete"/>
    <s v="Complete"/>
    <s v="Valid"/>
  </r>
  <r>
    <x v="318"/>
    <s v="PROD319"/>
    <n v="4"/>
    <d v="2025-03-11T22:15:06"/>
    <s v="Grocery &amp; Gourmet Food"/>
    <s v="Good product"/>
    <s v="Complete"/>
    <s v="Valid"/>
  </r>
  <r>
    <x v="319"/>
    <s v="PROD320"/>
    <n v="5"/>
    <d v="2025-03-12T11:36:05"/>
    <s v="Grocery &amp; Gourmet Food"/>
    <s v="Great Lays Chips"/>
    <s v="Complete"/>
    <s v="Valid"/>
  </r>
  <r>
    <x v="320"/>
    <s v="PROD321"/>
    <n v="5"/>
    <d v="2025-03-12T13:50:14"/>
    <s v="Grocery &amp; Gourmet Food"/>
    <s v="Great"/>
    <s v="Complete"/>
    <s v="Valid"/>
  </r>
  <r>
    <x v="321"/>
    <s v="PROD322"/>
    <n v="4"/>
    <d v="2025-03-12T14:52:13"/>
    <s v="Grocery &amp; Gourmet Food"/>
    <s v="Great selection but eat fast"/>
    <s v="Complete"/>
    <s v="Valid"/>
  </r>
  <r>
    <x v="322"/>
    <s v="PROD323"/>
    <n v="5"/>
    <d v="2025-03-13T06:13:56"/>
    <s v="Grocery &amp; Gourmet Food"/>
    <s v="The price and quality"/>
    <s v="Complete"/>
    <s v="Valid"/>
  </r>
  <r>
    <x v="323"/>
    <s v="PROD324"/>
    <n v="5"/>
    <d v="2025-03-13T14:23:38"/>
    <s v="Grocery &amp; Gourmet Food"/>
    <s v="Review"/>
    <s v="Complete"/>
    <s v="Valid"/>
  </r>
  <r>
    <x v="324"/>
    <s v="PROD325"/>
    <n v="5"/>
    <d v="2025-03-13T21:43:17"/>
    <s v="Grocery &amp; Gourmet Food"/>
    <s v="Great buy"/>
    <s v="Complete"/>
    <s v="Valid"/>
  </r>
  <r>
    <x v="325"/>
    <s v="PROD326"/>
    <n v="5"/>
    <d v="2025-03-14T04:00:51"/>
    <s v="Grocery &amp; Gourmet Food"/>
    <s v="Great grocery"/>
    <s v="Complete"/>
    <s v="Valid"/>
  </r>
  <r>
    <x v="326"/>
    <s v="PROD327"/>
    <n v="5"/>
    <d v="2025-03-14T20:23:45"/>
    <s v="Grocery &amp; Gourmet Food"/>
    <s v="Good deal"/>
    <s v="Complete"/>
    <s v="Valid"/>
  </r>
  <r>
    <x v="327"/>
    <s v="PROD328"/>
    <n v="5"/>
    <d v="2025-03-15T06:22:03"/>
    <s v="Grocery &amp; Gourmet Food"/>
    <s v="These are for the children"/>
    <s v="Complete"/>
    <s v="Valid"/>
  </r>
  <r>
    <x v="328"/>
    <s v="PROD329"/>
    <n v="5"/>
    <d v="2025-03-15T17:58:35"/>
    <s v="Grocery &amp; Gourmet Food"/>
    <s v="excellnt item"/>
    <s v="Complete"/>
    <s v="Valid"/>
  </r>
  <r>
    <x v="329"/>
    <s v="PROD330"/>
    <n v="5"/>
    <d v="2025-03-15T19:39:45"/>
    <s v="Grocery &amp; Gourmet Food"/>
    <s v="Good Gift Idea"/>
    <s v="Complete"/>
    <s v="Valid"/>
  </r>
  <r>
    <x v="330"/>
    <s v="PROD331"/>
    <n v="5"/>
    <d v="2025-03-15T20:09:30"/>
    <s v="kitchen"/>
    <s v="good value"/>
    <s v="Complete"/>
    <s v="Valid"/>
  </r>
  <r>
    <x v="331"/>
    <s v="PROD332"/>
    <n v="5"/>
    <d v="2025-03-15T20:52:31"/>
    <s v="kitchen"/>
    <s v="Beautiful and well made - but very loud audible sounder upon brew completion!"/>
    <s v="Complete"/>
    <s v="Valid"/>
  </r>
  <r>
    <x v="332"/>
    <s v="PROD333"/>
    <n v="4"/>
    <d v="2025-03-15T22:44:56"/>
    <s v="kitchen"/>
    <s v="It  has a few design flaws, but--most important-- it makes very good coffee"/>
    <s v="Complete"/>
    <s v="Valid"/>
  </r>
  <r>
    <x v="333"/>
    <s v="PROD334"/>
    <n v="5"/>
    <d v="2025-03-16T00:37:02"/>
    <s v="kitchen"/>
    <s v="It brews a hot, delicious first cup of coffee and doesnâ€™t take too long. We love it."/>
    <s v="Complete"/>
    <s v="Valid"/>
  </r>
  <r>
    <x v="334"/>
    <s v="PROD335"/>
    <n v="5"/>
    <d v="2025-03-16T04:46:29"/>
    <s v="kitchen"/>
    <s v="Easy to program!"/>
    <s v="Complete"/>
    <s v="Valid"/>
  </r>
  <r>
    <x v="335"/>
    <s v="PROD336"/>
    <n v="5"/>
    <d v="2025-03-16T09:17:28"/>
    <s v="kitchen"/>
    <s v="Great Coffee Maker"/>
    <s v="Complete"/>
    <s v="Valid"/>
  </r>
  <r>
    <x v="336"/>
    <s v="PROD337"/>
    <n v="5"/>
    <d v="2025-03-16T09:44:56"/>
    <s v="kitchen"/>
    <s v="Good coffee from an easy to operate, no BS coffee maker"/>
    <s v="Complete"/>
    <s v="Valid"/>
  </r>
  <r>
    <x v="337"/>
    <s v="PROD338"/>
    <n v="4"/>
    <d v="2025-03-16T12:04:45"/>
    <s v="kitchen"/>
    <s v="4 stars"/>
    <s v="Complete"/>
    <s v="Valid"/>
  </r>
  <r>
    <x v="338"/>
    <s v="PROD339"/>
    <n v="4"/>
    <d v="2025-03-16T16:15:34"/>
    <s v="kitchen"/>
    <s v="Good for price, some limitations."/>
    <s v="Complete"/>
    <s v="Valid"/>
  </r>
  <r>
    <x v="339"/>
    <s v="PROD340"/>
    <n v="5"/>
    <d v="2025-03-16T19:00:56"/>
    <s v="kitchen"/>
    <s v="Love it!"/>
    <s v="Complete"/>
    <s v="Valid"/>
  </r>
  <r>
    <x v="340"/>
    <s v="PROD341"/>
    <n v="4"/>
    <d v="2025-03-17T00:06:00"/>
    <s v="kitchen"/>
    <s v="Great coffee"/>
    <s v="Complete"/>
    <s v="Valid"/>
  </r>
  <r>
    <x v="341"/>
    <s v="PROD342"/>
    <n v="5"/>
    <d v="2025-03-17T09:18:25"/>
    <s v="kitchen"/>
    <s v="Very nice ðŸ‘"/>
    <s v="Complete"/>
    <s v="Valid"/>
  </r>
  <r>
    <x v="342"/>
    <s v="PROD343"/>
    <n v="4"/>
    <d v="2025-03-17T12:16:03"/>
    <s v="kitchen"/>
    <s v="Likely a good value"/>
    <s v="Complete"/>
    <s v="Valid"/>
  </r>
  <r>
    <x v="211"/>
    <s v="PROD344"/>
    <n v="5"/>
    <d v="2025-03-18T12:30:01"/>
    <s v="kitchen"/>
    <s v="Excelente"/>
    <s v="Complete"/>
    <s v="Valid"/>
  </r>
  <r>
    <x v="343"/>
    <s v="PROD345"/>
    <n v="4"/>
    <d v="2025-03-18T19:48:31"/>
    <s v="kitchen"/>
    <s v="High Quality Coffee Maker,  White with Silver Trim"/>
    <s v="Complete"/>
    <s v="Valid"/>
  </r>
  <r>
    <x v="344"/>
    <s v="PROD346"/>
    <n v="5"/>
    <d v="2025-03-19T00:34:03"/>
    <s v="kitchen"/>
    <s v="Good stuff"/>
    <s v="Complete"/>
    <s v="Valid"/>
  </r>
  <r>
    <x v="345"/>
    <s v="PROD347"/>
    <n v="3"/>
    <d v="2025-03-19T05:18:04"/>
    <s v="kitchen"/>
    <s v="It has a very bad smell after brewing the coffee"/>
    <s v="Complete"/>
    <s v="Valid"/>
  </r>
  <r>
    <x v="346"/>
    <s v="PROD348"/>
    <n v="5"/>
    <d v="2025-03-19T05:59:09"/>
    <s v="kitchen"/>
    <s v="Magic coffee maker."/>
    <s v="Complete"/>
    <s v="Valid"/>
  </r>
  <r>
    <x v="347"/>
    <s v="PROD349"/>
    <n v="4"/>
    <d v="2025-03-19T08:01:31"/>
    <s v="kitchen"/>
    <s v="Overall I like the coffee maker."/>
    <s v="Complete"/>
    <s v="Valid"/>
  </r>
  <r>
    <x v="348"/>
    <s v="PROD350"/>
    <n v="5"/>
    <d v="2025-03-19T08:50:13"/>
    <s v="kitchen"/>
    <s v="Works great"/>
    <s v="Complete"/>
    <s v="Valid"/>
  </r>
  <r>
    <x v="349"/>
    <s v="PROD351"/>
    <n v="5"/>
    <d v="2025-03-19T10:10:34"/>
    <s v="Pet Supplies"/>
    <s v="Very effective"/>
    <s v="Complete"/>
    <s v="Valid"/>
  </r>
  <r>
    <x v="350"/>
    <s v="PROD352"/>
    <n v="5"/>
    <d v="2025-03-19T12:09:12"/>
    <s v="Pet Supplies"/>
    <s v="1YEAR of USE!! FULL RVW GOOD/BAD"/>
    <s v="Complete"/>
    <s v="Valid"/>
  </r>
  <r>
    <x v="351"/>
    <s v="PROD353"/>
    <n v="5"/>
    <d v="2025-03-19T23:32:35"/>
    <s v="Pet Supplies"/>
    <s v="Very effective and easy to use."/>
    <s v="Complete"/>
    <s v="Valid"/>
  </r>
  <r>
    <x v="352"/>
    <s v="PROD354"/>
    <n v="4"/>
    <d v="2025-03-20T02:51:49"/>
    <s v="Pet Supplies"/>
    <s v="Great value and easy setup and use"/>
    <s v="Complete"/>
    <s v="Valid"/>
  </r>
  <r>
    <x v="353"/>
    <s v="PROD355"/>
    <n v="5"/>
    <d v="2025-03-21T01:18:01"/>
    <s v="Pet Supplies"/>
    <s v="They fixed the one problem I had with this collar on the newest revision, Highly Recommend."/>
    <s v="Complete"/>
    <s v="Valid"/>
  </r>
  <r>
    <x v="354"/>
    <s v="PROD356"/>
    <n v="5"/>
    <d v="2025-03-21T01:39:52"/>
    <s v="Pet Supplies"/>
    <s v="&quot;Incredibly Effective Dog Collar&quot;"/>
    <s v="Complete"/>
    <s v="Valid"/>
  </r>
  <r>
    <x v="355"/>
    <s v="PROD357"/>
    <n v="5"/>
    <d v="2025-03-21T07:50:01"/>
    <s v="Pet Supplies"/>
    <s v="If you have a rambunctious pup - Buy. It. - long review"/>
    <s v="Complete"/>
    <s v="Valid"/>
  </r>
  <r>
    <x v="356"/>
    <s v="PROD358"/>
    <n v="4"/>
    <d v="2025-03-22T07:50:10"/>
    <s v="Pet Supplies"/>
    <s v="Don't be afraid of the shock. It works."/>
    <s v="Complete"/>
    <s v="Valid"/>
  </r>
  <r>
    <x v="357"/>
    <s v="PROD359"/>
    <n v="5"/>
    <d v="2025-03-22T16:43:25"/>
    <s v="Pet Supplies"/>
    <s v="THE BEST WE HAVE FOUND"/>
    <s v="Complete"/>
    <s v="Valid"/>
  </r>
  <r>
    <x v="358"/>
    <s v="PROD360"/>
    <n v="5"/>
    <d v="2025-03-23T08:44:49"/>
    <s v="Pet Supplies"/>
    <s v="It Works"/>
    <s v="Complete"/>
    <s v="Valid"/>
  </r>
  <r>
    <x v="359"/>
    <s v="PROD361"/>
    <n v="4"/>
    <d v="2025-03-23T14:03:18"/>
    <s v="Pet Supplies"/>
    <s v="Great training collar"/>
    <s v="Complete"/>
    <s v="Valid"/>
  </r>
  <r>
    <x v="360"/>
    <s v="PROD362"/>
    <n v="5"/>
    <d v="2025-03-23T15:02:40"/>
    <s v="Pet Supplies"/>
    <s v="Best $40 spent on a dog!"/>
    <s v="Complete"/>
    <s v="Valid"/>
  </r>
  <r>
    <x v="361"/>
    <s v="PROD363"/>
    <n v="5"/>
    <d v="2025-03-23T19:12:38"/>
    <s v="Pet Supplies"/>
    <s v="It is simple and easy to use very happy"/>
    <s v="Complete"/>
    <s v="Valid"/>
  </r>
  <r>
    <x v="362"/>
    <s v="PROD364"/>
    <n v="4"/>
    <d v="2025-03-23T22:30:09"/>
    <s v="Pet Supplies"/>
    <s v="Great for the value!"/>
    <s v="Complete"/>
    <s v="Valid"/>
  </r>
  <r>
    <x v="363"/>
    <s v="PROD365"/>
    <n v="5"/>
    <d v="2025-03-23T22:53:50"/>
    <s v="Pet Supplies"/>
    <s v="Excellent For Cats"/>
    <s v="Complete"/>
    <s v="Valid"/>
  </r>
  <r>
    <x v="364"/>
    <s v="PROD366"/>
    <n v="5"/>
    <d v="2025-03-24T04:49:00"/>
    <s v="Pet Supplies"/>
    <s v="One word: WOW!"/>
    <s v="Complete"/>
    <s v="Valid"/>
  </r>
  <r>
    <x v="365"/>
    <s v="PROD367"/>
    <n v="5"/>
    <d v="2025-03-24T06:06:08"/>
    <s v="Pet Supplies"/>
    <s v="Geart e collar for small dogs!"/>
    <s v="Complete"/>
    <s v="Valid"/>
  </r>
  <r>
    <x v="366"/>
    <s v="PROD368"/>
    <n v="5"/>
    <d v="2025-03-24T09:06:01"/>
    <s v="Pet Supplies"/>
    <s v="Works great. Batteries lasts long time"/>
    <s v="Complete"/>
    <s v="Valid"/>
  </r>
  <r>
    <x v="367"/>
    <s v="PROD369"/>
    <n v="5"/>
    <d v="2025-03-24T13:49:22"/>
    <s v="Pet Supplies"/>
    <s v="Best by far"/>
    <s v="Complete"/>
    <s v="Valid"/>
  </r>
  <r>
    <x v="368"/>
    <s v="PROD370"/>
    <n v="4"/>
    <d v="2025-03-24T18:44:31"/>
    <s v="Pet Supplies"/>
    <s v="Works to control bad barking behavior"/>
    <s v="Complete"/>
    <s v="Valid"/>
  </r>
  <r>
    <x v="369"/>
    <s v="PROD371"/>
    <n v="5"/>
    <d v="2025-03-24T23:50:29"/>
    <s v="Cloth and accessaries"/>
    <s v="Incredible comfort and cute style"/>
    <s v="Complete"/>
    <s v="Valid"/>
  </r>
  <r>
    <x v="370"/>
    <s v="PROD372"/>
    <n v="5"/>
    <d v="2025-03-25T00:16:09"/>
    <s v="Cloth and accessaries"/>
    <s v="Affordable Comfort"/>
    <s v="Complete"/>
    <s v="Valid"/>
  </r>
  <r>
    <x v="371"/>
    <s v="PROD373"/>
    <n v="5"/>
    <d v="2025-03-25T02:11:07"/>
    <s v="Cloth and accessaries"/>
    <s v="Fantastic"/>
    <s v="Complete"/>
    <s v="Valid"/>
  </r>
  <r>
    <x v="372"/>
    <s v="PROD374"/>
    <n v="4"/>
    <d v="2025-03-25T04:49:54"/>
    <s v="Cloth and accessaries"/>
    <s v="Nice shoes"/>
    <s v="Complete"/>
    <s v="Valid"/>
  </r>
  <r>
    <x v="373"/>
    <s v="PROD375"/>
    <n v="5"/>
    <d v="2025-03-25T14:52:10"/>
    <s v="Cloth and accessaries"/>
    <s v="Satisfied Customer"/>
    <s v="Complete"/>
    <s v="Valid"/>
  </r>
  <r>
    <x v="374"/>
    <s v="PROD376"/>
    <n v="5"/>
    <d v="2025-03-26T00:51:03"/>
    <s v="Cloth and accessaries"/>
    <s v="BEST SHOES FOR CRPS"/>
    <s v="Complete"/>
    <s v="Valid"/>
  </r>
  <r>
    <x v="375"/>
    <s v="PROD377"/>
    <n v="3"/>
    <d v="2025-03-26T13:07:09"/>
    <s v="Cloth and accessaries"/>
    <s v="They are great quality, they run big"/>
    <s v="Complete"/>
    <s v="Valid"/>
  </r>
  <r>
    <x v="376"/>
    <s v="PROD378"/>
    <n v="5"/>
    <d v="2025-03-26T15:34:36"/>
    <s v="Cloth and accessaries"/>
    <s v="Awesome shoes"/>
    <s v="Complete"/>
    <s v="Valid"/>
  </r>
  <r>
    <x v="377"/>
    <s v="PROD379"/>
    <n v="4"/>
    <d v="2025-03-26T21:51:13"/>
    <s v="Cloth and accessaries"/>
    <s v="Please more sizes"/>
    <s v="Complete"/>
    <s v="Valid"/>
  </r>
  <r>
    <x v="378"/>
    <s v="PROD380"/>
    <n v="5"/>
    <d v="2025-03-26T23:44:50"/>
    <s v="Cloth and accessaries"/>
    <s v="Soooo comfortable"/>
    <s v="Complete"/>
    <s v="Valid"/>
  </r>
  <r>
    <x v="379"/>
    <s v="PROD381"/>
    <n v="5"/>
    <d v="2025-03-27T01:16:12"/>
    <s v="Cloth and accessaries"/>
    <s v="My very first pair"/>
    <s v="Complete"/>
    <s v="Valid"/>
  </r>
  <r>
    <x v="380"/>
    <s v="PROD382"/>
    <n v="5"/>
    <d v="2025-03-27T04:13:03"/>
    <s v="Cloth and accessaries"/>
    <s v="Comfortable"/>
    <s v="Complete"/>
    <s v="Valid"/>
  </r>
  <r>
    <x v="381"/>
    <s v="PROD383"/>
    <n v="5"/>
    <d v="2025-03-27T05:09:28"/>
    <s v="Cloth and accessaries"/>
    <s v="Wow"/>
    <s v="Complete"/>
    <s v="Valid"/>
  </r>
  <r>
    <x v="382"/>
    <s v="PROD384"/>
    <n v="5"/>
    <d v="2025-03-27T06:57:42"/>
    <s v="Cloth and accessaries"/>
    <s v="Comfy shoes"/>
    <s v="Complete"/>
    <s v="Valid"/>
  </r>
  <r>
    <x v="383"/>
    <s v="PROD385"/>
    <n v="5"/>
    <d v="2025-03-27T12:34:29"/>
    <s v="Cloth and accessaries"/>
    <s v="I adore these shoes"/>
    <s v="Complete"/>
    <s v="Valid"/>
  </r>
  <r>
    <x v="384"/>
    <s v="PROD386"/>
    <n v="5"/>
    <d v="2025-03-27T14:39:19"/>
    <s v="Cloth and accessaries"/>
    <s v="Las suelas de adentro super comodas"/>
    <s v="Complete"/>
    <s v="Valid"/>
  </r>
  <r>
    <x v="385"/>
    <s v="PROD387"/>
    <n v="5"/>
    <d v="2025-03-27T15:34:10"/>
    <s v="Cloth and accessaries"/>
    <s v="So far - I love these!"/>
    <s v="Complete"/>
    <s v="Valid"/>
  </r>
  <r>
    <x v="386"/>
    <s v="PROD388"/>
    <n v="5"/>
    <d v="2025-03-28T01:25:41"/>
    <s v="Cloth and accessaries"/>
    <s v="Soft"/>
    <s v="Complete"/>
    <s v="Valid"/>
  </r>
  <r>
    <x v="387"/>
    <s v="PROD389"/>
    <n v="5"/>
    <d v="2025-03-28T09:13:57"/>
    <s v="Cloth and accessaries"/>
    <s v="Comfortable"/>
    <s v="Complete"/>
    <s v="Valid"/>
  </r>
  <r>
    <x v="388"/>
    <s v="PROD390"/>
    <n v="4"/>
    <d v="2025-03-28T13:47:53"/>
    <s v="Cloth and accessaries"/>
    <s v="Size"/>
    <s v="Complete"/>
    <s v="Valid"/>
  </r>
  <r>
    <x v="389"/>
    <s v="PROD391"/>
    <n v="5"/>
    <d v="2025-03-28T16:28:29"/>
    <s v="Cloth and accessaries"/>
    <s v="Me encanta"/>
    <s v="Complete"/>
    <s v="Valid"/>
  </r>
  <r>
    <x v="390"/>
    <s v="PROD392"/>
    <n v="5"/>
    <d v="2025-03-29T01:54:07"/>
    <s v="Cloth and accessaries"/>
    <s v="Muy comodos"/>
    <s v="Complete"/>
    <s v="Valid"/>
  </r>
  <r>
    <x v="391"/>
    <s v="PROD393"/>
    <n v="5"/>
    <d v="2025-03-29T05:48:09"/>
    <s v="Cloth and accessaries"/>
    <s v="Comfortable- crocs"/>
    <s v="Complete"/>
    <s v="Valid"/>
  </r>
  <r>
    <x v="392"/>
    <s v="PROD394"/>
    <n v="4"/>
    <d v="2025-03-29T06:19:51"/>
    <s v="Cloth and accessaries"/>
    <s v="Lightweight and comfy"/>
    <s v="Complete"/>
    <s v="Valid"/>
  </r>
  <r>
    <x v="393"/>
    <s v="PROD395"/>
    <n v="5"/>
    <d v="2025-03-29T06:21:42"/>
    <s v="Cloth and accessaries"/>
    <s v="Garden clogs in"/>
    <s v="Complete"/>
    <s v="Valid"/>
  </r>
  <r>
    <x v="394"/>
    <s v="PROD396"/>
    <n v="5"/>
    <d v="2025-03-29T07:22:33"/>
    <s v="Cloth and accessaries"/>
    <s v="Quality"/>
    <s v="Complete"/>
    <s v="Valid"/>
  </r>
  <r>
    <x v="395"/>
    <s v="PROD397"/>
    <n v="5"/>
    <d v="2025-03-29T15:33:23"/>
    <s v="Cloth and accessaries"/>
    <s v="Eases aching feet!"/>
    <s v="Complete"/>
    <s v="Valid"/>
  </r>
  <r>
    <x v="396"/>
    <s v="PROD398"/>
    <n v="5"/>
    <d v="2025-03-30T08:17:48"/>
    <s v="Cloth and accessaries"/>
    <s v="Recommend"/>
    <s v="Complete"/>
    <s v="Valid"/>
  </r>
  <r>
    <x v="397"/>
    <s v="PROD399"/>
    <n v="5"/>
    <d v="2025-03-30T08:19:32"/>
    <s v="Cloth and accessaries"/>
    <s v="recommend completely"/>
    <s v="Complete"/>
    <s v="Valid"/>
  </r>
  <r>
    <x v="398"/>
    <s v="PROD400"/>
    <n v="5"/>
    <d v="2025-03-30T09:20:37"/>
    <s v="Cloth and accessaries"/>
    <s v="Great quality"/>
    <s v="Complete"/>
    <s v="Valid"/>
  </r>
  <r>
    <x v="399"/>
    <s v="PROD401"/>
    <n v="5"/>
    <d v="2025-03-30T12:09:57"/>
    <s v="Electronics"/>
    <s v="Amazing laptop for an astoundingly low price"/>
    <s v="Complete"/>
    <s v="Valid"/>
  </r>
  <r>
    <x v="400"/>
    <s v="PROD402"/>
    <n v="5"/>
    <d v="2025-03-30T21:43:48"/>
    <s v="Electronics"/>
    <s v="Best laptop I had"/>
    <s v="Complete"/>
    <s v="Valid"/>
  </r>
  <r>
    <x v="401"/>
    <s v="PROD403"/>
    <n v="1"/>
    <d v="2025-03-30T21:53:31"/>
    <s v="Electronics"/>
    <s v="Computer is dead after two months and there are no repair options from Samsung"/>
    <s v="Complete"/>
    <s v="Valid"/>
  </r>
  <r>
    <x v="402"/>
    <s v="PROD404"/>
    <n v="5"/>
    <d v="2025-03-30T22:52:57"/>
    <s v="Electronics"/>
    <s v="Slim, powerful and beautiful screen, for me a five-star laptop 2024."/>
    <s v="Complete"/>
    <s v="Valid"/>
  </r>
  <r>
    <x v="403"/>
    <s v="PROD405"/>
    <n v="4"/>
    <d v="2025-03-31T08:49:29"/>
    <s v="Electronics"/>
    <s v="Excellent Build Quality, Very DIY Friendly For Easy Storage Capacity Upgrades, Not Price Competitive"/>
    <s v="Complete"/>
    <s v="Valid"/>
  </r>
  <r>
    <x v="404"/>
    <s v="PROD406"/>
    <n v="3"/>
    <d v="2025-03-31T08:51:31"/>
    <s v="Electronics"/>
    <s v="Sweet looking, but terrible keyboard"/>
    <s v="Complete"/>
    <s v="Valid"/>
  </r>
  <r>
    <x v="405"/>
    <s v="PROD407"/>
    <n v="5"/>
    <d v="2025-03-31T12:46:13"/>
    <s v="Electronics"/>
    <s v="Excellent work computer"/>
    <s v="Complete"/>
    <s v="Valid"/>
  </r>
  <r>
    <x v="406"/>
    <s v="PROD408"/>
    <n v="2"/>
    <d v="2025-03-31T19:30:47"/>
    <s v="Electronics"/>
    <s v="The battery life is not as advertised"/>
    <s v="Complete"/>
    <s v="Valid"/>
  </r>
  <r>
    <x v="407"/>
    <s v="PROD409"/>
    <n v="4"/>
    <d v="2025-03-31T21:30:53"/>
    <s v="Electronics"/>
    <s v="Solid laptop"/>
    <s v="Complete"/>
    <s v="Valid"/>
  </r>
  <r>
    <x v="408"/>
    <s v="PROD410"/>
    <n v="4"/>
    <d v="2025-04-01T04:09:11"/>
    <s v="Electronics"/>
    <s v="Pretty good hardware, bad linux support"/>
    <s v="Complete"/>
    <s v="Valid"/>
  </r>
  <r>
    <x v="409"/>
    <s v="PROD411"/>
    <n v="2"/>
    <d v="2025-04-01T08:33:24"/>
    <s v="Electronics"/>
    <s v="Very buggy and slow"/>
    <s v="Complete"/>
    <s v="Valid"/>
  </r>
  <r>
    <x v="410"/>
    <s v="PROD412"/>
    <n v="5"/>
    <d v="2025-04-01T09:46:05"/>
    <s v="Electronics"/>
    <s v="It's good overall"/>
    <s v="Complete"/>
    <s v="Valid"/>
  </r>
  <r>
    <x v="411"/>
    <s v="PROD413"/>
    <n v="3"/>
    <d v="2025-04-01T15:40:03"/>
    <s v="Electronics"/>
    <s v="On surface awesome, but lots of issues"/>
    <s v="Complete"/>
    <s v="Valid"/>
  </r>
  <r>
    <x v="412"/>
    <s v="PROD414"/>
    <n v="4"/>
    <d v="2025-04-01T16:57:35"/>
    <s v="Electronics"/>
    <s v="Camera doesn't work"/>
    <s v="Complete"/>
    <s v="Valid"/>
  </r>
  <r>
    <x v="413"/>
    <s v="PROD415"/>
    <n v="4"/>
    <d v="2025-04-02T01:38:18"/>
    <s v="Electronics"/>
    <s v="Slim, nice quality"/>
    <s v="Complete"/>
    <s v="Valid"/>
  </r>
  <r>
    <x v="414"/>
    <s v="PROD416"/>
    <n v="5"/>
    <d v="2025-04-02T04:13:02"/>
    <s v="Electronics"/>
    <s v="Excellent as expected"/>
    <s v="Complete"/>
    <s v="Valid"/>
  </r>
  <r>
    <x v="415"/>
    <s v="PROD417"/>
    <n v="3"/>
    <d v="2025-04-02T05:08:02"/>
    <s v="Electronics"/>
    <s v="Heating issues."/>
    <s v="Complete"/>
    <s v="Valid"/>
  </r>
  <r>
    <x v="416"/>
    <s v="PROD418"/>
    <n v="4"/>
    <d v="2025-04-02T08:15:33"/>
    <s v="Electronics"/>
    <s v="Works fine"/>
    <s v="Complete"/>
    <s v="Valid"/>
  </r>
  <r>
    <x v="417"/>
    <s v="PROD419"/>
    <n v="3"/>
    <d v="2025-04-02T19:12:59"/>
    <s v="Electronics"/>
    <s v="Bad battery"/>
    <s v="Complete"/>
    <s v="Valid"/>
  </r>
  <r>
    <x v="418"/>
    <s v="PROD420"/>
    <n v="3"/>
    <d v="2025-04-02T22:33:06"/>
    <s v="Electronics"/>
    <s v="Great looking but quality"/>
    <s v="Complete"/>
    <s v="Valid"/>
  </r>
  <r>
    <x v="419"/>
    <s v="PROD421"/>
    <n v="5"/>
    <d v="2025-04-03T02:55:02"/>
    <s v="Electronics"/>
    <s v="I couldn't be happier with this laptop"/>
    <s v="Complete"/>
    <s v="Valid"/>
  </r>
  <r>
    <x v="420"/>
    <s v="PROD422"/>
    <n v="5"/>
    <d v="2025-04-03T10:21:50"/>
    <s v="Electronics"/>
    <s v="Beast of a laptop. Amazing for its price."/>
    <s v="Complete"/>
    <s v="Valid"/>
  </r>
  <r>
    <x v="421"/>
    <s v="PROD423"/>
    <n v="3"/>
    <d v="2025-04-03T15:24:00"/>
    <s v="Electronics"/>
    <s v="The box"/>
    <s v="Complete"/>
    <s v="Valid"/>
  </r>
  <r>
    <x v="422"/>
    <s v="PROD424"/>
    <n v="4"/>
    <d v="2025-04-03T16:42:51"/>
    <s v="Electronics"/>
    <s v="Buena laptop, mala baterÃ­a"/>
    <s v="Complete"/>
    <s v="Valid"/>
  </r>
  <r>
    <x v="423"/>
    <s v="PROD425"/>
    <n v="3"/>
    <d v="2025-04-03T17:49:44"/>
    <s v="Electronics"/>
    <s v="Attractive, light weight, slow, many apps won't load."/>
    <s v="Complete"/>
    <s v="Valid"/>
  </r>
  <r>
    <x v="424"/>
    <s v="PROD426"/>
    <n v="5"/>
    <d v="2025-04-03T21:55:59"/>
    <s v="Electronics"/>
    <s v="Easy to use!"/>
    <s v="Complete"/>
    <s v="Valid"/>
  </r>
  <r>
    <x v="425"/>
    <s v="PROD427"/>
    <n v="2"/>
    <d v="2025-04-03T22:24:50"/>
    <s v="Electronics"/>
    <s v="It's okay..."/>
    <s v="Complete"/>
    <s v="Valid"/>
  </r>
  <r>
    <x v="426"/>
    <s v="PROD428"/>
    <n v="5"/>
    <d v="2025-04-03T23:51:26"/>
    <s v="Electronics"/>
    <s v="Excellent laptop!"/>
    <s v="Complete"/>
    <s v="Valid"/>
  </r>
  <r>
    <x v="427"/>
    <s v="PROD429"/>
    <n v="5"/>
    <d v="2025-04-04T03:42:19"/>
    <s v="Electronics"/>
    <s v="VERY PLEASED WITH THE SAMSUNG GALAXY BOOK 4"/>
    <s v="Complete"/>
    <s v="Valid"/>
  </r>
  <r>
    <x v="428"/>
    <s v="PROD430"/>
    <n v="5"/>
    <d v="2025-04-04T07:58:53"/>
    <s v="Electronics"/>
    <s v="Beautiful, fast computer!"/>
    <s v="Complete"/>
    <s v="Valid"/>
  </r>
  <r>
    <x v="429"/>
    <s v="PROD431"/>
    <n v="5"/>
    <d v="2025-04-04T12:41:46"/>
    <s v="Electronics"/>
    <s v="It's worth getting just for the awesome display"/>
    <s v="Complete"/>
    <s v="Valid"/>
  </r>
  <r>
    <x v="430"/>
    <s v="PROD432"/>
    <n v="5"/>
    <d v="2025-04-04T13:05:09"/>
    <s v="Electronics"/>
    <s v="It's amazing laptop"/>
    <s v="Complete"/>
    <s v="Valid"/>
  </r>
  <r>
    <x v="431"/>
    <s v="PROD433"/>
    <n v="5"/>
    <d v="2025-04-04T17:36:05"/>
    <s v="Electronics"/>
    <s v="Very good"/>
    <s v="Complete"/>
    <s v="Valid"/>
  </r>
  <r>
    <x v="432"/>
    <s v="PROD434"/>
    <n v="5"/>
    <d v="2025-04-05T07:31:13"/>
    <s v="Electronics"/>
    <s v="feliz"/>
    <s v="Complete"/>
    <s v="Valid"/>
  </r>
  <r>
    <x v="433"/>
    <s v="PROD435"/>
    <n v="5"/>
    <d v="2025-04-05T08:53:54"/>
    <s v="Electronics"/>
    <s v="Grad guft"/>
    <s v="Complete"/>
    <s v="Valid"/>
  </r>
  <r>
    <x v="434"/>
    <s v="PROD436"/>
    <n v="2"/>
    <d v="2025-04-05T11:46:06"/>
    <s v="Electronics"/>
    <s v="Nice bit pricey."/>
    <s v="Complete"/>
    <s v="Valid"/>
  </r>
  <r>
    <x v="435"/>
    <s v="PROD437"/>
    <n v="5"/>
    <d v="2025-04-05T15:44:12"/>
    <s v="Electronics"/>
    <s v="Perfect for work and play"/>
    <s v="Complete"/>
    <s v="Valid"/>
  </r>
  <r>
    <x v="436"/>
    <s v="PROD438"/>
    <n v="1"/>
    <d v="2025-04-05T16:58:19"/>
    <s v="Electronics"/>
    <s v="Nope, don't do it"/>
    <s v="Complete"/>
    <s v="Valid"/>
  </r>
  <r>
    <x v="437"/>
    <s v="PROD439"/>
    <n v="5"/>
    <d v="2025-04-05T18:05:59"/>
    <s v="Electronics"/>
    <s v="Best Windows Laptop"/>
    <s v="Complete"/>
    <s v="Valid"/>
  </r>
  <r>
    <x v="438"/>
    <s v="PROD440"/>
    <n v="5"/>
    <d v="2025-04-05T20:05:06"/>
    <s v="Electronics"/>
    <s v="Gorgeous AMOLED screen, excelent graphics performance for sharing second screen on 120Hz"/>
    <s v="Complete"/>
    <s v="Valid"/>
  </r>
  <r>
    <x v="439"/>
    <s v="PROD441"/>
    <n v="5"/>
    <d v="2025-04-05T20:53:44"/>
    <s v="Electronics"/>
    <s v="great so far!"/>
    <s v="Complete"/>
    <s v="Valid"/>
  </r>
  <r>
    <x v="440"/>
    <s v="PROD442"/>
    <n v="2"/>
    <d v="2025-04-06T01:48:11"/>
    <s v="Electronics"/>
    <s v="Fan is loud and computer gets too hot."/>
    <s v="Complete"/>
    <s v="Valid"/>
  </r>
  <r>
    <x v="441"/>
    <s v="PROD443"/>
    <n v="1"/>
    <d v="2025-04-06T02:05:52"/>
    <s v="Electronics"/>
    <s v="Cracked screen -"/>
    <s v="Complete"/>
    <s v="Valid"/>
  </r>
  <r>
    <x v="442"/>
    <s v="PROD444"/>
    <n v="1"/>
    <d v="2025-04-06T02:33:27"/>
    <s v="Electronics"/>
    <s v="Read Reddit reviews prior to purchase; Screen spontaneously cracks with no damage"/>
    <s v="Complete"/>
    <s v="Valid"/>
  </r>
  <r>
    <x v="443"/>
    <s v="PROD445"/>
    <n v="1"/>
    <d v="2025-04-06T08:10:50"/>
    <s v="Electronics"/>
    <s v="Do not buy! Broken screen"/>
    <s v="Complete"/>
    <s v="Valid"/>
  </r>
  <r>
    <x v="444"/>
    <s v="PROD446"/>
    <n v="2"/>
    <d v="2025-04-06T14:53:36"/>
    <s v="Electronics"/>
    <s v="Just two week of used and ðŸ˜¶"/>
    <s v="Complete"/>
    <s v="Valid"/>
  </r>
  <r>
    <x v="445"/>
    <s v="PROD447"/>
    <n v="1"/>
    <d v="2025-04-06T18:44:05"/>
    <s v="Electronics"/>
    <s v="Damage"/>
    <s v="Complete"/>
    <s v="Valid"/>
  </r>
  <r>
    <x v="446"/>
    <s v="PROD448"/>
    <n v="1"/>
    <d v="2025-04-07T00:26:28"/>
    <s v="Electronics"/>
    <s v="Laptop"/>
    <s v="Complete"/>
    <s v="Valid"/>
  </r>
  <r>
    <x v="447"/>
    <s v="PROD449"/>
    <n v="1"/>
    <d v="2025-04-07T00:50:50"/>
    <s v="Electronics"/>
    <s v="Almaya deÄŸmez"/>
    <s v="Complete"/>
    <s v="Valid"/>
  </r>
  <r>
    <x v="448"/>
    <s v="PROD450"/>
    <n v="1"/>
    <d v="2025-04-07T06:38:52"/>
    <s v="Electronics"/>
    <s v="Disappointed"/>
    <s v="Complete"/>
    <s v="Valid"/>
  </r>
  <r>
    <x v="274"/>
    <s v="PROD451"/>
    <n v="5"/>
    <d v="2025-04-07T09:05:10"/>
    <s v="Grocery &amp; Gourmet Food"/>
    <s v="Mmm so good, just perfection in a bag"/>
    <s v="Complete"/>
    <s v="Valid"/>
  </r>
  <r>
    <x v="449"/>
    <s v="PROD452"/>
    <n v="5"/>
    <d v="2025-04-07T09:18:26"/>
    <s v="Grocery &amp; Gourmet Food"/>
    <s v="Tasty &amp; Soft"/>
    <s v="Complete"/>
    <s v="Valid"/>
  </r>
  <r>
    <x v="450"/>
    <s v="PROD453"/>
    <n v="5"/>
    <d v="2025-04-07T13:38:42"/>
    <s v="Grocery &amp; Gourmet Food"/>
    <s v="Delicious!"/>
    <s v="Complete"/>
    <s v="Valid"/>
  </r>
  <r>
    <x v="451"/>
    <s v="PROD454"/>
    <n v="5"/>
    <d v="2025-04-07T18:41:46"/>
    <s v="Grocery &amp; Gourmet Food"/>
    <s v="Very Nice"/>
    <s v="Complete"/>
    <s v="Valid"/>
  </r>
  <r>
    <x v="452"/>
    <s v="PROD455"/>
    <n v="4"/>
    <d v="2025-04-07T21:47:08"/>
    <s v="Grocery &amp; Gourmet Food"/>
    <s v="Content and Delivery Excellent. Price Above Average."/>
    <s v="Complete"/>
    <s v="Valid"/>
  </r>
  <r>
    <x v="453"/>
    <s v="PROD456"/>
    <n v="5"/>
    <d v="2025-04-08T00:21:53"/>
    <s v="Grocery &amp; Gourmet Food"/>
    <s v="Standard"/>
    <s v="Complete"/>
    <s v="Valid"/>
  </r>
  <r>
    <x v="454"/>
    <s v="PROD457"/>
    <n v="5"/>
    <d v="2025-04-08T03:05:03"/>
    <s v="Grocery &amp; Gourmet Food"/>
    <s v="Best apricots Iâ€™ve ever had"/>
    <s v="Complete"/>
    <s v="Valid"/>
  </r>
  <r>
    <x v="455"/>
    <s v="PROD458"/>
    <n v="5"/>
    <d v="2025-04-08T05:35:52"/>
    <s v="Grocery &amp; Gourmet Food"/>
    <s v="Just delicious!"/>
    <s v="Complete"/>
    <s v="Valid"/>
  </r>
  <r>
    <x v="456"/>
    <s v="PROD459"/>
    <n v="5"/>
    <d v="2025-04-08T08:00:39"/>
    <s v="Grocery &amp; Gourmet Food"/>
    <s v="Quality"/>
    <s v="Complete"/>
    <s v="Valid"/>
  </r>
  <r>
    <x v="457"/>
    <s v="PROD460"/>
    <n v="5"/>
    <d v="2025-04-08T12:37:10"/>
    <s v="Grocery &amp; Gourmet Food"/>
    <s v="Taste"/>
    <s v="Complete"/>
    <s v="Valid"/>
  </r>
  <r>
    <x v="458"/>
    <s v="PROD461"/>
    <n v="5"/>
    <d v="2025-04-08T15:15:07"/>
    <s v="Grocery &amp; Gourmet Food"/>
    <s v="these made a very nice snack."/>
    <s v="Complete"/>
    <s v="Valid"/>
  </r>
  <r>
    <x v="459"/>
    <s v="PROD462"/>
    <n v="5"/>
    <d v="2025-04-08T15:20:57"/>
    <s v="Grocery &amp; Gourmet Food"/>
    <s v="Good"/>
    <s v="Complete"/>
    <s v="Valid"/>
  </r>
  <r>
    <x v="460"/>
    <s v="PROD463"/>
    <n v="5"/>
    <d v="2025-04-08T23:20:27"/>
    <s v="Grocery &amp; Gourmet Food"/>
    <s v="How moist and delicious the fruit is!"/>
    <s v="Complete"/>
    <s v="Valid"/>
  </r>
  <r>
    <x v="461"/>
    <s v="PROD464"/>
    <n v="5"/>
    <d v="2025-04-09T00:31:40"/>
    <s v="Grocery &amp; Gourmet Food"/>
    <s v="Nice size"/>
    <s v="Complete"/>
    <s v="Valid"/>
  </r>
  <r>
    <x v="462"/>
    <s v="PROD465"/>
    <n v="5"/>
    <d v="2025-04-09T01:16:08"/>
    <s v="Grocery &amp; Gourmet Food"/>
    <s v="I Love These Things"/>
    <s v="Complete"/>
    <s v="Valid"/>
  </r>
  <r>
    <x v="463"/>
    <s v="PROD466"/>
    <n v="4"/>
    <d v="2025-04-09T15:14:25"/>
    <s v="Grocery &amp; Gourmet Food"/>
    <s v="Good product"/>
    <s v="Complete"/>
    <s v="Valid"/>
  </r>
  <r>
    <x v="464"/>
    <s v="PROD467"/>
    <n v="5"/>
    <d v="2025-04-09T22:11:09"/>
    <s v="Grocery &amp; Gourmet Food"/>
    <s v="I love apricots, but sometimes I donâ€™t want the messiness"/>
    <s v="Complete"/>
    <s v="Valid"/>
  </r>
  <r>
    <x v="465"/>
    <s v="PROD468"/>
    <n v="4"/>
    <d v="2025-04-10T03:49:02"/>
    <s v="Grocery &amp; Gourmet Food"/>
    <s v="Great for the money, flavor is pretty good"/>
    <s v="Complete"/>
    <s v="Valid"/>
  </r>
  <r>
    <x v="466"/>
    <s v="PROD469"/>
    <n v="4"/>
    <d v="2025-04-10T12:21:51"/>
    <s v="Grocery &amp; Gourmet Food"/>
    <s v="Good choice."/>
    <s v="Complete"/>
    <s v="Valid"/>
  </r>
  <r>
    <x v="467"/>
    <s v="PROD470"/>
    <n v="5"/>
    <d v="2025-04-11T08:01:08"/>
    <s v="Grocery &amp; Gourmet Food"/>
    <s v="No sugar added"/>
    <s v="Complete"/>
    <s v="Valid"/>
  </r>
  <r>
    <x v="468"/>
    <s v="PROD471"/>
    <n v="5"/>
    <d v="2025-04-11T15:50:25"/>
    <s v="Health, Wellness &amp; Medical Supplies"/>
    <s v="Perfect Dumbbells for Home Workouts!"/>
    <s v="Complete"/>
    <s v="Valid"/>
  </r>
  <r>
    <x v="469"/>
    <s v="PROD472"/>
    <n v="5"/>
    <d v="2025-04-12T00:49:57"/>
    <s v="Health, Wellness &amp; Medical Supplies"/>
    <s v="Review of Amazon Basics Easy-Grip Training Dumbbells: Practical and Effective for Physical Therapy"/>
    <s v="Complete"/>
    <s v="Valid"/>
  </r>
  <r>
    <x v="470"/>
    <s v="PROD473"/>
    <n v="5"/>
    <d v="2025-04-12T06:30:44"/>
    <s v="Health, Wellness &amp; Medical Supplies"/>
    <s v="I Purchased The: 12LB Pair, 15LB Pair, and 20LB Pair Amazon Basics Neoprene Dumbbells"/>
    <s v="Complete"/>
    <s v="Valid"/>
  </r>
  <r>
    <x v="471"/>
    <s v="PROD474"/>
    <n v="5"/>
    <d v="2025-04-12T10:42:07"/>
    <s v="Health, Wellness &amp; Medical Supplies"/>
    <s v="Great, comfortable weights for getting into shape quickly."/>
    <s v="Complete"/>
    <s v="Valid"/>
  </r>
  <r>
    <x v="472"/>
    <s v="PROD475"/>
    <n v="5"/>
    <d v="2025-04-12T17:36:00"/>
    <s v="Health, Wellness &amp; Medical Supplies"/>
    <s v="Great Quality and Perfect for At-Home Workouts"/>
    <s v="Complete"/>
    <s v="Valid"/>
  </r>
  <r>
    <x v="473"/>
    <s v="PROD476"/>
    <n v="4"/>
    <d v="2025-04-13T00:55:45"/>
    <s v="Health, Wellness &amp; Medical Supplies"/>
    <s v="The weights are good, the stand not so much"/>
    <s v="Complete"/>
    <s v="Valid"/>
  </r>
  <r>
    <x v="474"/>
    <s v="PROD477"/>
    <n v="5"/>
    <d v="2025-04-13T06:57:49"/>
    <s v="Health, Wellness &amp; Medical Supplies"/>
    <s v="Love the colors!"/>
    <s v="Complete"/>
    <s v="Valid"/>
  </r>
  <r>
    <x v="475"/>
    <s v="PROD478"/>
    <n v="5"/>
    <d v="2025-04-13T12:30:29"/>
    <s v="Health, Wellness &amp; Medical Supplies"/>
    <s v="Basic handweights, great to use with Peloton workouts"/>
    <s v="Complete"/>
    <s v="Valid"/>
  </r>
  <r>
    <x v="476"/>
    <s v="PROD479"/>
    <n v="5"/>
    <d v="2025-04-13T17:00:03"/>
    <s v="Health, Wellness &amp; Medical Supplies"/>
    <s v="First time using Dumbbells"/>
    <s v="Complete"/>
    <s v="Valid"/>
  </r>
  <r>
    <x v="477"/>
    <s v="PROD480"/>
    <n v="5"/>
    <d v="2025-04-13T17:30:47"/>
    <s v="Health, Wellness &amp; Medical Supplies"/>
    <s v="A great addition to your workout equipment"/>
    <s v="Complete"/>
    <s v="Valid"/>
  </r>
  <r>
    <x v="478"/>
    <s v="PROD481"/>
    <n v="5"/>
    <d v="2025-04-13T17:49:40"/>
    <s v="Health, Wellness &amp; Medical Supplies"/>
    <s v="Year in review... Very Happy"/>
    <s v="Complete"/>
    <s v="Valid"/>
  </r>
  <r>
    <x v="479"/>
    <s v="PROD482"/>
    <n v="5"/>
    <d v="2025-04-13T18:40:50"/>
    <s v="Health, Wellness &amp; Medical Supplies"/>
    <s v="Soft and perfect"/>
    <s v="Complete"/>
    <s v="Valid"/>
  </r>
  <r>
    <x v="480"/>
    <s v="PROD483"/>
    <n v="5"/>
    <d v="2025-04-13T20:51:43"/>
    <s v="Health, Wellness &amp; Medical Supplies"/>
    <s v="Easy to setup"/>
    <s v="Complete"/>
    <s v="Valid"/>
  </r>
  <r>
    <x v="481"/>
    <s v="PROD484"/>
    <n v="5"/>
    <d v="2025-04-13T22:11:28"/>
    <s v="Health, Wellness &amp; Medical Supplies"/>
    <s v="Excellent quality"/>
    <s v="Complete"/>
    <s v="Valid"/>
  </r>
  <r>
    <x v="482"/>
    <s v="PROD485"/>
    <n v="5"/>
    <d v="2025-04-13T22:30:24"/>
    <s v="Health, Wellness &amp; Medical Supplies"/>
    <s v="They're Dumbbells"/>
    <s v="Complete"/>
    <s v="Valid"/>
  </r>
  <r>
    <x v="483"/>
    <s v="PROD486"/>
    <n v="5"/>
    <d v="2025-04-13T23:50:49"/>
    <s v="Health, Wellness &amp; Medical Supplies"/>
    <s v="Compact storage, great feel."/>
    <s v="Complete"/>
    <s v="Valid"/>
  </r>
  <r>
    <x v="484"/>
    <s v="PROD487"/>
    <n v="5"/>
    <d v="2025-04-13T23:52:17"/>
    <s v="Health, Wellness &amp; Medical Supplies"/>
    <s v="Accurate and somewhat rare"/>
    <s v="Complete"/>
    <s v="Valid"/>
  </r>
  <r>
    <x v="485"/>
    <s v="PROD488"/>
    <n v="5"/>
    <d v="2025-04-14T02:19:33"/>
    <s v="Health, Wellness &amp; Medical Supplies"/>
    <s v="Perfect for beginner workout"/>
    <s v="Complete"/>
    <s v="Valid"/>
  </r>
  <r>
    <x v="486"/>
    <s v="PROD489"/>
    <n v="5"/>
    <d v="2025-04-14T03:42:24"/>
    <s v="Health, Wellness &amp; Medical Supplies"/>
    <s v="Great quality and price but know they will not stand on end"/>
    <s v="Complete"/>
    <s v="Valid"/>
  </r>
  <r>
    <x v="487"/>
    <s v="PROD490"/>
    <n v="5"/>
    <d v="2025-04-14T03:52:26"/>
    <s v="Health, Wellness &amp; Medical Supplies"/>
    <s v="cute pink weights"/>
    <s v="Complete"/>
    <s v="Valid"/>
  </r>
  <r>
    <x v="488"/>
    <s v="PROD491"/>
    <n v="5"/>
    <d v="2025-04-14T14:48:34"/>
    <s v="home"/>
    <s v="Fits great"/>
    <s v="Complete"/>
    <s v="Valid"/>
  </r>
  <r>
    <x v="489"/>
    <s v="PROD492"/>
    <n v="5"/>
    <d v="2025-04-14T14:59:27"/>
    <s v="home"/>
    <s v="Good chair and couch cover."/>
    <s v="Complete"/>
    <s v="Valid"/>
  </r>
  <r>
    <x v="490"/>
    <s v="PROD493"/>
    <n v="4"/>
    <d v="2025-04-14T16:24:49"/>
    <s v="home"/>
    <s v="Challenging to put on"/>
    <s v="Complete"/>
    <s v="Valid"/>
  </r>
  <r>
    <x v="491"/>
    <s v="PROD494"/>
    <n v="5"/>
    <d v="2025-04-14T17:08:40"/>
    <s v="home"/>
    <s v="So soft and looks so great"/>
    <s v="Complete"/>
    <s v="Valid"/>
  </r>
  <r>
    <x v="492"/>
    <s v="PROD495"/>
    <n v="5"/>
    <d v="2025-04-14T18:13:46"/>
    <s v="home"/>
    <s v="Highly recommend these couch covers!!"/>
    <s v="Complete"/>
    <s v="Valid"/>
  </r>
  <r>
    <x v="493"/>
    <s v="PROD496"/>
    <n v="5"/>
    <d v="2025-04-14T23:31:33"/>
    <s v="home"/>
    <s v="Looks like a new couch"/>
    <s v="Complete"/>
    <s v="Valid"/>
  </r>
  <r>
    <x v="494"/>
    <s v="PROD497"/>
    <n v="3"/>
    <d v="2025-04-15T05:37:39"/>
    <s v="home"/>
    <s v="Looks great, function is ok"/>
    <s v="Complete"/>
    <s v="Valid"/>
  </r>
  <r>
    <x v="495"/>
    <s v="PROD498"/>
    <n v="5"/>
    <d v="2025-04-15T16:01:29"/>
    <s v="home"/>
    <s v="Amazing"/>
    <s v="Complete"/>
    <s v="Valid"/>
  </r>
  <r>
    <x v="496"/>
    <s v="PROD499"/>
    <n v="4"/>
    <d v="2025-04-15T20:05:45"/>
    <s v="home"/>
    <s v="Nice"/>
    <s v="Complete"/>
    <s v="Valid"/>
  </r>
  <r>
    <x v="497"/>
    <s v="PROD500"/>
    <n v="5"/>
    <d v="2025-04-15T21:21:01"/>
    <s v="home"/>
    <s v="Very happy!"/>
    <s v="Complete"/>
    <s v="Valid"/>
  </r>
  <r>
    <x v="498"/>
    <s v="PROD501"/>
    <n v="4"/>
    <d v="2025-04-16T05:07:26"/>
    <s v="home"/>
    <s v="Great color"/>
    <s v="Complete"/>
    <s v="Valid"/>
  </r>
  <r>
    <x v="499"/>
    <s v="PROD502"/>
    <n v="4"/>
    <d v="2025-04-16T12:34:06"/>
    <s v="home"/>
    <s v="Great w as u"/>
    <s v="Complete"/>
    <s v="Valid"/>
  </r>
  <r>
    <x v="500"/>
    <s v="PROD503"/>
    <n v="5"/>
    <d v="2025-04-16T17:31:06"/>
    <s v="home"/>
    <s v="Tedious to get on, but great quality"/>
    <s v="Complete"/>
    <s v="Valid"/>
  </r>
  <r>
    <x v="501"/>
    <s v="PROD504"/>
    <n v="5"/>
    <d v="2025-04-16T18:28:09"/>
    <s v="home"/>
    <s v="Feels great, fits great"/>
    <s v="Complete"/>
    <s v="Valid"/>
  </r>
  <r>
    <x v="502"/>
    <s v="PROD505"/>
    <n v="5"/>
    <d v="2025-04-16T23:56:29"/>
    <s v="home"/>
    <s v="Love This!!"/>
    <s v="Complete"/>
    <s v="Valid"/>
  </r>
  <r>
    <x v="503"/>
    <s v="PROD506"/>
    <n v="4"/>
    <d v="2025-04-17T04:30:17"/>
    <s v="home"/>
    <s v="Great quality"/>
    <s v="Complete"/>
    <s v="Valid"/>
  </r>
  <r>
    <x v="504"/>
    <s v="PROD507"/>
    <n v="4"/>
    <d v="2025-04-17T12:46:00"/>
    <s v="home"/>
    <s v="Good product"/>
    <s v="Complete"/>
    <s v="Valid"/>
  </r>
  <r>
    <x v="505"/>
    <s v="PROD508"/>
    <n v="5"/>
    <d v="2025-04-17T14:20:33"/>
    <s v="home"/>
    <s v="Amazing!"/>
    <s v="Complete"/>
    <s v="Valid"/>
  </r>
  <r>
    <x v="506"/>
    <s v="PROD509"/>
    <n v="4"/>
    <d v="2025-04-17T15:26:01"/>
    <s v="home"/>
    <s v="Wrong color, but oh so Comfyâ€¦"/>
    <s v="Complete"/>
    <s v="Valid"/>
  </r>
  <r>
    <x v="507"/>
    <s v="PROD510"/>
    <n v="4"/>
    <d v="2025-04-17T19:27:32"/>
    <s v="home"/>
    <s v="Nothing to report"/>
    <s v="Complete"/>
    <s v="Valid"/>
  </r>
  <r>
    <x v="508"/>
    <s v="PROD511"/>
    <n v="5"/>
    <d v="2025-04-18T06:48:44"/>
    <s v="Cloth and accessaries"/>
    <s v="Simple and clean."/>
    <s v="Complete"/>
    <s v="Valid"/>
  </r>
  <r>
    <x v="509"/>
    <s v="PROD512"/>
    <n v="5"/>
    <d v="2025-04-18T07:00:35"/>
    <s v="Cloth and accessaries"/>
    <s v="Five Stars"/>
    <s v="Complete"/>
    <s v="Valid"/>
  </r>
  <r>
    <x v="510"/>
    <s v="PROD513"/>
    <n v="5"/>
    <d v="2025-04-18T09:09:47"/>
    <s v="Cloth and accessaries"/>
    <s v="Good"/>
    <s v="Complete"/>
    <s v="Valid"/>
  </r>
  <r>
    <x v="511"/>
    <s v="PROD514"/>
    <n v="5"/>
    <d v="2025-04-18T10:50:47"/>
    <s v="Cloth and accessaries"/>
    <s v="good quality"/>
    <s v="Complete"/>
    <s v="Valid"/>
  </r>
  <r>
    <x v="512"/>
    <s v="PROD538"/>
    <n v="5"/>
    <d v="2025-04-22T14:33:59"/>
    <s v="Toys, Games &amp; Hobbies"/>
    <s v="Quality"/>
    <s v="Complete"/>
    <s v="Valid"/>
  </r>
  <r>
    <x v="513"/>
    <s v="PROD539"/>
    <n v="5"/>
    <d v="2025-04-22T16:55:17"/>
    <s v="Toys, Games &amp; Hobbies"/>
    <s v="Good quality"/>
    <s v="Complete"/>
    <s v="Valid"/>
  </r>
  <r>
    <x v="514"/>
    <s v="PROD540"/>
    <n v="4"/>
    <d v="2025-04-22T20:37:34"/>
    <s v="Toys, Games &amp; Hobbies"/>
    <s v="Good protection"/>
    <s v="Complete"/>
    <s v="Valid"/>
  </r>
  <r>
    <x v="515"/>
    <s v="PROD541"/>
    <n v="5"/>
    <d v="2025-04-22T21:19:55"/>
    <s v="Toys, Games &amp; Hobbies"/>
    <s v="Great product, check here for adult size info."/>
    <s v="Complete"/>
    <s v="Valid"/>
  </r>
  <r>
    <x v="516"/>
    <s v="PROD542"/>
    <n v="5"/>
    <d v="2025-04-22T22:23:04"/>
    <s v="Toys, Games &amp; Hobbies"/>
    <s v="Saved my wrists and elbows learning to skateboard"/>
    <s v="Complete"/>
    <s v="Valid"/>
  </r>
  <r>
    <x v="517"/>
    <s v="PROD543"/>
    <n v="5"/>
    <d v="2025-04-23T02:02:44"/>
    <s v="Toys, Games &amp; Hobbies"/>
    <s v="These are awesome!"/>
    <s v="Complete"/>
    <s v="Valid"/>
  </r>
  <r>
    <x v="518"/>
    <s v="PROD544"/>
    <n v="5"/>
    <d v="2025-04-23T09:17:28"/>
    <s v="Toys, Games &amp; Hobbies"/>
    <s v="Hand Guards = Game Changer"/>
    <s v="Complete"/>
    <s v="Valid"/>
  </r>
  <r>
    <x v="519"/>
    <s v="PROD545"/>
    <n v="3"/>
    <d v="2025-04-24T02:44:00"/>
    <s v="Toys, Games &amp; Hobbies"/>
    <s v="Okay/Temporary pads for roller derby"/>
    <s v="Complete"/>
    <s v="Valid"/>
  </r>
  <r>
    <x v="520"/>
    <s v="PROD546"/>
    <n v="5"/>
    <d v="2025-04-24T08:20:48"/>
    <s v="Toys, Games &amp; Hobbies"/>
    <s v="Great protection so far"/>
    <s v="Complete"/>
    <s v="Valid"/>
  </r>
  <r>
    <x v="521"/>
    <s v="PROD547"/>
    <n v="5"/>
    <d v="2025-04-24T10:54:39"/>
    <s v="Toys, Games &amp; Hobbies"/>
    <s v="Review"/>
    <s v="Complete"/>
    <s v="Valid"/>
  </r>
  <r>
    <x v="522"/>
    <s v="PROD548"/>
    <n v="5"/>
    <d v="2025-04-24T20:37:10"/>
    <s v="Toys, Games &amp; Hobbies"/>
    <s v="Saved"/>
    <s v="Complete"/>
    <s v="Valid"/>
  </r>
  <r>
    <x v="523"/>
    <s v="PROD549"/>
    <n v="4"/>
    <d v="2025-04-24T22:23:09"/>
    <s v="Toys, Games &amp; Hobbies"/>
    <s v="Nice Pads"/>
    <s v="Complete"/>
    <s v="Valid"/>
  </r>
  <r>
    <x v="524"/>
    <s v="PROD550"/>
    <n v="5"/>
    <d v="2025-04-24T23:37:10"/>
    <s v="Toys, Games &amp; Hobbies"/>
    <s v="Knee pads"/>
    <s v="Complete"/>
    <s v="Valid"/>
  </r>
  <r>
    <x v="525"/>
    <s v="PROD551"/>
    <n v="4"/>
    <d v="2025-04-25T06:28:27"/>
    <s v="Toys, Games &amp; Hobbies"/>
    <s v="I like them (they aren't perfect)"/>
    <s v="Complete"/>
    <s v="Valid"/>
  </r>
  <r>
    <x v="526"/>
    <s v="PROD552"/>
    <n v="5"/>
    <d v="2025-04-25T14:37:43"/>
    <s v="Toys, Games &amp; Hobbies"/>
    <s v="Stays in place"/>
    <s v="Complete"/>
    <s v="Valid"/>
  </r>
  <r>
    <x v="527"/>
    <s v="PROD553"/>
    <n v="5"/>
    <d v="2025-04-25T15:45:00"/>
    <s v="Toys, Games &amp; Hobbies"/>
    <s v="Great pads for the price"/>
    <s v="Complete"/>
    <s v="Valid"/>
  </r>
  <r>
    <x v="528"/>
    <s v="PROD554"/>
    <n v="5"/>
    <d v="2025-04-25T19:42:22"/>
    <s v="Toys, Games &amp; Hobbies"/>
    <s v="Iâ€™m fortunate to have been wearing these when I got hit by a car"/>
    <s v="Complete"/>
    <s v="Valid"/>
  </r>
  <r>
    <x v="529"/>
    <s v="PROD555"/>
    <n v="3"/>
    <d v="2025-04-25T21:43:49"/>
    <s v="Toys, Games &amp; Hobbies"/>
    <s v="didnt hurt when i fell down"/>
    <s v="Complete"/>
    <s v="Valid"/>
  </r>
  <r>
    <x v="530"/>
    <s v="PROD556"/>
    <n v="3"/>
    <d v="2025-04-26T01:13:01"/>
    <s v="Toys, Games &amp; Hobbies"/>
    <s v="The bag was not good quality"/>
    <s v="Complete"/>
    <s v="Valid"/>
  </r>
  <r>
    <x v="531"/>
    <s v="PROD557"/>
    <n v="4"/>
    <d v="2025-04-26T05:31:02"/>
    <s v="Toys, Games &amp; Hobbies"/>
    <s v="Plus size approved"/>
    <s v="Complete"/>
    <s v="Valid"/>
  </r>
  <r>
    <x v="532"/>
    <s v="PROD558"/>
    <n v="5"/>
    <d v="2025-04-26T11:31:55"/>
    <s v="beauty and personal care"/>
    <s v="Feel good after Showering"/>
    <s v="Complete"/>
    <s v="Valid"/>
  </r>
  <r>
    <x v="533"/>
    <s v="PROD559"/>
    <n v="5"/>
    <d v="2025-04-26T21:42:25"/>
    <s v="beauty and personal care"/>
    <s v="smells amazing"/>
    <s v="Complete"/>
    <s v="Valid"/>
  </r>
  <r>
    <x v="534"/>
    <s v="PROD560"/>
    <n v="5"/>
    <d v="2025-04-26T22:44:31"/>
    <s v="beauty and personal care"/>
    <s v="Shampoo and conditioner smells great"/>
    <s v="Complete"/>
    <s v="Valid"/>
  </r>
  <r>
    <x v="535"/>
    <s v="PROD561"/>
    <n v="5"/>
    <d v="2025-04-26T23:16:17"/>
    <s v="beauty and personal care"/>
    <s v="Great value for a great product."/>
    <s v="Complete"/>
    <s v="Valid"/>
  </r>
  <r>
    <x v="536"/>
    <s v="PROD562"/>
    <n v="4"/>
    <d v="2025-04-27T04:19:10"/>
    <s v="beauty and personal care"/>
    <s v="Worth the price"/>
    <s v="Complete"/>
    <s v="Valid"/>
  </r>
  <r>
    <x v="537"/>
    <s v="PROD563"/>
    <n v="5"/>
    <d v="2025-04-27T06:24:43"/>
    <s v="beauty and personal care"/>
    <s v="Tonya"/>
    <s v="Complete"/>
    <s v="Valid"/>
  </r>
  <r>
    <x v="538"/>
    <s v="PROD564"/>
    <n v="5"/>
    <d v="2025-04-27T07:13:34"/>
    <s v="beauty and personal care"/>
    <s v="Great Value when purchased on sale..."/>
    <s v="Complete"/>
    <s v="Valid"/>
  </r>
  <r>
    <x v="539"/>
    <s v="PROD565"/>
    <n v="5"/>
    <d v="2025-04-27T12:10:31"/>
    <s v="beauty and personal care"/>
    <s v="Great drugstore brand"/>
    <s v="Complete"/>
    <s v="Valid"/>
  </r>
  <r>
    <x v="540"/>
    <s v="PROD566"/>
    <n v="5"/>
    <d v="2025-04-27T15:12:23"/>
    <s v="beauty and personal care"/>
    <s v="Great shampoo and conditioner"/>
    <s v="Complete"/>
    <s v="Valid"/>
  </r>
  <r>
    <x v="541"/>
    <s v="PROD567"/>
    <n v="5"/>
    <d v="2025-04-27T21:03:22"/>
    <s v="beauty and personal care"/>
    <s v="Deliciously fragrant"/>
    <s v="Complete"/>
    <s v="Valid"/>
  </r>
  <r>
    <x v="542"/>
    <s v="PROD568"/>
    <n v="5"/>
    <d v="2025-04-28T02:57:15"/>
    <s v="beauty and personal care"/>
    <s v="Excelente"/>
    <s v="Complete"/>
    <s v="Valid"/>
  </r>
  <r>
    <x v="543"/>
    <s v="PROD569"/>
    <n v="5"/>
    <d v="2025-04-28T07:58:41"/>
    <s v="beauty and personal care"/>
    <s v="Good"/>
    <s v="Complete"/>
    <s v="Valid"/>
  </r>
  <r>
    <x v="544"/>
    <s v="PROD570"/>
    <n v="5"/>
    <d v="2025-04-28T09:20:17"/>
    <s v="beauty and personal care"/>
    <s v="Softness"/>
    <s v="Complete"/>
    <s v="Valid"/>
  </r>
  <r>
    <x v="545"/>
    <s v="PROD571"/>
    <n v="5"/>
    <d v="2025-04-28T11:39:50"/>
    <s v="beauty and personal care"/>
    <s v="Great"/>
    <s v="Complete"/>
    <s v="Valid"/>
  </r>
  <r>
    <x v="546"/>
    <s v="PROD572"/>
    <n v="5"/>
    <d v="2025-04-28T23:57:08"/>
    <s v="beauty and personal care"/>
    <s v="Large Bottles, Good Value, Arrived in Good Condition"/>
    <s v="Complete"/>
    <s v="Valid"/>
  </r>
  <r>
    <x v="547"/>
    <s v="PROD573"/>
    <n v="5"/>
    <d v="2025-04-29T00:19:11"/>
    <s v="beauty and personal care"/>
    <s v="Smells awsome"/>
    <s v="Complete"/>
    <s v="Valid"/>
  </r>
  <r>
    <x v="548"/>
    <s v="PROD574"/>
    <n v="5"/>
    <d v="2025-04-29T02:20:07"/>
    <s v="beauty and personal care"/>
    <s v="Smells amazing"/>
    <s v="Complete"/>
    <s v="Valid"/>
  </r>
  <r>
    <x v="549"/>
    <s v="PROD575"/>
    <n v="4"/>
    <d v="2025-04-29T12:35:06"/>
    <s v="beauty and personal care"/>
    <s v="Perfecto"/>
    <s v="Complete"/>
    <s v="Valid"/>
  </r>
  <r>
    <x v="550"/>
    <s v="PROD576"/>
    <n v="5"/>
    <d v="2025-04-29T14:21:00"/>
    <s v="beauty and personal care"/>
    <s v="Smells nice"/>
    <s v="Complete"/>
    <s v="Valid"/>
  </r>
  <r>
    <x v="551"/>
    <s v="PROD577"/>
    <n v="5"/>
    <d v="2025-04-29T22:02:49"/>
    <s v="beauty and personal care"/>
    <s v="Value"/>
    <s v="Complete"/>
    <s v="Valid"/>
  </r>
  <r>
    <x v="552"/>
    <s v="PROD578"/>
    <n v="5"/>
    <d v="2025-04-30T01:56:00"/>
    <s v="beauty and personal care"/>
    <s v="Love it for my face and armpits!"/>
    <s v="Complete"/>
    <s v="Valid"/>
  </r>
  <r>
    <x v="553"/>
    <s v="PROD579"/>
    <n v="5"/>
    <d v="2025-04-30T10:14:21"/>
    <s v="beauty and personal care"/>
    <s v="For the PCOS hyperpigmentation girlies"/>
    <s v="Complete"/>
    <s v="Valid"/>
  </r>
  <r>
    <x v="554"/>
    <s v="PROD580"/>
    <n v="5"/>
    <d v="2025-04-30T11:08:59"/>
    <s v="beauty and personal care"/>
    <s v="Second bottle and ready to buy again!"/>
    <s v="Complete"/>
    <s v="Valid"/>
  </r>
  <r>
    <x v="555"/>
    <s v="PROD581"/>
    <n v="5"/>
    <d v="2025-04-30T17:10:33"/>
    <s v="beauty and personal care"/>
    <s v="Must have"/>
    <s v="Complete"/>
    <s v="Valid"/>
  </r>
  <r>
    <x v="556"/>
    <s v="PROD582"/>
    <n v="4"/>
    <d v="2025-04-30T23:27:47"/>
    <s v="beauty and personal care"/>
    <s v="Acne Breakout"/>
    <s v="Complete"/>
    <s v="Valid"/>
  </r>
  <r>
    <x v="557"/>
    <s v="PROD583"/>
    <n v="5"/>
    <d v="2025-05-01T02:44:31"/>
    <s v="beauty and personal care"/>
    <s v="Bright skin in 1 week!"/>
    <s v="Complete"/>
    <s v="Valid"/>
  </r>
  <r>
    <x v="558"/>
    <s v="PROD584"/>
    <n v="5"/>
    <d v="2025-05-01T13:19:08"/>
    <s v="beauty and personal care"/>
    <s v="Effective for dark spotsâ€”requires patience, but worth it!â€"/>
    <s v="Complete"/>
    <s v="Valid"/>
  </r>
  <r>
    <x v="559"/>
    <s v="PROD585"/>
    <n v="5"/>
    <d v="2025-05-01T16:24:04"/>
    <s v="beauty and personal care"/>
    <s v="An amazing product with my skin"/>
    <s v="Complete"/>
    <s v="Valid"/>
  </r>
  <r>
    <x v="560"/>
    <s v="PROD586"/>
    <n v="5"/>
    <d v="2025-05-01T19:05:34"/>
    <s v="beauty and personal care"/>
    <s v="this serum is THAT GIRL!!!!"/>
    <s v="Complete"/>
    <s v="Valid"/>
  </r>
  <r>
    <x v="561"/>
    <s v="PROD587"/>
    <n v="5"/>
    <d v="2025-05-02T01:24:23"/>
    <s v="beauty and personal care"/>
    <s v="Buy it!!"/>
    <s v="Complete"/>
    <s v="Valid"/>
  </r>
  <r>
    <x v="562"/>
    <s v="PROD588"/>
    <n v="5"/>
    <d v="2025-05-02T03:39:08"/>
    <s v="beauty and personal care"/>
    <s v="Dark spots are disappearing"/>
    <s v="Complete"/>
    <s v="Valid"/>
  </r>
  <r>
    <x v="563"/>
    <s v="PROD589"/>
    <n v="5"/>
    <d v="2025-05-02T19:00:31"/>
    <s v="beauty and personal care"/>
    <s v="I absolutely love this stuff"/>
    <s v="Complete"/>
    <s v="Valid"/>
  </r>
  <r>
    <x v="564"/>
    <s v="PROD590"/>
    <n v="5"/>
    <d v="2025-05-02T19:41:04"/>
    <s v="beauty and personal care"/>
    <s v="Good"/>
    <s v="Complete"/>
    <s v="Valid"/>
  </r>
  <r>
    <x v="565"/>
    <s v="PROD591"/>
    <n v="5"/>
    <d v="2025-05-02T21:54:21"/>
    <s v="beauty and personal care"/>
    <s v="TOTALLY TRANSFORMED MY SKIN!! but be careful.."/>
    <s v="Complete"/>
    <s v="Valid"/>
  </r>
  <r>
    <x v="566"/>
    <s v="PROD592"/>
    <n v="5"/>
    <d v="2025-05-03T00:24:21"/>
    <s v="beauty and personal care"/>
    <s v="Not bad"/>
    <s v="Complete"/>
    <s v="Valid"/>
  </r>
  <r>
    <x v="567"/>
    <s v="PROD593"/>
    <n v="4"/>
    <d v="2025-05-03T03:30:44"/>
    <s v="beauty and personal care"/>
    <s v="Very good and it really helps me go ahead and get yours"/>
    <s v="Complete"/>
    <s v="Valid"/>
  </r>
  <r>
    <x v="568"/>
    <s v="PROD594"/>
    <n v="4"/>
    <d v="2025-05-03T05:00:37"/>
    <s v="beauty and personal care"/>
    <s v="Good product"/>
    <s v="Complete"/>
    <s v="Valid"/>
  </r>
  <r>
    <x v="569"/>
    <s v="PROD595"/>
    <n v="4"/>
    <d v="2025-05-03T12:14:07"/>
    <s v="beauty and personal care"/>
    <s v="Really good"/>
    <s v="Complete"/>
    <s v="Valid"/>
  </r>
  <r>
    <x v="570"/>
    <s v="PROD596"/>
    <n v="5"/>
    <d v="2025-05-03T13:07:12"/>
    <s v="beauty and personal care"/>
    <s v="brightened my dark spots"/>
    <s v="Complete"/>
    <s v="Valid"/>
  </r>
  <r>
    <x v="571"/>
    <s v="PROD597"/>
    <n v="5"/>
    <d v="2025-05-03T18:59:06"/>
    <s v="beauty and personal care"/>
    <s v="If youâ€™ve got sensitive skin donâ€™t wear this outside"/>
    <s v="Complete"/>
    <s v="Valid"/>
  </r>
  <r>
    <x v="572"/>
    <s v="PROD609"/>
    <n v="5"/>
    <d v="2025-05-06T21:21:12"/>
    <s v="Grocery &amp; Gourmet Food"/>
    <s v="Good price"/>
    <s v="Complete"/>
    <s v="Valid"/>
  </r>
  <r>
    <x v="573"/>
    <s v="PROD610"/>
    <n v="5"/>
    <d v="2025-05-06T22:32:02"/>
    <s v="Grocery &amp; Gourmet Food"/>
    <s v="It's a great rice at a good price"/>
    <s v="Complete"/>
    <s v="Valid"/>
  </r>
  <r>
    <x v="574"/>
    <s v="PROD611"/>
    <n v="5"/>
    <d v="2025-05-06T23:23:27"/>
    <s v="Grocery &amp; Gourmet Food"/>
    <s v="Delicious!"/>
    <s v="Complete"/>
    <s v="Valid"/>
  </r>
  <r>
    <x v="575"/>
    <s v="PROD612"/>
    <n v="4"/>
    <d v="2025-05-07T05:21:05"/>
    <s v="Grocery &amp; Gourmet Food"/>
    <s v="Good taste"/>
    <s v="Complete"/>
    <s v="Valid"/>
  </r>
  <r>
    <x v="576"/>
    <s v="PROD613"/>
    <n v="5"/>
    <d v="2025-05-07T16:14:42"/>
    <s v="Grocery &amp; Gourmet Food"/>
    <s v="Amazon"/>
    <s v="Complete"/>
    <s v="Valid"/>
  </r>
  <r>
    <x v="577"/>
    <s v="PROD614"/>
    <n v="5"/>
    <d v="2025-05-07T21:14:34"/>
    <s v="Grocery &amp; Gourmet Food"/>
    <s v="Fresh, clean rice, tastes good"/>
    <s v="Complete"/>
    <s v="Valid"/>
  </r>
  <r>
    <x v="578"/>
    <s v="PROD615"/>
    <n v="5"/>
    <d v="2025-05-07T22:25:25"/>
    <s v="Grocery &amp; Gourmet Food"/>
    <s v="A Great Value!"/>
    <s v="Complete"/>
    <s v="Valid"/>
  </r>
  <r>
    <x v="579"/>
    <s v="PROD616"/>
    <n v="5"/>
    <d v="2025-05-08T03:08:52"/>
    <s v="Grocery &amp; Gourmet Food"/>
    <s v="good"/>
    <s v="Complete"/>
    <s v="Valid"/>
  </r>
  <r>
    <x v="580"/>
    <s v="PROD617"/>
    <n v="4"/>
    <d v="2025-05-08T11:37:23"/>
    <s v="Grocery &amp; Gourmet Food"/>
    <s v="good product - packaging could be improved"/>
    <s v="Complete"/>
    <s v="Valid"/>
  </r>
  <r>
    <x v="581"/>
    <s v="PROD618"/>
    <n v="5"/>
    <d v="2025-05-08T14:27:11"/>
    <s v="Grocery &amp; Gourmet Food"/>
    <s v="No me encantÃ³"/>
    <s v="Complete"/>
    <s v="Valid"/>
  </r>
  <r>
    <x v="582"/>
    <s v="PROD619"/>
    <n v="5"/>
    <d v="2025-05-09T01:59:34"/>
    <s v="Grocery &amp; Gourmet Food"/>
    <s v="Los mejores productos"/>
    <s v="Complete"/>
    <s v="Valid"/>
  </r>
  <r>
    <x v="583"/>
    <s v="PROD620"/>
    <n v="4"/>
    <d v="2025-05-09T05:41:14"/>
    <s v="Grocery &amp; Gourmet Food"/>
    <s v="Fragrant jasmine rice, but requires careful cooking"/>
    <s v="Complete"/>
    <s v="Valid"/>
  </r>
  <r>
    <x v="584"/>
    <s v="PROD621"/>
    <n v="4"/>
    <d v="2025-05-09T07:49:00"/>
    <s v="Grocery &amp; Gourmet Food"/>
    <s v="Whereâ€™s the Jasmine?"/>
    <s v="Complete"/>
    <s v="Valid"/>
  </r>
  <r>
    <x v="585"/>
    <s v="PROD622"/>
    <n v="5"/>
    <d v="2025-05-09T11:11:54"/>
    <s v="Grocery &amp; Gourmet Food"/>
    <s v="Soft. Fragrant Jasmine rice"/>
    <s v="Complete"/>
    <s v="Valid"/>
  </r>
  <r>
    <x v="586"/>
    <s v="PROD623"/>
    <n v="4"/>
    <d v="2025-05-09T12:02:17"/>
    <s v="Grocery &amp; Gourmet Food"/>
    <s v="Good rice, terrible packaging"/>
    <s v="Complete"/>
    <s v="Valid"/>
  </r>
  <r>
    <x v="587"/>
    <s v="PROD624"/>
    <n v="5"/>
    <d v="2025-05-09T14:32:25"/>
    <s v="Grocery &amp; Gourmet Food"/>
    <s v="Not sure if this will be available again but it was a great deal"/>
    <s v="Complete"/>
    <s v="Valid"/>
  </r>
  <r>
    <x v="588"/>
    <s v="PROD625"/>
    <n v="5"/>
    <d v="2025-05-09T22:24:53"/>
    <s v="Grocery &amp; Gourmet Food"/>
    <s v="Great stuff"/>
    <s v="Complete"/>
    <s v="Valid"/>
  </r>
  <r>
    <x v="589"/>
    <s v="PROD626"/>
    <n v="5"/>
    <d v="2025-05-10T00:11:34"/>
    <s v="Grocery &amp; Gourmet Food"/>
    <s v="Best flavor"/>
    <s v="Complete"/>
    <s v="Valid"/>
  </r>
  <r>
    <x v="590"/>
    <s v="PROD627"/>
    <n v="3"/>
    <d v="2025-05-10T02:33:53"/>
    <s v="Grocery &amp; Gourmet Food"/>
    <s v="Tastes so bland and doesnâ€™t smell much like jasmine rice"/>
    <s v="Complete"/>
    <s v="Valid"/>
  </r>
  <r>
    <x v="591"/>
    <s v="PROD628"/>
    <n v="4"/>
    <d v="2025-05-10T10:39:33"/>
    <s v="Grocery &amp; Gourmet Food"/>
    <s v="Not the most &quot;premium&quot; product, but worth the money"/>
    <s v="Complete"/>
    <s v="Valid"/>
  </r>
  <r>
    <x v="592"/>
    <s v="PROD629"/>
    <n v="5"/>
    <d v="2025-05-10T12:58:20"/>
    <s v="kitchen"/>
    <s v="A redemption story! Love it!"/>
    <s v="Complete"/>
    <s v="Valid"/>
  </r>
  <r>
    <x v="593"/>
    <s v="PROD630"/>
    <n v="5"/>
    <d v="2025-05-11T04:10:51"/>
    <s v="kitchen"/>
    <s v="A good fridge"/>
    <s v="Complete"/>
    <s v="Valid"/>
  </r>
  <r>
    <x v="594"/>
    <s v="PROD631"/>
    <n v="4"/>
    <d v="2025-05-11T10:19:33"/>
    <s v="kitchen"/>
    <s v="Fridge is great.  &quot;Freezer&quot; sux"/>
    <s v="Complete"/>
    <s v="Valid"/>
  </r>
  <r>
    <x v="595"/>
    <s v="PROD632"/>
    <n v="5"/>
    <d v="2025-05-11T12:57:15"/>
    <s v="kitchen"/>
    <s v="nice fridge"/>
    <s v="Complete"/>
    <s v="Valid"/>
  </r>
  <r>
    <x v="596"/>
    <s v="PROD633"/>
    <n v="5"/>
    <d v="2025-05-11T15:26:37"/>
    <s v="kitchen"/>
    <s v="Red-dy and works"/>
    <s v="Complete"/>
    <s v="Valid"/>
  </r>
  <r>
    <x v="597"/>
    <s v="PROD634"/>
    <n v="5"/>
    <d v="2025-05-11T17:17:18"/>
    <s v="kitchen"/>
    <s v="Amazing Overall"/>
    <s v="Complete"/>
    <s v="Valid"/>
  </r>
  <r>
    <x v="598"/>
    <s v="PROD635"/>
    <n v="5"/>
    <d v="2025-05-12T01:43:59"/>
    <s v="kitchen"/>
    <s v="Great quality."/>
    <s v="Complete"/>
    <s v="Valid"/>
  </r>
  <r>
    <x v="599"/>
    <s v="PROD636"/>
    <n v="4"/>
    <d v="2025-05-12T07:11:09"/>
    <s v="kitchen"/>
    <s v="Beautiful fridge and great price"/>
    <s v="Complete"/>
    <s v="Valid"/>
  </r>
  <r>
    <x v="600"/>
    <s v="PROD637"/>
    <n v="5"/>
    <d v="2025-05-12T11:37:09"/>
    <s v="kitchen"/>
    <s v="Love it"/>
    <s v="Complete"/>
    <s v="Valid"/>
  </r>
  <r>
    <x v="601"/>
    <s v="PROD638"/>
    <n v="5"/>
    <d v="2025-05-12T18:31:46"/>
    <s v="kitchen"/>
    <s v="Slay"/>
    <s v="Complete"/>
    <s v="Valid"/>
  </r>
  <r>
    <x v="602"/>
    <s v="PROD639"/>
    <n v="4"/>
    <d v="2025-05-12T23:52:00"/>
    <s v="kitchen"/>
    <s v="nice extra storage"/>
    <s v="Complete"/>
    <s v="Valid"/>
  </r>
  <r>
    <x v="603"/>
    <s v="PROD640"/>
    <n v="5"/>
    <d v="2025-05-13T02:39:54"/>
    <s v="kitchen"/>
    <s v="Perfect size!"/>
    <s v="Complete"/>
    <s v="Valid"/>
  </r>
  <r>
    <x v="604"/>
    <s v="PROD641"/>
    <n v="5"/>
    <d v="2025-05-13T03:21:52"/>
    <s v="kitchen"/>
    <s v="Arrived Damages - Replacement Sent. **Update**"/>
    <s v="Complete"/>
    <s v="Valid"/>
  </r>
  <r>
    <x v="605"/>
    <s v="PROD642"/>
    <n v="4"/>
    <d v="2025-05-13T04:11:16"/>
    <s v="kitchen"/>
    <s v="Trust me"/>
    <s v="Complete"/>
    <s v="Valid"/>
  </r>
  <r>
    <x v="606"/>
    <s v="PROD643"/>
    <n v="3"/>
    <d v="2025-05-13T07:36:34"/>
    <s v="kitchen"/>
    <s v="Noisy / annoying after 1 year"/>
    <s v="Complete"/>
    <s v="Valid"/>
  </r>
  <r>
    <x v="607"/>
    <s v="PROD644"/>
    <n v="5"/>
    <d v="2025-05-13T12:30:18"/>
    <s v="kitchen"/>
    <s v="Just right for the office"/>
    <s v="Complete"/>
    <s v="Valid"/>
  </r>
  <r>
    <x v="608"/>
    <s v="PROD645"/>
    <n v="5"/>
    <d v="2025-05-14T03:52:33"/>
    <s v="kitchen"/>
    <s v="So far, so good."/>
    <s v="Complete"/>
    <s v="Valid"/>
  </r>
  <r>
    <x v="609"/>
    <s v="PROD646"/>
    <n v="5"/>
    <d v="2025-05-14T12:03:04"/>
    <s v="kitchen"/>
    <s v="Great Customer Service"/>
    <s v="Complete"/>
    <s v="Valid"/>
  </r>
  <r>
    <x v="610"/>
    <s v="PROD647"/>
    <n v="4"/>
    <d v="2025-05-14T13:53:58"/>
    <s v="kitchen"/>
    <s v="Willy"/>
    <s v="Complete"/>
    <s v="Valid"/>
  </r>
  <r>
    <x v="611"/>
    <s v="PROD648"/>
    <n v="5"/>
    <d v="2025-05-15T00:47:17"/>
    <s v="kitchen"/>
    <s v="Spacious"/>
    <s v="Complete"/>
    <s v="Valid"/>
  </r>
  <r>
    <x v="160"/>
    <s v="PROD649"/>
    <n v="5"/>
    <d v="2025-05-15T04:54:18"/>
    <s v="kitchen"/>
    <s v="00 so the stainless is not surgical quality but IT IS GOOD!!"/>
    <s v="Complete"/>
    <s v="Valid"/>
  </r>
  <r>
    <x v="161"/>
    <s v="PROD650"/>
    <n v="5"/>
    <d v="2025-05-15T06:02:14"/>
    <s v="kitchen"/>
    <s v="Back to the future---great taste and healthy"/>
    <s v="Complete"/>
    <s v="Valid"/>
  </r>
  <r>
    <x v="162"/>
    <s v="PROD651"/>
    <n v="5"/>
    <d v="2025-05-15T20:10:25"/>
    <s v="kitchen"/>
    <s v="Love it"/>
    <s v="Complete"/>
    <s v="Valid"/>
  </r>
  <r>
    <x v="163"/>
    <s v="PROD652"/>
    <n v="4"/>
    <d v="2025-05-16T03:13:55"/>
    <s v="kitchen"/>
    <s v="Read instructions, talk to experienced users and then enjoy this very good piece of equipment."/>
    <s v="Complete"/>
    <s v="Valid"/>
  </r>
  <r>
    <x v="164"/>
    <s v="PROD653"/>
    <n v="5"/>
    <d v="2025-05-16T12:59:53"/>
    <s v="kitchen"/>
    <s v="Wonderful pressure cooker! Very sturdy and efficient"/>
    <s v="Complete"/>
    <s v="Valid"/>
  </r>
  <r>
    <x v="165"/>
    <s v="PROD654"/>
    <n v="5"/>
    <d v="2025-05-16T19:03:09"/>
    <s v="kitchen"/>
    <s v="Impressive results!"/>
    <s v="Complete"/>
    <s v="Valid"/>
  </r>
  <r>
    <x v="166"/>
    <s v="PROD655"/>
    <n v="5"/>
    <d v="2025-05-16T21:52:00"/>
    <s v="kitchen"/>
    <s v="Pressure Cooker"/>
    <s v="Complete"/>
    <s v="Valid"/>
  </r>
  <r>
    <x v="167"/>
    <s v="PROD656"/>
    <n v="5"/>
    <d v="2025-05-17T08:55:08"/>
    <s v="kitchen"/>
    <s v="great value, sturdy cooker"/>
    <s v="Complete"/>
    <s v="Valid"/>
  </r>
  <r>
    <x v="168"/>
    <s v="PROD657"/>
    <n v="5"/>
    <d v="2025-05-17T14:37:46"/>
    <s v="kitchen"/>
    <s v="I really thought I would end up paying more!!"/>
    <s v="Complete"/>
    <s v="Valid"/>
  </r>
  <r>
    <x v="169"/>
    <s v="PROD658"/>
    <n v="4"/>
    <d v="2025-05-17T15:06:42"/>
    <s v="kitchen"/>
    <s v="Aluminum Trivet included instead of Stainless"/>
    <s v="Complete"/>
    <s v="Valid"/>
  </r>
  <r>
    <x v="170"/>
    <s v="PROD659"/>
    <n v="5"/>
    <d v="2025-05-17T19:52:09"/>
    <s v="kitchen"/>
    <s v="Modern take on an old tech"/>
    <s v="Complete"/>
    <s v="Valid"/>
  </r>
  <r>
    <x v="171"/>
    <s v="PROD660"/>
    <n v="4"/>
    <d v="2025-05-18T08:31:25"/>
    <s v="kitchen"/>
    <s v="Pressure Cooker"/>
    <s v="Complete"/>
    <s v="Valid"/>
  </r>
  <r>
    <x v="172"/>
    <s v="PROD661"/>
    <n v="3"/>
    <d v="2025-05-18T14:17:33"/>
    <s v="kitchen"/>
    <s v="Not The Best Choice for Cooking Beans"/>
    <s v="Complete"/>
    <s v="Valid"/>
  </r>
  <r>
    <x v="173"/>
    <s v="PROD662"/>
    <n v="5"/>
    <d v="2025-05-18T19:12:30"/>
    <s v="kitchen"/>
    <s v="Nice and madewell"/>
    <s v="Complete"/>
    <s v="Valid"/>
  </r>
  <r>
    <x v="174"/>
    <s v="PROD663"/>
    <n v="5"/>
    <d v="2025-05-18T23:21:46"/>
    <s v="kitchen"/>
    <s v="A good cooking tool"/>
    <s v="Complete"/>
    <s v="Valid"/>
  </r>
  <r>
    <x v="175"/>
    <s v="PROD664"/>
    <n v="5"/>
    <d v="2025-05-19T23:01:25"/>
    <s v="kitchen"/>
    <s v="I love my pressure cooker. I give 5 â­ï¸"/>
    <s v="Complete"/>
    <s v="Valid"/>
  </r>
  <r>
    <x v="176"/>
    <s v="PROD665"/>
    <n v="4"/>
    <d v="2025-05-20T05:07:13"/>
    <s v="kitchen"/>
    <s v="Good size for us..."/>
    <s v="Complete"/>
    <s v="Valid"/>
  </r>
  <r>
    <x v="177"/>
    <s v="PROD666"/>
    <n v="4"/>
    <d v="2025-05-20T09:44:30"/>
    <s v="kitchen"/>
    <s v="Troubleshooting Tips"/>
    <s v="Complete"/>
    <s v="Valid"/>
  </r>
  <r>
    <x v="178"/>
    <s v="PROD667"/>
    <n v="5"/>
    <d v="2025-05-20T09:55:49"/>
    <s v="kitchen"/>
    <s v="No resulta para mÃ­"/>
    <s v="Complete"/>
    <s v="Valid"/>
  </r>
  <r>
    <x v="179"/>
    <s v="PROD668"/>
    <n v="5"/>
    <d v="2025-05-21T03:39:19"/>
    <s v="kitchen"/>
    <s v="Excellent value!"/>
    <s v="Complete"/>
    <s v="Valid"/>
  </r>
  <r>
    <x v="612"/>
    <s v="PROD669"/>
    <n v="5"/>
    <d v="2025-05-21T10:40:57"/>
    <s v="Books and Stationary"/>
    <s v="Biomedical Engineering Text"/>
    <s v="Complete"/>
    <s v="Valid"/>
  </r>
  <r>
    <x v="613"/>
    <s v="PROD670"/>
    <n v="3"/>
    <d v="2025-05-21T12:01:40"/>
    <s v="Books and Stationary"/>
    <s v="Not really an introduction..."/>
    <s v="Complete"/>
    <s v="Valid"/>
  </r>
  <r>
    <x v="614"/>
    <s v="PROD671"/>
    <n v="5"/>
    <d v="2025-05-21T14:03:05"/>
    <s v="Books and Stationary"/>
    <s v="It was for a gift."/>
    <s v="Complete"/>
    <s v="Valid"/>
  </r>
  <r>
    <x v="615"/>
    <s v="PROD672"/>
    <n v="5"/>
    <d v="2025-05-21T15:50:13"/>
    <s v="Books and Stationary"/>
    <s v="See review."/>
    <s v="Complete"/>
    <s v="Valid"/>
  </r>
  <r>
    <x v="616"/>
    <s v="PROD673"/>
    <n v="5"/>
    <d v="2025-05-21T23:13:33"/>
    <s v="Books and Stationary"/>
    <s v="Good"/>
    <s v="Complete"/>
    <s v="Valid"/>
  </r>
  <r>
    <x v="617"/>
    <s v="PROD674"/>
    <n v="5"/>
    <d v="2025-05-22T10:47:24"/>
    <s v="Books and Stationary"/>
    <s v="Five Stars"/>
    <s v="Complete"/>
    <s v="Valid"/>
  </r>
  <r>
    <x v="618"/>
    <s v="PROD675"/>
    <n v="3"/>
    <d v="2025-05-22T14:47:54"/>
    <s v="Books and Stationary"/>
    <s v="Excellent  condition"/>
    <s v="Complete"/>
    <s v="Valid"/>
  </r>
  <r>
    <x v="619"/>
    <s v="PROD676"/>
    <n v="2"/>
    <d v="2025-05-22T16:28:56"/>
    <s v="Books and Stationary"/>
    <s v="Okay reference, but poor text."/>
    <s v="Complete"/>
    <s v="Valid"/>
  </r>
  <r>
    <x v="620"/>
    <s v="PROD677"/>
    <n v="3"/>
    <d v="2025-05-22T16:45:11"/>
    <s v="Books and Stationary"/>
    <s v="Three Stars"/>
    <s v="Complete"/>
    <s v="Valid"/>
  </r>
  <r>
    <x v="621"/>
    <s v="PROD678"/>
    <n v="1"/>
    <d v="2025-05-23T02:02:21"/>
    <s v="Books and Stationary"/>
    <s v="for BME 2000 at OSU"/>
    <s v="Complete"/>
    <s v="Valid"/>
  </r>
  <r>
    <x v="622"/>
    <s v="PROD679"/>
    <n v="5"/>
    <d v="2025-05-24T06:21:08"/>
    <s v="Books and Stationary"/>
    <s v="Five Stars"/>
    <s v="Complete"/>
    <s v="Valid"/>
  </r>
  <r>
    <x v="623"/>
    <s v="PROD680"/>
    <n v="5"/>
    <d v="2025-05-24T07:31:11"/>
    <s v="Books and Stationary"/>
    <s v="Five Stars"/>
    <s v="Complete"/>
    <s v="Valid"/>
  </r>
  <r>
    <x v="624"/>
    <s v="PROD681"/>
    <n v="2"/>
    <d v="2025-05-24T09:20:32"/>
    <s v="Books and Stationary"/>
    <s v="Its really bad."/>
    <s v="Complete"/>
    <s v="Valid"/>
  </r>
  <r>
    <x v="625"/>
    <s v="PROD682"/>
    <n v="1"/>
    <d v="2025-05-24T12:14:31"/>
    <s v="Books and Stationary"/>
    <s v="History and Ethics sections whitewashed and Christianitywashed. Overall poorly written and formatted"/>
    <s v="Complete"/>
    <s v="Valid"/>
  </r>
  <r>
    <x v="626"/>
    <s v="PROD688"/>
    <n v="5"/>
    <d v="2025-05-26T18:06:51"/>
    <s v="Grocery &amp; Gourmet Food"/>
    <s v="Exactly what I needed"/>
    <s v="Complete"/>
    <s v="Valid"/>
  </r>
  <r>
    <x v="627"/>
    <s v="PROD689"/>
    <n v="5"/>
    <d v="2025-05-27T11:51:09"/>
    <s v="Grocery &amp; Gourmet Food"/>
    <s v="ðŸ˜‹"/>
    <s v="Complete"/>
    <s v="Valid"/>
  </r>
  <r>
    <x v="628"/>
    <s v="PROD690"/>
    <n v="5"/>
    <d v="2025-05-28T00:11:46"/>
    <s v="Grocery &amp; Gourmet Food"/>
    <s v="Delicioso"/>
    <s v="Complete"/>
    <s v="Valid"/>
  </r>
  <r>
    <x v="629"/>
    <s v="PROD691"/>
    <n v="4"/>
    <d v="2025-05-28T04:17:07"/>
    <s v="Grocery &amp; Gourmet Food"/>
    <s v="Good product, be careful of seller"/>
    <s v="Complete"/>
    <s v="Valid"/>
  </r>
  <r>
    <x v="630"/>
    <s v="PROD692"/>
    <n v="1"/>
    <d v="2025-05-28T04:26:10"/>
    <s v="Grocery &amp; Gourmet Food"/>
    <s v="Old candy???!"/>
    <s v="Complete"/>
    <s v="Valid"/>
  </r>
  <r>
    <x v="631"/>
    <s v="PROD708"/>
    <n v="5"/>
    <d v="2025-05-29T18:08:51"/>
    <s v="Electronics"/>
    <s v="It is just ok orginally but now two months later really good choice"/>
    <s v="Complete"/>
    <s v="Valid"/>
  </r>
  <r>
    <x v="632"/>
    <s v="PROD709"/>
    <n v="5"/>
    <d v="2025-05-29T23:16:50"/>
    <s v="Electronics"/>
    <s v="Love"/>
    <s v="Complete"/>
    <s v="Valid"/>
  </r>
  <r>
    <x v="633"/>
    <s v="PROD710"/>
    <n v="4"/>
    <d v="2025-05-30T02:56:19"/>
    <s v="Electronics"/>
    <s v="Great for fitness, limited as a smartwatch"/>
    <s v="Complete"/>
    <s v="Valid"/>
  </r>
  <r>
    <x v="634"/>
    <s v="PROD711"/>
    <n v="5"/>
    <d v="2025-05-30T09:36:03"/>
    <s v="Electronics"/>
    <s v="Great for working out"/>
    <s v="Complete"/>
    <s v="Valid"/>
  </r>
  <r>
    <x v="635"/>
    <s v="PROD712"/>
    <n v="5"/>
    <d v="2025-05-30T10:17:28"/>
    <s v="Electronics"/>
    <s v="Make sure you have the latest version of the fitbit app"/>
    <s v="Complete"/>
    <s v="Valid"/>
  </r>
  <r>
    <x v="636"/>
    <s v="PROD713"/>
    <n v="1"/>
    <d v="2025-05-30T14:16:53"/>
    <s v="Electronics"/>
    <s v="Poor GPS performance"/>
    <s v="Complete"/>
    <s v="Valid"/>
  </r>
  <r>
    <x v="637"/>
    <s v="PROD714"/>
    <n v="5"/>
    <d v="2025-05-30T22:30:53"/>
    <s v="Electronics"/>
    <s v="Pretty much love"/>
    <s v="Complete"/>
    <s v="Valid"/>
  </r>
  <r>
    <x v="638"/>
    <s v="PROD715"/>
    <n v="5"/>
    <d v="2025-06-01T00:24:42"/>
    <s v="Electronics"/>
    <s v="Elegant and lots of features"/>
    <s v="Complete"/>
    <s v="Valid"/>
  </r>
  <r>
    <x v="639"/>
    <s v="PROD716"/>
    <n v="4"/>
    <d v="2025-06-01T06:11:13"/>
    <s v="Electronics"/>
    <s v="Few Improvements, More Restrictions"/>
    <s v="Complete"/>
    <s v="Valid"/>
  </r>
  <r>
    <x v="640"/>
    <s v="PROD717"/>
    <n v="3"/>
    <d v="2025-06-01T10:56:20"/>
    <s v="Electronics"/>
    <s v="Overall good excecpt the heart rate tracker - which is important"/>
    <s v="Complete"/>
    <s v="Valid"/>
  </r>
  <r>
    <x v="641"/>
    <s v="PROD718"/>
    <n v="4"/>
    <d v="2025-06-01T14:59:40"/>
    <s v="Electronics"/>
    <s v="Poor replica of Versa 2"/>
    <s v="Complete"/>
    <s v="Valid"/>
  </r>
  <r>
    <x v="642"/>
    <s v="PROD719"/>
    <n v="4"/>
    <d v="2025-06-03T00:32:05"/>
    <s v="Electronics"/>
    <s v="Love it"/>
    <s v="Complete"/>
    <s v="Valid"/>
  </r>
  <r>
    <x v="643"/>
    <s v="PROD720"/>
    <n v="4"/>
    <d v="2025-06-03T15:33:23"/>
    <s v="Electronics"/>
    <s v="Quick startup but step counter way off"/>
    <s v="Complete"/>
    <s v="Valid"/>
  </r>
  <r>
    <x v="644"/>
    <s v="PROD721"/>
    <n v="4"/>
    <d v="2025-06-03T16:59:29"/>
    <s v="Electronics"/>
    <s v="My Fitbit"/>
    <s v="Complete"/>
    <s v="Valid"/>
  </r>
  <r>
    <x v="645"/>
    <s v="PROD722"/>
    <n v="4"/>
    <d v="2025-06-03T17:10:36"/>
    <s v="Electronics"/>
    <s v="Updated: Google/Fitbit provided excellent warranty support to resolve issues"/>
    <s v="Complete"/>
    <s v="Valid"/>
  </r>
  <r>
    <x v="646"/>
    <s v="PROD723"/>
    <n v="4"/>
    <d v="2025-06-04T01:05:14"/>
    <s v="Electronics"/>
    <s v="Love the updated features"/>
    <s v="Complete"/>
    <s v="Valid"/>
  </r>
  <r>
    <x v="647"/>
    <s v="PROD724"/>
    <n v="4"/>
    <d v="2025-06-04T08:48:47"/>
    <s v="Electronics"/>
    <s v="Love it"/>
    <s v="Complete"/>
    <s v="Valid"/>
  </r>
  <r>
    <x v="648"/>
    <s v="PROD725"/>
    <n v="4"/>
    <d v="2025-06-04T17:58:19"/>
    <s v="Electronics"/>
    <s v="Fast deliver and product is good"/>
    <s v="Complete"/>
    <s v="Valid"/>
  </r>
  <r>
    <x v="649"/>
    <s v="PROD726"/>
    <n v="4"/>
    <d v="2025-06-04T22:52:39"/>
    <s v="Electronics"/>
    <s v="Nice watch but small font"/>
    <s v="Complete"/>
    <s v="Valid"/>
  </r>
  <r>
    <x v="650"/>
    <s v="PROD727"/>
    <n v="5"/>
    <d v="2025-06-05T02:40:57"/>
    <s v="Electronics"/>
    <s v="Good watch, good price."/>
    <s v="Complete"/>
    <s v="Valid"/>
  </r>
  <r>
    <x v="651"/>
    <s v="PROD728"/>
    <n v="5"/>
    <d v="2025-06-05T05:02:04"/>
    <s v="Electronics"/>
    <s v="I love fitbit"/>
    <s v="Complete"/>
    <s v="Valid"/>
  </r>
  <r>
    <x v="652"/>
    <s v="PROD729"/>
    <n v="4"/>
    <d v="2025-06-05T05:16:21"/>
    <s v="Electronics"/>
    <s v="Great for biking, but still can't read heartrate on tattooed skin."/>
    <s v="Complete"/>
    <s v="Valid"/>
  </r>
  <r>
    <x v="653"/>
    <s v="PROD730"/>
    <n v="4"/>
    <d v="2025-06-05T12:29:07"/>
    <s v="Electronics"/>
    <s v="Review"/>
    <s v="Complete"/>
    <s v="Valid"/>
  </r>
  <r>
    <x v="654"/>
    <s v="PROD731"/>
    <n v="4"/>
    <d v="2025-06-05T14:51:50"/>
    <s v="Electronics"/>
    <s v="good good"/>
    <s v="Complete"/>
    <s v="Valid"/>
  </r>
  <r>
    <x v="655"/>
    <s v="PROD732"/>
    <n v="5"/>
    <d v="2025-06-05T17:57:59"/>
    <s v="Electronics"/>
    <s v="Works great, with one exception"/>
    <s v="Complete"/>
    <s v="Valid"/>
  </r>
  <r>
    <x v="656"/>
    <s v="PROD733"/>
    <n v="4"/>
    <d v="2025-06-05T19:07:36"/>
    <s v="Electronics"/>
    <s v="Working so far! Dexcom g6 compatible. Here's how I connected it..."/>
    <s v="Complete"/>
    <s v="Valid"/>
  </r>
  <r>
    <x v="657"/>
    <s v="PROD734"/>
    <n v="5"/>
    <d v="2025-06-06T06:38:36"/>
    <s v="Electronics"/>
    <s v="My New Versa Watch"/>
    <s v="Complete"/>
    <s v="Valid"/>
  </r>
  <r>
    <x v="658"/>
    <s v="PROD735"/>
    <n v="5"/>
    <d v="2025-06-06T07:39:04"/>
    <s v="Electronics"/>
    <s v="Super easy transition from Versa Lite to Versa 4"/>
    <s v="Complete"/>
    <s v="Valid"/>
  </r>
  <r>
    <x v="659"/>
    <s v="PROD736"/>
    <n v="4"/>
    <d v="2025-06-06T08:42:08"/>
    <s v="Electronics"/>
    <s v="Great fitness tracker!"/>
    <s v="Complete"/>
    <s v="Valid"/>
  </r>
  <r>
    <x v="660"/>
    <s v="PROD737"/>
    <n v="3"/>
    <d v="2025-06-06T19:27:39"/>
    <s v="Electronics"/>
    <s v="Interesting, entertaining, but not inconsistent."/>
    <s v="Complete"/>
    <s v="Valid"/>
  </r>
  <r>
    <x v="661"/>
    <s v="PROD738"/>
    <n v="4"/>
    <d v="2025-06-06T23:11:04"/>
    <s v="Electronics"/>
    <s v="New fitbit"/>
    <s v="Complete"/>
    <s v="Valid"/>
  </r>
  <r>
    <x v="662"/>
    <s v="PROD739"/>
    <n v="5"/>
    <d v="2025-06-07T00:30:16"/>
    <s v="Electronics"/>
    <s v="Gives me an adjective on a daily basis!"/>
    <s v="Complete"/>
    <s v="Valid"/>
  </r>
  <r>
    <x v="663"/>
    <s v="PROD740"/>
    <n v="5"/>
    <d v="2025-06-07T01:17:30"/>
    <s v="Electronics"/>
    <s v="Great product!"/>
    <s v="Complete"/>
    <s v="Valid"/>
  </r>
  <r>
    <x v="664"/>
    <s v="PROD741"/>
    <n v="5"/>
    <d v="2025-06-07T16:53:41"/>
    <s v="Electronics"/>
    <s v="Everything I hoped (expected)"/>
    <s v="Complete"/>
    <s v="Valid"/>
  </r>
  <r>
    <x v="665"/>
    <s v="PROD742"/>
    <n v="4"/>
    <d v="2025-06-07T19:42:42"/>
    <s v="Electronics"/>
    <s v="Not same as Versa 3 Texts not shown easily"/>
    <s v="Complete"/>
    <s v="Valid"/>
  </r>
  <r>
    <x v="666"/>
    <s v="PROD743"/>
    <n v="4"/>
    <d v="2025-06-07T20:03:12"/>
    <s v="Electronics"/>
    <s v="Love the look"/>
    <s v="Complete"/>
    <s v="Valid"/>
  </r>
  <r>
    <x v="667"/>
    <s v="PROD744"/>
    <n v="5"/>
    <d v="2025-06-07T20:11:04"/>
    <s v="Electronics"/>
    <s v="Great Product!"/>
    <s v="Complete"/>
    <s v="Valid"/>
  </r>
  <r>
    <x v="668"/>
    <s v="PROD745"/>
    <n v="5"/>
    <d v="2025-06-08T02:04:25"/>
    <s v="Electronics"/>
    <s v="Wife loves it like I love mine"/>
    <s v="Complete"/>
    <s v="Valid"/>
  </r>
  <r>
    <x v="669"/>
    <s v="PROD746"/>
    <n v="4"/>
    <d v="2025-06-08T07:06:05"/>
    <s v="Electronics"/>
    <s v="Fitbit Versa 4"/>
    <s v="Complete"/>
    <s v="Valid"/>
  </r>
  <r>
    <x v="670"/>
    <s v="PROD747"/>
    <n v="4"/>
    <d v="2025-06-08T10:44:55"/>
    <s v="Electronics"/>
    <s v="Great guft"/>
    <s v="Complete"/>
    <s v="Valid"/>
  </r>
  <r>
    <x v="671"/>
    <s v="PROD748"/>
    <n v="4"/>
    <d v="2025-06-08T14:04:48"/>
    <s v="Electronics"/>
    <s v="Trying another one"/>
    <s v="Complete"/>
    <s v="Valid"/>
  </r>
  <r>
    <x v="672"/>
    <s v="PROD749"/>
    <n v="4"/>
    <d v="2025-06-08T14:29:52"/>
    <s v="Electronics"/>
    <s v="Nice upgrade from older fitbit"/>
    <s v="Complete"/>
    <s v="Valid"/>
  </r>
  <r>
    <x v="673"/>
    <s v="PROD750"/>
    <n v="5"/>
    <d v="2025-06-08T15:39:35"/>
    <s v="Electronics"/>
    <s v="Sleek and light on the wrist"/>
    <s v="Complete"/>
    <s v="Valid"/>
  </r>
  <r>
    <x v="674"/>
    <s v="PROD751"/>
    <n v="5"/>
    <d v="2025-06-09T05:16:39"/>
    <s v="Electronics"/>
    <s v="works as intended"/>
    <s v="Complete"/>
    <s v="Valid"/>
  </r>
  <r>
    <x v="675"/>
    <s v="PROD752"/>
    <n v="4"/>
    <d v="2025-06-09T12:42:05"/>
    <s v="Electronics"/>
    <s v="I don't know how I feel about this watch!"/>
    <s v="Complete"/>
    <s v="Valid"/>
  </r>
  <r>
    <x v="676"/>
    <s v="PROD753"/>
    <n v="5"/>
    <d v="2025-06-09T15:45:03"/>
    <s v="Electronics"/>
    <s v="Replacing Blaze"/>
    <s v="Complete"/>
    <s v="Valid"/>
  </r>
  <r>
    <x v="677"/>
    <s v="PROD754"/>
    <n v="5"/>
    <d v="2025-06-09T20:48:37"/>
    <s v="Electronics"/>
    <s v="Love it"/>
    <s v="Complete"/>
    <s v="Valid"/>
  </r>
  <r>
    <x v="678"/>
    <s v="PROD755"/>
    <n v="5"/>
    <d v="2025-06-09T21:26:41"/>
    <s v="Electronics"/>
    <s v="Itâ€™s reliable"/>
    <s v="Complete"/>
    <s v="Valid"/>
  </r>
  <r>
    <x v="679"/>
    <s v="PROD756"/>
    <n v="4"/>
    <d v="2025-06-10T00:36:02"/>
    <s v="Electronics"/>
    <s v="Don't Buy a Cheap Brand (Like Spade &amp; Co) - Buy a Fit Bit or other recognized brand -"/>
    <s v="Complete"/>
    <s v="Valid"/>
  </r>
  <r>
    <x v="680"/>
    <s v="PROD757"/>
    <n v="5"/>
    <d v="2025-06-10T02:51:44"/>
    <s v="Electronics"/>
    <s v="Fitbit Watch Versa 4"/>
    <s v="Complete"/>
    <s v="Valid"/>
  </r>
  <r>
    <x v="681"/>
    <s v="PROD758"/>
    <n v="5"/>
    <d v="2025-06-10T11:44:47"/>
    <s v="beauty and personal care"/>
    <s v="Fast delivery"/>
    <s v="Complete"/>
    <s v="Valid"/>
  </r>
  <r>
    <x v="682"/>
    <s v="PROD759"/>
    <n v="5"/>
    <d v="2025-06-10T22:52:12"/>
    <s v="beauty and personal care"/>
    <s v="The best makeup!"/>
    <s v="Complete"/>
    <s v="Valid"/>
  </r>
  <r>
    <x v="683"/>
    <s v="PROD760"/>
    <n v="5"/>
    <d v="2025-06-11T02:50:56"/>
    <s v="beauty and personal care"/>
    <s v="Arrived on time"/>
    <s v="Complete"/>
    <s v="Valid"/>
  </r>
  <r>
    <x v="684"/>
    <s v="PROD761"/>
    <n v="5"/>
    <d v="2025-06-11T03:32:37"/>
    <s v="beauty and personal care"/>
    <s v="Have loved this stuff for years!"/>
    <s v="Complete"/>
    <s v="Valid"/>
  </r>
  <r>
    <x v="685"/>
    <s v="PROD762"/>
    <n v="5"/>
    <d v="2025-06-11T08:39:02"/>
    <s v="beauty and personal care"/>
    <s v="It works for what I needed it for, I'm happy with it.Love"/>
    <s v="Complete"/>
    <s v="Valid"/>
  </r>
  <r>
    <x v="686"/>
    <s v="PROD763"/>
    <n v="4"/>
    <d v="2025-06-11T08:46:10"/>
    <s v="beauty and personal care"/>
    <s v="Good make up"/>
    <s v="Complete"/>
    <s v="Valid"/>
  </r>
  <r>
    <x v="687"/>
    <s v="PROD764"/>
    <n v="5"/>
    <d v="2025-06-11T11:17:48"/>
    <s v="beauty and personal care"/>
    <s v="Best makeup ever!"/>
    <s v="Complete"/>
    <s v="Valid"/>
  </r>
  <r>
    <x v="688"/>
    <s v="PROD765"/>
    <n v="5"/>
    <d v="2025-06-11T15:01:22"/>
    <s v="beauty and personal care"/>
    <s v="Glad good makeup is available through Amazon!!"/>
    <s v="Complete"/>
    <s v="Valid"/>
  </r>
  <r>
    <x v="689"/>
    <s v="PROD766"/>
    <n v="5"/>
    <d v="2025-06-12T17:33:41"/>
    <s v="beauty and personal care"/>
    <s v="Makup"/>
    <s v="Complete"/>
    <s v="Valid"/>
  </r>
  <r>
    <x v="690"/>
    <s v="PROD767"/>
    <n v="5"/>
    <d v="2025-06-12T19:27:33"/>
    <s v="beauty and personal care"/>
    <s v="The color is just right!"/>
    <s v="Complete"/>
    <s v="Valid"/>
  </r>
  <r>
    <x v="691"/>
    <s v="PROD768"/>
    <n v="4"/>
    <d v="2025-06-12T22:12:29"/>
    <s v="beauty and personal care"/>
    <s v="Great coverage"/>
    <s v="Complete"/>
    <s v="Valid"/>
  </r>
  <r>
    <x v="692"/>
    <s v="PROD769"/>
    <n v="5"/>
    <d v="2025-06-13T03:13:52"/>
    <s v="beauty and personal care"/>
    <s v="Used for years"/>
    <s v="Complete"/>
    <s v="Valid"/>
  </r>
  <r>
    <x v="693"/>
    <s v="PROD770"/>
    <n v="5"/>
    <d v="2025-06-13T04:01:17"/>
    <s v="beauty and personal care"/>
    <s v="Best mineral product"/>
    <s v="Complete"/>
    <s v="Valid"/>
  </r>
  <r>
    <x v="694"/>
    <s v="PROD771"/>
    <n v="4"/>
    <d v="2025-06-13T06:50:37"/>
    <s v="beauty and personal care"/>
    <s v="Great Product"/>
    <s v="Complete"/>
    <s v="Valid"/>
  </r>
  <r>
    <x v="695"/>
    <s v="PROD772"/>
    <n v="5"/>
    <d v="2025-06-13T17:16:08"/>
    <s v="beauty and personal care"/>
    <s v="Best makeup ever"/>
    <s v="Complete"/>
    <s v="Valid"/>
  </r>
  <r>
    <x v="696"/>
    <s v="PROD773"/>
    <n v="5"/>
    <d v="2025-06-13T20:13:18"/>
    <s v="beauty and personal care"/>
    <s v="Perfect foundation"/>
    <s v="Complete"/>
    <s v="Valid"/>
  </r>
  <r>
    <x v="697"/>
    <s v="PROD774"/>
    <n v="5"/>
    <d v="2025-06-13T20:35:47"/>
    <s v="beauty and personal care"/>
    <s v="my go to foundation. Not heavy"/>
    <s v="Complete"/>
    <s v="Valid"/>
  </r>
  <r>
    <x v="698"/>
    <s v="PROD775"/>
    <n v="5"/>
    <d v="2025-06-13T22:48:57"/>
    <s v="beauty and personal care"/>
    <s v="Sits well on my skin at 60"/>
    <s v="Complete"/>
    <s v="Valid"/>
  </r>
  <r>
    <x v="699"/>
    <s v="PROD776"/>
    <n v="2"/>
    <d v="2025-06-14T03:03:06"/>
    <s v="beauty and personal care"/>
    <s v="You pay how much for so little product?"/>
    <s v="Complete"/>
    <s v="Valid"/>
  </r>
  <r>
    <x v="700"/>
    <s v="PROD777"/>
    <n v="4"/>
    <d v="2025-06-14T06:42:55"/>
    <s v="beauty and personal care"/>
    <s v="For sensitive skin"/>
    <s v="Complete"/>
    <s v="Valid"/>
  </r>
  <r>
    <x v="701"/>
    <s v="PROD778"/>
    <n v="5"/>
    <d v="2025-06-14T07:55:53"/>
    <s v="beauty and personal care"/>
    <s v="Best hairdryer"/>
    <s v="Complete"/>
    <s v="Valid"/>
  </r>
  <r>
    <x v="702"/>
    <s v="PROD779"/>
    <n v="5"/>
    <d v="2025-06-14T12:00:44"/>
    <s v="beauty and personal care"/>
    <s v="Great product"/>
    <s v="Complete"/>
    <s v="Valid"/>
  </r>
  <r>
    <x v="703"/>
    <s v="PROD780"/>
    <n v="5"/>
    <d v="2025-06-14T12:02:20"/>
    <s v="beauty and personal care"/>
    <s v="Better than my last hair dryer"/>
    <s v="Complete"/>
    <s v="Valid"/>
  </r>
  <r>
    <x v="704"/>
    <s v="PROD781"/>
    <n v="4"/>
    <d v="2025-06-14T18:50:45"/>
    <s v="beauty and personal care"/>
    <s v="Fast and Effective Dryer with Minor Quirk"/>
    <s v="Complete"/>
    <s v="Valid"/>
  </r>
  <r>
    <x v="705"/>
    <s v="PROD782"/>
    <n v="5"/>
    <d v="2025-06-15T02:34:56"/>
    <s v="beauty and personal care"/>
    <s v="Slick design with lightweight feel"/>
    <s v="Complete"/>
    <s v="Valid"/>
  </r>
  <r>
    <x v="706"/>
    <s v="PROD783"/>
    <n v="5"/>
    <d v="2025-06-15T02:38:59"/>
    <s v="beauty and personal care"/>
    <s v="Great hair dryer"/>
    <s v="Complete"/>
    <s v="Valid"/>
  </r>
  <r>
    <x v="707"/>
    <s v="PROD784"/>
    <n v="5"/>
    <d v="2025-06-15T05:58:58"/>
    <s v="beauty and personal care"/>
    <s v="Works great!"/>
    <s v="Complete"/>
    <s v="Valid"/>
  </r>
  <r>
    <x v="708"/>
    <s v="PROD785"/>
    <n v="5"/>
    <d v="2025-06-15T17:30:43"/>
    <s v="beauty and personal care"/>
    <s v="Great quality at a great price point"/>
    <s v="Complete"/>
    <s v="Valid"/>
  </r>
  <r>
    <x v="709"/>
    <s v="PROD786"/>
    <n v="5"/>
    <d v="2025-06-16T02:19:51"/>
    <s v="beauty and personal care"/>
    <s v="Great Hairdryer"/>
    <s v="Complete"/>
    <s v="Valid"/>
  </r>
  <r>
    <x v="710"/>
    <s v="PROD787"/>
    <n v="4"/>
    <d v="2025-06-16T08:46:20"/>
    <s v="beauty and personal care"/>
    <s v="Good hair dryer for the price"/>
    <s v="Complete"/>
    <s v="Valid"/>
  </r>
  <r>
    <x v="711"/>
    <s v="PROD788"/>
    <n v="5"/>
    <d v="2025-06-16T09:17:33"/>
    <s v="beauty and personal care"/>
    <s v="I love this blow dryer!"/>
    <s v="Complete"/>
    <s v="Valid"/>
  </r>
  <r>
    <x v="712"/>
    <s v="PROD789"/>
    <n v="5"/>
    <d v="2025-06-16T10:57:38"/>
    <s v="beauty and personal care"/>
    <s v="REVLON Turbo Hair Dryer with Advanced Ionic Technology, Ceramic Coating | Turbo Heat"/>
    <s v="Complete"/>
    <s v="Valid"/>
  </r>
  <r>
    <x v="713"/>
    <s v="PROD790"/>
    <n v="5"/>
    <d v="2025-06-16T12:59:01"/>
    <s v="beauty and personal care"/>
    <s v="Best hair dryer"/>
    <s v="Complete"/>
    <s v="Valid"/>
  </r>
  <r>
    <x v="714"/>
    <s v="PROD791"/>
    <n v="5"/>
    <d v="2025-06-16T21:54:09"/>
    <s v="beauty and personal care"/>
    <s v="Great Dryer!"/>
    <s v="Complete"/>
    <s v="Valid"/>
  </r>
  <r>
    <x v="715"/>
    <s v="PROD792"/>
    <n v="5"/>
    <d v="2025-06-16T22:50:52"/>
    <s v="beauty and personal care"/>
    <s v="Good quality"/>
    <s v="Complete"/>
    <s v="Valid"/>
  </r>
  <r>
    <x v="716"/>
    <s v="PROD793"/>
    <n v="5"/>
    <d v="2025-06-17T06:17:30"/>
    <s v="beauty and personal care"/>
    <s v="What we needed"/>
    <s v="Complete"/>
    <s v="Valid"/>
  </r>
  <r>
    <x v="717"/>
    <s v="PROD794"/>
    <n v="4"/>
    <d v="2025-06-17T09:41:17"/>
    <s v="beauty and personal care"/>
    <s v="Hair dryer is fine"/>
    <s v="Complete"/>
    <s v="Valid"/>
  </r>
  <r>
    <x v="718"/>
    <s v="PROD795"/>
    <n v="4"/>
    <d v="2025-06-17T11:58:59"/>
    <s v="beauty and personal care"/>
    <s v="Nice product except for 1 thing"/>
    <s v="Complete"/>
    <s v="Valid"/>
  </r>
  <r>
    <x v="719"/>
    <s v="PROD796"/>
    <n v="5"/>
    <d v="2025-06-17T18:47:56"/>
    <s v="beauty and personal care"/>
    <s v="Economic and functional"/>
    <s v="Complete"/>
    <s v="Valid"/>
  </r>
  <r>
    <x v="720"/>
    <s v="PROD797"/>
    <n v="5"/>
    <d v="2025-06-18T08:43:51"/>
    <s v="beauty and personal care"/>
    <s v="Good quality hair dryer"/>
    <s v="Complete"/>
    <s v="Valid"/>
  </r>
  <r>
    <x v="721"/>
    <s v="PROD798"/>
    <n v="5"/>
    <d v="2025-06-18T12:54:26"/>
    <s v="Books and Stationary"/>
    <s v="My grandson loved this."/>
    <s v="Complete"/>
    <s v="Valid"/>
  </r>
  <r>
    <x v="722"/>
    <s v="PROD799"/>
    <n v="5"/>
    <d v="2025-06-18T18:25:40"/>
    <s v="Books and Stationary"/>
    <s v="GREAT FOR HARRY POTTER FANS"/>
    <s v="Complete"/>
    <s v="Valid"/>
  </r>
  <r>
    <x v="723"/>
    <s v="PROD800"/>
    <n v="5"/>
    <d v="2025-06-18T20:18:21"/>
    <s v="Books and Stationary"/>
    <s v="Obssessed"/>
    <s v="Complete"/>
    <s v="Valid"/>
  </r>
  <r>
    <x v="724"/>
    <s v="PROD801"/>
    <n v="4"/>
    <d v="2025-06-19T03:02:03"/>
    <s v="Books and Stationary"/>
    <s v="Disappointed"/>
    <s v="Complete"/>
    <s v="Valid"/>
  </r>
  <r>
    <x v="725"/>
    <s v="PROD802"/>
    <n v="5"/>
    <d v="2025-06-19T03:50:54"/>
    <s v="Books and Stationary"/>
    <s v="Cute gift for Harry Potter fan"/>
    <s v="Complete"/>
    <s v="Valid"/>
  </r>
  <r>
    <x v="726"/>
    <s v="PROD803"/>
    <n v="5"/>
    <d v="2025-06-19T06:17:08"/>
    <s v="Books and Stationary"/>
    <s v="Great for a harry potter fan"/>
    <s v="Complete"/>
    <s v="Valid"/>
  </r>
  <r>
    <x v="727"/>
    <s v="PROD804"/>
    <n v="5"/>
    <d v="2025-06-19T06:44:33"/>
    <s v="Books and Stationary"/>
    <s v="Given as a gift"/>
    <s v="Complete"/>
    <s v="Valid"/>
  </r>
  <r>
    <x v="728"/>
    <s v="PROD805"/>
    <n v="5"/>
    <d v="2025-06-19T08:21:02"/>
    <s v="Books and Stationary"/>
    <s v="Quality, price"/>
    <s v="Complete"/>
    <s v="Valid"/>
  </r>
  <r>
    <x v="729"/>
    <s v="PROD806"/>
    <n v="5"/>
    <d v="2025-06-19T11:29:08"/>
    <s v="Books and Stationary"/>
    <s v="Huge Harry Potter"/>
    <s v="Complete"/>
    <s v="Valid"/>
  </r>
  <r>
    <x v="730"/>
    <s v="PROD807"/>
    <n v="5"/>
    <d v="2025-06-20T00:12:30"/>
    <s v="Books and Stationary"/>
    <s v="Gran producto"/>
    <s v="Complete"/>
    <s v="Valid"/>
  </r>
  <r>
    <x v="731"/>
    <s v="PROD808"/>
    <n v="5"/>
    <d v="2025-06-20T03:23:19"/>
    <s v="Books and Stationary"/>
    <s v="Yep - she liked it"/>
    <s v="Complete"/>
    <s v="Valid"/>
  </r>
  <r>
    <x v="732"/>
    <s v="PROD809"/>
    <n v="5"/>
    <d v="2025-06-20T03:32:16"/>
    <s v="Books and Stationary"/>
    <s v="Harry Potter Book"/>
    <s v="Complete"/>
    <s v="Valid"/>
  </r>
  <r>
    <x v="733"/>
    <s v="PROD810"/>
    <n v="5"/>
    <d v="2025-06-20T04:10:34"/>
    <s v="Books and Stationary"/>
    <s v="Arrived on time"/>
    <s v="Complete"/>
    <s v="Valid"/>
  </r>
  <r>
    <x v="734"/>
    <s v="PROD811"/>
    <n v="5"/>
    <d v="2025-06-20T13:12:24"/>
    <s v="Books and Stationary"/>
    <s v="Special gift"/>
    <s v="Complete"/>
    <s v="Valid"/>
  </r>
  <r>
    <x v="735"/>
    <s v="PROD812"/>
    <n v="5"/>
    <d v="2025-06-20T19:54:35"/>
    <s v="Books and Stationary"/>
    <s v="Potterhead Wife absolutely loves it!"/>
    <s v="Complete"/>
    <s v="Valid"/>
  </r>
  <r>
    <x v="736"/>
    <s v="PROD813"/>
    <n v="5"/>
    <d v="2025-06-20T23:57:04"/>
    <s v="Books and Stationary"/>
    <s v="My granddaughter loved it"/>
    <s v="Complete"/>
    <s v="Valid"/>
  </r>
  <r>
    <x v="737"/>
    <s v="PROD814"/>
    <n v="5"/>
    <d v="2025-06-21T01:28:00"/>
    <s v="Books and Stationary"/>
    <s v="Was that a good gift?"/>
    <s v="Complete"/>
    <s v="Valid"/>
  </r>
  <r>
    <x v="738"/>
    <s v="PROD815"/>
    <n v="5"/>
    <d v="2025-06-21T04:46:11"/>
    <s v="Books and Stationary"/>
    <s v="My granddaughter"/>
    <s v="Complete"/>
    <s v="Valid"/>
  </r>
  <r>
    <x v="739"/>
    <s v="PROD816"/>
    <n v="5"/>
    <d v="2025-06-21T13:13:11"/>
    <s v="Books and Stationary"/>
    <s v="Perfect for new HP Fans"/>
    <s v="Complete"/>
    <s v="Valid"/>
  </r>
  <r>
    <x v="740"/>
    <s v="PROD817"/>
    <n v="5"/>
    <d v="2025-06-21T13:44:38"/>
    <s v="Books and Stationary"/>
    <s v="Perfect gift for a Harry Potter fan"/>
    <s v="Complete"/>
    <s v="Valid"/>
  </r>
  <r>
    <x v="741"/>
    <s v="PROD818"/>
    <n v="5"/>
    <d v="2025-06-21T14:12:19"/>
    <s v="Books and Stationary"/>
    <s v="Fun read"/>
    <s v="Complete"/>
    <s v="Valid"/>
  </r>
  <r>
    <x v="742"/>
    <s v="PROD819"/>
    <n v="5"/>
    <d v="2025-06-21T16:07:13"/>
    <s v="Books and Stationary"/>
    <s v="Lovely book for a Harry Potter fan."/>
    <s v="Complete"/>
    <s v="Valid"/>
  </r>
  <r>
    <x v="743"/>
    <s v="PROD820"/>
    <n v="2"/>
    <d v="2025-06-21T17:13:40"/>
    <s v="Books and Stationary"/>
    <s v="No covering on the book"/>
    <s v="Complete"/>
    <s v="Valid"/>
  </r>
  <r>
    <x v="744"/>
    <s v="PROD821"/>
    <n v="5"/>
    <d v="2025-06-21T17:52:36"/>
    <s v="Books and Stationary"/>
    <s v="Granddaughter Harry Potter fan"/>
    <s v="Complete"/>
    <s v="Valid"/>
  </r>
  <r>
    <x v="745"/>
    <s v="PROD822"/>
    <n v="5"/>
    <d v="2025-06-21T21:04:59"/>
    <s v="Books and Stationary"/>
    <s v="Great find!"/>
    <s v="Complete"/>
    <s v="Valid"/>
  </r>
  <r>
    <x v="746"/>
    <s v="PROD823"/>
    <n v="5"/>
    <d v="2025-06-21T22:27:31"/>
    <s v="Books and Stationary"/>
    <s v="Book"/>
    <s v="Complete"/>
    <s v="Valid"/>
  </r>
  <r>
    <x v="747"/>
    <s v="PROD824"/>
    <n v="5"/>
    <d v="2025-06-22T02:16:40"/>
    <s v="Books and Stationary"/>
    <s v="Book"/>
    <s v="Complete"/>
    <s v="Valid"/>
  </r>
  <r>
    <x v="748"/>
    <s v="PROD825"/>
    <n v="5"/>
    <d v="2025-06-22T07:23:01"/>
    <s v="Books and Stationary"/>
    <s v="Book"/>
    <s v="Complete"/>
    <s v="Valid"/>
  </r>
  <r>
    <x v="749"/>
    <s v="PROD826"/>
    <n v="5"/>
    <d v="2025-06-23T04:12:57"/>
    <s v="Books and Stationary"/>
    <s v="Daughter loved it"/>
    <s v="Complete"/>
    <s v="Valid"/>
  </r>
  <r>
    <x v="750"/>
    <s v="PROD827"/>
    <n v="5"/>
    <d v="2025-06-23T10:07:24"/>
    <s v="Books and Stationary"/>
    <s v="Awesome info"/>
    <s v="Complete"/>
    <s v="Valid"/>
  </r>
  <r>
    <x v="751"/>
    <s v="PROD828"/>
    <n v="5"/>
    <d v="2025-06-24T01:17:22"/>
    <s v="Books and Stationary"/>
    <s v="Birthday present"/>
    <s v="Complete"/>
    <s v="Valid"/>
  </r>
  <r>
    <x v="752"/>
    <s v="PROD829"/>
    <n v="5"/>
    <d v="2025-06-24T05:22:52"/>
    <s v="Books and Stationary"/>
    <s v="For those needing more HP facts"/>
    <s v="Complete"/>
    <s v="Valid"/>
  </r>
  <r>
    <x v="753"/>
    <s v="PROD830"/>
    <n v="5"/>
    <d v="2025-06-24T10:55:54"/>
    <s v="Books and Stationary"/>
    <s v="Very interesting"/>
    <s v="Complete"/>
    <s v="Valid"/>
  </r>
  <r>
    <x v="754"/>
    <s v="PROD831"/>
    <n v="5"/>
    <d v="2025-06-24T18:57:15"/>
    <s v="Books and Stationary"/>
    <s v="Harry Potter fan"/>
    <s v="Complete"/>
    <s v="Valid"/>
  </r>
  <r>
    <x v="755"/>
    <s v="PROD832"/>
    <n v="5"/>
    <d v="2025-06-24T22:59:55"/>
    <s v="Books and Stationary"/>
    <s v="Great for Potter Fans"/>
    <s v="Complete"/>
    <s v="Valid"/>
  </r>
  <r>
    <x v="756"/>
    <s v="PROD833"/>
    <n v="5"/>
    <d v="2025-06-24T23:05:56"/>
    <s v="Books and Stationary"/>
    <s v="Great for a Harry Potter fan who thinks she knows everything"/>
    <s v="Complete"/>
    <s v="Valid"/>
  </r>
  <r>
    <x v="757"/>
    <s v="PROD834"/>
    <n v="5"/>
    <d v="2025-06-25T01:46:45"/>
    <s v="Books and Stationary"/>
    <s v="Interesting fact book"/>
    <s v="Complete"/>
    <s v="Valid"/>
  </r>
  <r>
    <x v="758"/>
    <s v="PROD835"/>
    <n v="5"/>
    <d v="2025-06-25T08:09:21"/>
    <s v="Books and Stationary"/>
    <s v="Fantastic Book"/>
    <s v="Complete"/>
    <s v="Valid"/>
  </r>
  <r>
    <x v="759"/>
    <s v="PROD836"/>
    <n v="5"/>
    <d v="2025-06-26T02:05:25"/>
    <s v="Books and Stationary"/>
    <s v="My 11 yo daughter cannot put down"/>
    <s v="Complete"/>
    <s v="Valid"/>
  </r>
  <r>
    <x v="760"/>
    <s v="PROD837"/>
    <n v="5"/>
    <d v="2025-06-26T05:00:41"/>
    <s v="Books and Stationary"/>
    <s v="Birthday gift for a 11 yr old boy"/>
    <s v="Complete"/>
    <s v="Valid"/>
  </r>
  <r>
    <x v="761"/>
    <s v="PROD838"/>
    <n v="5"/>
    <d v="2025-06-26T05:12:44"/>
    <s v="Books and Stationary"/>
    <s v="Good"/>
    <s v="Complete"/>
    <s v="Valid"/>
  </r>
  <r>
    <x v="762"/>
    <s v="PROD839"/>
    <n v="5"/>
    <d v="2025-06-26T07:52:43"/>
    <s v="Books and Stationary"/>
    <s v="Witty &amp; Entertaining"/>
    <s v="Complete"/>
    <s v="Valid"/>
  </r>
  <r>
    <x v="763"/>
    <s v="PROD840"/>
    <n v="5"/>
    <d v="2025-06-26T14:06:17"/>
    <s v="Books and Stationary"/>
    <s v="Very Interesting"/>
    <s v="Complete"/>
    <s v="Valid"/>
  </r>
  <r>
    <x v="764"/>
    <s v="PROD841"/>
    <n v="5"/>
    <d v="2025-06-26T15:17:05"/>
    <s v="Books and Stationary"/>
    <s v="Gift"/>
    <s v="Complete"/>
    <s v="Valid"/>
  </r>
  <r>
    <x v="765"/>
    <s v="PROD842"/>
    <n v="5"/>
    <d v="2025-06-26T16:59:07"/>
    <s v="Books and Stationary"/>
    <s v="Easy &amp; interesting"/>
    <s v="Complete"/>
    <s v="Valid"/>
  </r>
  <r>
    <x v="766"/>
    <s v="PROD843"/>
    <n v="5"/>
    <d v="2025-06-26T20:07:09"/>
    <s v="Books and Stationary"/>
    <s v="Just as described."/>
    <s v="Complete"/>
    <s v="Valid"/>
  </r>
  <r>
    <x v="767"/>
    <s v="PROD844"/>
    <n v="2"/>
    <d v="2025-06-26T20:47:10"/>
    <s v="Books and Stationary"/>
    <s v="Took a glance...and found an error"/>
    <s v="Complete"/>
    <s v="Valid"/>
  </r>
  <r>
    <x v="768"/>
    <s v="PROD845"/>
    <n v="1"/>
    <d v="2025-06-27T06:31:57"/>
    <s v="Books and Stationary"/>
    <s v="Authors political opinion published in this book."/>
    <s v="Complete"/>
    <s v="Valid"/>
  </r>
  <r>
    <x v="769"/>
    <s v="PROD846"/>
    <n v="5"/>
    <d v="2025-06-27T09:33:30"/>
    <s v="Books and Stationary"/>
    <s v="Gave it as a gift, BIG hit!"/>
    <s v="Complete"/>
    <s v="Valid"/>
  </r>
  <r>
    <x v="770"/>
    <s v="PROD847"/>
    <n v="5"/>
    <d v="2025-06-27T10:01:06"/>
    <s v="Books and Stationary"/>
    <s v="creates imagination"/>
    <s v="Complete"/>
    <s v="Valid"/>
  </r>
  <r>
    <x v="771"/>
    <s v="PROD848"/>
    <n v="5"/>
    <d v="2025-06-27T10:52:42"/>
    <s v="Electronics"/>
    <s v="Like New!"/>
    <s v="Complete"/>
    <s v="Valid"/>
  </r>
  <r>
    <x v="772"/>
    <s v="PROD849"/>
    <n v="5"/>
    <d v="2025-06-27T13:38:30"/>
    <s v="Electronics"/>
    <s v="Excellent Quality so far."/>
    <s v="Complete"/>
    <s v="Valid"/>
  </r>
  <r>
    <x v="773"/>
    <s v="PROD850"/>
    <n v="4"/>
    <d v="2025-06-27T23:31:50"/>
    <s v="Electronics"/>
    <s v="Decent but not perfect."/>
    <s v="Complete"/>
    <s v="Valid"/>
  </r>
  <r>
    <x v="774"/>
    <s v="PROD851"/>
    <n v="5"/>
    <d v="2025-06-28T04:48:33"/>
    <s v="Electronics"/>
    <s v="Better than expected!"/>
    <s v="Complete"/>
    <s v="Valid"/>
  </r>
  <r>
    <x v="775"/>
    <s v="PROD852"/>
    <n v="5"/>
    <d v="2025-06-28T10:09:00"/>
    <s v="Electronics"/>
    <s v="Very satisfied"/>
    <s v="Complete"/>
    <s v="Valid"/>
  </r>
  <r>
    <x v="776"/>
    <s v="PROD853"/>
    <n v="3"/>
    <d v="2025-06-28T11:30:27"/>
    <s v="Electronics"/>
    <s v="I got what I paid for and itâ€™s not terrible"/>
    <s v="Complete"/>
    <s v="Valid"/>
  </r>
  <r>
    <x v="777"/>
    <s v="PROD854"/>
    <n v="5"/>
    <d v="2025-06-28T13:04:52"/>
    <s v="Electronics"/>
    <s v="For refurbished this iPhone 14 Pro looks and acts perfectly new."/>
    <s v="Complete"/>
    <s v="Valid"/>
  </r>
  <r>
    <x v="778"/>
    <s v="PROD855"/>
    <n v="4"/>
    <d v="2025-06-28T18:20:13"/>
    <s v="Electronics"/>
    <s v="Nice phoneâ€¦"/>
    <s v="Complete"/>
    <s v="Valid"/>
  </r>
  <r>
    <x v="779"/>
    <s v="PROD856"/>
    <n v="4"/>
    <d v="2025-06-29T02:13:43"/>
    <s v="Electronics"/>
    <s v="battery health on excellent refurbished condition."/>
    <s v="Complete"/>
    <s v="Valid"/>
  </r>
  <r>
    <x v="780"/>
    <s v="PROD857"/>
    <n v="4"/>
    <d v="2025-06-29T05:00:21"/>
    <s v="Electronics"/>
    <s v="Great phone less than great battery health"/>
    <s v="Complete"/>
    <s v="Valid"/>
  </r>
  <r>
    <x v="781"/>
    <s v="PROD858"/>
    <n v="4"/>
    <d v="2025-06-29T07:20:29"/>
    <s v="Electronics"/>
    <s v="Almost perfect!"/>
    <s v="Complete"/>
    <s v="Valid"/>
  </r>
  <r>
    <x v="782"/>
    <s v="PROD859"/>
    <n v="4"/>
    <d v="2025-06-29T09:55:53"/>
    <s v="Electronics"/>
    <s v="Device looks/works flawlessly"/>
    <s v="Complete"/>
    <s v="Valid"/>
  </r>
  <r>
    <x v="783"/>
    <s v="PROD860"/>
    <n v="4"/>
    <d v="2025-06-29T12:34:38"/>
    <s v="Electronics"/>
    <s v="Good phone, but not what I expected"/>
    <s v="Complete"/>
    <s v="Valid"/>
  </r>
  <r>
    <x v="784"/>
    <s v="PROD861"/>
    <n v="5"/>
    <d v="2025-06-29T16:00:22"/>
    <s v="Electronics"/>
    <s v="Honestly super good quality"/>
    <s v="Complete"/>
    <s v="Valid"/>
  </r>
  <r>
    <x v="785"/>
    <s v="PROD862"/>
    <n v="4"/>
    <d v="2025-06-30T09:55:07"/>
    <s v="Electronics"/>
    <s v="iPhone 14 pro"/>
    <s v="Complete"/>
    <s v="Valid"/>
  </r>
  <r>
    <x v="786"/>
    <s v="PROD863"/>
    <n v="4"/>
    <d v="2025-06-30T10:47:19"/>
    <s v="Electronics"/>
    <s v="Had a software bug"/>
    <s v="Complete"/>
    <s v="Valid"/>
  </r>
  <r>
    <x v="787"/>
    <s v="PROD864"/>
    <n v="4"/>
    <d v="2025-06-30T11:23:48"/>
    <s v="Electronics"/>
    <s v="Incredible conditions phone, wrong charging cable."/>
    <s v="Complete"/>
    <s v="Valid"/>
  </r>
  <r>
    <x v="788"/>
    <s v="PROD865"/>
    <n v="4"/>
    <d v="2025-06-30T12:56:15"/>
    <s v="Electronics"/>
    <s v="Good Option for Refurbished"/>
    <s v="Complete"/>
    <s v="Valid"/>
  </r>
  <r>
    <x v="789"/>
    <s v="PROD866"/>
    <n v="4"/>
    <d v="2025-06-30T14:00:14"/>
    <s v="Electronics"/>
    <s v="Looks New But 85% Battery"/>
    <s v="Complete"/>
    <s v="Valid"/>
  </r>
  <r>
    <x v="790"/>
    <s v="PROD867"/>
    <n v="4"/>
    <d v="2025-06-30T14:25:51"/>
    <s v="Electronics"/>
    <s v="Charging port was dirty/plugged"/>
    <s v="Complete"/>
    <s v="Valid"/>
  </r>
  <r>
    <x v="791"/>
    <s v="PROD868"/>
    <n v="4"/>
    <d v="2025-06-30T16:28:28"/>
    <s v="Electronics"/>
    <s v="iPhone 14pro"/>
    <s v="Complete"/>
    <s v="Valid"/>
  </r>
  <r>
    <x v="792"/>
    <s v="PROD869"/>
    <n v="4"/>
    <d v="2025-06-30T22:43:45"/>
    <s v="Electronics"/>
    <s v="Not that bad"/>
    <s v="Complete"/>
    <s v="Valid"/>
  </r>
  <r>
    <x v="793"/>
    <s v="PROD870"/>
    <n v="4"/>
    <d v="2025-07-01T08:59:07"/>
    <s v="Electronics"/>
    <s v="Product came great!"/>
    <s v="Complete"/>
    <s v="Valid"/>
  </r>
  <r>
    <x v="794"/>
    <s v="PROD871"/>
    <n v="5"/>
    <d v="2025-07-01T12:23:30"/>
    <s v="Electronics"/>
    <s v="Very satisfied with the purchase!"/>
    <s v="Complete"/>
    <s v="Valid"/>
  </r>
  <r>
    <x v="795"/>
    <s v="PROD872"/>
    <n v="4"/>
    <d v="2025-07-01T18:32:28"/>
    <s v="Electronics"/>
    <s v="I'm in love with this phone"/>
    <s v="Complete"/>
    <s v="Valid"/>
  </r>
  <r>
    <x v="796"/>
    <s v="PROD873"/>
    <n v="4"/>
    <d v="2025-07-02T00:34:54"/>
    <s v="Electronics"/>
    <s v="Producto con conprado"/>
    <s v="Complete"/>
    <s v="Valid"/>
  </r>
  <r>
    <x v="797"/>
    <s v="PROD874"/>
    <n v="4"/>
    <d v="2025-07-02T07:05:47"/>
    <s v="Electronics"/>
    <s v="Nice phone."/>
    <s v="Complete"/>
    <s v="Valid"/>
  </r>
  <r>
    <x v="798"/>
    <s v="PROD875"/>
    <n v="5"/>
    <d v="2025-07-02T07:58:10"/>
    <s v="Electronics"/>
    <s v="One of the best purchase I made this yearâ€¦."/>
    <s v="Complete"/>
    <s v="Valid"/>
  </r>
  <r>
    <x v="799"/>
    <s v="PROD876"/>
    <n v="5"/>
    <d v="2025-07-02T11:54:06"/>
    <s v="Electronics"/>
    <s v="Great purchase!"/>
    <s v="Complete"/>
    <s v="Valid"/>
  </r>
  <r>
    <x v="800"/>
    <s v="PROD877"/>
    <n v="4"/>
    <d v="2025-07-02T12:48:51"/>
    <s v="Electronics"/>
    <s v="Fair Purchase"/>
    <s v="Complete"/>
    <s v="Valid"/>
  </r>
  <r>
    <x v="801"/>
    <s v="PROD878"/>
    <n v="4"/>
    <d v="2025-07-02T15:34:38"/>
    <s v="Electronics"/>
    <s v="Almost flawless"/>
    <s v="Complete"/>
    <s v="Valid"/>
  </r>
  <r>
    <x v="802"/>
    <s v="PROD879"/>
    <n v="4"/>
    <d v="2025-07-02T17:23:07"/>
    <s v="Electronics"/>
    <s v="Good"/>
    <s v="Complete"/>
    <s v="Valid"/>
  </r>
  <r>
    <x v="803"/>
    <s v="PROD880"/>
    <n v="4"/>
    <d v="2025-07-02T19:08:56"/>
    <s v="Electronics"/>
    <s v="highly recommend!!"/>
    <s v="Complete"/>
    <s v="Valid"/>
  </r>
  <r>
    <x v="804"/>
    <s v="PROD881"/>
    <n v="5"/>
    <d v="2025-07-03T09:24:26"/>
    <s v="Electronics"/>
    <s v="iPhone 14 Pro"/>
    <s v="Complete"/>
    <s v="Valid"/>
  </r>
  <r>
    <x v="805"/>
    <s v="PROD882"/>
    <n v="4"/>
    <d v="2025-07-03T13:36:47"/>
    <s v="Electronics"/>
    <s v="Muy lindo en telÃ©fono sin rayones impecable"/>
    <s v="Complete"/>
    <s v="Valid"/>
  </r>
  <r>
    <x v="806"/>
    <s v="PROD883"/>
    <n v="4"/>
    <d v="2025-07-03T16:25:38"/>
    <s v="Electronics"/>
    <s v="No scratch"/>
    <s v="Complete"/>
    <s v="Valid"/>
  </r>
  <r>
    <x v="807"/>
    <s v="PROD884"/>
    <n v="4"/>
    <d v="2025-07-03T16:27:29"/>
    <s v="Electronics"/>
    <s v="Esperaba una calidad mejor"/>
    <s v="Complete"/>
    <s v="Valid"/>
  </r>
  <r>
    <x v="808"/>
    <s v="PROD885"/>
    <n v="5"/>
    <d v="2025-07-03T18:24:53"/>
    <s v="Electronics"/>
    <s v="100% satisfecho"/>
    <s v="Complete"/>
    <s v="Valid"/>
  </r>
  <r>
    <x v="809"/>
    <s v="PROD886"/>
    <n v="4"/>
    <d v="2025-07-03T19:06:26"/>
    <s v="Electronics"/>
    <s v="Battery 90%"/>
    <s v="Complete"/>
    <s v="Valid"/>
  </r>
  <r>
    <x v="810"/>
    <s v="PROD887"/>
    <n v="5"/>
    <d v="2025-07-03T21:54:32"/>
    <s v="Electronics"/>
    <s v="Great!! And fast shipping!"/>
    <s v="Complete"/>
    <s v="Valid"/>
  </r>
  <r>
    <x v="811"/>
    <s v="PROD888"/>
    <n v="5"/>
    <d v="2025-07-04T08:17:11"/>
    <s v="Cloth and accessaries"/>
    <s v="Great price"/>
    <s v="Complete"/>
    <s v="Valid"/>
  </r>
  <r>
    <x v="812"/>
    <s v="PROD889"/>
    <n v="5"/>
    <d v="2025-07-04T12:35:30"/>
    <s v="Cloth and accessaries"/>
    <s v="I have bought 2 pairs"/>
    <s v="Complete"/>
    <s v="Valid"/>
  </r>
  <r>
    <x v="813"/>
    <s v="PROD890"/>
    <n v="1"/>
    <d v="2025-07-04T13:57:10"/>
    <s v="Cloth and accessaries"/>
    <s v="Do yourself a favor and DO NOT overlook the images of torn seams from previous reviews above"/>
    <s v="Complete"/>
    <s v="Valid"/>
  </r>
  <r>
    <x v="814"/>
    <s v="PROD891"/>
    <n v="4"/>
    <d v="2025-07-04T21:30:33"/>
    <s v="Cloth and accessaries"/>
    <s v="Decent enough jeans for work."/>
    <s v="Complete"/>
    <s v="Valid"/>
  </r>
  <r>
    <x v="815"/>
    <s v="PROD892"/>
    <n v="5"/>
    <d v="2025-07-05T03:59:27"/>
    <s v="Cloth and accessaries"/>
    <s v="Great fit and quality for the price!"/>
    <s v="Complete"/>
    <s v="Valid"/>
  </r>
  <r>
    <x v="816"/>
    <s v="PROD893"/>
    <n v="5"/>
    <d v="2025-07-05T05:46:24"/>
    <s v="Cloth and accessaries"/>
    <s v="Not durable"/>
    <s v="Complete"/>
    <s v="Valid"/>
  </r>
  <r>
    <x v="817"/>
    <s v="PROD894"/>
    <n v="3"/>
    <d v="2025-07-05T12:45:31"/>
    <s v="Cloth and accessaries"/>
    <s v="Short Life-Span -- Perhaps Worth It"/>
    <s v="Complete"/>
    <s v="Valid"/>
  </r>
  <r>
    <x v="818"/>
    <s v="PROD895"/>
    <n v="5"/>
    <d v="2025-07-05T21:56:23"/>
    <s v="Cloth and accessaries"/>
    <s v="Great fit, great price."/>
    <s v="Complete"/>
    <s v="Valid"/>
  </r>
  <r>
    <x v="819"/>
    <s v="PROD896"/>
    <n v="4"/>
    <d v="2025-07-06T22:35:08"/>
    <s v="Cloth and accessaries"/>
    <s v="W-T-Actual-F***?!!"/>
    <s v="Complete"/>
    <s v="Valid"/>
  </r>
  <r>
    <x v="820"/>
    <s v="PROD897"/>
    <n v="4"/>
    <d v="2025-07-07T09:13:19"/>
    <s v="Cloth and accessaries"/>
    <s v="Great Value"/>
    <s v="Complete"/>
    <s v="Valid"/>
  </r>
  <r>
    <x v="821"/>
    <s v="PROD898"/>
    <n v="4"/>
    <d v="2025-07-07T15:49:32"/>
    <s v="Cloth and accessaries"/>
    <s v="Great"/>
    <s v="Complete"/>
    <s v="Valid"/>
  </r>
  <r>
    <x v="822"/>
    <s v="PROD899"/>
    <n v="4"/>
    <d v="2025-07-07T18:31:24"/>
    <s v="Cloth and accessaries"/>
    <s v="Too long"/>
    <s v="Complete"/>
    <s v="Valid"/>
  </r>
  <r>
    <x v="823"/>
    <s v="PROD900"/>
    <n v="4"/>
    <d v="2025-07-08T01:03:28"/>
    <s v="Cloth and accessaries"/>
    <s v="True to size"/>
    <s v="Complete"/>
    <s v="Valid"/>
  </r>
  <r>
    <x v="824"/>
    <s v="PROD901"/>
    <n v="4"/>
    <d v="2025-07-08T02:23:20"/>
    <s v="Cloth and accessaries"/>
    <s v="The wrong color"/>
    <s v="Complete"/>
    <s v="Valid"/>
  </r>
  <r>
    <x v="825"/>
    <s v="PROD902"/>
    <n v="3"/>
    <d v="2025-07-08T04:46:17"/>
    <s v="Cloth and accessaries"/>
    <s v="One bad pair, one good pair."/>
    <s v="Complete"/>
    <s v="Valid"/>
  </r>
  <r>
    <x v="826"/>
    <s v="PROD903"/>
    <n v="4"/>
    <d v="2025-07-08T05:50:29"/>
    <s v="Cloth and accessaries"/>
    <s v="Good looking pants for a heavy guy like me."/>
    <s v="Complete"/>
    <s v="Valid"/>
  </r>
  <r>
    <x v="827"/>
    <s v="PROD904"/>
    <n v="4"/>
    <d v="2025-07-08T12:23:27"/>
    <s v="Cloth and accessaries"/>
    <s v="Good fit, price, but not the strongest"/>
    <s v="Complete"/>
    <s v="Valid"/>
  </r>
  <r>
    <x v="828"/>
    <s v="PROD905"/>
    <n v="5"/>
    <d v="2025-07-08T14:30:12"/>
    <s v="Cloth and accessaries"/>
    <s v="Jeans"/>
    <s v="Complete"/>
    <s v="Valid"/>
  </r>
  <r>
    <x v="829"/>
    <s v="PROD906"/>
    <n v="4"/>
    <d v="2025-07-08T14:30:41"/>
    <s v="Cloth and accessaries"/>
    <s v="Jeans"/>
    <s v="Complete"/>
    <s v="Valid"/>
  </r>
  <r>
    <x v="830"/>
    <s v="PROD907"/>
    <n v="5"/>
    <d v="2025-07-08T17:45:33"/>
    <s v="Cloth and accessaries"/>
    <s v="REALLY GOOD JEANS"/>
    <s v="Complete"/>
    <s v="Valid"/>
  </r>
  <r>
    <x v="831"/>
    <s v="PROD908"/>
    <n v="5"/>
    <d v="2025-07-09T00:06:22"/>
    <s v="Cloth and accessaries"/>
    <s v="Great quality"/>
    <s v="Complete"/>
    <s v="Valid"/>
  </r>
  <r>
    <x v="832"/>
    <s v="PROD909"/>
    <n v="5"/>
    <d v="2025-07-09T08:17:41"/>
    <s v="Cloth and accessaries"/>
    <s v="Good quality"/>
    <s v="Complete"/>
    <s v="Valid"/>
  </r>
  <r>
    <x v="833"/>
    <s v="PROD910"/>
    <n v="5"/>
    <d v="2025-07-09T12:00:00"/>
    <s v="Cloth and accessaries"/>
    <s v="Pants"/>
    <s v="Complete"/>
    <s v="Valid"/>
  </r>
  <r>
    <x v="834"/>
    <s v="PROD911"/>
    <n v="5"/>
    <d v="2025-07-09T14:37:42"/>
    <s v="Cloth and accessaries"/>
    <s v="Red Kap Jeans"/>
    <s v="Complete"/>
    <s v="Valid"/>
  </r>
  <r>
    <x v="835"/>
    <s v="PROD912"/>
    <n v="3"/>
    <d v="2025-07-09T17:26:48"/>
    <s v="Cloth and accessaries"/>
    <s v="Ok Jeans but Cheap Material"/>
    <s v="Complete"/>
    <s v="Valid"/>
  </r>
  <r>
    <x v="836"/>
    <s v="PROD913"/>
    <n v="4"/>
    <d v="2025-07-09T17:52:32"/>
    <s v="Cloth and accessaries"/>
    <s v="Nice jeans"/>
    <s v="Complete"/>
    <s v="Valid"/>
  </r>
  <r>
    <x v="837"/>
    <s v="PROD914"/>
    <n v="4"/>
    <d v="2025-07-09T18:08:07"/>
    <s v="Cloth and accessaries"/>
    <s v="Nice"/>
    <s v="Complete"/>
    <s v="Valid"/>
  </r>
  <r>
    <x v="838"/>
    <s v="PROD915"/>
    <n v="3"/>
    <d v="2025-07-10T03:46:43"/>
    <s v="Cloth and accessaries"/>
    <s v="Did not Fit"/>
    <s v="Complete"/>
    <s v="Valid"/>
  </r>
  <r>
    <x v="839"/>
    <s v="PROD916"/>
    <n v="5"/>
    <d v="2025-07-10T09:00:39"/>
    <s v="Cloth and accessaries"/>
    <s v="Fits like a glove"/>
    <s v="Complete"/>
    <s v="Valid"/>
  </r>
  <r>
    <x v="840"/>
    <s v="PROD917"/>
    <n v="5"/>
    <d v="2025-07-10T14:47:11"/>
    <s v="Cloth and accessaries"/>
    <s v="Great"/>
    <s v="Complete"/>
    <s v="Valid"/>
  </r>
  <r>
    <x v="841"/>
    <s v="PROD918"/>
    <n v="3"/>
    <d v="2025-07-10T15:19:15"/>
    <s v="Cloth and accessaries"/>
    <s v="Sizing"/>
    <s v="Complete"/>
    <s v="Valid"/>
  </r>
  <r>
    <x v="842"/>
    <s v="PROD919"/>
    <n v="5"/>
    <d v="2025-07-10T23:12:59"/>
    <s v="Cloth and accessaries"/>
    <s v="Fit"/>
    <s v="Complete"/>
    <s v="Valid"/>
  </r>
  <r>
    <x v="843"/>
    <s v="PROD920"/>
    <n v="5"/>
    <d v="2025-07-10T23:24:36"/>
    <s v="Cloth and accessaries"/>
    <s v="Wrong size? (UPDATE)"/>
    <s v="Complete"/>
    <s v="Valid"/>
  </r>
  <r>
    <x v="844"/>
    <s v="PROD921"/>
    <n v="5"/>
    <d v="2025-07-11T15:54:03"/>
    <s v="Cloth and accessaries"/>
    <s v="Jeans"/>
    <s v="Complete"/>
    <s v="Valid"/>
  </r>
  <r>
    <x v="845"/>
    <s v="PROD922"/>
    <n v="5"/>
    <d v="2025-07-11T18:30:18"/>
    <s v="Cloth and accessaries"/>
    <s v="Great fit great brand"/>
    <s v="Complete"/>
    <s v="Valid"/>
  </r>
  <r>
    <x v="846"/>
    <s v="PROD923"/>
    <n v="4"/>
    <d v="2025-07-11T23:16:13"/>
    <s v="Cloth and accessaries"/>
    <s v="Size accurate"/>
    <s v="Complete"/>
    <s v="Valid"/>
  </r>
  <r>
    <x v="847"/>
    <s v="PROD924"/>
    <n v="4"/>
    <d v="2025-07-11T23:55:45"/>
    <s v="Cloth and accessaries"/>
    <s v="Wasn't an option or what I ordered for length"/>
    <s v="Complete"/>
    <s v="Valid"/>
  </r>
  <r>
    <x v="848"/>
    <s v="PROD925"/>
    <n v="5"/>
    <d v="2025-07-12T08:47:51"/>
    <s v="Cloth and accessaries"/>
    <s v="Comfortable"/>
    <s v="Complete"/>
    <s v="Valid"/>
  </r>
  <r>
    <x v="849"/>
    <s v="PROD926"/>
    <n v="4"/>
    <d v="2025-07-12T10:06:21"/>
    <s v="Cloth and accessaries"/>
    <s v="Good quality"/>
    <s v="Complete"/>
    <s v="Valid"/>
  </r>
  <r>
    <x v="850"/>
    <s v="PROD927"/>
    <n v="2"/>
    <d v="2025-07-12T21:50:01"/>
    <s v="Cloth and accessaries"/>
    <s v="Good while it lasted"/>
    <s v="Complete"/>
    <s v="Valid"/>
  </r>
  <r>
    <x v="851"/>
    <s v="PROD928"/>
    <n v="5"/>
    <d v="2025-07-13T06:35:41"/>
    <s v="Cloth and accessaries"/>
    <s v="Great Quality Buy"/>
    <s v="Complete"/>
    <s v="Valid"/>
  </r>
  <r>
    <x v="852"/>
    <s v="PROD929"/>
    <n v="2"/>
    <d v="2025-07-13T13:11:46"/>
    <s v="Cloth and accessaries"/>
    <s v="Fabric failure. Comfortable but not well made"/>
    <s v="Complete"/>
    <s v="Valid"/>
  </r>
  <r>
    <x v="853"/>
    <s v="PROD930"/>
    <n v="3"/>
    <d v="2025-07-13T14:17:32"/>
    <s v="Cloth and accessaries"/>
    <s v="Short from zipper to top, definatly not buy again"/>
    <s v="Complete"/>
    <s v="Valid"/>
  </r>
  <r>
    <x v="854"/>
    <s v="PROD931"/>
    <n v="3"/>
    <d v="2025-07-13T21:10:21"/>
    <s v="Cloth and accessaries"/>
    <s v="Wear out quick"/>
    <s v="Complete"/>
    <s v="Valid"/>
  </r>
  <r>
    <x v="855"/>
    <s v="PROD932"/>
    <n v="5"/>
    <d v="2025-07-14T08:44:19"/>
    <s v="Cloth and accessaries"/>
    <s v="Clothing"/>
    <s v="Complete"/>
    <s v="Valid"/>
  </r>
  <r>
    <x v="856"/>
    <s v="PROD933"/>
    <n v="3"/>
    <d v="2025-07-14T09:48:02"/>
    <s v="Cloth and accessaries"/>
    <s v="Good quality made pants but I don't consider them relax fit"/>
    <s v="Complete"/>
    <s v="Valid"/>
  </r>
  <r>
    <x v="857"/>
    <s v="PROD934"/>
    <n v="3"/>
    <d v="2025-07-15T01:41:34"/>
    <s v="Cloth and accessaries"/>
    <s v="1 year lifespan"/>
    <s v="Complete"/>
    <s v="Valid"/>
  </r>
  <r>
    <x v="858"/>
    <s v="PROD935"/>
    <n v="5"/>
    <d v="2025-07-15T06:54:18"/>
    <s v="Cloth and accessaries"/>
    <s v="Nice present"/>
    <s v="Complete"/>
    <s v="Valid"/>
  </r>
  <r>
    <x v="859"/>
    <s v="PROD936"/>
    <n v="5"/>
    <d v="2025-07-16T00:52:24"/>
    <s v="Cloth and accessaries"/>
    <s v="So that you can return items that donâ€™t fit"/>
    <s v="Complete"/>
    <s v="Valid"/>
  </r>
  <r>
    <x v="860"/>
    <s v="PROD937"/>
    <n v="4"/>
    <d v="2025-07-16T06:15:09"/>
    <s v="Cloth and accessaries"/>
    <s v="More Loose Than Relaxed"/>
    <s v="Complete"/>
    <s v="Valid"/>
  </r>
  <r>
    <x v="861"/>
    <s v="PROD938"/>
    <n v="5"/>
    <d v="2025-07-16T06:45:13"/>
    <s v="Toys, Games &amp; Hobbies"/>
    <s v="Love the cat"/>
    <s v="Complete"/>
    <s v="Valid"/>
  </r>
  <r>
    <x v="862"/>
    <s v="PROD939"/>
    <n v="5"/>
    <d v="2025-07-16T11:11:13"/>
    <s v="Toys, Games &amp; Hobbies"/>
    <s v="Life size and realistic-looking"/>
    <s v="Complete"/>
    <s v="Valid"/>
  </r>
  <r>
    <x v="863"/>
    <s v="PROD940"/>
    <n v="5"/>
    <d v="2025-07-16T11:53:46"/>
    <s v="Toys, Games &amp; Hobbies"/>
    <s v="Absolutely adorable and worth the money!"/>
    <s v="Complete"/>
    <s v="Valid"/>
  </r>
  <r>
    <x v="864"/>
    <s v="PROD941"/>
    <n v="5"/>
    <d v="2025-07-16T22:43:27"/>
    <s v="Toys, Games &amp; Hobbies"/>
    <s v="waiting for the day"/>
    <s v="Complete"/>
    <s v="Valid"/>
  </r>
  <r>
    <x v="865"/>
    <s v="PROD942"/>
    <n v="5"/>
    <d v="2025-07-17T03:45:39"/>
    <s v="Toys, Games &amp; Hobbies"/>
    <s v="Quality."/>
    <s v="Complete"/>
    <s v="Valid"/>
  </r>
  <r>
    <x v="866"/>
    <s v="PROD943"/>
    <n v="5"/>
    <d v="2025-07-17T03:56:10"/>
    <s v="Toys, Games &amp; Hobbies"/>
    <s v="Time will fly"/>
    <s v="Complete"/>
    <s v="Valid"/>
  </r>
  <r>
    <x v="867"/>
    <s v="PROD944"/>
    <n v="5"/>
    <d v="2025-07-17T04:27:29"/>
    <s v="Toys, Games &amp; Hobbies"/>
    <s v="Lifelike Lego Kitty"/>
    <s v="Complete"/>
    <s v="Valid"/>
  </r>
  <r>
    <x v="868"/>
    <s v="PROD945"/>
    <n v="5"/>
    <d v="2025-07-17T05:18:16"/>
    <s v="Toys, Games &amp; Hobbies"/>
    <s v="Very cute!"/>
    <s v="Complete"/>
    <s v="Valid"/>
  </r>
  <r>
    <x v="869"/>
    <s v="PROD946"/>
    <n v="5"/>
    <d v="2025-07-17T09:08:54"/>
    <s v="Toys, Games &amp; Hobbies"/>
    <s v="LOVE this cat!"/>
    <s v="Complete"/>
    <s v="Valid"/>
  </r>
  <r>
    <x v="870"/>
    <s v="PROD947"/>
    <n v="5"/>
    <d v="2025-07-17T15:01:51"/>
    <s v="Toys, Games &amp; Hobbies"/>
    <s v="Lego for the win"/>
    <s v="Complete"/>
    <s v="Valid"/>
  </r>
  <r>
    <x v="871"/>
    <s v="PROD948"/>
    <n v="5"/>
    <d v="2025-07-17T20:00:18"/>
    <s v="Toys, Games &amp; Hobbies"/>
    <s v="Realistic looking cool cat"/>
    <s v="Complete"/>
    <s v="Valid"/>
  </r>
  <r>
    <x v="872"/>
    <s v="PROD949"/>
    <n v="5"/>
    <d v="2025-07-17T21:07:45"/>
    <s v="Toys, Games &amp; Hobbies"/>
    <s v="Too life like"/>
    <s v="Complete"/>
    <s v="Valid"/>
  </r>
  <r>
    <x v="873"/>
    <s v="PROD950"/>
    <n v="4"/>
    <d v="2025-07-18T12:29:13"/>
    <s v="Toys, Games &amp; Hobbies"/>
    <s v="Box beat to hell"/>
    <s v="Complete"/>
    <s v="Valid"/>
  </r>
  <r>
    <x v="874"/>
    <s v="PROD951"/>
    <n v="5"/>
    <d v="2025-07-18T14:48:30"/>
    <s v="Toys, Games &amp; Hobbies"/>
    <s v="Cute Tuxedo Cat Lego Sets!"/>
    <s v="Complete"/>
    <s v="Valid"/>
  </r>
  <r>
    <x v="875"/>
    <s v="PROD952"/>
    <n v="5"/>
    <d v="2025-07-19T16:16:56"/>
    <s v="Toys, Games &amp; Hobbies"/>
    <s v="Was a grate gift"/>
    <s v="Complete"/>
    <s v="Valid"/>
  </r>
  <r>
    <x v="876"/>
    <s v="PROD953"/>
    <n v="5"/>
    <d v="2025-07-19T20:23:04"/>
    <s v="Toys, Games &amp; Hobbies"/>
    <s v="Great product but itâ€™s jealous over my cat. ðŸ˜"/>
    <s v="Complete"/>
    <s v="Valid"/>
  </r>
  <r>
    <x v="877"/>
    <s v="PROD954"/>
    <n v="5"/>
    <d v="2025-07-20T04:21:39"/>
    <s v="Toys, Games &amp; Hobbies"/>
    <s v="Amazing gift"/>
    <s v="Complete"/>
    <s v="Valid"/>
  </r>
  <r>
    <x v="878"/>
    <s v="PROD955"/>
    <n v="5"/>
    <d v="2025-07-20T15:18:53"/>
    <s v="Toys, Games &amp; Hobbies"/>
    <s v="Awesome!"/>
    <s v="Complete"/>
    <s v="Valid"/>
  </r>
  <r>
    <x v="879"/>
    <s v="PROD956"/>
    <n v="5"/>
    <d v="2025-07-21T00:09:23"/>
    <s v="Toys, Games &amp; Hobbies"/>
    <s v="Looks kinda real"/>
    <s v="Complete"/>
    <s v="Valid"/>
  </r>
  <r>
    <x v="880"/>
    <s v="PROD957"/>
    <n v="5"/>
    <d v="2025-07-21T03:42:58"/>
    <s v="Toys, Games &amp; Hobbies"/>
    <s v="Lego/Cat Lover"/>
    <s v="Complete"/>
    <s v="Valid"/>
  </r>
  <r>
    <x v="881"/>
    <s v="PROD958"/>
    <n v="5"/>
    <d v="2025-07-21T08:12:19"/>
    <s v="Electronics"/>
    <s v="Absolutely Amazing and one of the greatest laptops I've ever owned"/>
    <s v="Complete"/>
    <s v="Valid"/>
  </r>
  <r>
    <x v="882"/>
    <s v="PROD959"/>
    <n v="5"/>
    <d v="2025-07-21T13:05:36"/>
    <s v="Electronics"/>
    <s v="Great little present"/>
    <s v="Complete"/>
    <s v="Valid"/>
  </r>
  <r>
    <x v="883"/>
    <s v="PROD960"/>
    <n v="5"/>
    <d v="2025-07-21T22:00:31"/>
    <s v="Electronics"/>
    <s v="One of the best laptops for the buck!!"/>
    <s v="Complete"/>
    <s v="Valid"/>
  </r>
  <r>
    <x v="884"/>
    <s v="PROD961"/>
    <n v="5"/>
    <d v="2025-07-22T10:51:59"/>
    <s v="Electronics"/>
    <s v="Nice laptop"/>
    <s v="Complete"/>
    <s v="Valid"/>
  </r>
  <r>
    <x v="885"/>
    <s v="PROD962"/>
    <n v="5"/>
    <d v="2025-07-22T15:01:55"/>
    <s v="Electronics"/>
    <s v="My MAC computer"/>
    <s v="Complete"/>
    <s v="Valid"/>
  </r>
  <r>
    <x v="886"/>
    <s v="PROD963"/>
    <n v="5"/>
    <d v="2025-07-22T22:43:44"/>
    <s v="Electronics"/>
    <s v="Great laptop"/>
    <s v="Complete"/>
    <s v="Valid"/>
  </r>
  <r>
    <x v="887"/>
    <s v="PROD964"/>
    <n v="5"/>
    <d v="2025-07-23T00:41:17"/>
    <s v="Electronics"/>
    <s v="Great laptop, too small for my workflow"/>
    <s v="Complete"/>
    <s v="Valid"/>
  </r>
  <r>
    <x v="888"/>
    <s v="PROD965"/>
    <n v="5"/>
    <d v="2025-07-23T17:58:12"/>
    <s v="Electronics"/>
    <s v="Great laptop"/>
    <s v="Complete"/>
    <s v="Valid"/>
  </r>
  <r>
    <x v="889"/>
    <s v="PROD966"/>
    <n v="4"/>
    <d v="2025-07-24T06:13:09"/>
    <s v="Electronics"/>
    <s v="Screen is Damaged after little useage"/>
    <s v="Complete"/>
    <s v="Valid"/>
  </r>
  <r>
    <x v="890"/>
    <s v="PROD967"/>
    <n v="5"/>
    <d v="2025-07-24T22:16:34"/>
    <s v="Electronics"/>
    <s v="Excellent Purchase"/>
    <s v="Complete"/>
    <s v="Valid"/>
  </r>
  <r>
    <x v="891"/>
    <s v="PROD968"/>
    <n v="4"/>
    <d v="2025-07-25T10:05:04"/>
    <s v="Electronics"/>
    <s v="Beautiful machine, steep learning curve if you've never had a Mac"/>
    <s v="Complete"/>
    <s v="Valid"/>
  </r>
  <r>
    <x v="892"/>
    <s v="PROD969"/>
    <n v="5"/>
    <d v="2025-07-25T11:42:11"/>
    <s v="Electronics"/>
    <s v="the best deal to get macOS AND Windows in your bag."/>
    <s v="Complete"/>
    <s v="Valid"/>
  </r>
  <r>
    <x v="893"/>
    <s v="PROD970"/>
    <n v="5"/>
    <d v="2025-07-25T23:15:16"/>
    <s v="Electronics"/>
    <s v="Finally transitioned from Windows to Apple .."/>
    <s v="Complete"/>
    <s v="Valid"/>
  </r>
  <r>
    <x v="894"/>
    <s v="PROD971"/>
    <n v="5"/>
    <d v="2025-07-26T03:54:09"/>
    <s v="Electronics"/>
    <s v="Iâ€™m in LOVE!"/>
    <s v="Complete"/>
    <s v="Valid"/>
  </r>
  <r>
    <x v="895"/>
    <s v="PROD972"/>
    <n v="5"/>
    <d v="2025-07-26T04:33:03"/>
    <s v="Electronics"/>
    <s v="Most important thing is to load files and then apps."/>
    <s v="Complete"/>
    <s v="Valid"/>
  </r>
  <r>
    <x v="896"/>
    <s v="PROD973"/>
    <n v="5"/>
    <d v="2025-07-26T06:27:15"/>
    <s v="Electronics"/>
    <s v="Love it! :)"/>
    <s v="Complete"/>
    <s v="Valid"/>
  </r>
  <r>
    <x v="897"/>
    <s v="PROD974"/>
    <n v="5"/>
    <d v="2025-07-26T06:30:28"/>
    <s v="Electronics"/>
    <s v="Love my Mac"/>
    <s v="Complete"/>
    <s v="Valid"/>
  </r>
  <r>
    <x v="898"/>
    <s v="PROD975"/>
    <n v="5"/>
    <d v="2025-07-26T06:49:44"/>
    <s v="Electronics"/>
    <s v="Apple 2024 MacBook Air 13"/>
    <s v="Complete"/>
    <s v="Valid"/>
  </r>
  <r>
    <x v="899"/>
    <s v="PROD976"/>
    <n v="5"/>
    <d v="2025-07-26T21:10:52"/>
    <s v="Electronics"/>
    <s v="Mackbook"/>
    <s v="Complete"/>
    <s v="Valid"/>
  </r>
  <r>
    <x v="900"/>
    <s v="PROD977"/>
    <n v="5"/>
    <d v="2025-07-26T21:32:44"/>
    <s v="Electronics"/>
    <s v="Mi primer Macbook, excelente experiencia!"/>
    <s v="Complete"/>
    <s v="Valid"/>
  </r>
  <r>
    <x v="901"/>
    <s v="PROD978"/>
    <n v="5"/>
    <d v="2025-07-27T05:43:13"/>
    <s v="Electronics"/>
    <s v="Must buy!!)"/>
    <s v="Complete"/>
    <s v="Valid"/>
  </r>
  <r>
    <x v="902"/>
    <s v="PROD979"/>
    <n v="5"/>
    <d v="2025-07-27T10:23:35"/>
    <s v="Electronics"/>
    <s v="This laptop is AMAZING! (Silver MacBook Air M3 16GB RAM, 256 GB Storage)"/>
    <s v="Complete"/>
    <s v="Valid"/>
  </r>
  <r>
    <x v="903"/>
    <s v="PROD980"/>
    <n v="5"/>
    <d v="2025-07-27T10:29:59"/>
    <s v="Electronics"/>
    <s v="Tool for life"/>
    <s v="Complete"/>
    <s v="Valid"/>
  </r>
  <r>
    <x v="904"/>
    <s v="PROD981"/>
    <n v="5"/>
    <d v="2025-07-27T10:32:40"/>
    <s v="Electronics"/>
    <s v="It's exactly as you expect"/>
    <s v="Complete"/>
    <s v="Valid"/>
  </r>
  <r>
    <x v="905"/>
    <s v="PROD982"/>
    <n v="5"/>
    <d v="2025-07-28T02:36:50"/>
    <s v="Electronics"/>
    <s v="Great packing"/>
    <s v="Complete"/>
    <s v="Valid"/>
  </r>
  <r>
    <x v="906"/>
    <s v="PROD983"/>
    <n v="5"/>
    <d v="2025-07-28T05:53:34"/>
    <s v="Electronics"/>
    <s v="Excellent laptop!"/>
    <s v="Complete"/>
    <s v="Valid"/>
  </r>
  <r>
    <x v="907"/>
    <s v="PROD984"/>
    <n v="5"/>
    <d v="2025-07-28T06:00:29"/>
    <s v="Electronics"/>
    <s v="LOVE My MacBook"/>
    <s v="Complete"/>
    <s v="Valid"/>
  </r>
  <r>
    <x v="908"/>
    <s v="PROD985"/>
    <n v="5"/>
    <d v="2025-07-28T06:32:43"/>
    <s v="Electronics"/>
    <s v="Perfect laptop"/>
    <s v="Complete"/>
    <s v="Valid"/>
  </r>
  <r>
    <x v="909"/>
    <s v="PROD986"/>
    <n v="5"/>
    <d v="2025-07-28T12:55:34"/>
    <s v="Electronics"/>
    <s v="Hermosa MacBook"/>
    <s v="Complete"/>
    <s v="Valid"/>
  </r>
  <r>
    <x v="296"/>
    <s v="PROD987"/>
    <n v="5"/>
    <d v="2025-07-28T19:06:57"/>
    <s v="Electronics"/>
    <s v="Wonderful"/>
    <s v="Complete"/>
    <s v="Valid"/>
  </r>
  <r>
    <x v="910"/>
    <s v="PROD988"/>
    <n v="4"/>
    <d v="2025-07-29T00:08:06"/>
    <s v="Electronics"/>
    <s v="High quality but questionable value and compatibility"/>
    <s v="Complete"/>
    <s v="Valid"/>
  </r>
  <r>
    <x v="911"/>
    <s v="PROD989"/>
    <n v="5"/>
    <d v="2025-07-29T00:34:45"/>
    <s v="Electronics"/>
    <s v="Savings"/>
    <s v="Complete"/>
    <s v="Valid"/>
  </r>
  <r>
    <x v="912"/>
    <s v="PROD990"/>
    <n v="5"/>
    <d v="2025-07-29T02:44:10"/>
    <s v="Electronics"/>
    <s v="Excellent As Always!"/>
    <s v="Complete"/>
    <s v="Valid"/>
  </r>
  <r>
    <x v="913"/>
    <s v="PROD991"/>
    <n v="5"/>
    <d v="2025-07-29T03:56:05"/>
    <s v="Electronics"/>
    <s v="Good product"/>
    <s v="Complete"/>
    <s v="Valid"/>
  </r>
  <r>
    <x v="914"/>
    <s v="PROD992"/>
    <n v="5"/>
    <d v="2025-07-29T07:37:56"/>
    <s v="Electronics"/>
    <s v="Very happy with my purchase"/>
    <s v="Complete"/>
    <s v="Valid"/>
  </r>
  <r>
    <x v="915"/>
    <s v="PROD993"/>
    <n v="5"/>
    <d v="2025-07-29T10:01:28"/>
    <s v="Electronics"/>
    <s v="Itâ€™s a McAir"/>
    <s v="Complete"/>
    <s v="Valid"/>
  </r>
  <r>
    <x v="916"/>
    <s v="PROD994"/>
    <n v="5"/>
    <d v="2025-07-29T10:36:13"/>
    <s v="Electronics"/>
    <s v="Awesome deal! Battery life is great!"/>
    <s v="Complete"/>
    <s v="Valid"/>
  </r>
  <r>
    <x v="917"/>
    <s v="PROD995"/>
    <n v="5"/>
    <d v="2025-07-29T11:22:36"/>
    <s v="Electronics"/>
    <s v="Best laptop by far"/>
    <s v="Complete"/>
    <s v="Valid"/>
  </r>
  <r>
    <x v="918"/>
    <s v="PROD996"/>
    <n v="5"/>
    <d v="2025-07-29T11:38:40"/>
    <s v="Electronics"/>
    <s v="Great"/>
    <s v="Complete"/>
    <s v="Valid"/>
  </r>
  <r>
    <x v="919"/>
    <s v="PROD997"/>
    <n v="5"/>
    <d v="2025-07-29T11:44:59"/>
    <s v="Electronics"/>
    <s v="Amazing!"/>
    <s v="Complete"/>
    <s v="Valid"/>
  </r>
  <r>
    <x v="920"/>
    <s v="PROD998"/>
    <n v="5"/>
    <d v="2025-07-29T16:59:34"/>
    <s v="Electronics"/>
    <s v="Smoth working"/>
    <s v="Complete"/>
    <s v="Valid"/>
  </r>
  <r>
    <x v="921"/>
    <s v="PROD999"/>
    <n v="5"/>
    <d v="2025-07-29T18:35:01"/>
    <s v="Electronics"/>
    <s v="Highly satisfied"/>
    <s v="Complete"/>
    <s v="Valid"/>
  </r>
  <r>
    <x v="922"/>
    <s v="PROD1000"/>
    <n v="5"/>
    <d v="2025-07-29T22:38:41"/>
    <s v="Electronics"/>
    <s v="Great Apple laptop for college"/>
    <s v="Complete"/>
    <s v="Valid"/>
  </r>
  <r>
    <x v="923"/>
    <s v="PROD1001"/>
    <n v="5"/>
    <d v="2025-07-30T02:38:05"/>
    <s v="Electronics"/>
    <s v="Love it."/>
    <s v="Complete"/>
    <s v="Valid"/>
  </r>
  <r>
    <x v="924"/>
    <s v="PROD1002"/>
    <n v="5"/>
    <d v="2025-07-30T13:37:32"/>
    <s v="Electronics"/>
    <s v="great product no complains"/>
    <s v="Complete"/>
    <s v="Valid"/>
  </r>
  <r>
    <x v="925"/>
    <s v="PROD1003"/>
    <n v="5"/>
    <d v="2025-07-30T17:20:19"/>
    <s v="Electronics"/>
    <s v="Loving it"/>
    <s v="Complete"/>
    <s v="Valid"/>
  </r>
  <r>
    <x v="926"/>
    <s v="PROD1004"/>
    <n v="5"/>
    <d v="2025-07-30T17:30:08"/>
    <s v="Electronics"/>
    <s v="Perfect"/>
    <s v="Complete"/>
    <s v="Valid"/>
  </r>
  <r>
    <x v="927"/>
    <s v="PROD1005"/>
    <n v="5"/>
    <d v="2025-07-30T23:09:30"/>
    <s v="Electronics"/>
    <s v="Must buy if youâ€™re a Mac person"/>
    <s v="Complete"/>
    <s v="Valid"/>
  </r>
  <r>
    <x v="928"/>
    <s v="PROD1006"/>
    <n v="5"/>
    <d v="2025-07-31T01:08:07"/>
    <s v="Electronics"/>
    <s v="Great laptop !"/>
    <s v="Complete"/>
    <s v="Valid"/>
  </r>
  <r>
    <x v="929"/>
    <s v="PROD1007"/>
    <n v="4"/>
    <d v="2025-07-31T11:41:21"/>
    <s v="Electronics"/>
    <s v="Misleading info"/>
    <s v="Complete"/>
    <s v="Valid"/>
  </r>
  <r>
    <x v="930"/>
    <s v="PROD1008"/>
    <n v="5"/>
    <d v="2025-07-31T15:13:21"/>
    <s v="beauty and personal care"/>
    <s v="BEST MASCARA HANDS DOWN ðŸ‘ðŸ‘"/>
    <s v="Complete"/>
    <s v="Valid"/>
  </r>
  <r>
    <x v="931"/>
    <s v="PROD1009"/>
    <n v="5"/>
    <d v="2025-07-31T19:11:04"/>
    <s v="beauty and personal care"/>
    <s v="Great surprise!"/>
    <s v="Complete"/>
    <s v="Valid"/>
  </r>
  <r>
    <x v="932"/>
    <s v="PROD1010"/>
    <n v="4"/>
    <d v="2025-07-31T21:16:12"/>
    <s v="beauty and personal care"/>
    <s v="Fabulous mascara but not smudge proof for me :("/>
    <s v="Complete"/>
    <s v="Valid"/>
  </r>
  <r>
    <x v="933"/>
    <s v="PROD1011"/>
    <n v="5"/>
    <d v="2025-08-01T02:19:19"/>
    <s v="beauty and personal care"/>
    <s v="The BEST mascara on the market!"/>
    <s v="Complete"/>
    <s v="Valid"/>
  </r>
  <r>
    <x v="934"/>
    <s v="PROD1012"/>
    <n v="5"/>
    <d v="2025-08-01T06:39:50"/>
    <s v="beauty and personal care"/>
    <s v="Close to best!"/>
    <s v="Complete"/>
    <s v="Valid"/>
  </r>
  <r>
    <x v="935"/>
    <s v="PROD1013"/>
    <n v="5"/>
    <d v="2025-08-01T18:32:12"/>
    <s v="beauty and personal care"/>
    <s v="My new go-to mascara for life!!"/>
    <s v="Complete"/>
    <s v="Valid"/>
  </r>
  <r>
    <x v="936"/>
    <s v="PROD1014"/>
    <n v="4"/>
    <d v="2025-08-01T19:08:41"/>
    <s v="beauty and personal care"/>
    <s v="Didn't get color I ordered"/>
    <s v="Complete"/>
    <s v="Valid"/>
  </r>
  <r>
    <x v="937"/>
    <s v="PROD1015"/>
    <n v="5"/>
    <d v="2025-08-02T07:05:53"/>
    <s v="beauty and personal care"/>
    <s v="Good for the price"/>
    <s v="Complete"/>
    <s v="Valid"/>
  </r>
  <r>
    <x v="938"/>
    <s v="PROD1016"/>
    <n v="4"/>
    <d v="2025-08-02T12:32:27"/>
    <s v="beauty and personal care"/>
    <s v="Great product for the price."/>
    <s v="Complete"/>
    <s v="Valid"/>
  </r>
  <r>
    <x v="939"/>
    <s v="PROD1017"/>
    <n v="4"/>
    <d v="2025-08-02T15:16:19"/>
    <s v="beauty and personal care"/>
    <s v="Surprised!"/>
    <s v="Complete"/>
    <s v="Valid"/>
  </r>
  <r>
    <x v="940"/>
    <s v="PROD1018"/>
    <n v="5"/>
    <d v="2025-08-02T17:24:13"/>
    <s v="beauty and personal care"/>
    <s v="BEST MASCARA EVERâ€¦. And Iâ€™ve tried most"/>
    <s v="Complete"/>
    <s v="Valid"/>
  </r>
  <r>
    <x v="941"/>
    <s v="PROD1019"/>
    <n v="5"/>
    <d v="2025-08-02T17:59:32"/>
    <s v="beauty and personal care"/>
    <s v="Amazing!"/>
    <s v="Complete"/>
    <s v="Valid"/>
  </r>
  <r>
    <x v="942"/>
    <s v="PROD1020"/>
    <n v="5"/>
    <d v="2025-08-02T22:11:30"/>
    <s v="beauty and personal care"/>
    <s v="AWESOME BUDGET FRIENDLY MASCARA!"/>
    <s v="Complete"/>
    <s v="Valid"/>
  </r>
  <r>
    <x v="943"/>
    <s v="PROD1021"/>
    <n v="5"/>
    <d v="2025-08-03T02:09:46"/>
    <s v="beauty and personal care"/>
    <s v="The best mascara I've ever used, bar none."/>
    <s v="Complete"/>
    <s v="Valid"/>
  </r>
  <r>
    <x v="944"/>
    <s v="PROD1022"/>
    <n v="5"/>
    <d v="2025-08-03T06:02:03"/>
    <s v="beauty and personal care"/>
    <s v="Best Mascara!"/>
    <s v="Complete"/>
    <s v="Valid"/>
  </r>
  <r>
    <x v="945"/>
    <s v="PROD1023"/>
    <n v="5"/>
    <d v="2025-08-03T08:14:35"/>
    <s v="beauty and personal care"/>
    <s v="Quality is exceptional. Price can't be beat."/>
    <s v="Complete"/>
    <s v="Valid"/>
  </r>
  <r>
    <x v="946"/>
    <s v="PROD1024"/>
    <n v="4"/>
    <d v="2025-08-03T08:56:26"/>
    <s v="beauty and personal care"/>
    <s v="Loving it!"/>
    <s v="Complete"/>
    <s v="Valid"/>
  </r>
  <r>
    <x v="947"/>
    <s v="PROD1025"/>
    <n v="5"/>
    <d v="2025-08-03T09:23:29"/>
    <s v="beauty and personal care"/>
    <s v="Brown Essence Princess Mascara is Gorgeous"/>
    <s v="Complete"/>
    <s v="Valid"/>
  </r>
  <r>
    <x v="948"/>
    <s v="PROD1026"/>
    <n v="4"/>
    <d v="2025-08-03T11:21:22"/>
    <s v="beauty and personal care"/>
    <s v="Great for the price!!!"/>
    <s v="Complete"/>
    <s v="Valid"/>
  </r>
  <r>
    <x v="949"/>
    <s v="PROD1027"/>
    <n v="5"/>
    <d v="2025-08-03T13:54:25"/>
    <s v="beauty and personal care"/>
    <s v="The Hype Is Real!"/>
    <s v="Complete"/>
    <s v="Valid"/>
  </r>
  <r>
    <x v="950"/>
    <s v="PROD1028"/>
    <n v="5"/>
    <d v="2025-08-03T20:25:05"/>
    <s v="beauty and personal care"/>
    <s v="Great Lightweight Moisturizer!"/>
    <s v="Complete"/>
    <s v="Valid"/>
  </r>
  <r>
    <x v="951"/>
    <s v="PROD1029"/>
    <n v="5"/>
    <d v="2025-08-03T20:26:20"/>
    <s v="beauty and personal care"/>
    <s v="JUST TRIED LAST NIGHT LOVE IT!"/>
    <s v="Complete"/>
    <s v="Valid"/>
  </r>
  <r>
    <x v="952"/>
    <s v="PROD1030"/>
    <n v="5"/>
    <d v="2025-08-03T21:40:45"/>
    <s v="beauty and personal care"/>
    <s v="Goes On Smooth and Feels Light"/>
    <s v="Complete"/>
    <s v="Valid"/>
  </r>
  <r>
    <x v="953"/>
    <s v="PROD1031"/>
    <n v="4"/>
    <d v="2025-08-03T22:44:30"/>
    <s v="beauty and personal care"/>
    <s v="Good, lightweight face cream"/>
    <s v="Complete"/>
    <s v="Valid"/>
  </r>
  <r>
    <x v="954"/>
    <s v="PROD1032"/>
    <n v="5"/>
    <d v="2025-08-04T02:55:22"/>
    <s v="beauty and personal care"/>
    <s v="Great Product and it works well"/>
    <s v="Complete"/>
    <s v="Valid"/>
  </r>
  <r>
    <x v="955"/>
    <s v="PROD1033"/>
    <n v="5"/>
    <d v="2025-08-04T07:29:55"/>
    <s v="beauty and personal care"/>
    <s v="Moisturizer"/>
    <s v="Complete"/>
    <s v="Valid"/>
  </r>
  <r>
    <x v="956"/>
    <s v="PROD1034"/>
    <n v="5"/>
    <d v="2025-08-04T09:16:04"/>
    <s v="beauty and personal care"/>
    <s v="Its a 10"/>
    <s v="Complete"/>
    <s v="Valid"/>
  </r>
  <r>
    <x v="957"/>
    <s v="PROD1035"/>
    <n v="3"/>
    <d v="2025-08-04T14:37:02"/>
    <s v="beauty and personal care"/>
    <s v="Slow results"/>
    <s v="Complete"/>
    <s v="Valid"/>
  </r>
  <r>
    <x v="958"/>
    <s v="PROD1036"/>
    <n v="5"/>
    <d v="2025-08-04T20:08:10"/>
    <s v="beauty and personal care"/>
    <s v="Wow!  Love it!"/>
    <s v="Complete"/>
    <s v="Valid"/>
  </r>
  <r>
    <x v="959"/>
    <s v="PROD1037"/>
    <n v="5"/>
    <d v="2025-08-04T20:20:52"/>
    <s v="beauty and personal care"/>
    <s v="Love this stuff"/>
    <s v="Complete"/>
    <s v="Valid"/>
  </r>
  <r>
    <x v="960"/>
    <s v="PROD1038"/>
    <n v="5"/>
    <d v="2025-08-05T07:08:52"/>
    <s v="beauty and personal care"/>
    <s v="Glowing"/>
    <s v="Complete"/>
    <s v="Valid"/>
  </r>
  <r>
    <x v="961"/>
    <s v="PROD1039"/>
    <n v="5"/>
    <d v="2025-08-05T11:23:54"/>
    <s v="beauty and personal care"/>
    <s v="Radiant Skin"/>
    <s v="Complete"/>
    <s v="Valid"/>
  </r>
  <r>
    <x v="962"/>
    <s v="PROD1040"/>
    <n v="4"/>
    <d v="2025-08-05T17:37:03"/>
    <s v="beauty and personal care"/>
    <s v="Nice"/>
    <s v="Complete"/>
    <s v="Valid"/>
  </r>
  <r>
    <x v="963"/>
    <s v="PROD1041"/>
    <n v="4"/>
    <d v="2025-08-06T01:33:40"/>
    <s v="beauty and personal care"/>
    <s v="So good"/>
    <s v="Complete"/>
    <s v="Valid"/>
  </r>
  <r>
    <x v="964"/>
    <s v="PROD1042"/>
    <n v="5"/>
    <d v="2025-08-06T10:29:33"/>
    <s v="beauty and personal care"/>
    <s v="Best Ever"/>
    <s v="Complete"/>
    <s v="Valid"/>
  </r>
  <r>
    <x v="965"/>
    <s v="PROD1043"/>
    <n v="5"/>
    <d v="2025-08-06T20:01:51"/>
    <s v="beauty and personal care"/>
    <s v="Very good"/>
    <s v="Complete"/>
    <s v="Valid"/>
  </r>
  <r>
    <x v="966"/>
    <s v="PROD1044"/>
    <n v="5"/>
    <d v="2025-08-06T23:10:59"/>
    <s v="beauty and personal care"/>
    <s v="Good product"/>
    <s v="Complete"/>
    <s v="Valid"/>
  </r>
  <r>
    <x v="967"/>
    <s v="PROD1045"/>
    <n v="5"/>
    <d v="2025-08-07T00:19:48"/>
    <s v="beauty and personal care"/>
    <s v="Works"/>
    <s v="Complete"/>
    <s v="Valid"/>
  </r>
  <r>
    <x v="968"/>
    <s v="PROD1046"/>
    <n v="4"/>
    <d v="2025-08-07T14:02:42"/>
    <s v="beauty and personal care"/>
    <s v="Itâ€™s good"/>
    <s v="Complete"/>
    <s v="Valid"/>
  </r>
  <r>
    <x v="969"/>
    <s v="PROD1047"/>
    <n v="5"/>
    <d v="2025-08-07T15:28:51"/>
    <s v="beauty and personal care"/>
    <s v="Nice"/>
    <s v="Complete"/>
    <s v="Valid"/>
  </r>
  <r>
    <x v="970"/>
    <s v="PROD1048"/>
    <n v="5"/>
    <d v="2025-08-08T00:34:38"/>
    <s v="beauty and personal care"/>
    <s v="I'm satisfied totally"/>
    <s v="Complete"/>
    <s v="Valid"/>
  </r>
  <r>
    <x v="971"/>
    <s v="PROD1049"/>
    <n v="5"/>
    <d v="2025-08-08T04:30:52"/>
    <s v="beauty and personal care"/>
    <s v="Good product"/>
    <s v="Complete"/>
    <s v="Valid"/>
  </r>
  <r>
    <x v="972"/>
    <s v="PROD1050"/>
    <n v="5"/>
    <d v="2025-08-08T12:17:48"/>
    <s v="beauty and personal care"/>
    <s v="Highly Recommend."/>
    <s v="Complete"/>
    <s v="Valid"/>
  </r>
  <r>
    <x v="973"/>
    <s v="PROD1051"/>
    <n v="5"/>
    <d v="2025-08-08T18:49:54"/>
    <s v="beauty and personal care"/>
    <s v="Listerine"/>
    <s v="Complete"/>
    <s v="Valid"/>
  </r>
  <r>
    <x v="974"/>
    <s v="PROD1052"/>
    <n v="5"/>
    <d v="2025-08-08T18:50:26"/>
    <s v="beauty and personal care"/>
    <s v="driver"/>
    <s v="Complete"/>
    <s v="Valid"/>
  </r>
  <r>
    <x v="975"/>
    <s v="PROD1053"/>
    <n v="4"/>
    <d v="2025-08-08T18:52:25"/>
    <s v="beauty and personal care"/>
    <s v="Good"/>
    <s v="Complete"/>
    <s v="Valid"/>
  </r>
  <r>
    <x v="976"/>
    <s v="PROD1054"/>
    <n v="5"/>
    <d v="2025-08-09T06:30:04"/>
    <s v="beauty and personal care"/>
    <s v="Big bottles"/>
    <s v="Complete"/>
    <s v="Valid"/>
  </r>
  <r>
    <x v="977"/>
    <s v="PROD1055"/>
    <n v="5"/>
    <d v="2025-08-09T08:08:59"/>
    <s v="beauty and personal care"/>
    <s v="I loved"/>
    <s v="Complete"/>
    <s v="Valid"/>
  </r>
  <r>
    <x v="978"/>
    <s v="PROD1056"/>
    <n v="5"/>
    <d v="2025-08-09T20:00:38"/>
    <s v="beauty and personal care"/>
    <s v="good"/>
    <s v="Complete"/>
    <s v="Valid"/>
  </r>
  <r>
    <x v="979"/>
    <s v="PROD1057"/>
    <n v="5"/>
    <d v="2025-08-10T00:26:43"/>
    <s v="beauty and personal care"/>
    <s v="easy to use"/>
    <s v="Complete"/>
    <s v="Valid"/>
  </r>
  <r>
    <x v="980"/>
    <s v="PROD1058"/>
    <n v="5"/>
    <d v="2025-08-10T01:23:39"/>
    <s v="beauty and personal care"/>
    <s v="Best stuff â€¦ top to bottom"/>
    <s v="Complete"/>
    <s v="Valid"/>
  </r>
  <r>
    <x v="981"/>
    <s v="PROD1059"/>
    <n v="5"/>
    <d v="2025-08-10T05:45:34"/>
    <s v="beauty and personal care"/>
    <s v="Month wash"/>
    <s v="Complete"/>
    <s v="Valid"/>
  </r>
  <r>
    <x v="982"/>
    <s v="PROD1060"/>
    <n v="5"/>
    <d v="2025-08-10T07:23:01"/>
    <s v="beauty and personal care"/>
    <s v="Love it"/>
    <s v="Complete"/>
    <s v="Valid"/>
  </r>
  <r>
    <x v="983"/>
    <s v="PROD1061"/>
    <n v="5"/>
    <d v="2025-08-10T18:30:26"/>
    <s v="beauty and personal care"/>
    <s v="Listerine"/>
    <s v="Complete"/>
    <s v="Valid"/>
  </r>
  <r>
    <x v="984"/>
    <s v="PROD1062"/>
    <n v="5"/>
    <d v="2025-08-11T01:32:25"/>
    <s v="beauty and personal care"/>
    <s v="Delivered quickly and good price."/>
    <s v="Complete"/>
    <s v="Valid"/>
  </r>
  <r>
    <x v="985"/>
    <s v="PROD1063"/>
    <n v="5"/>
    <d v="2025-08-11T02:42:21"/>
    <s v="beauty and personal care"/>
    <s v="Great taste,freshen breath"/>
    <s v="Complete"/>
    <s v="Valid"/>
  </r>
  <r>
    <x v="986"/>
    <s v="PROD1064"/>
    <n v="5"/>
    <d v="2025-08-11T22:39:58"/>
    <s v="beauty and personal care"/>
    <s v="Nice"/>
    <s v="Complete"/>
    <s v="Valid"/>
  </r>
  <r>
    <x v="987"/>
    <s v="PROD1065"/>
    <n v="5"/>
    <d v="2025-08-12T05:38:07"/>
    <s v="beauty and personal care"/>
    <s v="Great Value"/>
    <s v="Complete"/>
    <s v="Valid"/>
  </r>
  <r>
    <x v="988"/>
    <s v="PROD1066"/>
    <n v="5"/>
    <d v="2025-08-12T09:14:39"/>
    <s v="beauty and personal care"/>
    <s v="A"/>
    <s v="Complete"/>
    <s v="Valid"/>
  </r>
  <r>
    <x v="989"/>
    <s v="PROD1067"/>
    <n v="5"/>
    <d v="2025-08-12T13:38:30"/>
    <s v="beauty and personal care"/>
    <s v="Good mouthwash"/>
    <s v="Complete"/>
    <s v="Valid"/>
  </r>
  <r>
    <x v="990"/>
    <s v="PROD1068"/>
    <n v="5"/>
    <d v="2025-08-12T13:49:22"/>
    <s v="Grocery &amp; Gourmet Food"/>
    <s v="Great product"/>
    <s v="Complete"/>
    <s v="Valid"/>
  </r>
  <r>
    <x v="991"/>
    <s v="PROD1069"/>
    <n v="5"/>
    <d v="2025-08-12T14:48:52"/>
    <s v="Grocery &amp; Gourmet Food"/>
    <s v="A+++ Almond Oil"/>
    <s v="Complete"/>
    <s v="Valid"/>
  </r>
  <r>
    <x v="992"/>
    <s v="PROD1070"/>
    <n v="5"/>
    <d v="2025-08-12T18:40:54"/>
    <s v="Grocery &amp; Gourmet Food"/>
    <s v="I love this stuff"/>
    <s v="Complete"/>
    <s v="Valid"/>
  </r>
  <r>
    <x v="993"/>
    <s v="PROD1071"/>
    <n v="5"/>
    <d v="2025-08-12T19:00:40"/>
    <s v="Grocery &amp; Gourmet Food"/>
    <s v="Great"/>
    <s v="Complete"/>
    <s v="Valid"/>
  </r>
  <r>
    <x v="994"/>
    <s v="PROD1072"/>
    <n v="5"/>
    <d v="2025-08-12T22:11:24"/>
    <s v="Grocery &amp; Gourmet Food"/>
    <s v="Scentless and tasteless almond oil"/>
    <s v="Complete"/>
    <s v="Valid"/>
  </r>
  <r>
    <x v="995"/>
    <s v="PROD1073"/>
    <n v="5"/>
    <d v="2025-08-13T02:13:37"/>
    <s v="Grocery &amp; Gourmet Food"/>
    <s v="Great product!"/>
    <s v="Complete"/>
    <s v="Valid"/>
  </r>
  <r>
    <x v="996"/>
    <s v="PROD1074"/>
    <n v="5"/>
    <d v="2025-08-13T05:18:43"/>
    <s v="Grocery &amp; Gourmet Food"/>
    <s v="Great source of natural Vitamin E"/>
    <s v="Complete"/>
    <s v="Valid"/>
  </r>
  <r>
    <x v="997"/>
    <s v="PROD1075"/>
    <n v="4"/>
    <d v="2025-08-13T17:43:57"/>
    <s v="Grocery &amp; Gourmet Food"/>
    <s v="Great product"/>
    <s v="Complete"/>
    <s v="Valid"/>
  </r>
  <r>
    <x v="998"/>
    <s v="PROD1076"/>
    <n v="4"/>
    <d v="2025-08-13T19:55:00"/>
    <s v="Grocery &amp; Gourmet Food"/>
    <s v="Changing?"/>
    <s v="Complete"/>
    <s v="Valid"/>
  </r>
  <r>
    <x v="999"/>
    <s v="PROD1077"/>
    <n v="4"/>
    <d v="2025-08-13T22:21:05"/>
    <s v="Grocery &amp; Gourmet Food"/>
    <s v="Why Is My Latest Order A DIfferent Color ?"/>
    <s v="Complete"/>
    <s v="Valid"/>
  </r>
  <r>
    <x v="1000"/>
    <s v="PROD1078"/>
    <n v="5"/>
    <d v="2025-08-14T02:01:09"/>
    <s v="Grocery &amp; Gourmet Food"/>
    <s v="GREAT PRODUCT, AND SO MUCH CHEAPER TO BUY BY ..."/>
    <s v="Complete"/>
    <s v="Valid"/>
  </r>
  <r>
    <x v="1001"/>
    <s v="PROD1079"/>
    <n v="5"/>
    <d v="2025-08-14T05:16:39"/>
    <s v="Grocery &amp; Gourmet Food"/>
    <s v="Itâ€™s what I was looking for"/>
    <s v="Complete"/>
    <s v="Valid"/>
  </r>
  <r>
    <x v="1002"/>
    <s v="PROD1080"/>
    <n v="5"/>
    <d v="2025-08-14T05:50:59"/>
    <s v="Grocery &amp; Gourmet Food"/>
    <s v="Quality product, quality price!"/>
    <s v="Complete"/>
    <s v="Valid"/>
  </r>
  <r>
    <x v="1003"/>
    <s v="PROD1081"/>
    <n v="5"/>
    <d v="2025-08-14T11:29:18"/>
    <s v="Grocery &amp; Gourmet Food"/>
    <s v="Product is consistently excellent."/>
    <s v="Complete"/>
    <s v="Valid"/>
  </r>
  <r>
    <x v="1004"/>
    <s v="PROD1082"/>
    <n v="5"/>
    <d v="2025-08-14T20:29:27"/>
    <s v="Grocery &amp; Gourmet Food"/>
    <s v="No Scent Whatsoever!"/>
    <s v="Complete"/>
    <s v="Valid"/>
  </r>
  <r>
    <x v="1005"/>
    <s v="PROD1083"/>
    <n v="5"/>
    <d v="2025-08-15T05:22:57"/>
    <s v="Grocery &amp; Gourmet Food"/>
    <s v="Spices up love life BIG TIME"/>
    <s v="Complete"/>
    <s v="Valid"/>
  </r>
  <r>
    <x v="1006"/>
    <s v="PROD1084"/>
    <n v="5"/>
    <d v="2025-08-15T11:25:06"/>
    <s v="Grocery &amp; Gourmet Food"/>
    <s v="Used as body oil"/>
    <s v="Complete"/>
    <s v="Valid"/>
  </r>
  <r>
    <x v="1007"/>
    <s v="PROD1085"/>
    <n v="5"/>
    <d v="2025-08-15T14:55:15"/>
    <s v="Grocery &amp; Gourmet Food"/>
    <s v="Good quality"/>
    <s v="Complete"/>
    <s v="Valid"/>
  </r>
  <r>
    <x v="1008"/>
    <s v="PROD1086"/>
    <n v="5"/>
    <d v="2025-08-15T16:13:12"/>
    <s v="Grocery &amp; Gourmet Food"/>
    <s v="I moisturize my skin with this!"/>
    <s v="Complete"/>
    <s v="Valid"/>
  </r>
  <r>
    <x v="1009"/>
    <s v="PROD1087"/>
    <n v="5"/>
    <d v="2025-08-15T20:00:52"/>
    <s v="Grocery &amp; Gourmet Food"/>
    <s v="Great stuff!!"/>
    <s v="Complete"/>
    <s v="Valid"/>
  </r>
  <r>
    <x v="1010"/>
    <s v="PROD1088"/>
    <n v="5"/>
    <d v="2025-08-15T20:55:47"/>
    <s v="Health, Wellness &amp; Medical Supplies"/>
    <s v="AMAZING!!!"/>
    <s v="Complete"/>
    <s v="Valid"/>
  </r>
  <r>
    <x v="1011"/>
    <s v="PROD1089"/>
    <n v="5"/>
    <d v="2025-08-16T00:44:10"/>
    <s v="Health, Wellness &amp; Medical Supplies"/>
    <s v="Seven Minerals Magnesium Oil Spray: Because Your Muscles Deserve to Chill"/>
    <s v="Complete"/>
    <s v="Valid"/>
  </r>
  <r>
    <x v="1012"/>
    <s v="PROD1090"/>
    <n v="4"/>
    <d v="2025-08-16T07:40:03"/>
    <s v="Health, Wellness &amp; Medical Supplies"/>
    <s v="Sevenâ€™s Pure Magnesium Oil Spray"/>
    <s v="Complete"/>
    <s v="Valid"/>
  </r>
  <r>
    <x v="1013"/>
    <s v="PROD1091"/>
    <n v="5"/>
    <d v="2025-08-16T22:39:21"/>
    <s v="Health, Wellness &amp; Medical Supplies"/>
    <s v="Quite impressed!"/>
    <s v="Complete"/>
    <s v="Valid"/>
  </r>
  <r>
    <x v="1014"/>
    <s v="PROD1092"/>
    <n v="5"/>
    <d v="2025-08-17T00:22:56"/>
    <s v="Health, Wellness &amp; Medical Supplies"/>
    <s v="Pain relief and sleep aid"/>
    <s v="Complete"/>
    <s v="Valid"/>
  </r>
  <r>
    <x v="1015"/>
    <s v="PROD1093"/>
    <n v="5"/>
    <d v="2025-08-17T04:33:54"/>
    <s v="Health, Wellness &amp; Medical Supplies"/>
    <s v="Magnesium spray as deodorant"/>
    <s v="Complete"/>
    <s v="Valid"/>
  </r>
  <r>
    <x v="1016"/>
    <s v="PROD1094"/>
    <n v="4"/>
    <d v="2025-08-17T11:26:04"/>
    <s v="Health, Wellness &amp; Medical Supplies"/>
    <s v="The good -- Muscle Relaxation and Better  The bad -- faulty sprayer bottle"/>
    <s v="Complete"/>
    <s v="Valid"/>
  </r>
  <r>
    <x v="1017"/>
    <s v="PROD1095"/>
    <n v="5"/>
    <d v="2025-08-17T12:39:33"/>
    <s v="Health, Wellness &amp; Medical Supplies"/>
    <s v="If ya stankin, buy THIS!!!"/>
    <s v="Complete"/>
    <s v="Valid"/>
  </r>
  <r>
    <x v="1018"/>
    <s v="PROD1096"/>
    <n v="4"/>
    <d v="2025-08-17T13:27:06"/>
    <s v="Health, Wellness &amp; Medical Supplies"/>
    <s v="Good product!"/>
    <s v="Complete"/>
    <s v="Valid"/>
  </r>
  <r>
    <x v="1019"/>
    <s v="PROD1097"/>
    <n v="4"/>
    <d v="2025-08-17T20:21:15"/>
    <s v="Health, Wellness &amp; Medical Supplies"/>
    <s v="Magnesium Spray"/>
    <s v="Complete"/>
    <s v="Valid"/>
  </r>
  <r>
    <x v="1020"/>
    <s v="PROD1098"/>
    <n v="4"/>
    <d v="2025-08-17T23:20:53"/>
    <s v="Health, Wellness &amp; Medical Supplies"/>
    <s v="Very Good"/>
    <s v="Complete"/>
    <s v="Valid"/>
  </r>
  <r>
    <x v="1021"/>
    <s v="PROD1099"/>
    <n v="4"/>
    <d v="2025-08-18T01:14:14"/>
    <s v="Health, Wellness &amp; Medical Supplies"/>
    <s v="Mildly Relaxing Relief Magnesium Oil Spray"/>
    <s v="Complete"/>
    <s v="Valid"/>
  </r>
  <r>
    <x v="1022"/>
    <s v="PROD1100"/>
    <n v="4"/>
    <d v="2025-08-18T04:52:49"/>
    <s v="Health, Wellness &amp; Medical Supplies"/>
    <s v="Bought it to help with sleep"/>
    <s v="Complete"/>
    <s v="Valid"/>
  </r>
  <r>
    <x v="1023"/>
    <s v="PROD1101"/>
    <n v="4"/>
    <d v="2025-08-18T07:47:20"/>
    <s v="Health, Wellness &amp; Medical Supplies"/>
    <s v="Just a few days"/>
    <s v="Complete"/>
    <s v="Valid"/>
  </r>
  <r>
    <x v="1024"/>
    <s v="PROD1102"/>
    <n v="4"/>
    <d v="2025-08-18T20:50:25"/>
    <s v="Health, Wellness &amp; Medical Supplies"/>
    <s v="Defective Pump"/>
    <s v="Complete"/>
    <s v="Valid"/>
  </r>
  <r>
    <x v="1025"/>
    <s v="PROD1103"/>
    <n v="4"/>
    <d v="2025-08-18T22:45:07"/>
    <s v="Health, Wellness &amp; Medical Supplies"/>
    <s v="Easy to apply and no smell"/>
    <s v="Complete"/>
    <s v="Valid"/>
  </r>
  <r>
    <x v="1026"/>
    <s v="PROD1104"/>
    <n v="4"/>
    <d v="2025-08-19T02:15:49"/>
    <s v="Health, Wellness &amp; Medical Supplies"/>
    <s v="Magnesium spray"/>
    <s v="Complete"/>
    <s v="Valid"/>
  </r>
  <r>
    <x v="1027"/>
    <s v="PROD1105"/>
    <n v="5"/>
    <d v="2025-08-19T14:43:17"/>
    <s v="Health, Wellness &amp; Medical Supplies"/>
    <s v="Pure Magnesium oil spray Works for real"/>
    <s v="Complete"/>
    <s v="Valid"/>
  </r>
  <r>
    <x v="1028"/>
    <s v="PROD1106"/>
    <n v="5"/>
    <d v="2025-08-19T21:19:12"/>
    <s v="Health, Wellness &amp; Medical Supplies"/>
    <s v="2/14 update- replacement sent for pump doesnâ€™t work-"/>
    <s v="Complete"/>
    <s v="Valid"/>
  </r>
  <r>
    <x v="1029"/>
    <s v="PROD1107"/>
    <n v="4"/>
    <d v="2025-08-20T02:07:45"/>
    <s v="Health, Wellness &amp; Medical Supplies"/>
    <s v="It might be the answer to my prayers to stop the leg cramps"/>
    <s v="Complete"/>
    <s v="Valid"/>
  </r>
  <r>
    <x v="1030"/>
    <s v="PROD1108"/>
    <n v="5"/>
    <d v="2025-08-20T02:12:44"/>
    <s v="kitchen"/>
    <s v="Great cookware that cooks, looks and feels expensive but at a reasonable price!"/>
    <s v="Complete"/>
    <s v="Valid"/>
  </r>
  <r>
    <x v="1031"/>
    <s v="PROD1109"/>
    <n v="5"/>
    <d v="2025-08-20T06:01:04"/>
    <s v="kitchen"/>
    <s v="Best pan ever"/>
    <s v="Complete"/>
    <s v="Valid"/>
  </r>
  <r>
    <x v="1032"/>
    <s v="PROD1110"/>
    <n v="5"/>
    <d v="2025-08-20T10:04:57"/>
    <s v="kitchen"/>
    <s v="Truly Nonstick and Perfect for Everyday Cooking"/>
    <s v="Complete"/>
    <s v="Valid"/>
  </r>
  <r>
    <x v="1033"/>
    <s v="PROD1111"/>
    <n v="5"/>
    <d v="2025-08-20T12:18:17"/>
    <s v="kitchen"/>
    <s v="Eggs slide right off! ðŸ‘ðŸ¼"/>
    <s v="Complete"/>
    <s v="Valid"/>
  </r>
  <r>
    <x v="1034"/>
    <s v="PROD1112"/>
    <n v="4"/>
    <d v="2025-08-20T12:34:02"/>
    <s v="kitchen"/>
    <s v="Great quality pan but so many restrictions"/>
    <s v="Complete"/>
    <s v="Valid"/>
  </r>
  <r>
    <x v="1035"/>
    <s v="PROD1113"/>
    <n v="5"/>
    <d v="2025-08-20T14:56:06"/>
    <s v="kitchen"/>
    <s v="Perfect pan"/>
    <s v="Complete"/>
    <s v="Valid"/>
  </r>
  <r>
    <x v="1036"/>
    <s v="PROD1114"/>
    <n v="5"/>
    <d v="2025-08-20T16:26:49"/>
    <s v="kitchen"/>
    <s v="GREAT Pan"/>
    <s v="Complete"/>
    <s v="Valid"/>
  </r>
  <r>
    <x v="1037"/>
    <s v="PROD1115"/>
    <n v="5"/>
    <d v="2025-08-20T18:29:34"/>
    <s v="kitchen"/>
    <s v="Reliable and affordable option"/>
    <s v="Complete"/>
    <s v="Valid"/>
  </r>
  <r>
    <x v="1038"/>
    <s v="PROD1116"/>
    <n v="5"/>
    <d v="2025-08-21T06:06:20"/>
    <s v="kitchen"/>
    <s v="Non-stick on first use at least"/>
    <s v="Complete"/>
    <s v="Valid"/>
  </r>
  <r>
    <x v="1039"/>
    <s v="PROD1117"/>
    <n v="5"/>
    <d v="2025-08-21T14:34:05"/>
    <s v="kitchen"/>
    <s v="Cooks eggs perfectly"/>
    <s v="Complete"/>
    <s v="Valid"/>
  </r>
  <r>
    <x v="1040"/>
    <s v="PROD1118"/>
    <n v="4"/>
    <d v="2025-08-21T18:36:14"/>
    <s v="kitchen"/>
    <s v="Really like this pan, but its handle sticks up to high.."/>
    <s v="Complete"/>
    <s v="Valid"/>
  </r>
  <r>
    <x v="1041"/>
    <s v="PROD1119"/>
    <n v="5"/>
    <d v="2025-08-22T04:14:30"/>
    <s v="kitchen"/>
    <s v="No sticking!"/>
    <s v="Complete"/>
    <s v="Valid"/>
  </r>
  <r>
    <x v="1042"/>
    <s v="PROD1120"/>
    <n v="5"/>
    <d v="2025-08-22T19:13:16"/>
    <s v="kitchen"/>
    <s v="Great pan great price"/>
    <s v="Complete"/>
    <s v="Valid"/>
  </r>
  <r>
    <x v="1043"/>
    <s v="PROD1121"/>
    <n v="5"/>
    <d v="2025-08-23T06:43:17"/>
    <s v="kitchen"/>
    <s v="Take Proper Care Of Sensarte Pans For 5 Star Results"/>
    <s v="Complete"/>
    <s v="Valid"/>
  </r>
  <r>
    <x v="1044"/>
    <s v="PROD1122"/>
    <n v="5"/>
    <d v="2025-08-23T11:01:08"/>
    <s v="kitchen"/>
    <s v="Better than pans that are twice the priceâ€¦bought two more!"/>
    <s v="Complete"/>
    <s v="Valid"/>
  </r>
  <r>
    <x v="1045"/>
    <s v="PROD1123"/>
    <n v="5"/>
    <d v="2025-08-23T11:08:04"/>
    <s v="kitchen"/>
    <s v="Such a great buy!"/>
    <s v="Complete"/>
    <s v="Valid"/>
  </r>
  <r>
    <x v="1046"/>
    <s v="PROD1124"/>
    <n v="5"/>
    <d v="2025-08-23T21:25:21"/>
    <s v="kitchen"/>
    <s v="Beautiful modern sleek pan"/>
    <s v="Complete"/>
    <s v="Valid"/>
  </r>
  <r>
    <x v="1047"/>
    <s v="PROD1125"/>
    <n v="5"/>
    <d v="2025-08-24T07:19:45"/>
    <s v="kitchen"/>
    <s v="Love this pan"/>
    <s v="Complete"/>
    <s v="Valid"/>
  </r>
  <r>
    <x v="1048"/>
    <s v="PROD1126"/>
    <n v="5"/>
    <d v="2025-08-24T10:16:33"/>
    <s v="kitchen"/>
    <s v="Very good, large pan"/>
    <s v="Complete"/>
    <s v="Valid"/>
  </r>
  <r>
    <x v="1049"/>
    <s v="PROD1127"/>
    <n v="5"/>
    <d v="2025-08-24T11:17:24"/>
    <s v="kitchen"/>
    <s v="The perfect sausage gravy pan for biscuits and gravy!"/>
    <s v="Complete"/>
    <s v="Valid"/>
  </r>
  <r>
    <x v="1050"/>
    <s v="PROD1128"/>
    <n v="5"/>
    <d v="2025-08-24T12:07:05"/>
    <s v="Pet Supplies"/>
    <s v="My Dog Loves It!"/>
    <s v="Complete"/>
    <s v="Valid"/>
  </r>
  <r>
    <x v="1051"/>
    <s v="PROD1129"/>
    <n v="5"/>
    <d v="2025-08-24T13:51:54"/>
    <s v="Pet Supplies"/>
    <s v="My Toy Poodle devours it"/>
    <s v="Complete"/>
    <s v="Valid"/>
  </r>
  <r>
    <x v="1052"/>
    <s v="PROD1130"/>
    <n v="5"/>
    <d v="2025-08-24T14:29:44"/>
    <s v="Pet Supplies"/>
    <s v="Decent value"/>
    <s v="Complete"/>
    <s v="Valid"/>
  </r>
  <r>
    <x v="1053"/>
    <s v="PROD1131"/>
    <n v="5"/>
    <d v="2025-08-24T18:15:21"/>
    <s v="Pet Supplies"/>
    <s v="Dog food"/>
    <s v="Complete"/>
    <s v="Valid"/>
  </r>
  <r>
    <x v="1054"/>
    <s v="PROD1132"/>
    <n v="4"/>
    <d v="2025-08-24T19:57:24"/>
    <s v="Pet Supplies"/>
    <s v="Good quality product, good price"/>
    <s v="Complete"/>
    <s v="Valid"/>
  </r>
  <r>
    <x v="1055"/>
    <s v="PROD1133"/>
    <n v="5"/>
    <d v="2025-08-25T11:05:42"/>
    <s v="Pet Supplies"/>
    <s v="What a great value."/>
    <s v="Complete"/>
    <s v="Valid"/>
  </r>
  <r>
    <x v="1056"/>
    <s v="PROD1134"/>
    <n v="5"/>
    <d v="2025-08-25T12:00:49"/>
    <s v="Pet Supplies"/>
    <s v="Dog likes these"/>
    <s v="Complete"/>
    <s v="Valid"/>
  </r>
  <r>
    <x v="1057"/>
    <s v="PROD1135"/>
    <n v="5"/>
    <d v="2025-08-25T13:30:44"/>
    <s v="Pet Supplies"/>
    <s v="My dog loves these."/>
    <s v="Complete"/>
    <s v="Valid"/>
  </r>
  <r>
    <x v="1058"/>
    <s v="PROD1136"/>
    <n v="5"/>
    <d v="2025-08-25T16:52:30"/>
    <s v="Pet Supplies"/>
    <s v="2 out of 3 dogs love it."/>
    <s v="Complete"/>
    <s v="Valid"/>
  </r>
  <r>
    <x v="1059"/>
    <s v="PROD1137"/>
    <n v="5"/>
    <d v="2025-08-25T18:10:18"/>
    <s v="Pet Supplies"/>
    <s v="Doggy approved."/>
    <s v="Complete"/>
    <s v="Valid"/>
  </r>
  <r>
    <x v="1060"/>
    <s v="PROD1138"/>
    <n v="5"/>
    <d v="2025-08-26T00:42:13"/>
    <s v="Pet Supplies"/>
    <s v="Best wet dog food ever!"/>
    <s v="Complete"/>
    <s v="Valid"/>
  </r>
  <r>
    <x v="1061"/>
    <s v="PROD1139"/>
    <n v="5"/>
    <d v="2025-08-26T09:29:10"/>
    <s v="Pet Supplies"/>
    <s v="I put 5 stars for the attention"/>
    <s v="Complete"/>
    <s v="Valid"/>
  </r>
  <r>
    <x v="1062"/>
    <s v="PROD1140"/>
    <n v="5"/>
    <d v="2025-08-26T13:14:59"/>
    <s v="Pet Supplies"/>
    <s v="Great"/>
    <s v="Complete"/>
    <s v="Valid"/>
  </r>
  <r>
    <x v="1063"/>
    <s v="PROD1141"/>
    <n v="5"/>
    <d v="2025-08-26T22:20:00"/>
    <s v="Pet Supplies"/>
    <s v="Dog loves it"/>
    <s v="Complete"/>
    <s v="Valid"/>
  </r>
  <r>
    <x v="1064"/>
    <s v="PROD1142"/>
    <n v="5"/>
    <d v="2025-08-28T01:00:53"/>
    <s v="Pet Supplies"/>
    <s v="Saves on wasting some of the food that got spoiled."/>
    <s v="Complete"/>
    <s v="Valid"/>
  </r>
  <r>
    <x v="1065"/>
    <s v="PROD1143"/>
    <n v="5"/>
    <d v="2025-08-28T04:43:09"/>
    <s v="Pet Supplies"/>
    <s v="My old yorkie loves it"/>
    <s v="Complete"/>
    <s v="Valid"/>
  </r>
  <r>
    <x v="1066"/>
    <s v="PROD1144"/>
    <n v="5"/>
    <d v="2025-08-28T19:08:21"/>
    <s v="Pet Supplies"/>
    <s v="Corgi Likes It"/>
    <s v="Complete"/>
    <s v="Valid"/>
  </r>
  <r>
    <x v="1067"/>
    <s v="PROD1145"/>
    <n v="5"/>
    <d v="2025-08-29T04:04:36"/>
    <s v="Pet Supplies"/>
    <s v="Annie loved this"/>
    <s v="Complete"/>
    <s v="Valid"/>
  </r>
  <r>
    <x v="1068"/>
    <s v="PROD1146"/>
    <n v="5"/>
    <d v="2025-08-29T05:01:18"/>
    <s v="Pet Supplies"/>
    <s v="Chopped Ground Dinner for my Yorkie Poo"/>
    <s v="Complete"/>
    <s v="Valid"/>
  </r>
  <r>
    <x v="1069"/>
    <s v="PROD1147"/>
    <n v="5"/>
    <d v="2025-08-29T11:55:44"/>
    <s v="Pet Supplies"/>
    <s v="Always happy with this product."/>
    <s v="Complete"/>
    <s v="Valid"/>
  </r>
  <r>
    <x v="1070"/>
    <s v="PROD1148"/>
    <n v="5"/>
    <d v="2025-08-29T13:03:14"/>
    <s v="beauty and personal care"/>
    <s v="4 reviews"/>
    <s v="Complete"/>
    <s v="Valid"/>
  </r>
  <r>
    <x v="1071"/>
    <s v="PROD1149"/>
    <n v="5"/>
    <d v="2025-08-29T16:07:09"/>
    <s v="beauty and personal care"/>
    <s v="Amaali Beautiful fragrance"/>
    <s v="Complete"/>
    <s v="Valid"/>
  </r>
  <r>
    <x v="1072"/>
    <s v="PROD1150"/>
    <n v="4"/>
    <d v="2025-08-30T00:59:04"/>
    <s v="beauty and personal care"/>
    <s v="Beautiful and Strong"/>
    <s v="Complete"/>
    <s v="Valid"/>
  </r>
  <r>
    <x v="1073"/>
    <s v="PROD1151"/>
    <n v="5"/>
    <d v="2025-08-30T03:07:30"/>
    <s v="beauty and personal care"/>
    <s v="Exquisite, Long-Lasting, and Versatile!"/>
    <s v="Complete"/>
    <s v="Valid"/>
  </r>
  <r>
    <x v="1074"/>
    <s v="PROD1152"/>
    <n v="3"/>
    <d v="2025-08-30T04:23:39"/>
    <s v="beauty and personal care"/>
    <s v="Scent description was not accurate"/>
    <s v="Complete"/>
    <s v="Valid"/>
  </r>
  <r>
    <x v="1075"/>
    <s v="PROD1153"/>
    <n v="5"/>
    <d v="2025-08-30T05:37:25"/>
    <s v="beauty and personal care"/>
    <s v="I love this fragrance. It is long lasting and powdery."/>
    <s v="Complete"/>
    <s v="Valid"/>
  </r>
  <r>
    <x v="1076"/>
    <s v="PROD1154"/>
    <n v="5"/>
    <d v="2025-08-30T07:16:05"/>
    <s v="beauty and personal care"/>
    <s v="Smells Great!"/>
    <s v="Complete"/>
    <s v="Valid"/>
  </r>
  <r>
    <x v="1077"/>
    <s v="PROD1155"/>
    <n v="4"/>
    <d v="2025-08-30T15:51:18"/>
    <s v="beauty and personal care"/>
    <s v="Yulali"/>
    <s v="Complete"/>
    <s v="Valid"/>
  </r>
  <r>
    <x v="1078"/>
    <s v="PROD1156"/>
    <n v="5"/>
    <d v="2025-08-30T19:22:05"/>
    <s v="beauty and personal care"/>
    <s v="So phenomenal I've ordered backup!"/>
    <s v="Complete"/>
    <s v="Valid"/>
  </r>
  <r>
    <x v="1079"/>
    <s v="PROD1157"/>
    <n v="5"/>
    <d v="2025-08-31T00:13:45"/>
    <s v="beauty and personal care"/>
    <s v="You Will Love It! â¤ï¸"/>
    <s v="Complete"/>
    <s v="Valid"/>
  </r>
  <r>
    <x v="1080"/>
    <s v="PROD1158"/>
    <n v="4"/>
    <d v="2025-08-31T01:11:55"/>
    <s v="beauty and personal care"/>
    <s v="Nice scent"/>
    <s v="Complete"/>
    <s v="Valid"/>
  </r>
  <r>
    <x v="1081"/>
    <s v="PROD1159"/>
    <n v="4"/>
    <d v="2025-08-31T17:57:46"/>
    <s v="beauty and personal care"/>
    <s v="Amaali"/>
    <s v="Complete"/>
    <s v="Valid"/>
  </r>
  <r>
    <x v="1082"/>
    <s v="PROD1160"/>
    <n v="5"/>
    <d v="2025-08-31T20:13:12"/>
    <s v="beauty and personal care"/>
    <s v="Supremely Feminine in all aspects!"/>
    <s v="Complete"/>
    <s v="Valid"/>
  </r>
  <r>
    <x v="1083"/>
    <s v="PROD1161"/>
    <n v="5"/>
    <d v="2025-08-31T21:13:55"/>
    <s v="beauty and personal care"/>
    <s v="Very nice smell"/>
    <s v="Complete"/>
    <s v="Valid"/>
  </r>
  <r>
    <x v="1084"/>
    <s v="PROD1162"/>
    <n v="4"/>
    <d v="2025-08-31T22:13:21"/>
    <s v="beauty and personal care"/>
    <s v="Smells nice"/>
    <s v="Complete"/>
    <s v="Valid"/>
  </r>
  <r>
    <x v="1085"/>
    <s v="PROD1163"/>
    <n v="5"/>
    <d v="2025-09-01T09:43:07"/>
    <s v="beauty and personal care"/>
    <s v="Sweet baby Jesus, GET THIS STUFF!!!!!"/>
    <s v="Complete"/>
    <s v="Valid"/>
  </r>
  <r>
    <x v="1086"/>
    <s v="PROD1164"/>
    <n v="4"/>
    <d v="2025-09-01T10:11:30"/>
    <s v="beauty and personal care"/>
    <s v="Love the smell"/>
    <s v="Complete"/>
    <s v="Valid"/>
  </r>
  <r>
    <x v="1087"/>
    <s v="PROD1165"/>
    <n v="5"/>
    <d v="2025-09-01T14:19:22"/>
    <s v="beauty and personal care"/>
    <s v="smells great not damaged"/>
    <s v="Complete"/>
    <s v="Valid"/>
  </r>
  <r>
    <x v="1088"/>
    <s v="PROD1166"/>
    <n v="5"/>
    <d v="2025-09-01T16:13:15"/>
    <s v="beauty and personal care"/>
    <s v="Smells good!"/>
    <s v="Complete"/>
    <s v="Valid"/>
  </r>
  <r>
    <x v="1089"/>
    <s v="PROD1167"/>
    <n v="5"/>
    <d v="2025-09-01T16:20:00"/>
    <s v="beauty and personal care"/>
    <s v="If you wanna smell like an angel and a walking flower, look no more"/>
    <s v="Complete"/>
    <s v="Valid"/>
  </r>
  <r>
    <x v="1090"/>
    <s v="PROD1168"/>
    <n v="5"/>
    <d v="2025-09-01T23:41:48"/>
    <s v="Toys, Games &amp; Hobbies"/>
    <s v="*UPDATE 3 years in* Better than PS4/5 Gold with daily use even with new issue at 16 months in"/>
    <s v="Complete"/>
    <s v="Valid"/>
  </r>
  <r>
    <x v="1091"/>
    <s v="PROD1169"/>
    <n v="5"/>
    <d v="2025-09-02T03:20:51"/>
    <s v="Toys, Games &amp; Hobbies"/>
    <s v="Great entry gaming headphones"/>
    <s v="Complete"/>
    <s v="Valid"/>
  </r>
  <r>
    <x v="1092"/>
    <s v="PROD1170"/>
    <n v="4"/>
    <d v="2025-09-02T10:51:33"/>
    <s v="Toys, Games &amp; Hobbies"/>
    <s v="I just couldn't give them a 5..."/>
    <s v="Complete"/>
    <s v="Valid"/>
  </r>
  <r>
    <x v="1093"/>
    <s v="PROD1171"/>
    <n v="5"/>
    <d v="2025-09-02T13:50:19"/>
    <s v="Toys, Games &amp; Hobbies"/>
    <s v="Headphones"/>
    <s v="Complete"/>
    <s v="Valid"/>
  </r>
  <r>
    <x v="1094"/>
    <s v="PROD1172"/>
    <n v="5"/>
    <d v="2025-09-02T16:13:59"/>
    <s v="Toys, Games &amp; Hobbies"/>
    <s v="Great gaming headphones"/>
    <s v="Complete"/>
    <s v="Valid"/>
  </r>
  <r>
    <x v="1095"/>
    <s v="PROD1173"/>
    <n v="5"/>
    <d v="2025-09-03T02:18:21"/>
    <s v="Toys, Games &amp; Hobbies"/>
    <s v="Best"/>
    <s v="Complete"/>
    <s v="Valid"/>
  </r>
  <r>
    <x v="1096"/>
    <s v="PROD1174"/>
    <n v="3"/>
    <d v="2025-09-03T02:50:49"/>
    <s v="Toys, Games &amp; Hobbies"/>
    <s v="These are not them"/>
    <s v="Complete"/>
    <s v="Valid"/>
  </r>
  <r>
    <x v="1097"/>
    <s v="PROD1175"/>
    <n v="5"/>
    <d v="2025-09-03T19:26:10"/>
    <s v="Toys, Games &amp; Hobbies"/>
    <s v="Nice find! Good for the money!"/>
    <s v="Complete"/>
    <s v="Valid"/>
  </r>
  <r>
    <x v="1098"/>
    <s v="PROD1176"/>
    <n v="4"/>
    <d v="2025-09-04T02:57:28"/>
    <s v="Toys, Games &amp; Hobbies"/>
    <s v="These are decent"/>
    <s v="Complete"/>
    <s v="Valid"/>
  </r>
  <r>
    <x v="1099"/>
    <s v="PROD1177"/>
    <n v="5"/>
    <d v="2025-09-04T07:31:34"/>
    <s v="Toys, Games &amp; Hobbies"/>
    <s v="Work well with iPad"/>
    <s v="Complete"/>
    <s v="Valid"/>
  </r>
  <r>
    <x v="1100"/>
    <s v="PROD1178"/>
    <n v="5"/>
    <d v="2025-09-04T07:57:34"/>
    <s v="Toys, Games &amp; Hobbies"/>
    <s v="Buenos auriculares"/>
    <s v="Complete"/>
    <s v="Valid"/>
  </r>
  <r>
    <x v="1101"/>
    <s v="PROD1179"/>
    <n v="5"/>
    <d v="2025-09-04T12:37:20"/>
    <s v="Toys, Games &amp; Hobbies"/>
    <s v="Satisfactory"/>
    <s v="Complete"/>
    <s v="Valid"/>
  </r>
  <r>
    <x v="1102"/>
    <s v="PROD1180"/>
    <n v="5"/>
    <d v="2025-09-04T14:25:35"/>
    <s v="Toys, Games &amp; Hobbies"/>
    <s v="they are good"/>
    <s v="Complete"/>
    <s v="Valid"/>
  </r>
  <r>
    <x v="1103"/>
    <s v="PROD1181"/>
    <n v="4"/>
    <d v="2025-09-04T20:04:57"/>
    <s v="Toys, Games &amp; Hobbies"/>
    <s v="Returned due to small fit"/>
    <s v="Complete"/>
    <s v="Valid"/>
  </r>
  <r>
    <x v="1104"/>
    <s v="PROD1182"/>
    <n v="5"/>
    <d v="2025-09-04T21:00:30"/>
    <s v="Toys, Games &amp; Hobbies"/>
    <s v="Works great, great price"/>
    <s v="Complete"/>
    <s v="Valid"/>
  </r>
  <r>
    <x v="1105"/>
    <s v="PROD1183"/>
    <n v="5"/>
    <d v="2025-09-05T05:42:31"/>
    <s v="Toys, Games &amp; Hobbies"/>
    <s v="Better than Skull Candy!"/>
    <s v="Complete"/>
    <s v="Valid"/>
  </r>
  <r>
    <x v="1106"/>
    <s v="PROD1184"/>
    <n v="5"/>
    <d v="2025-09-05T10:19:37"/>
    <s v="Toys, Games &amp; Hobbies"/>
    <s v="Excellent gift"/>
    <s v="Complete"/>
    <s v="Valid"/>
  </r>
  <r>
    <x v="1107"/>
    <s v="PROD1185"/>
    <n v="5"/>
    <d v="2025-09-05T15:26:07"/>
    <s v="Toys, Games &amp; Hobbies"/>
    <s v="Xbox headset teen approved"/>
    <s v="Complete"/>
    <s v="Valid"/>
  </r>
  <r>
    <x v="1108"/>
    <s v="PROD1186"/>
    <n v="5"/>
    <d v="2025-09-05T17:22:33"/>
    <s v="Toys, Games &amp; Hobbies"/>
    <s v="Head phones"/>
    <s v="Complete"/>
    <s v="Valid"/>
  </r>
  <r>
    <x v="1109"/>
    <s v="PROD1187"/>
    <n v="5"/>
    <d v="2025-09-05T17:42:07"/>
    <s v="Toys, Games &amp; Hobbies"/>
    <s v="Works Great ðŸ‘ðŸ½"/>
    <s v="Complete"/>
    <s v="Valid"/>
  </r>
  <r>
    <x v="1110"/>
    <s v="PROD1188"/>
    <n v="5"/>
    <d v="2025-09-06T03:20:25"/>
    <s v="Electronics"/>
    <s v="Wow, impressive upgrade"/>
    <s v="Complete"/>
    <s v="Valid"/>
  </r>
  <r>
    <x v="1111"/>
    <s v="PROD1189"/>
    <n v="5"/>
    <d v="2025-09-06T03:26:27"/>
    <s v="Electronics"/>
    <s v="Darn near perfection."/>
    <s v="Complete"/>
    <s v="Valid"/>
  </r>
  <r>
    <x v="1112"/>
    <s v="PROD1190"/>
    <n v="4"/>
    <d v="2025-09-06T07:53:23"/>
    <s v="Electronics"/>
    <s v="Almost perfect (don't like the foam tips)"/>
    <s v="Complete"/>
    <s v="Valid"/>
  </r>
  <r>
    <x v="1113"/>
    <s v="PROD1191"/>
    <n v="1"/>
    <d v="2025-09-06T13:13:48"/>
    <s v="Electronics"/>
    <s v="Great as headphones but..."/>
    <s v="Complete"/>
    <s v="Valid"/>
  </r>
  <r>
    <x v="1114"/>
    <s v="PROD1192"/>
    <n v="3"/>
    <d v="2025-09-06T22:11:49"/>
    <s v="Electronics"/>
    <s v="Bluetooth connection issues w/ PC, ANC isn't as good as Bose"/>
    <s v="Complete"/>
    <s v="Valid"/>
  </r>
  <r>
    <x v="1115"/>
    <s v="PROD1193"/>
    <n v="5"/>
    <d v="2025-09-07T03:02:35"/>
    <s v="Electronics"/>
    <s v="Fantastic!"/>
    <s v="Complete"/>
    <s v="Valid"/>
  </r>
  <r>
    <x v="1116"/>
    <s v="PROD1194"/>
    <n v="2"/>
    <d v="2025-09-07T14:51:39"/>
    <s v="Electronics"/>
    <s v="Shockingly bad user experience..."/>
    <s v="Complete"/>
    <s v="Valid"/>
  </r>
  <r>
    <x v="1117"/>
    <s v="PROD1195"/>
    <n v="5"/>
    <d v="2025-09-07T15:48:49"/>
    <s v="Electronics"/>
    <s v="Excellent sound ... if you find the right tips."/>
    <s v="Complete"/>
    <s v="Valid"/>
  </r>
  <r>
    <x v="1118"/>
    <s v="PROD1196"/>
    <n v="4"/>
    <d v="2025-09-08T16:30:12"/>
    <s v="Electronics"/>
    <s v="Immersive stellar sound, quirky fit"/>
    <s v="Complete"/>
    <s v="Valid"/>
  </r>
  <r>
    <x v="1119"/>
    <s v="PROD1197"/>
    <n v="4"/>
    <d v="2025-09-08T20:15:04"/>
    <s v="Electronics"/>
    <s v="Impressive sound, Subpar ANC"/>
    <s v="Complete"/>
    <s v="Valid"/>
  </r>
  <r>
    <x v="1120"/>
    <s v="PROD1198"/>
    <n v="3"/>
    <d v="2025-09-08T22:49:54"/>
    <s v="Electronics"/>
    <s v="Ok ear buds with bad mic quality"/>
    <s v="Complete"/>
    <s v="Valid"/>
  </r>
  <r>
    <x v="1121"/>
    <s v="PROD1199"/>
    <n v="4"/>
    <d v="2025-09-09T00:19:52"/>
    <s v="Electronics"/>
    <s v="Surprisingly efficient quality buds once I equipped my old silicone tips."/>
    <s v="Complete"/>
    <s v="Valid"/>
  </r>
  <r>
    <x v="1122"/>
    <s v="PROD1200"/>
    <n v="4"/>
    <d v="2025-09-09T11:32:26"/>
    <s v="Electronics"/>
    <s v="Clear, quiet, smaller and lighter than the XM4"/>
    <s v="Complete"/>
    <s v="Valid"/>
  </r>
  <r>
    <x v="1123"/>
    <s v="PROD1201"/>
    <n v="3"/>
    <d v="2025-09-09T12:23:35"/>
    <s v="Electronics"/>
    <s v="Not as good as I hoped, I am returning them."/>
    <s v="Complete"/>
    <s v="Valid"/>
  </r>
  <r>
    <x v="1124"/>
    <s v="PROD1202"/>
    <n v="4"/>
    <d v="2025-09-09T13:05:30"/>
    <s v="Electronics"/>
    <s v="Worthy upgrade from WF-1000XM4"/>
    <s v="Complete"/>
    <s v="Valid"/>
  </r>
  <r>
    <x v="1125"/>
    <s v="PROD1203"/>
    <n v="5"/>
    <d v="2025-09-09T16:07:39"/>
    <s v="Electronics"/>
    <s v="Worth It"/>
    <s v="Complete"/>
    <s v="Valid"/>
  </r>
  <r>
    <x v="1126"/>
    <s v="PROD1204"/>
    <n v="4"/>
    <d v="2025-09-10T08:54:59"/>
    <s v="Electronics"/>
    <s v="Comparison to XM4 and Bose QC2"/>
    <s v="Complete"/>
    <s v="Valid"/>
  </r>
  <r>
    <x v="1127"/>
    <s v="PROD1205"/>
    <n v="4"/>
    <d v="2025-09-10T09:18:09"/>
    <s v="Electronics"/>
    <s v="Good for a bluetooth headphone but not as good of sound as with quality wired in-ear headphones"/>
    <s v="Complete"/>
    <s v="Valid"/>
  </r>
  <r>
    <x v="1128"/>
    <s v="PROD1206"/>
    <n v="4"/>
    <d v="2025-09-10T09:21:43"/>
    <s v="Electronics"/>
    <s v="Great sounding earbuds that will stay in your ears"/>
    <s v="Complete"/>
    <s v="Valid"/>
  </r>
  <r>
    <x v="1129"/>
    <s v="PROD1207"/>
    <n v="3"/>
    <d v="2025-09-10T11:46:55"/>
    <s v="Electronics"/>
    <s v="Good size, doesn't block noise with stock tips"/>
    <s v="Complete"/>
    <s v="Valid"/>
  </r>
  <r>
    <x v="1130"/>
    <s v="PROD1208"/>
    <n v="3"/>
    <d v="2025-09-10T14:42:09"/>
    <s v="Electronics"/>
    <s v="They Really Missed An Important Mark"/>
    <s v="Complete"/>
    <s v="Valid"/>
  </r>
  <r>
    <x v="1131"/>
    <s v="PROD1209"/>
    <n v="3"/>
    <d v="2025-09-11T00:30:30"/>
    <s v="Electronics"/>
    <s v="Nice Sound, Mediocre Experience"/>
    <s v="Complete"/>
    <s v="Valid"/>
  </r>
  <r>
    <x v="1132"/>
    <s v="PROD1210"/>
    <n v="3"/>
    <d v="2025-09-11T02:47:37"/>
    <s v="Electronics"/>
    <s v="Good sound but noise cancelation needs improvement"/>
    <s v="Complete"/>
    <s v="Valid"/>
  </r>
  <r>
    <x v="1133"/>
    <s v="PROD1211"/>
    <n v="3"/>
    <d v="2025-09-11T05:15:27"/>
    <s v="Electronics"/>
    <s v="I really wanted to like them"/>
    <s v="Complete"/>
    <s v="Valid"/>
  </r>
  <r>
    <x v="1134"/>
    <s v="PROD1212"/>
    <n v="3"/>
    <d v="2025-09-11T06:25:51"/>
    <s v="Electronics"/>
    <s v="Excellent sound quality, minimal ANC, uncomfortable fit."/>
    <s v="Complete"/>
    <s v="Valid"/>
  </r>
  <r>
    <x v="1135"/>
    <s v="PROD1213"/>
    <n v="4"/>
    <d v="2025-09-11T18:38:47"/>
    <s v="Electronics"/>
    <s v="Amazing noise cancelling"/>
    <s v="Complete"/>
    <s v="Valid"/>
  </r>
  <r>
    <x v="1136"/>
    <s v="PROD1214"/>
    <n v="4"/>
    <d v="2025-09-11T23:30:03"/>
    <s v="Electronics"/>
    <s v="I'm not an expert on buds but Im glad I bought them"/>
    <s v="Complete"/>
    <s v="Valid"/>
  </r>
  <r>
    <x v="1137"/>
    <s v="PROD1215"/>
    <n v="3"/>
    <d v="2025-09-12T06:17:55"/>
    <s v="Electronics"/>
    <s v="Sony has us fooled"/>
    <s v="Complete"/>
    <s v="Valid"/>
  </r>
  <r>
    <x v="1138"/>
    <s v="PROD1216"/>
    <n v="5"/>
    <d v="2025-09-12T07:00:15"/>
    <s v="Electronics"/>
    <s v="Outstanding quality and value"/>
    <s v="Complete"/>
    <s v="Valid"/>
  </r>
  <r>
    <x v="1139"/>
    <s v="PROD1217"/>
    <n v="3"/>
    <d v="2025-09-12T13:07:52"/>
    <s v="Electronics"/>
    <s v="XM5 vs XM4 vs AIRPODS PRO 2 -- WHY THE XM5s ARE GOING BACK"/>
    <s v="Complete"/>
    <s v="Valid"/>
  </r>
  <r>
    <x v="1140"/>
    <s v="PROD1218"/>
    <n v="4"/>
    <d v="2025-09-12T18:54:13"/>
    <s v="Electronics"/>
    <s v="Good sound, decent fit, tap to pause touchy"/>
    <s v="Complete"/>
    <s v="Valid"/>
  </r>
  <r>
    <x v="1141"/>
    <s v="PROD1219"/>
    <n v="4"/>
    <d v="2025-09-13T07:09:43"/>
    <s v="Electronics"/>
    <s v="Good overall, meh mic"/>
    <s v="Complete"/>
    <s v="Valid"/>
  </r>
  <r>
    <x v="1142"/>
    <s v="PROD1220"/>
    <n v="3"/>
    <d v="2025-09-13T09:50:20"/>
    <s v="Electronics"/>
    <s v="Good Quality, Bad Design"/>
    <s v="Complete"/>
    <s v="Valid"/>
  </r>
  <r>
    <x v="1143"/>
    <s v="PROD1221"/>
    <n v="4"/>
    <d v="2025-09-13T15:08:47"/>
    <s v="Electronics"/>
    <s v="Good sound, mediocre design and software."/>
    <s v="Complete"/>
    <s v="Valid"/>
  </r>
  <r>
    <x v="1144"/>
    <s v="PROD1222"/>
    <n v="5"/>
    <d v="2025-09-13T20:56:02"/>
    <s v="Electronics"/>
    <s v="New Favorates"/>
    <s v="Complete"/>
    <s v="Valid"/>
  </r>
  <r>
    <x v="1145"/>
    <s v="PROD1223"/>
    <n v="3"/>
    <d v="2025-09-13T22:09:51"/>
    <s v="Electronics"/>
    <s v="Good earbuds but disappointing overall"/>
    <s v="Complete"/>
    <s v="Valid"/>
  </r>
  <r>
    <x v="1146"/>
    <s v="PROD1224"/>
    <n v="3"/>
    <d v="2025-09-14T00:01:02"/>
    <s v="Electronics"/>
    <s v="Impressive, but lacking vital features."/>
    <s v="Complete"/>
    <s v="Valid"/>
  </r>
  <r>
    <x v="1147"/>
    <s v="PROD1225"/>
    <n v="5"/>
    <d v="2025-09-14T05:19:24"/>
    <s v="Electronics"/>
    <s v="Great headphones IF you know how to read"/>
    <s v="Complete"/>
    <s v="Valid"/>
  </r>
  <r>
    <x v="1148"/>
    <s v="PROD1226"/>
    <n v="5"/>
    <d v="2025-09-14T07:05:37"/>
    <s v="Electronics"/>
    <s v="Ear tip seal is key.  Sony will send you better tips for free!"/>
    <s v="Complete"/>
    <s v="Valid"/>
  </r>
  <r>
    <x v="1149"/>
    <s v="PROD1227"/>
    <n v="5"/>
    <d v="2025-09-14T07:57:18"/>
    <s v="Electronics"/>
    <s v="Sound is loud and clear"/>
    <s v="Complete"/>
    <s v="Valid"/>
  </r>
  <r>
    <x v="1150"/>
    <s v="PROD1228"/>
    <n v="4"/>
    <d v="2025-09-14T11:38:11"/>
    <s v="Electronics"/>
    <s v="Amazing"/>
    <s v="Complete"/>
    <s v="Valid"/>
  </r>
  <r>
    <x v="1151"/>
    <s v="PROD1229"/>
    <n v="3"/>
    <d v="2025-09-14T18:40:21"/>
    <s v="Electronics"/>
    <s v="Beware: used product sent as &quot;new&quot;"/>
    <s v="Complete"/>
    <s v="Valid"/>
  </r>
  <r>
    <x v="1152"/>
    <s v="PROD1230"/>
    <n v="3"/>
    <d v="2025-09-14T19:25:15"/>
    <s v="Electronics"/>
    <s v="Decent, had I not already had the QC Earbuds II's"/>
    <s v="Complete"/>
    <s v="Valid"/>
  </r>
  <r>
    <x v="1153"/>
    <s v="PROD1231"/>
    <n v="1"/>
    <d v="2025-09-14T21:49:32"/>
    <s v="Electronics"/>
    <s v="Complete garbage for the price ZERO stars"/>
    <s v="Complete"/>
    <s v="Valid"/>
  </r>
  <r>
    <x v="1154"/>
    <s v="PROD1232"/>
    <n v="4"/>
    <d v="2025-09-15T01:05:15"/>
    <s v="Electronics"/>
    <s v="great earbuds"/>
    <s v="Complete"/>
    <s v="Valid"/>
  </r>
  <r>
    <x v="1155"/>
    <s v="PROD1233"/>
    <n v="4"/>
    <d v="2025-09-15T07:43:34"/>
    <s v="Electronics"/>
    <s v="Great sound system quality; however, the noise canceling is no different from the ambient sound"/>
    <s v="Complete"/>
    <s v="Valid"/>
  </r>
  <r>
    <x v="1156"/>
    <s v="PROD1234"/>
    <n v="3"/>
    <d v="2025-09-15T11:36:20"/>
    <s v="Electronics"/>
    <s v="Music great/ calls sucks"/>
    <s v="Complete"/>
    <s v="Valid"/>
  </r>
  <r>
    <x v="1157"/>
    <s v="PROD1235"/>
    <n v="5"/>
    <d v="2025-09-15T15:13:09"/>
    <s v="Electronics"/>
    <s v="Yes, It worth an upgrade!"/>
    <s v="Complete"/>
    <s v="Valid"/>
  </r>
  <r>
    <x v="1158"/>
    <s v="PROD1236"/>
    <n v="3"/>
    <d v="2025-09-15T15:13:51"/>
    <s v="Electronics"/>
    <s v="Poor fit, I guess"/>
    <s v="Complete"/>
    <s v="Valid"/>
  </r>
  <r>
    <x v="1159"/>
    <s v="PROD1237"/>
    <n v="3"/>
    <d v="2025-09-15T18:01:41"/>
    <s v="Electronics"/>
    <s v="UPDATE after owning for months:  NOT as good as the previous series 4."/>
    <s v="Complete"/>
    <s v="Valid"/>
  </r>
  <r>
    <x v="1160"/>
    <s v="PROD1238"/>
    <n v="5"/>
    <d v="2025-09-15T19:33:58"/>
    <s v="Books and Stationary"/>
    <s v="beautiful and poignant stories, with humor and meaning"/>
    <s v="Complete"/>
    <s v="Valid"/>
  </r>
  <r>
    <x v="1161"/>
    <s v="PROD1239"/>
    <n v="5"/>
    <d v="2025-09-15T20:33:21"/>
    <s v="Books and Stationary"/>
    <s v="Such heart, light and lessons and youâ€™ll shed a tear(s)"/>
    <s v="Complete"/>
    <s v="Valid"/>
  </r>
  <r>
    <x v="1162"/>
    <s v="PROD1240"/>
    <n v="5"/>
    <d v="2025-09-15T23:08:38"/>
    <s v="Books and Stationary"/>
    <s v="Love these short stories"/>
    <s v="Complete"/>
    <s v="Valid"/>
  </r>
  <r>
    <x v="1163"/>
    <s v="PROD1241"/>
    <n v="5"/>
    <d v="2025-09-16T05:35:29"/>
    <s v="Books and Stationary"/>
    <s v="What a Refreshing Book!"/>
    <s v="Complete"/>
    <s v="Valid"/>
  </r>
  <r>
    <x v="1164"/>
    <s v="PROD1242"/>
    <n v="5"/>
    <d v="2025-09-16T23:24:21"/>
    <s v="Books and Stationary"/>
    <s v="A wonderful journey of kindness and a reminder: We are all in this together."/>
    <s v="Complete"/>
    <s v="Valid"/>
  </r>
  <r>
    <x v="1165"/>
    <s v="PROD1243"/>
    <n v="5"/>
    <d v="2025-09-16T23:53:32"/>
    <s v="Books and Stationary"/>
    <s v="Worth the read. Making a difference."/>
    <s v="Complete"/>
    <s v="Valid"/>
  </r>
  <r>
    <x v="1166"/>
    <s v="PROD1244"/>
    <n v="5"/>
    <d v="2025-09-17T00:16:11"/>
    <s v="Books and Stationary"/>
    <s v="This is compilation of short stories"/>
    <s v="Complete"/>
    <s v="Valid"/>
  </r>
  <r>
    <x v="1167"/>
    <s v="PROD1245"/>
    <n v="5"/>
    <d v="2025-09-17T06:16:31"/>
    <s v="Books and Stationary"/>
    <s v="THIS SEEMS TO BE A MAGIC BOOK!"/>
    <s v="Complete"/>
    <s v="Valid"/>
  </r>
  <r>
    <x v="1168"/>
    <s v="PROD1246"/>
    <n v="5"/>
    <d v="2025-09-17T08:56:10"/>
    <s v="Books and Stationary"/>
    <s v="Heart warming, encouraging, and challenging"/>
    <s v="Complete"/>
    <s v="Valid"/>
  </r>
  <r>
    <x v="1169"/>
    <s v="PROD1247"/>
    <n v="5"/>
    <d v="2025-09-17T11:58:04"/>
    <s v="Books and Stationary"/>
    <s v="One or more of these stories will resonate with everybody"/>
    <s v="Complete"/>
    <s v="Valid"/>
  </r>
  <r>
    <x v="1170"/>
    <s v="PROD1248"/>
    <n v="5"/>
    <d v="2025-09-17T18:21:14"/>
    <s v="Books and Stationary"/>
    <s v="I sought out help to find where to leave a review"/>
    <s v="Complete"/>
    <s v="Valid"/>
  </r>
  <r>
    <x v="1171"/>
    <s v="PROD1249"/>
    <n v="5"/>
    <d v="2025-09-17T19:19:29"/>
    <s v="Books and Stationary"/>
    <s v="Pure joy to read"/>
    <s v="Complete"/>
    <s v="Valid"/>
  </r>
  <r>
    <x v="1172"/>
    <s v="PROD1250"/>
    <n v="5"/>
    <d v="2025-09-17T23:48:31"/>
    <s v="Books and Stationary"/>
    <s v="Good author."/>
    <s v="Complete"/>
    <s v="Valid"/>
  </r>
  <r>
    <x v="1173"/>
    <s v="PROD1251"/>
    <n v="5"/>
    <d v="2025-09-18T02:17:54"/>
    <s v="Books and Stationary"/>
    <s v="Love these heartwarming stories!"/>
    <s v="Complete"/>
    <s v="Valid"/>
  </r>
  <r>
    <x v="1174"/>
    <s v="PROD1252"/>
    <n v="5"/>
    <d v="2025-09-18T03:59:13"/>
    <s v="Books and Stationary"/>
    <s v="Everything you Need to know you learn inâ€¦ Sixth grade"/>
    <s v="Complete"/>
    <s v="Valid"/>
  </r>
  <r>
    <x v="1175"/>
    <s v="PROD1253"/>
    <n v="5"/>
    <d v="2025-09-18T06:05:49"/>
    <s v="Books and Stationary"/>
    <s v="Wit, wisdom, inspiration, and so much love!"/>
    <s v="Complete"/>
    <s v="Valid"/>
  </r>
  <r>
    <x v="1176"/>
    <s v="PROD1254"/>
    <n v="5"/>
    <d v="2025-09-18T06:29:07"/>
    <s v="Books and Stationary"/>
    <s v="Teacher Inspiration"/>
    <s v="Complete"/>
    <s v="Valid"/>
  </r>
  <r>
    <x v="1177"/>
    <s v="PROD1255"/>
    <n v="5"/>
    <d v="2025-09-18T10:42:38"/>
    <s v="Books and Stationary"/>
    <s v="Inspiring"/>
    <s v="Complete"/>
    <s v="Valid"/>
  </r>
  <r>
    <x v="1178"/>
    <s v="PROD1256"/>
    <n v="5"/>
    <d v="2025-09-18T20:34:34"/>
    <s v="Books and Stationary"/>
    <s v="I cannot say enough good things"/>
    <s v="Complete"/>
    <s v="Valid"/>
  </r>
  <r>
    <x v="1179"/>
    <s v="PROD1257"/>
    <n v="5"/>
    <d v="2025-09-18T20:36:23"/>
    <s v="Books and Stationary"/>
    <s v="Love this book! â¤ï¸ Pictures of your childhood in the stories"/>
    <s v="Complete"/>
    <s v="Valid"/>
  </r>
  <r>
    <x v="1180"/>
    <s v="PROD1258"/>
    <n v="5"/>
    <d v="2025-09-19T02:07:06"/>
    <s v="Books and Stationary"/>
    <s v="Touching stories"/>
    <s v="Complete"/>
    <s v="Valid"/>
  </r>
  <r>
    <x v="1181"/>
    <s v="PROD1259"/>
    <n v="5"/>
    <d v="2025-09-19T06:54:36"/>
    <s v="Books and Stationary"/>
    <s v="True teacher's view"/>
    <s v="Complete"/>
    <s v="Valid"/>
  </r>
  <r>
    <x v="1182"/>
    <s v="PROD1260"/>
    <n v="5"/>
    <d v="2025-09-19T12:12:44"/>
    <s v="Books and Stationary"/>
    <s v="Sticky Notes - Encouraging"/>
    <s v="Complete"/>
    <s v="Valid"/>
  </r>
  <r>
    <x v="1183"/>
    <s v="PROD1261"/>
    <n v="5"/>
    <d v="2025-09-19T20:54:58"/>
    <s v="Books and Stationary"/>
    <s v="Such a great book"/>
    <s v="Complete"/>
    <s v="Valid"/>
  </r>
  <r>
    <x v="1184"/>
    <s v="PROD1262"/>
    <n v="5"/>
    <d v="2025-09-19T21:28:02"/>
    <s v="Books and Stationary"/>
    <s v="Love this book!!!"/>
    <s v="Complete"/>
    <s v="Valid"/>
  </r>
  <r>
    <x v="1185"/>
    <s v="PROD1263"/>
    <n v="5"/>
    <d v="2025-09-20T05:26:13"/>
    <s v="Books and Stationary"/>
    <s v="Peace of Mind with Sticky Notes"/>
    <s v="Complete"/>
    <s v="Valid"/>
  </r>
  <r>
    <x v="1186"/>
    <s v="PROD1264"/>
    <n v="5"/>
    <d v="2025-09-20T09:18:08"/>
    <s v="Books and Stationary"/>
    <s v="The world we want to live in"/>
    <s v="Complete"/>
    <s v="Valid"/>
  </r>
  <r>
    <x v="1187"/>
    <s v="PROD1265"/>
    <n v="5"/>
    <d v="2025-09-20T19:17:46"/>
    <s v="Books and Stationary"/>
    <s v="Love it so much I bought the audio also!"/>
    <s v="Complete"/>
    <s v="Valid"/>
  </r>
  <r>
    <x v="1188"/>
    <s v="PROD1266"/>
    <n v="5"/>
    <d v="2025-09-21T01:03:38"/>
    <s v="Books and Stationary"/>
    <s v="Great book, great author"/>
    <s v="Complete"/>
    <s v="Valid"/>
  </r>
  <r>
    <x v="1189"/>
    <s v="PROD1267"/>
    <n v="5"/>
    <d v="2025-09-21T01:20:03"/>
    <s v="Books and Stationary"/>
    <s v="Totally enjoyed this book"/>
    <s v="Complete"/>
    <s v="Valid"/>
  </r>
  <r>
    <x v="1190"/>
    <s v="PROD1268"/>
    <n v="5"/>
    <d v="2025-09-21T03:47:28"/>
    <s v="Books and Stationary"/>
    <s v="All we wanted and more!"/>
    <s v="Complete"/>
    <s v="Valid"/>
  </r>
  <r>
    <x v="1191"/>
    <s v="PROD1269"/>
    <n v="5"/>
    <d v="2025-09-21T05:13:21"/>
    <s v="Books and Stationary"/>
    <s v="So good I had to share!"/>
    <s v="Complete"/>
    <s v="Valid"/>
  </r>
  <r>
    <x v="1192"/>
    <s v="PROD1270"/>
    <n v="5"/>
    <d v="2025-09-21T18:03:40"/>
    <s v="Books and Stationary"/>
    <s v="Thoughtful and inspiring"/>
    <s v="Complete"/>
    <s v="Valid"/>
  </r>
  <r>
    <x v="1193"/>
    <s v="PROD1271"/>
    <n v="5"/>
    <d v="2025-09-21T21:34:04"/>
    <s v="Books and Stationary"/>
    <s v="Bite-sized Life Stories"/>
    <s v="Complete"/>
    <s v="Valid"/>
  </r>
  <r>
    <x v="1194"/>
    <s v="PROD1272"/>
    <n v="5"/>
    <d v="2025-09-22T04:42:03"/>
    <s v="Books and Stationary"/>
    <s v="Inspirational!!"/>
    <s v="Complete"/>
    <s v="Valid"/>
  </r>
  <r>
    <x v="1195"/>
    <s v="PROD1273"/>
    <n v="5"/>
    <d v="2025-09-22T06:32:40"/>
    <s v="Books and Stationary"/>
    <s v="A teacher who truly understands kids"/>
    <s v="Complete"/>
    <s v="Valid"/>
  </r>
  <r>
    <x v="1196"/>
    <s v="PROD1274"/>
    <n v="5"/>
    <d v="2025-09-22T10:01:45"/>
    <s v="Books and Stationary"/>
    <s v="Great Book!"/>
    <s v="Complete"/>
    <s v="Valid"/>
  </r>
  <r>
    <x v="1197"/>
    <s v="PROD1275"/>
    <n v="5"/>
    <d v="2025-09-22T18:00:04"/>
    <s v="Books and Stationary"/>
    <s v="Positivity overflows!"/>
    <s v="Complete"/>
    <s v="Valid"/>
  </r>
  <r>
    <x v="1198"/>
    <s v="PROD1276"/>
    <n v="5"/>
    <d v="2025-09-22T18:50:24"/>
    <s v="Books and Stationary"/>
    <s v="Slices of life"/>
    <s v="Complete"/>
    <s v="Valid"/>
  </r>
  <r>
    <x v="1199"/>
    <s v="PROD1277"/>
    <n v="5"/>
    <d v="2025-09-22T21:19:20"/>
    <s v="Books and Stationary"/>
    <s v="Inspiring, heart warming book"/>
    <s v="Complete"/>
    <s v="Valid"/>
  </r>
  <r>
    <x v="1200"/>
    <s v="PROD1278"/>
    <n v="5"/>
    <d v="2025-09-23T07:16:32"/>
    <s v="Books and Stationary"/>
    <s v="Excellent book!"/>
    <s v="Complete"/>
    <s v="Valid"/>
  </r>
  <r>
    <x v="1201"/>
    <s v="PROD1279"/>
    <n v="5"/>
    <d v="2025-09-23T11:07:33"/>
    <s v="Books and Stationary"/>
    <s v="A feel good book"/>
    <s v="Complete"/>
    <s v="Valid"/>
  </r>
  <r>
    <x v="1202"/>
    <s v="PROD1280"/>
    <n v="5"/>
    <d v="2025-09-23T17:45:23"/>
    <s v="Books and Stationary"/>
    <s v="Wonderful stories and life lessons"/>
    <s v="Complete"/>
    <s v="Valid"/>
  </r>
  <r>
    <x v="1203"/>
    <s v="PROD1281"/>
    <n v="5"/>
    <d v="2025-09-23T19:03:58"/>
    <s v="Books and Stationary"/>
    <s v="Sticky Notes is a wonderful, thought provoking book for all"/>
    <s v="Complete"/>
    <s v="Valid"/>
  </r>
  <r>
    <x v="1204"/>
    <s v="PROD1282"/>
    <n v="5"/>
    <d v="2025-09-23T21:04:02"/>
    <s v="Books and Stationary"/>
    <s v="What is essential â€¦"/>
    <s v="Complete"/>
    <s v="Valid"/>
  </r>
  <r>
    <x v="1205"/>
    <s v="PROD1283"/>
    <n v="5"/>
    <d v="2025-09-24T08:06:52"/>
    <s v="Books and Stationary"/>
    <s v="Beautifully written, getting copies for everyone!"/>
    <s v="Complete"/>
    <s v="Valid"/>
  </r>
  <r>
    <x v="1206"/>
    <s v="PROD1284"/>
    <n v="5"/>
    <d v="2025-09-24T14:11:14"/>
    <s v="Books and Stationary"/>
    <s v="Such a great book"/>
    <s v="Complete"/>
    <s v="Valid"/>
  </r>
  <r>
    <x v="1207"/>
    <s v="PROD1285"/>
    <n v="5"/>
    <d v="2025-09-24T17:58:21"/>
    <s v="Books and Stationary"/>
    <s v="Uplifting, bringing a smile to your face."/>
    <s v="Complete"/>
    <s v="Valid"/>
  </r>
  <r>
    <x v="1208"/>
    <s v="PROD1286"/>
    <n v="5"/>
    <d v="2025-09-24T22:53:30"/>
    <s v="Books and Stationary"/>
    <s v="We love â€œSticky Notesâ€!  Hereâ€™s  why!"/>
    <s v="Complete"/>
    <s v="Valid"/>
  </r>
  <r>
    <x v="1209"/>
    <s v="PROD1287"/>
    <n v="5"/>
    <d v="2025-09-24T23:56:15"/>
    <s v="Books and Stationary"/>
    <s v="The soul of a teacher."/>
    <s v="Complete"/>
    <s v="Valid"/>
  </r>
  <r>
    <x v="1210"/>
    <s v="PROD1288"/>
    <n v="5"/>
    <d v="2025-09-25T01:06:19"/>
    <s v="home"/>
    <s v="Great Buy"/>
    <s v="Complete"/>
    <s v="Valid"/>
  </r>
  <r>
    <x v="1211"/>
    <s v="PROD1289"/>
    <n v="5"/>
    <d v="2025-09-25T06:08:03"/>
    <s v="home"/>
    <s v="Beautiful big table â­ï¸â­ï¸â­ï¸â­ï¸â­ï¸"/>
    <s v="Complete"/>
    <s v="Valid"/>
  </r>
  <r>
    <x v="1212"/>
    <s v="PROD1290"/>
    <n v="5"/>
    <d v="2025-09-25T10:56:38"/>
    <s v="home"/>
    <s v="Great Product Great Price"/>
    <s v="Complete"/>
    <s v="Valid"/>
  </r>
  <r>
    <x v="1213"/>
    <s v="PROD1291"/>
    <n v="4"/>
    <d v="2025-09-25T17:24:16"/>
    <s v="home"/>
    <s v="Great little crafting or small workspace desk"/>
    <s v="Complete"/>
    <s v="Valid"/>
  </r>
  <r>
    <x v="1214"/>
    <s v="PROD1292"/>
    <n v="5"/>
    <d v="2025-09-25T22:01:56"/>
    <s v="home"/>
    <s v="Great Desk. Great value."/>
    <s v="Complete"/>
    <s v="Valid"/>
  </r>
  <r>
    <x v="1215"/>
    <s v="PROD1293"/>
    <n v="5"/>
    <d v="2025-09-26T00:47:26"/>
    <s v="home"/>
    <s v="So much better than the price indicates ! !"/>
    <s v="Complete"/>
    <s v="Valid"/>
  </r>
  <r>
    <x v="1216"/>
    <s v="PROD1294"/>
    <n v="5"/>
    <d v="2025-09-26T02:11:17"/>
    <s v="home"/>
    <s v="Good quality, right size, strong"/>
    <s v="Complete"/>
    <s v="Valid"/>
  </r>
  <r>
    <x v="1217"/>
    <s v="PROD1295"/>
    <n v="5"/>
    <d v="2025-09-26T04:56:44"/>
    <s v="home"/>
    <s v="perfect"/>
    <s v="Complete"/>
    <s v="Valid"/>
  </r>
  <r>
    <x v="1218"/>
    <s v="PROD1296"/>
    <n v="4"/>
    <d v="2025-09-26T04:59:34"/>
    <s v="home"/>
    <s v="works well for small rooms and easy to assemble"/>
    <s v="Complete"/>
    <s v="Valid"/>
  </r>
  <r>
    <x v="1219"/>
    <s v="PROD1297"/>
    <n v="5"/>
    <d v="2025-09-26T08:46:10"/>
    <s v="home"/>
    <s v="great item for the price"/>
    <s v="Complete"/>
    <s v="Valid"/>
  </r>
  <r>
    <x v="1220"/>
    <s v="PROD1298"/>
    <n v="5"/>
    <d v="2025-09-26T15:55:25"/>
    <s v="home"/>
    <s v="Great value!"/>
    <s v="Complete"/>
    <s v="Valid"/>
  </r>
  <r>
    <x v="1221"/>
    <s v="PROD1299"/>
    <n v="5"/>
    <d v="2025-09-27T00:28:29"/>
    <s v="home"/>
    <s v="I love it!!"/>
    <s v="Complete"/>
    <s v="Valid"/>
  </r>
  <r>
    <x v="1222"/>
    <s v="PROD1300"/>
    <n v="5"/>
    <d v="2025-09-27T09:30:26"/>
    <s v="home"/>
    <s v="Sturdy &amp; easy to assemble"/>
    <s v="Complete"/>
    <s v="Valid"/>
  </r>
  <r>
    <x v="1223"/>
    <s v="PROD1301"/>
    <n v="4"/>
    <d v="2025-09-27T12:04:51"/>
    <s v="home"/>
    <s v="Cute"/>
    <s v="Complete"/>
    <s v="Valid"/>
  </r>
  <r>
    <x v="1224"/>
    <s v="PROD1302"/>
    <n v="4"/>
    <d v="2025-09-27T12:33:34"/>
    <s v="home"/>
    <s v="You will have to fiddle to use the Allen wrench, but a good table."/>
    <s v="Complete"/>
    <s v="Valid"/>
  </r>
  <r>
    <x v="1225"/>
    <s v="PROD1303"/>
    <n v="5"/>
    <d v="2025-09-28T02:44:38"/>
    <s v="home"/>
    <s v="Nice table"/>
    <s v="Complete"/>
    <s v="Valid"/>
  </r>
  <r>
    <x v="1226"/>
    <s v="PROD1304"/>
    <n v="5"/>
    <d v="2025-09-28T06:22:04"/>
    <s v="home"/>
    <s v="Good 4 the price"/>
    <s v="Complete"/>
    <s v="Valid"/>
  </r>
  <r>
    <x v="1227"/>
    <s v="PROD1305"/>
    <n v="5"/>
    <d v="2025-09-28T10:29:31"/>
    <s v="home"/>
    <s v="Great. Construction."/>
    <s v="Complete"/>
    <s v="Valid"/>
  </r>
  <r>
    <x v="1228"/>
    <s v="PROD1306"/>
    <n v="5"/>
    <d v="2025-09-28T12:42:12"/>
    <s v="home"/>
    <s v="Very sturdy"/>
    <s v="Complete"/>
    <s v="Valid"/>
  </r>
  <r>
    <x v="1229"/>
    <s v="PROD1307"/>
    <n v="5"/>
    <d v="2025-09-28T18:18:35"/>
    <s v="home"/>
    <s v="Itâ€™s perfect"/>
    <s v="Complete"/>
    <s v="Valid"/>
  </r>
  <r>
    <x v="1230"/>
    <s v="PROD1308"/>
    <n v="5"/>
    <d v="2025-09-28T18:27:12"/>
    <s v="Cloth and accessaries"/>
    <s v="Love these"/>
    <s v="Complete"/>
    <s v="Valid"/>
  </r>
  <r>
    <x v="1231"/>
    <s v="PROD1309"/>
    <n v="5"/>
    <d v="2025-09-28T20:24:04"/>
    <s v="Cloth and accessaries"/>
    <s v="Great for the beach!"/>
    <s v="Complete"/>
    <s v="Valid"/>
  </r>
  <r>
    <x v="1232"/>
    <s v="PROD1310"/>
    <n v="5"/>
    <d v="2025-09-28T21:09:23"/>
    <s v="Cloth and accessaries"/>
    <s v="Style/Color"/>
    <s v="Complete"/>
    <s v="Valid"/>
  </r>
  <r>
    <x v="1233"/>
    <s v="PROD1311"/>
    <n v="4"/>
    <d v="2025-09-29T03:07:50"/>
    <s v="Cloth and accessaries"/>
    <s v="Wish these would have fit!"/>
    <s v="Complete"/>
    <s v="Valid"/>
  </r>
  <r>
    <x v="1234"/>
    <s v="PROD1312"/>
    <n v="5"/>
    <d v="2025-09-29T04:09:43"/>
    <s v="Cloth and accessaries"/>
    <s v="Durable and high quality"/>
    <s v="Complete"/>
    <s v="Valid"/>
  </r>
  <r>
    <x v="1235"/>
    <s v="PROD1313"/>
    <n v="5"/>
    <d v="2025-09-29T13:45:12"/>
    <s v="Cloth and accessaries"/>
    <s v="Great Sunglasses"/>
    <s v="Complete"/>
    <s v="Valid"/>
  </r>
  <r>
    <x v="1236"/>
    <s v="PROD1314"/>
    <n v="1"/>
    <d v="2025-09-29T15:29:09"/>
    <s v="Cloth and accessaries"/>
    <s v="Really wanted to like them"/>
    <s v="Complete"/>
    <s v="Valid"/>
  </r>
  <r>
    <x v="1237"/>
    <s v="PROD1315"/>
    <n v="3"/>
    <d v="2025-09-29T17:59:26"/>
    <s v="Cloth and accessaries"/>
    <s v="Affordable not long lasting"/>
    <s v="Complete"/>
    <s v="Valid"/>
  </r>
  <r>
    <x v="1238"/>
    <s v="PROD1316"/>
    <n v="4"/>
    <d v="2025-09-30T07:30:22"/>
    <s v="Cloth and accessaries"/>
    <s v="Aviator glasses"/>
    <s v="Complete"/>
    <s v="Valid"/>
  </r>
  <r>
    <x v="1239"/>
    <s v="PROD1317"/>
    <n v="4"/>
    <d v="2025-09-30T08:23:11"/>
    <s v="Cloth and accessaries"/>
    <s v="Fram"/>
    <s v="Complete"/>
    <s v="Valid"/>
  </r>
  <r>
    <x v="1240"/>
    <s v="PROD1318"/>
    <n v="4"/>
    <d v="2025-09-30T08:49:21"/>
    <s v="Cloth and accessaries"/>
    <s v="Could be great"/>
    <s v="Complete"/>
    <s v="Valid"/>
  </r>
  <r>
    <x v="1241"/>
    <s v="PROD1319"/>
    <n v="3"/>
    <d v="2025-09-30T13:26:21"/>
    <s v="Cloth and accessaries"/>
    <s v="45-19-145"/>
    <s v="Complete"/>
    <s v="Valid"/>
  </r>
  <r>
    <x v="1242"/>
    <s v="PROD1320"/>
    <n v="4"/>
    <d v="2025-09-30T23:04:58"/>
    <s v="Cloth and accessaries"/>
    <s v="Very slick"/>
    <s v="Complete"/>
    <s v="Valid"/>
  </r>
  <r>
    <x v="1243"/>
    <s v="PROD1321"/>
    <n v="3"/>
    <d v="2025-10-01T00:19:08"/>
    <s v="Cloth and accessaries"/>
    <s v="The sunglasses for people who want the sun glaring in their eyes"/>
    <s v="Complete"/>
    <s v="Valid"/>
  </r>
  <r>
    <x v="1244"/>
    <s v="PROD1322"/>
    <n v="4"/>
    <d v="2025-10-01T05:28:02"/>
    <s v="Cloth and accessaries"/>
    <s v="Smaller glasses not for big heads. Otherwise great!"/>
    <s v="Complete"/>
    <s v="Valid"/>
  </r>
  <r>
    <x v="1245"/>
    <s v="PROD1323"/>
    <n v="4"/>
    <d v="2025-10-01T08:44:16"/>
    <s v="Cloth and accessaries"/>
    <s v="Cool but a little over priced for the quality and look"/>
    <s v="Complete"/>
    <s v="Valid"/>
  </r>
  <r>
    <x v="1246"/>
    <s v="PROD1324"/>
    <n v="5"/>
    <d v="2025-10-01T15:05:07"/>
    <s v="Cloth and accessaries"/>
    <s v="Bought them for myself. They are now my wife's."/>
    <s v="Complete"/>
    <s v="Valid"/>
  </r>
  <r>
    <x v="1247"/>
    <s v="PROD1325"/>
    <n v="5"/>
    <d v="2025-10-01T21:12:00"/>
    <s v="Cloth and accessaries"/>
    <s v="Excellent for everyday activities"/>
    <s v="Complete"/>
    <s v="Valid"/>
  </r>
  <r>
    <x v="1248"/>
    <s v="PROD1326"/>
    <n v="5"/>
    <d v="2025-10-01T22:54:46"/>
    <s v="Cloth and accessaries"/>
    <s v="Great Sunglasses at a great price!"/>
    <s v="Complete"/>
    <s v="Valid"/>
  </r>
  <r>
    <x v="1249"/>
    <s v="PROD1327"/>
    <n v="5"/>
    <d v="2025-10-02T01:17:50"/>
    <s v="Cloth and accessaries"/>
    <s v="Perfect Fit &amp; light weight"/>
    <s v="Complete"/>
    <s v="Valid"/>
  </r>
  <r>
    <x v="1250"/>
    <s v="PROD1328"/>
    <n v="5"/>
    <d v="2025-10-02T08:18:13"/>
    <s v="Cloth and accessaries"/>
    <s v="Stylish glasses for men"/>
    <s v="Complete"/>
    <s v="Valid"/>
  </r>
  <r>
    <x v="1251"/>
    <s v="PROD1329"/>
    <n v="5"/>
    <d v="2025-10-02T13:18:21"/>
    <s v="Cloth and accessaries"/>
    <s v="Beautiful Shades"/>
    <s v="Complete"/>
    <s v="Valid"/>
  </r>
  <r>
    <x v="1252"/>
    <s v="PROD1330"/>
    <n v="3"/>
    <d v="2025-10-02T16:35:39"/>
    <s v="Cloth and accessaries"/>
    <s v="Disappointed"/>
    <s v="Complete"/>
    <s v="Valid"/>
  </r>
  <r>
    <x v="1253"/>
    <s v="PROD1331"/>
    <n v="4"/>
    <d v="2025-10-02T21:33:20"/>
    <s v="Cloth and accessaries"/>
    <s v="GREAT FIT ON NOSE BRIDGE"/>
    <s v="Complete"/>
    <s v="Valid"/>
  </r>
  <r>
    <x v="1254"/>
    <s v="PROD1332"/>
    <n v="5"/>
    <d v="2025-10-02T23:12:38"/>
    <s v="Cloth and accessaries"/>
    <s v="EXCELENTE"/>
    <s v="Complete"/>
    <s v="Valid"/>
  </r>
  <r>
    <x v="1255"/>
    <s v="PROD1333"/>
    <n v="3"/>
    <d v="2025-10-03T06:21:27"/>
    <s v="Cloth and accessaries"/>
    <s v="Not for larger size heads"/>
    <s v="Complete"/>
    <s v="Valid"/>
  </r>
  <r>
    <x v="1256"/>
    <s v="PROD1334"/>
    <n v="4"/>
    <d v="2025-10-03T15:39:19"/>
    <s v="Cloth and accessaries"/>
    <s v="The Perfect Amount of Shade ðŸ˜Ž"/>
    <s v="Complete"/>
    <s v="Valid"/>
  </r>
  <r>
    <x v="1257"/>
    <s v="PROD1335"/>
    <n v="4"/>
    <d v="2025-10-04T10:51:07"/>
    <s v="Cloth and accessaries"/>
    <s v="Good sunglasses but slightly crooked"/>
    <s v="Complete"/>
    <s v="Valid"/>
  </r>
  <r>
    <x v="1258"/>
    <s v="PROD1336"/>
    <n v="5"/>
    <d v="2025-10-04T21:09:57"/>
    <s v="Cloth and accessaries"/>
    <s v="Super Lightweight!"/>
    <s v="Complete"/>
    <s v="Valid"/>
  </r>
  <r>
    <x v="1259"/>
    <s v="PROD1337"/>
    <n v="4"/>
    <d v="2025-10-05T02:43:12"/>
    <s v="Cloth and accessaries"/>
    <s v="Not That Great"/>
    <s v="Complete"/>
    <s v="Valid"/>
  </r>
  <r>
    <x v="1260"/>
    <s v="PROD1338"/>
    <n v="4"/>
    <d v="2025-10-05T16:25:12"/>
    <s v="Cloth and accessaries"/>
    <s v="Not the best for men"/>
    <s v="Complete"/>
    <s v="Valid"/>
  </r>
  <r>
    <x v="1261"/>
    <s v="PROD1339"/>
    <n v="4"/>
    <d v="2025-10-06T01:47:11"/>
    <s v="Cloth and accessaries"/>
    <s v="Received wrong color twice!"/>
    <s v="Complete"/>
    <s v="Valid"/>
  </r>
  <r>
    <x v="1262"/>
    <s v="PROD1340"/>
    <n v="5"/>
    <d v="2025-10-06T03:23:29"/>
    <s v="Cloth and accessaries"/>
    <s v="Great Appearance and Fit"/>
    <s v="Complete"/>
    <s v="Valid"/>
  </r>
  <r>
    <x v="1263"/>
    <s v="PROD1341"/>
    <n v="5"/>
    <d v="2025-10-06T07:13:37"/>
    <s v="Cloth and accessaries"/>
    <s v="Second pair"/>
    <s v="Complete"/>
    <s v="Valid"/>
  </r>
  <r>
    <x v="1264"/>
    <s v="PROD1342"/>
    <n v="4"/>
    <d v="2025-10-06T16:37:49"/>
    <s v="Cloth and accessaries"/>
    <s v="Great glasses"/>
    <s v="Complete"/>
    <s v="Valid"/>
  </r>
  <r>
    <x v="1265"/>
    <s v="PROD1343"/>
    <n v="5"/>
    <d v="2025-10-06T19:26:45"/>
    <s v="Cloth and accessaries"/>
    <s v="Great style"/>
    <s v="Complete"/>
    <s v="Valid"/>
  </r>
  <r>
    <x v="1266"/>
    <s v="PROD1344"/>
    <n v="3"/>
    <d v="2025-10-06T23:28:09"/>
    <s v="Cloth and accessaries"/>
    <s v="Crooked on face"/>
    <s v="Complete"/>
    <s v="Valid"/>
  </r>
  <r>
    <x v="1267"/>
    <s v="PROD1345"/>
    <n v="5"/>
    <d v="2025-10-06T23:34:28"/>
    <s v="Cloth and accessaries"/>
    <s v="Excellent Fit and Quality"/>
    <s v="Complete"/>
    <s v="Valid"/>
  </r>
  <r>
    <x v="1268"/>
    <s v="PROD1346"/>
    <n v="5"/>
    <d v="2025-10-07T00:03:01"/>
    <s v="Cloth and accessaries"/>
    <s v="Buena compra"/>
    <s v="Complete"/>
    <s v="Valid"/>
  </r>
  <r>
    <x v="1269"/>
    <s v="PROD1347"/>
    <n v="4"/>
    <d v="2025-10-07T02:55:54"/>
    <s v="Cloth and accessaries"/>
    <s v="Pretty nice"/>
    <s v="Complete"/>
    <s v="Valid"/>
  </r>
  <r>
    <x v="1270"/>
    <s v="PROD1348"/>
    <n v="3"/>
    <d v="2025-10-07T08:07:09"/>
    <s v="Cloth and accessaries"/>
    <s v="Cool but not what I ordered"/>
    <s v="Complete"/>
    <s v="Valid"/>
  </r>
  <r>
    <x v="1271"/>
    <s v="PROD1349"/>
    <n v="5"/>
    <d v="2025-10-07T09:34:24"/>
    <s v="Cloth and accessaries"/>
    <s v="Great sun glasses"/>
    <s v="Complete"/>
    <s v="Valid"/>
  </r>
  <r>
    <x v="1272"/>
    <s v="PROD1350"/>
    <n v="5"/>
    <d v="2025-10-07T11:54:36"/>
    <s v="Cloth and accessaries"/>
    <s v="Great fit, inexpensive and modern style. Got a couple for the summer!"/>
    <s v="Complete"/>
    <s v="Valid"/>
  </r>
  <r>
    <x v="1273"/>
    <s v="PROD1351"/>
    <n v="5"/>
    <d v="2025-10-07T12:35:45"/>
    <s v="Cloth and accessaries"/>
    <s v="Feela good on my face"/>
    <s v="Complete"/>
    <s v="Valid"/>
  </r>
  <r>
    <x v="1274"/>
    <s v="PROD1352"/>
    <n v="4"/>
    <d v="2025-10-07T15:34:56"/>
    <s v="Cloth and accessaries"/>
    <s v="Durable and Comfortable"/>
    <s v="Complete"/>
    <s v="Valid"/>
  </r>
  <r>
    <x v="1275"/>
    <s v="PROD1353"/>
    <n v="5"/>
    <d v="2025-10-07T21:36:51"/>
    <s v="Cloth and accessaries"/>
    <s v="LOVE!!!!â­ï¸â­ï¸â­ï¸â­ï¸â­ï¸"/>
    <s v="Complete"/>
    <s v="Valid"/>
  </r>
  <r>
    <x v="1276"/>
    <s v="PROD1354"/>
    <n v="3"/>
    <d v="2025-10-07T23:32:22"/>
    <s v="Cloth and accessaries"/>
    <s v="3 star Frame color and lense"/>
    <s v="Complete"/>
    <s v="Valid"/>
  </r>
  <r>
    <x v="1277"/>
    <s v="PROD1355"/>
    <n v="4"/>
    <d v="2025-10-08T02:51:26"/>
    <s v="Cloth and accessaries"/>
    <s v="Love the color, shape and quality"/>
    <s v="Complete"/>
    <s v="Valid"/>
  </r>
  <r>
    <x v="1278"/>
    <s v="PROD1356"/>
    <n v="5"/>
    <d v="2025-10-08T10:23:08"/>
    <s v="Cloth and accessaries"/>
    <s v="Work great"/>
    <s v="Complete"/>
    <s v="Valid"/>
  </r>
  <r>
    <x v="1279"/>
    <s v="PROD1357"/>
    <n v="5"/>
    <d v="2025-10-08T13:39:52"/>
    <s v="Cloth and accessaries"/>
    <s v="Dark sunglasses"/>
    <s v="Complete"/>
    <s v="Valid"/>
  </r>
  <r>
    <x v="1280"/>
    <s v="PROD1358"/>
    <n v="5"/>
    <d v="2025-10-08T22:08:04"/>
    <s v="Sports, Outdoors &amp; Travel"/>
    <s v="Very Spacious and Easy to Assemble"/>
    <s v="Complete"/>
    <s v="Valid"/>
  </r>
  <r>
    <x v="1281"/>
    <s v="PROD1359"/>
    <n v="5"/>
    <d v="2025-10-09T05:51:34"/>
    <s v="Sports, Outdoors &amp; Travel"/>
    <s v="Good tent for the money"/>
    <s v="Complete"/>
    <s v="Valid"/>
  </r>
  <r>
    <x v="1282"/>
    <s v="PROD1360"/>
    <n v="5"/>
    <d v="2025-10-09T09:37:18"/>
    <s v="Sports, Outdoors &amp; Travel"/>
    <s v="Awesome tent!"/>
    <s v="Complete"/>
    <s v="Valid"/>
  </r>
  <r>
    <x v="1283"/>
    <s v="PROD1361"/>
    <n v="4"/>
    <d v="2025-10-09T23:17:08"/>
    <s v="Sports, Outdoors &amp; Travel"/>
    <s v="Almost perfect tent!"/>
    <s v="Complete"/>
    <s v="Valid"/>
  </r>
  <r>
    <x v="1284"/>
    <s v="PROD1362"/>
    <n v="5"/>
    <d v="2025-10-10T19:26:33"/>
    <s v="Sports, Outdoors &amp; Travel"/>
    <s v="Super spacious and easy to assemble"/>
    <s v="Complete"/>
    <s v="Valid"/>
  </r>
  <r>
    <x v="1285"/>
    <s v="PROD1363"/>
    <n v="5"/>
    <d v="2025-10-10T22:31:55"/>
    <s v="Sports, Outdoors &amp; Travel"/>
    <s v="A lovely, spacious tent for an amazing price"/>
    <s v="Complete"/>
    <s v="Valid"/>
  </r>
  <r>
    <x v="1286"/>
    <s v="PROD1364"/>
    <n v="5"/>
    <d v="2025-10-11T03:28:46"/>
    <s v="Sports, Outdoors &amp; Travel"/>
    <s v="Camping tent"/>
    <s v="Complete"/>
    <s v="Valid"/>
  </r>
  <r>
    <x v="1287"/>
    <s v="PROD1365"/>
    <n v="3"/>
    <d v="2025-10-11T03:57:15"/>
    <s v="Sports, Outdoors &amp; Travel"/>
    <s v="Amazing Tent, Needs Better Poles"/>
    <s v="Complete"/>
    <s v="Valid"/>
  </r>
  <r>
    <x v="1288"/>
    <s v="PROD1366"/>
    <n v="4"/>
    <d v="2025-10-11T09:35:35"/>
    <s v="Sports, Outdoors &amp; Travel"/>
    <s v="Setup is easy"/>
    <s v="Complete"/>
    <s v="Valid"/>
  </r>
  <r>
    <x v="1289"/>
    <s v="PROD1367"/>
    <n v="4"/>
    <d v="2025-10-11T11:27:02"/>
    <s v="Sports, Outdoors &amp; Travel"/>
    <s v="Uhhh"/>
    <s v="Complete"/>
    <s v="Valid"/>
  </r>
  <r>
    <x v="1290"/>
    <s v="PROD1368"/>
    <n v="5"/>
    <d v="2025-10-11T16:48:10"/>
    <s v="Sports, Outdoors &amp; Travel"/>
    <s v="Large"/>
    <s v="Complete"/>
    <s v="Valid"/>
  </r>
  <r>
    <x v="1291"/>
    <s v="PROD1369"/>
    <n v="5"/>
    <d v="2025-10-11T21:39:29"/>
    <s v="Sports, Outdoors &amp; Travel"/>
    <s v="delivered fast"/>
    <s v="Complete"/>
    <s v="Valid"/>
  </r>
  <r>
    <x v="1292"/>
    <s v="PROD1370"/>
    <n v="5"/>
    <d v="2025-10-12T05:52:23"/>
    <s v="Sports, Outdoors &amp; Travel"/>
    <s v="Good quality good price"/>
    <s v="Complete"/>
    <s v="Valid"/>
  </r>
  <r>
    <x v="1293"/>
    <s v="PROD1371"/>
    <n v="5"/>
    <d v="2025-10-12T10:05:16"/>
    <s v="Sports, Outdoors &amp; Travel"/>
    <s v="Spacious tent"/>
    <s v="Complete"/>
    <s v="Valid"/>
  </r>
  <r>
    <x v="1294"/>
    <s v="PROD1372"/>
    <n v="4"/>
    <d v="2025-10-12T23:28:04"/>
    <s v="Sports, Outdoors &amp; Travel"/>
    <s v="Returning"/>
    <s v="Complete"/>
    <s v="Valid"/>
  </r>
  <r>
    <x v="1295"/>
    <s v="PROD1373"/>
    <n v="5"/>
    <d v="2025-10-13T06:21:08"/>
    <s v="Sports, Outdoors &amp; Travel"/>
    <s v="Wow!! Just wowâ€¦"/>
    <s v="Complete"/>
    <s v="Valid"/>
  </r>
  <r>
    <x v="1296"/>
    <s v="PROD1374"/>
    <n v="4"/>
    <d v="2025-10-13T07:17:08"/>
    <s v="Sports, Outdoors &amp; Travel"/>
    <s v="Grab a little camp dry and youâ€™re good"/>
    <s v="Complete"/>
    <s v="Valid"/>
  </r>
  <r>
    <x v="1297"/>
    <s v="PROD1375"/>
    <n v="5"/>
    <d v="2025-10-13T11:13:58"/>
    <s v="Sports, Outdoors &amp; Travel"/>
    <s v="Happy Brother"/>
    <s v="Complete"/>
    <s v="Valid"/>
  </r>
  <r>
    <x v="1298"/>
    <s v="PROD1376"/>
    <n v="4"/>
    <d v="2025-10-13T17:34:03"/>
    <s v="Sports, Outdoors &amp; Travel"/>
    <s v="It's pretty good"/>
    <s v="Complete"/>
    <s v="Valid"/>
  </r>
  <r>
    <x v="1299"/>
    <s v="PROD1377"/>
    <n v="4"/>
    <d v="2025-10-13T19:39:28"/>
    <s v="Sports, Outdoors &amp; Travel"/>
    <s v="Could be better"/>
    <s v="Complete"/>
    <s v="Valid"/>
  </r>
  <r>
    <x v="1300"/>
    <s v="PROD1378"/>
    <n v="5"/>
    <d v="2025-10-14T00:24:33"/>
    <s v="Health, Wellness &amp; Medical Supplies"/>
    <s v="My 2nd Horizon Treadmill"/>
    <s v="Complete"/>
    <s v="Valid"/>
  </r>
  <r>
    <x v="1301"/>
    <s v="PROD1379"/>
    <n v="5"/>
    <d v="2025-10-14T01:16:42"/>
    <s v="Health, Wellness &amp; Medical Supplies"/>
    <s v="Great Treadmill for the price"/>
    <s v="Complete"/>
    <s v="Valid"/>
  </r>
  <r>
    <x v="1302"/>
    <s v="PROD1380"/>
    <n v="5"/>
    <d v="2025-10-14T05:41:21"/>
    <s v="Health, Wellness &amp; Medical Supplies"/>
    <s v="Couldn't ask for better"/>
    <s v="Complete"/>
    <s v="Valid"/>
  </r>
  <r>
    <x v="1303"/>
    <s v="PROD1381"/>
    <n v="4"/>
    <d v="2025-10-14T20:17:39"/>
    <s v="Health, Wellness &amp; Medical Supplies"/>
    <s v="good treadmill, not top of the line but good quality."/>
    <s v="Complete"/>
    <s v="Valid"/>
  </r>
  <r>
    <x v="1304"/>
    <s v="PROD1382"/>
    <n v="1"/>
    <d v="2025-10-15T10:07:56"/>
    <s v="Health, Wellness &amp; Medical Supplies"/>
    <s v="Not for Daily Home Use"/>
    <s v="Complete"/>
    <s v="Valid"/>
  </r>
  <r>
    <x v="1305"/>
    <s v="PROD1383"/>
    <n v="5"/>
    <d v="2025-10-15T15:31:25"/>
    <s v="Health, Wellness &amp; Medical Supplies"/>
    <s v="These machines are a crap shoot. This one turned out to be great. I recommend buying this treadmill"/>
    <s v="Complete"/>
    <s v="Valid"/>
  </r>
  <r>
    <x v="1306"/>
    <s v="PROD1384"/>
    <n v="5"/>
    <d v="2025-10-15T20:46:22"/>
    <s v="Health, Wellness &amp; Medical Supplies"/>
    <s v="A Great Buy!"/>
    <s v="Complete"/>
    <s v="Valid"/>
  </r>
  <r>
    <x v="1307"/>
    <s v="PROD1385"/>
    <n v="5"/>
    <d v="2025-10-15T23:45:05"/>
    <s v="Health, Wellness &amp; Medical Supplies"/>
    <s v="Great Blend of Functionality and User-Friendly Features"/>
    <s v="Complete"/>
    <s v="Valid"/>
  </r>
  <r>
    <x v="1308"/>
    <s v="PROD1386"/>
    <n v="5"/>
    <d v="2025-10-16T03:28:33"/>
    <s v="Health, Wellness &amp; Medical Supplies"/>
    <s v="Great treadmill"/>
    <s v="Complete"/>
    <s v="Valid"/>
  </r>
  <r>
    <x v="1309"/>
    <s v="PROD1387"/>
    <n v="4"/>
    <d v="2025-10-16T07:49:30"/>
    <s v="Health, Wellness &amp; Medical Supplies"/>
    <s v="Great Treadmill Overall!"/>
    <s v="Complete"/>
    <s v="Valid"/>
  </r>
  <r>
    <x v="1310"/>
    <s v="PROD1388"/>
    <n v="5"/>
    <d v="2025-10-16T12:09:12"/>
    <s v="Health, Wellness &amp; Medical Supplies"/>
    <s v="Buy this one."/>
    <s v="Complete"/>
    <s v="Valid"/>
  </r>
  <r>
    <x v="1311"/>
    <s v="PROD1389"/>
    <n v="3"/>
    <d v="2025-10-16T19:22:15"/>
    <s v="Health, Wellness &amp; Medical Supplies"/>
    <s v="Not terrible, but not my favorite"/>
    <s v="Complete"/>
    <s v="Valid"/>
  </r>
  <r>
    <x v="1312"/>
    <s v="PROD1390"/>
    <n v="5"/>
    <d v="2025-10-17T04:48:59"/>
    <s v="Health, Wellness &amp; Medical Supplies"/>
    <s v="Would buy this again!"/>
    <s v="Complete"/>
    <s v="Valid"/>
  </r>
  <r>
    <x v="1313"/>
    <s v="PROD1391"/>
    <n v="4"/>
    <d v="2025-10-17T05:09:18"/>
    <s v="Health, Wellness &amp; Medical Supplies"/>
    <s v="Overall a happy customer"/>
    <s v="Complete"/>
    <s v="Valid"/>
  </r>
  <r>
    <x v="1314"/>
    <s v="PROD1392"/>
    <n v="5"/>
    <d v="2025-10-17T07:48:02"/>
    <s v="Health, Wellness &amp; Medical Supplies"/>
    <s v="Excellent treadmill!"/>
    <s v="Complete"/>
    <s v="Valid"/>
  </r>
  <r>
    <x v="1315"/>
    <s v="PROD1393"/>
    <n v="4"/>
    <d v="2025-10-17T09:30:28"/>
    <s v="Health, Wellness &amp; Medical Supplies"/>
    <s v="would recommend to others"/>
    <s v="Complete"/>
    <s v="Valid"/>
  </r>
  <r>
    <x v="1316"/>
    <s v="PROD1394"/>
    <n v="4"/>
    <d v="2025-10-17T16:37:19"/>
    <s v="Health, Wellness &amp; Medical Supplies"/>
    <s v="Good treadmill for the money, but some features are a little frustrating."/>
    <s v="Complete"/>
    <s v="Valid"/>
  </r>
  <r>
    <x v="1317"/>
    <s v="PROD1395"/>
    <n v="4"/>
    <d v="2025-10-17T19:57:02"/>
    <s v="Health, Wellness &amp; Medical Supplies"/>
    <s v="Easy to use, strong and sturdy"/>
    <s v="Complete"/>
    <s v="Valid"/>
  </r>
  <r>
    <x v="1318"/>
    <s v="PROD1396"/>
    <n v="3"/>
    <d v="2025-10-18T00:22:01"/>
    <s v="Health, Wellness &amp; Medical Supplies"/>
    <s v="Might be over priced for what you get"/>
    <s v="Complete"/>
    <s v="Valid"/>
  </r>
  <r>
    <x v="1319"/>
    <s v="PROD1397"/>
    <n v="5"/>
    <d v="2025-10-18T02:40:24"/>
    <s v="Health, Wellness &amp; Medical Supplies"/>
    <s v="Nice Machine"/>
    <s v="Complete"/>
    <s v="Valid"/>
  </r>
  <r>
    <x v="1320"/>
    <s v="PROD1398"/>
    <n v="5"/>
    <d v="2025-10-18T07:01:35"/>
    <s v="beauty and personal care"/>
    <s v="So far, so good!"/>
    <s v="Complete"/>
    <s v="Valid"/>
  </r>
  <r>
    <x v="1321"/>
    <s v="PROD1399"/>
    <n v="5"/>
    <d v="2025-10-18T07:21:03"/>
    <s v="beauty and personal care"/>
    <s v="Good Product, wish it had hair vacuum"/>
    <s v="Complete"/>
    <s v="Valid"/>
  </r>
  <r>
    <x v="1322"/>
    <s v="PROD1400"/>
    <n v="4"/>
    <d v="2025-10-18T11:10:20"/>
    <s v="beauty and personal care"/>
    <s v="PROs and CONs"/>
    <s v="Complete"/>
    <s v="Valid"/>
  </r>
  <r>
    <x v="1323"/>
    <s v="PROD1401"/>
    <n v="5"/>
    <d v="2025-10-18T11:38:15"/>
    <s v="beauty and personal care"/>
    <s v="Comfortable size. Works great. Love the nose and ear hair trimmer"/>
    <s v="Complete"/>
    <s v="Valid"/>
  </r>
  <r>
    <x v="1324"/>
    <s v="PROD1402"/>
    <n v="5"/>
    <d v="2025-10-18T13:07:10"/>
    <s v="beauty and personal care"/>
    <s v="Love these and love bronze â¤ï¸"/>
    <s v="Complete"/>
    <s v="Valid"/>
  </r>
  <r>
    <x v="1325"/>
    <s v="PROD1403"/>
    <n v="5"/>
    <d v="2025-10-18T20:47:30"/>
    <s v="beauty and personal care"/>
    <s v="Need a trim? Buy this trimmer."/>
    <s v="Complete"/>
    <s v="Valid"/>
  </r>
  <r>
    <x v="1326"/>
    <s v="PROD1404"/>
    <n v="3"/>
    <d v="2025-10-18T21:24:43"/>
    <s v="beauty and personal care"/>
    <s v="Itâ€™s okay for the price."/>
    <s v="Complete"/>
    <s v="Valid"/>
  </r>
  <r>
    <x v="1327"/>
    <s v="PROD1405"/>
    <n v="4"/>
    <d v="2025-10-19T01:38:15"/>
    <s v="beauty and personal care"/>
    <s v="Comes with cable, but no adapter/â€œbrickâ€"/>
    <s v="Complete"/>
    <s v="Valid"/>
  </r>
  <r>
    <x v="1328"/>
    <s v="PROD1406"/>
    <n v="4"/>
    <d v="2025-10-19T10:56:45"/>
    <s v="beauty and personal care"/>
    <s v="Great Trimmer! Perfect for Everything"/>
    <s v="Complete"/>
    <s v="Valid"/>
  </r>
  <r>
    <x v="1329"/>
    <s v="PROD1407"/>
    <n v="4"/>
    <d v="2025-10-19T14:41:18"/>
    <s v="beauty and personal care"/>
    <s v="Trimmer that makes life easy"/>
    <s v="Complete"/>
    <s v="Valid"/>
  </r>
  <r>
    <x v="1330"/>
    <s v="PROD1408"/>
    <n v="4"/>
    <d v="2025-10-19T15:29:46"/>
    <s v="beauty and personal care"/>
    <s v="Good product"/>
    <s v="Complete"/>
    <s v="Valid"/>
  </r>
  <r>
    <x v="1331"/>
    <s v="PROD1409"/>
    <n v="4"/>
    <d v="2025-10-19T17:06:53"/>
    <s v="beauty and personal care"/>
    <s v="Great value"/>
    <s v="Complete"/>
    <s v="Valid"/>
  </r>
  <r>
    <x v="1332"/>
    <s v="PROD1410"/>
    <n v="4"/>
    <d v="2025-10-19T23:04:03"/>
    <s v="beauty and personal care"/>
    <s v="So far ok"/>
    <s v="Complete"/>
    <s v="Valid"/>
  </r>
  <r>
    <x v="1333"/>
    <s v="PROD1411"/>
    <n v="5"/>
    <d v="2025-10-19T23:53:05"/>
    <s v="beauty and personal care"/>
    <s v="MÃ¡quina de Recorte personal o profesional"/>
    <s v="Complete"/>
    <s v="Valid"/>
  </r>
  <r>
    <x v="1334"/>
    <s v="PROD1412"/>
    <n v="4"/>
    <d v="2025-10-20T01:14:22"/>
    <s v="beauty and personal care"/>
    <s v="Ok trimmer."/>
    <s v="Complete"/>
    <s v="Valid"/>
  </r>
  <r>
    <x v="1335"/>
    <s v="PROD1413"/>
    <n v="4"/>
    <d v="2025-10-20T08:31:53"/>
    <s v="beauty and personal care"/>
    <s v="Make sure all your items are fully functional"/>
    <s v="Complete"/>
    <s v="Valid"/>
  </r>
  <r>
    <x v="1336"/>
    <s v="PROD1414"/>
    <n v="4"/>
    <d v="2025-10-20T14:53:49"/>
    <s v="beauty and personal care"/>
    <s v="Good clippers for the money."/>
    <s v="Complete"/>
    <s v="Valid"/>
  </r>
  <r>
    <x v="1337"/>
    <s v="PROD1415"/>
    <n v="4"/>
    <d v="2025-10-20T15:44:22"/>
    <s v="beauty and personal care"/>
    <s v="Accessories are hard to remove."/>
    <s v="Complete"/>
    <s v="Valid"/>
  </r>
  <r>
    <x v="1338"/>
    <s v="PROD1416"/>
    <n v="4"/>
    <d v="2025-10-20T21:57:46"/>
    <s v="beauty and personal care"/>
    <s v="Time will tell"/>
    <s v="Complete"/>
    <s v="Valid"/>
  </r>
  <r>
    <x v="1339"/>
    <s v="PROD1417"/>
    <n v="4"/>
    <d v="2025-10-21T07:26:25"/>
    <s v="beauty and personal care"/>
    <s v="Manual needs to be updated to let people know what each part is and what it's useful"/>
    <s v="Complete"/>
    <s v="Valid"/>
  </r>
  <r>
    <x v="1340"/>
    <s v="PROD1418"/>
    <n v="5"/>
    <d v="2025-10-21T07:34:54"/>
    <s v="Cloth and accessaries"/>
    <s v="Comfortable shirt"/>
    <s v="Complete"/>
    <s v="Valid"/>
  </r>
  <r>
    <x v="1341"/>
    <s v="PROD1419"/>
    <n v="5"/>
    <d v="2025-10-21T10:29:27"/>
    <s v="Cloth and accessaries"/>
    <s v="Great Shirt at Great Price!"/>
    <s v="Complete"/>
    <s v="Valid"/>
  </r>
  <r>
    <x v="1342"/>
    <s v="PROD1420"/>
    <n v="5"/>
    <d v="2025-10-21T12:24:01"/>
    <s v="Cloth and accessaries"/>
    <s v="White shirt"/>
    <s v="Complete"/>
    <s v="Valid"/>
  </r>
  <r>
    <x v="1343"/>
    <s v="PROD1421"/>
    <n v="5"/>
    <d v="2025-10-21T16:56:11"/>
    <s v="Cloth and accessaries"/>
    <s v="Value for money"/>
    <s v="Complete"/>
    <s v="Valid"/>
  </r>
  <r>
    <x v="1344"/>
    <s v="PROD1422"/>
    <n v="4"/>
    <d v="2025-10-21T18:33:40"/>
    <s v="Cloth and accessaries"/>
    <s v="Comfortable but Runs Too Loose"/>
    <s v="Complete"/>
    <s v="Valid"/>
  </r>
  <r>
    <x v="1345"/>
    <s v="PROD1423"/>
    <n v="5"/>
    <d v="2025-10-22T10:36:24"/>
    <s v="Cloth and accessaries"/>
    <s v="Quality"/>
    <s v="Complete"/>
    <s v="Valid"/>
  </r>
  <r>
    <x v="1346"/>
    <s v="PROD1424"/>
    <n v="5"/>
    <d v="2025-10-22T16:35:50"/>
    <s v="Cloth and accessaries"/>
    <s v="Adidas shirt"/>
    <s v="Complete"/>
    <s v="Valid"/>
  </r>
  <r>
    <x v="1347"/>
    <s v="PROD1425"/>
    <n v="5"/>
    <d v="2025-10-22T22:08:16"/>
    <s v="Cloth and accessaries"/>
    <s v="Great shirts! Almost enough for people to think I know how to dress myself."/>
    <s v="Complete"/>
    <s v="Valid"/>
  </r>
  <r>
    <x v="1348"/>
    <s v="PROD1426"/>
    <n v="5"/>
    <d v="2025-10-23T03:37:30"/>
    <s v="Cloth and accessaries"/>
    <s v="Love"/>
    <s v="Complete"/>
    <s v="Valid"/>
  </r>
  <r>
    <x v="1349"/>
    <s v="PROD1427"/>
    <n v="4"/>
    <d v="2025-10-23T05:39:04"/>
    <s v="Cloth and accessaries"/>
    <s v="so far so good"/>
    <s v="Complete"/>
    <s v="Valid"/>
  </r>
  <r>
    <x v="1350"/>
    <s v="PROD1428"/>
    <n v="5"/>
    <d v="2025-10-23T07:09:33"/>
    <s v="Cloth and accessaries"/>
    <s v="Calidad perfecta"/>
    <s v="Complete"/>
    <s v="Valid"/>
  </r>
  <r>
    <x v="1351"/>
    <s v="PROD1429"/>
    <n v="5"/>
    <d v="2025-10-23T08:22:17"/>
    <s v="Cloth and accessaries"/>
    <s v="Good"/>
    <s v="Complete"/>
    <s v="Valid"/>
  </r>
  <r>
    <x v="1352"/>
    <s v="PROD1430"/>
    <n v="5"/>
    <d v="2025-10-23T09:19:33"/>
    <s v="Cloth and accessaries"/>
    <s v="Christmas presents"/>
    <s v="Complete"/>
    <s v="Valid"/>
  </r>
  <r>
    <x v="1353"/>
    <s v="PROD1431"/>
    <n v="5"/>
    <d v="2025-10-23T15:10:30"/>
    <s v="Cloth and accessaries"/>
    <s v="La camiseta es exactamente como la que querÃ­a."/>
    <s v="Complete"/>
    <s v="Valid"/>
  </r>
  <r>
    <x v="1354"/>
    <s v="PROD1432"/>
    <n v="4"/>
    <d v="2025-10-23T22:00:08"/>
    <s v="Cloth and accessaries"/>
    <s v="Sizing"/>
    <s v="Complete"/>
    <s v="Valid"/>
  </r>
  <r>
    <x v="1355"/>
    <s v="PROD1433"/>
    <n v="4"/>
    <d v="2025-10-24T00:07:19"/>
    <s v="Cloth and accessaries"/>
    <s v="Buena compra"/>
    <s v="Complete"/>
    <s v="Valid"/>
  </r>
  <r>
    <x v="1356"/>
    <s v="PROD1434"/>
    <n v="4"/>
    <d v="2025-10-24T03:06:56"/>
    <s v="Cloth and accessaries"/>
    <s v="Good fit"/>
    <s v="Complete"/>
    <s v="Valid"/>
  </r>
  <r>
    <x v="1357"/>
    <s v="PROD1435"/>
    <n v="4"/>
    <d v="2025-10-24T05:13:30"/>
    <s v="Cloth and accessaries"/>
    <s v="Adidas is worldwide and still a very popular sport."/>
    <s v="Complete"/>
    <s v="Valid"/>
  </r>
  <r>
    <x v="1358"/>
    <s v="PROD1436"/>
    <n v="5"/>
    <d v="2025-10-24T06:29:19"/>
    <s v="Cloth and accessaries"/>
    <s v="Perfect !!! Love it!!!I"/>
    <s v="Complete"/>
    <s v="Valid"/>
  </r>
  <r>
    <x v="1359"/>
    <s v="PROD1437"/>
    <n v="5"/>
    <d v="2025-10-24T08:41:29"/>
    <s v="Cloth and accessaries"/>
    <s v="Sharp"/>
    <s v="Complete"/>
    <s v="Valid"/>
  </r>
  <r>
    <x v="1360"/>
    <s v="PROD1438"/>
    <n v="5"/>
    <d v="2025-10-24T12:16:51"/>
    <s v="Cloth and accessaries"/>
    <s v="Plain white cotton T-shirt with a Adidas logo"/>
    <s v="Complete"/>
    <s v="Valid"/>
  </r>
  <r>
    <x v="1361"/>
    <s v="PROD1439"/>
    <n v="5"/>
    <d v="2025-10-24T21:07:45"/>
    <s v="Cloth and accessaries"/>
    <s v="Nice one"/>
    <s v="Complete"/>
    <s v="Valid"/>
  </r>
  <r>
    <x v="1362"/>
    <s v="PROD1440"/>
    <n v="5"/>
    <d v="2025-10-25T00:05:00"/>
    <s v="Cloth and accessaries"/>
    <s v="Adidas"/>
    <s v="Complete"/>
    <s v="Valid"/>
  </r>
  <r>
    <x v="1363"/>
    <s v="PROD1441"/>
    <n v="5"/>
    <d v="2025-10-25T07:51:31"/>
    <s v="Cloth and accessaries"/>
    <s v="comfortable"/>
    <s v="Complete"/>
    <s v="Valid"/>
  </r>
  <r>
    <x v="1364"/>
    <s v="PROD1442"/>
    <n v="5"/>
    <d v="2025-10-25T09:54:03"/>
    <s v="Cloth and accessaries"/>
    <s v="Tan y como se describe la taba es excelente"/>
    <s v="Complete"/>
    <s v="Valid"/>
  </r>
  <r>
    <x v="1365"/>
    <s v="PROD1443"/>
    <n v="4"/>
    <d v="2025-10-25T10:05:39"/>
    <s v="Cloth and accessaries"/>
    <s v="Adidas quality"/>
    <s v="Complete"/>
    <s v="Valid"/>
  </r>
  <r>
    <x v="1366"/>
    <s v="PROD1444"/>
    <n v="5"/>
    <d v="2025-10-25T20:00:30"/>
    <s v="Cloth and accessaries"/>
    <s v="Muy linda calidad"/>
    <s v="Complete"/>
    <s v="Valid"/>
  </r>
  <r>
    <x v="1367"/>
    <s v="PROD1445"/>
    <n v="5"/>
    <d v="2025-10-26T01:20:45"/>
    <s v="Cloth and accessaries"/>
    <s v="Tejido suave ideal para deportes y climas cÃ¡lidos"/>
    <s v="Complete"/>
    <s v="Valid"/>
  </r>
  <r>
    <x v="1368"/>
    <s v="PROD1446"/>
    <n v="5"/>
    <d v="2025-10-26T09:12:05"/>
    <s v="Cloth and accessaries"/>
    <s v="Bonita camisa"/>
    <s v="Complete"/>
    <s v="Valid"/>
  </r>
  <r>
    <x v="1369"/>
    <s v="PROD1447"/>
    <n v="5"/>
    <d v="2025-10-26T10:50:23"/>
    <s v="Cloth and accessaries"/>
    <s v="Good quality"/>
    <s v="Complete"/>
    <s v="Valid"/>
  </r>
  <r>
    <x v="1370"/>
    <s v="PROD1448"/>
    <n v="5"/>
    <d v="2025-10-26T11:51:33"/>
    <s v="Cloth and accessaries"/>
    <s v="Nice"/>
    <s v="Complete"/>
    <s v="Valid"/>
  </r>
  <r>
    <x v="1371"/>
    <s v="PROD1449"/>
    <n v="5"/>
    <d v="2025-10-26T23:00:59"/>
    <s v="Cloth and accessaries"/>
    <s v="Excellent"/>
    <s v="Complete"/>
    <s v="Valid"/>
  </r>
  <r>
    <x v="1372"/>
    <s v="PROD1450"/>
    <n v="5"/>
    <d v="2025-10-27T01:21:02"/>
    <s v="Cloth and accessaries"/>
    <s v="Itâ€™s good"/>
    <s v="Complete"/>
    <s v="Valid"/>
  </r>
  <r>
    <x v="1373"/>
    <s v="PROD1451"/>
    <n v="5"/>
    <d v="2025-10-27T11:21:07"/>
    <s v="Cloth and accessaries"/>
    <s v="Good quality, perfect fit."/>
    <s v="Complete"/>
    <s v="Valid"/>
  </r>
  <r>
    <x v="1374"/>
    <s v="PROD1452"/>
    <n v="5"/>
    <d v="2025-10-28T00:02:37"/>
    <s v="Cloth and accessaries"/>
    <s v="Awesome"/>
    <s v="Complete"/>
    <s v="Valid"/>
  </r>
  <r>
    <x v="1375"/>
    <s v="PROD1453"/>
    <n v="5"/>
    <d v="2025-10-28T00:40:06"/>
    <s v="Cloth and accessaries"/>
    <s v="Statement Top"/>
    <s v="Complete"/>
    <s v="Valid"/>
  </r>
  <r>
    <x v="1376"/>
    <s v="PROD1454"/>
    <n v="5"/>
    <d v="2025-10-28T01:51:15"/>
    <s v="Cloth and accessaries"/>
    <s v="La tela es de muy buena calidad"/>
    <s v="Complete"/>
    <s v="Valid"/>
  </r>
  <r>
    <x v="1377"/>
    <s v="PROD1455"/>
    <n v="5"/>
    <d v="2025-10-28T05:31:09"/>
    <s v="Cloth and accessaries"/>
    <s v="A+"/>
    <s v="Complete"/>
    <s v="Valid"/>
  </r>
  <r>
    <x v="1378"/>
    <s v="PROD1456"/>
    <n v="5"/>
    <d v="2025-10-28T07:55:36"/>
    <s v="Cloth and accessaries"/>
    <s v="Great Shirt!"/>
    <s v="Complete"/>
    <s v="Valid"/>
  </r>
  <r>
    <x v="1379"/>
    <s v="PROD1457"/>
    <n v="5"/>
    <d v="2025-10-28T20:10:53"/>
    <s v="Cloth and accessaries"/>
    <s v="perfect"/>
    <s v="Complete"/>
    <s v="Valid"/>
  </r>
  <r>
    <x v="1380"/>
    <s v="PROD1458"/>
    <n v="5"/>
    <d v="2025-10-29T04:35:54"/>
    <s v="home"/>
    <s v="The Best Vacuum â€“ Worth Every Penny!"/>
    <s v="Complete"/>
    <s v="Valid"/>
  </r>
  <r>
    <x v="1381"/>
    <s v="PROD1459"/>
    <n v="5"/>
    <d v="2025-10-29T05:59:16"/>
    <s v="home"/>
    <s v="It SUCKS! Literally"/>
    <s v="Complete"/>
    <s v="Valid"/>
  </r>
  <r>
    <x v="1382"/>
    <s v="PROD1460"/>
    <n v="4"/>
    <d v="2025-10-29T06:25:47"/>
    <s v="home"/>
    <s v="Powerful Suction, Great Value"/>
    <s v="Complete"/>
    <s v="Valid"/>
  </r>
  <r>
    <x v="1383"/>
    <s v="PROD1461"/>
    <n v="5"/>
    <d v="2025-10-29T08:50:36"/>
    <s v="home"/>
    <s v="Strong suction, Glides beautifully"/>
    <s v="Complete"/>
    <s v="Valid"/>
  </r>
  <r>
    <x v="1384"/>
    <s v="PROD1462"/>
    <n v="5"/>
    <d v="2025-10-30T00:27:17"/>
    <s v="home"/>
    <s v="Fantastic Vacuum"/>
    <s v="Complete"/>
    <s v="Valid"/>
  </r>
  <r>
    <x v="1385"/>
    <s v="PROD1463"/>
    <n v="5"/>
    <d v="2025-10-30T01:32:44"/>
    <s v="home"/>
    <s v="Amazing vacuum. Beats out my older Bissell 2999."/>
    <s v="Complete"/>
    <s v="Valid"/>
  </r>
  <r>
    <x v="1386"/>
    <s v="PROD1464"/>
    <n v="5"/>
    <d v="2025-10-30T06:23:24"/>
    <s v="home"/>
    <s v="Best thing ever for college students"/>
    <s v="Complete"/>
    <s v="Valid"/>
  </r>
  <r>
    <x v="1387"/>
    <s v="PROD1465"/>
    <n v="4"/>
    <d v="2025-10-30T07:24:14"/>
    <s v="home"/>
    <s v="It sucks and it's loud. Don't worry It's a good thing."/>
    <s v="Complete"/>
    <s v="Valid"/>
  </r>
  <r>
    <x v="1388"/>
    <s v="PROD1466"/>
    <n v="5"/>
    <d v="2025-10-30T09:19:29"/>
    <s v="home"/>
    <s v="Surprise For Yet Another Dyson Owner"/>
    <s v="Complete"/>
    <s v="Valid"/>
  </r>
  <r>
    <x v="1389"/>
    <s v="PROD1467"/>
    <n v="5"/>
    <d v="2025-10-30T23:12:37"/>
    <s v="home"/>
    <s v="Shark Navigator- BUY IT"/>
    <s v="Complete"/>
    <s v="Valid"/>
  </r>
  <r>
    <x v="1390"/>
    <s v="PROD1468"/>
    <n v="5"/>
    <d v="2025-10-31T09:37:11"/>
    <s v="home"/>
    <s v="Bought a spare after 9 years"/>
    <s v="Complete"/>
    <s v="Valid"/>
  </r>
  <r>
    <x v="1391"/>
    <s v="PROD1469"/>
    <n v="4"/>
    <d v="2025-10-31T12:20:37"/>
    <s v="home"/>
    <s v="This vacuum really sucks...in a good way...but"/>
    <s v="Complete"/>
    <s v="Valid"/>
  </r>
  <r>
    <x v="1392"/>
    <s v="PROD1470"/>
    <n v="4"/>
    <d v="2025-10-31T20:22:14"/>
    <s v="home"/>
    <s v="&quot;Lift-away&quot; use isn't stable"/>
    <s v="Complete"/>
    <s v="Valid"/>
  </r>
  <r>
    <x v="1393"/>
    <s v="PROD1471"/>
    <n v="5"/>
    <d v="2025-10-31T22:41:24"/>
    <s v="home"/>
    <s v="HOLY COW!!! WOW!"/>
    <s v="Complete"/>
    <s v="Valid"/>
  </r>
  <r>
    <x v="1394"/>
    <s v="PROD1472"/>
    <n v="4"/>
    <d v="2025-11-01T05:27:31"/>
    <s v="home"/>
    <s v="Works great, I use it for everything"/>
    <s v="Complete"/>
    <s v="Valid"/>
  </r>
  <r>
    <x v="1395"/>
    <s v="PROD1473"/>
    <n v="4"/>
    <d v="2025-11-01T12:04:03"/>
    <s v="home"/>
    <s v="Adjustable suction"/>
    <s v="Complete"/>
    <s v="Valid"/>
  </r>
  <r>
    <x v="1396"/>
    <s v="PROD1474"/>
    <n v="5"/>
    <d v="2025-11-01T17:10:59"/>
    <s v="home"/>
    <s v="AMAZING SUCTION!"/>
    <s v="Complete"/>
    <s v="Valid"/>
  </r>
  <r>
    <x v="1397"/>
    <s v="PROD1475"/>
    <n v="4"/>
    <d v="2025-11-01T21:56:09"/>
    <s v="home"/>
    <s v="Lightweight, strong suction and reasonably priced"/>
    <s v="Complete"/>
    <s v="Valid"/>
  </r>
  <r>
    <x v="1398"/>
    <s v="PROD1476"/>
    <n v="5"/>
    <d v="2025-11-02T03:48:11"/>
    <s v="home"/>
    <s v="This vacuum inspired me to write my 1st ever product review that's how amazing it is!"/>
    <s v="Complete"/>
    <s v="Valid"/>
  </r>
  <r>
    <x v="1399"/>
    <s v="PROD1477"/>
    <n v="5"/>
    <d v="2025-11-02T10:02:30"/>
    <s v="home"/>
    <s v="YAY!! Finally a vacuum worthy of my dirty floors"/>
    <s v="Complete"/>
    <s v="Valid"/>
  </r>
  <r>
    <x v="1400"/>
    <s v="PROD1478"/>
    <n v="5"/>
    <d v="2025-11-02T10:49:50"/>
    <s v="Cloth and accessaries"/>
    <s v="Great wallet"/>
    <s v="Complete"/>
    <s v="Valid"/>
  </r>
  <r>
    <x v="1401"/>
    <s v="PROD1479"/>
    <n v="5"/>
    <d v="2025-11-02T18:51:44"/>
    <s v="Cloth and accessaries"/>
    <s v="soooo classy"/>
    <s v="Complete"/>
    <s v="Valid"/>
  </r>
  <r>
    <x v="1402"/>
    <s v="PROD1480"/>
    <n v="5"/>
    <d v="2025-11-02T22:03:30"/>
    <s v="Cloth and accessaries"/>
    <s v="Best gift ever!"/>
    <s v="Complete"/>
    <s v="Valid"/>
  </r>
  <r>
    <x v="1403"/>
    <s v="PROD1481"/>
    <n v="5"/>
    <d v="2025-11-02T23:05:21"/>
    <s v="Cloth and accessaries"/>
    <s v="Great wallet"/>
    <s v="Complete"/>
    <s v="Valid"/>
  </r>
  <r>
    <x v="1404"/>
    <s v="PROD1482"/>
    <n v="4"/>
    <d v="2025-11-03T06:22:56"/>
    <s v="Cloth and accessaries"/>
    <s v="Nice wallet but imperfection out of the box"/>
    <s v="Complete"/>
    <s v="Valid"/>
  </r>
  <r>
    <x v="1405"/>
    <s v="PROD1483"/>
    <n v="5"/>
    <d v="2025-11-03T19:23:28"/>
    <s v="Cloth and accessaries"/>
    <s v="Good quality wallet"/>
    <s v="Complete"/>
    <s v="Valid"/>
  </r>
  <r>
    <x v="1406"/>
    <s v="PROD1484"/>
    <n v="5"/>
    <d v="2025-11-04T02:14:19"/>
    <s v="Cloth and accessaries"/>
    <s v="Buena calidad"/>
    <s v="Complete"/>
    <s v="Valid"/>
  </r>
  <r>
    <x v="1407"/>
    <s v="PROD1485"/>
    <n v="5"/>
    <d v="2025-11-04T06:57:48"/>
    <s v="Cloth and accessaries"/>
    <s v="You get your Money's Worth"/>
    <s v="Complete"/>
    <s v="Valid"/>
  </r>
  <r>
    <x v="1408"/>
    <s v="PROD1486"/>
    <n v="5"/>
    <d v="2025-11-04T14:42:53"/>
    <s v="Cloth and accessaries"/>
    <s v="4 Years going strong"/>
    <s v="Complete"/>
    <s v="Valid"/>
  </r>
  <r>
    <x v="1409"/>
    <s v="PROD1487"/>
    <n v="4"/>
    <d v="2025-11-04T17:38:39"/>
    <s v="Cloth and accessaries"/>
    <s v="decent for the price"/>
    <s v="Complete"/>
    <s v="Valid"/>
  </r>
  <r>
    <x v="1410"/>
    <s v="PROD1488"/>
    <n v="5"/>
    <d v="2025-11-04T18:49:00"/>
    <s v="Cloth and accessaries"/>
    <s v="Nice looking wallet"/>
    <s v="Complete"/>
    <s v="Valid"/>
  </r>
  <r>
    <x v="1411"/>
    <s v="PROD1489"/>
    <n v="4"/>
    <d v="2025-11-04T19:50:01"/>
    <s v="Cloth and accessaries"/>
    <s v="Muy buena calidad"/>
    <s v="Complete"/>
    <s v="Valid"/>
  </r>
  <r>
    <x v="1412"/>
    <s v="PROD1490"/>
    <n v="3"/>
    <d v="2025-11-04T22:40:12"/>
    <s v="Cloth and accessaries"/>
    <s v="Came In An Ugly Plastic Bad, Quality Is A Bit Iffy"/>
    <s v="Complete"/>
    <s v="Valid"/>
  </r>
  <r>
    <x v="1413"/>
    <s v="PROD1491"/>
    <n v="5"/>
    <d v="2025-11-05T06:09:00"/>
    <s v="Cloth and accessaries"/>
    <s v="Excelente"/>
    <s v="Complete"/>
    <s v="Valid"/>
  </r>
  <r>
    <x v="1414"/>
    <s v="PROD1492"/>
    <n v="5"/>
    <d v="2025-11-05T21:09:26"/>
    <s v="Cloth and accessaries"/>
    <s v="excelente"/>
    <s v="Complete"/>
    <s v="Valid"/>
  </r>
  <r>
    <x v="1415"/>
    <s v="PROD1493"/>
    <n v="5"/>
    <d v="2025-11-06T03:29:18"/>
    <s v="Cloth and accessaries"/>
    <s v="Impossible to lose!"/>
    <s v="Complete"/>
    <s v="Valid"/>
  </r>
  <r>
    <x v="1416"/>
    <s v="PROD1494"/>
    <n v="5"/>
    <d v="2025-11-06T04:23:51"/>
    <s v="Cloth and accessaries"/>
    <s v="CALIDAD Y CUMPLIMIENTO"/>
    <s v="Complete"/>
    <s v="Valid"/>
  </r>
  <r>
    <x v="1417"/>
    <s v="PROD1495"/>
    <n v="4"/>
    <d v="2025-11-06T04:35:41"/>
    <s v="Cloth and accessaries"/>
    <s v="Useful"/>
    <s v="Complete"/>
    <s v="Valid"/>
  </r>
  <r>
    <x v="1418"/>
    <s v="PROD1496"/>
    <n v="1"/>
    <d v="2025-11-06T05:22:31"/>
    <s v="Cloth and accessaries"/>
    <s v="Beautiful wallet but took too long to receive"/>
    <s v="Complete"/>
    <s v="Valid"/>
  </r>
  <r>
    <x v="1419"/>
    <s v="PROD1497"/>
    <n v="5"/>
    <d v="2025-11-06T20:20:11"/>
    <s v="Cloth and accessaries"/>
    <s v="Un poco liviana, pero parece buena."/>
    <s v="Complete"/>
    <s v="Valid"/>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r>
    <x v="1420"/>
    <m/>
    <m/>
    <m/>
    <m/>
    <m/>
    <m/>
    <m/>
  </r>
</pivotCacheRecords>
</file>

<file path=xl/pivotCache/pivotCacheRecords2.xml><?xml version="1.0" encoding="utf-8"?>
<pivotCacheRecords xmlns="http://schemas.openxmlformats.org/spreadsheetml/2006/main" xmlns:r="http://schemas.openxmlformats.org/officeDocument/2006/relationships" count="1444">
  <r>
    <s v="AH5M24Z73ZHQGN77WA3JT3Q7TEBQ"/>
    <x v="0"/>
    <n v="5"/>
    <d v="2025-01-01T03:47:01"/>
    <s v="kitchen"/>
    <s v="NUWAVE, GRILL IS PRETTY GOOD SO FAR"/>
    <s v="Complete"/>
    <s v="Valid"/>
    <s v="High(4-5)"/>
    <s v="AH5M24Z73ZHQGN77WA3JT3Q7TEBQ"/>
    <s v="One-Time User"/>
  </r>
  <r>
    <s v="AFI7ALURI5CPDT4V7CUXZXLNFDVA"/>
    <x v="1"/>
    <n v="5"/>
    <d v="2025-01-01T05:19:49"/>
    <s v="kitchen"/>
    <s v="Game changer"/>
    <s v="Complete"/>
    <s v="Valid"/>
    <s v="High(4-5)"/>
    <s v="AFI7ALURI5CPDT4V7CUXZXLNFDVA"/>
    <s v="One-Time User"/>
  </r>
  <r>
    <s v="AENH6LSB6BM7XLPEYUL43WBOD6JA"/>
    <x v="1"/>
    <n v="4"/>
    <d v="2025-01-01T10:43:43"/>
    <s v="kitchen"/>
    <s v="More Than Meets My Needs"/>
    <s v="Complete"/>
    <s v="Valid"/>
    <s v="High(4-5)"/>
    <s v="AENH6LSB6BM7XLPEYUL43WBOD6JA"/>
    <s v="One-Time User"/>
  </r>
  <r>
    <s v="AHFAAT5CJ6IIGIURHFBICP44ZHVA"/>
    <x v="1"/>
    <n v="5"/>
    <d v="2025-01-01T15:45:49"/>
    <s v="kitchen"/>
    <s v="Great machine and incredible customer support!"/>
    <s v="Complete"/>
    <s v="Valid"/>
    <s v="High(4-5)"/>
    <s v="AHFAAT5CJ6IIGIURHFBICP44ZHVA"/>
    <s v="One-Time User"/>
  </r>
  <r>
    <s v="AG4UMTWF2QN3BRDCSNVXTGZTPCAA"/>
    <x v="1"/>
    <n v="5"/>
    <d v="2025-01-01T20:05:22"/>
    <s v="kitchen"/>
    <s v="Love it"/>
    <s v="Complete"/>
    <s v="Valid"/>
    <s v="High(4-5)"/>
    <s v="AG4UMTWF2QN3BRDCSNVXTGZTPCAA"/>
    <s v="One-Time User"/>
  </r>
  <r>
    <s v="AHO5TWX2UUDF22I2XOW4SZN2GDRQ"/>
    <x v="1"/>
    <n v="5"/>
    <d v="2025-01-01T23:54:35"/>
    <s v="kitchen"/>
    <s v="Works great!"/>
    <s v="Complete"/>
    <s v="Valid"/>
    <s v="High(4-5)"/>
    <s v="AHO5TWX2UUDF22I2XOW4SZN2GDRQ"/>
    <s v="One-Time User"/>
  </r>
  <r>
    <s v="AFKZUIF6G6FKXDFO22NL5W3ZLHUQ"/>
    <x v="0"/>
    <n v="5"/>
    <d v="2025-01-02T00:56:22"/>
    <s v="kitchen"/>
    <s v="Quiet! Hot! It has Rotisserie!!"/>
    <s v="Complete"/>
    <s v="Valid"/>
    <s v="High(4-5)"/>
    <s v="AFKZUIF6G6FKXDFO22NL5W3ZLHUQ"/>
    <s v="One-Time User"/>
  </r>
  <r>
    <s v="AF44IYYKVBHBUNKQEICMO4T7MJ6Q"/>
    <x v="0"/>
    <n v="5"/>
    <d v="2025-01-02T06:14:54"/>
    <s v="kitchen"/>
    <s v="Good for cheese burgers"/>
    <s v="Complete"/>
    <s v="Valid"/>
    <s v="High(4-5)"/>
    <s v="AF44IYYKVBHBUNKQEICMO4T7MJ6Q"/>
    <s v="One-Time User"/>
  </r>
  <r>
    <s v="AGTVNHEOZCRUASEIU2QX6JBVWNCQ"/>
    <x v="1"/>
    <n v="5"/>
    <d v="2025-01-02T09:02:53"/>
    <s v="kitchen"/>
    <s v="oven"/>
    <s v="Complete"/>
    <s v="Valid"/>
    <s v="High(4-5)"/>
    <s v="AGTVNHEOZCRUASEIU2QX6JBVWNCQ"/>
    <s v="One-Time User"/>
  </r>
  <r>
    <s v="AEZMHCTOR4XWPQJJEP47UBY2G4UA"/>
    <x v="2"/>
    <n v="4"/>
    <d v="2025-01-03T03:40:53"/>
    <s v="kitchen"/>
    <s v="Good"/>
    <s v="Complete"/>
    <s v="Valid"/>
    <s v="High(4-5)"/>
    <s v="AEZMHCTOR4XWPQJJEP47UBY2G4UA"/>
    <s v="One-Time User"/>
  </r>
  <r>
    <s v="AFGOHTTJWRAYHJQKZZULDJID5ADQ"/>
    <x v="3"/>
    <n v="5"/>
    <d v="2025-01-03T06:57:19"/>
    <s v="Electronics"/>
    <s v="Great tool for busy mom"/>
    <s v="Complete"/>
    <s v="Valid"/>
    <s v="High(4-5)"/>
    <s v="AFGOHTTJWRAYHJQKZZULDJID5ADQ"/>
    <s v="One-Time User"/>
  </r>
  <r>
    <s v="AFFUJJPQEWVDXYGSKC3SLMIIU75Q"/>
    <x v="4"/>
    <n v="5"/>
    <d v="2025-01-03T12:34:22"/>
    <s v="Electronics"/>
    <s v="Amazing, my favorite purchase"/>
    <s v="Complete"/>
    <s v="Valid"/>
    <s v="High(4-5)"/>
    <s v="AFFUJJPQEWVDXYGSKC3SLMIIU75Q"/>
    <s v="One-Time User"/>
  </r>
  <r>
    <s v="AEWQC7JKO4RBKIHOK3U7S7PJ5O6A"/>
    <x v="5"/>
    <n v="5"/>
    <d v="2025-01-03T19:01:24"/>
    <s v="Electronics"/>
    <s v="Daily watch"/>
    <s v="Complete"/>
    <s v="Valid"/>
    <s v="High(4-5)"/>
    <s v="AEWQC7JKO4RBKIHOK3U7S7PJ5O6A"/>
    <s v="One-Time User"/>
  </r>
  <r>
    <s v="AHJGHJOHYP5YGMOACP4BNXQKZTIQ"/>
    <x v="6"/>
    <n v="5"/>
    <d v="2025-01-04T00:54:59"/>
    <s v="Electronics"/>
    <s v="Great battery life and seamless integration!"/>
    <s v="Complete"/>
    <s v="Valid"/>
    <s v="High(4-5)"/>
    <s v="AHJGHJOHYP5YGMOACP4BNXQKZTIQ"/>
    <s v="One-Time User"/>
  </r>
  <r>
    <s v="AEEEIOCKG5TKBOHMHNLSAGAQRHZQ"/>
    <x v="7"/>
    <n v="5"/>
    <d v="2025-01-04T03:28:42"/>
    <s v="Electronics"/>
    <s v="Best watch for iOS users, itâ€™s a no-brainer!"/>
    <s v="Complete"/>
    <s v="Valid"/>
    <s v="High(4-5)"/>
    <s v="AEEEIOCKG5TKBOHMHNLSAGAQRHZQ"/>
    <s v="One-Time User"/>
  </r>
  <r>
    <s v="AE3JRWFDK7YKPRU5LQVQSJQWGB7A"/>
    <x v="8"/>
    <n v="4"/>
    <d v="2025-01-04T14:49:34"/>
    <s v="Electronics"/>
    <s v="Nice and affordable watch"/>
    <s v="Complete"/>
    <s v="Valid"/>
    <s v="High(4-5)"/>
    <s v="AE3JRWFDK7YKPRU5LQVQSJQWGB7A"/>
    <s v="One-Time User"/>
  </r>
  <r>
    <s v="AECKACZU66B2I754RUINZDECF3AQ"/>
    <x v="2"/>
    <n v="5"/>
    <d v="2025-01-04T15:35:25"/>
    <s v="Electronics"/>
    <s v="Authentic product"/>
    <s v="Complete"/>
    <s v="Valid"/>
    <s v="High(4-5)"/>
    <s v="AECKACZU66B2I754RUINZDECF3AQ"/>
    <s v="One-Time User"/>
  </r>
  <r>
    <s v="AHKYMAJBD6UHJMES64ZTISYKNM5A"/>
    <x v="2"/>
    <n v="5"/>
    <d v="2025-01-04T18:07:41"/>
    <s v="Electronics"/>
    <s v="Great apple watch"/>
    <s v="Complete"/>
    <s v="Valid"/>
    <s v="High(4-5)"/>
    <s v="AHKYMAJBD6UHJMES64ZTISYKNM5A"/>
    <s v="One-Time User"/>
  </r>
  <r>
    <s v="AEX3T6BZUU3X7SW3NVMRRB26BYDQ"/>
    <x v="2"/>
    <n v="5"/>
    <d v="2025-01-04T22:36:54"/>
    <s v="Electronics"/>
    <s v="Great Watch"/>
    <s v="Complete"/>
    <s v="Valid"/>
    <s v="High(4-5)"/>
    <s v="AEX3T6BZUU3X7SW3NVMRRB26BYDQ"/>
    <s v="One-Time User"/>
  </r>
  <r>
    <s v="AEK55BORHMM5XESWCDLS3TAFSEHQ"/>
    <x v="2"/>
    <n v="5"/>
    <d v="2025-01-05T11:00:39"/>
    <s v="Electronics"/>
    <s v="Apple Watch/fitness tracker"/>
    <s v="Complete"/>
    <s v="Valid"/>
    <s v="High(4-5)"/>
    <s v="AEK55BORHMM5XESWCDLS3TAFSEHQ"/>
    <s v="One-Time User"/>
  </r>
  <r>
    <s v="AE563QU2VOUFPWLJ266B6DHQJT5Q"/>
    <x v="2"/>
    <n v="5"/>
    <d v="2025-01-05T18:19:18"/>
    <s v="Electronics"/>
    <s v="Watch Saver"/>
    <s v="Complete"/>
    <s v="Valid"/>
    <s v="High(4-5)"/>
    <s v="AE563QU2VOUFPWLJ266B6DHQJT5Q"/>
    <s v="One-Time User"/>
  </r>
  <r>
    <s v="AEHRQQWGO6WRJNDGCXC5EUG6TNGQ"/>
    <x v="9"/>
    <n v="5"/>
    <d v="2025-01-05T21:55:35"/>
    <s v="Electronics"/>
    <s v="I purchased a watch front  &amp; back cover to keep it nicer."/>
    <s v="Complete"/>
    <s v="Valid"/>
    <s v="High(4-5)"/>
    <s v="AEHRQQWGO6WRJNDGCXC5EUG6TNGQ"/>
    <s v="One-Time User"/>
  </r>
  <r>
    <s v="AGAYKCP2GM6DDHHJLW6CTBWKBSMA"/>
    <x v="10"/>
    <n v="5"/>
    <d v="2025-01-06T07:27:18"/>
    <s v="Electronics"/>
    <s v="Apple Watch accessories"/>
    <s v="Complete"/>
    <s v="Valid"/>
    <s v="High(4-5)"/>
    <s v="AGAYKCP2GM6DDHHJLW6CTBWKBSMA"/>
    <s v="One-Time User"/>
  </r>
  <r>
    <s v="AFCZNLXHN2L3OFOETOBGK42LBBEQ"/>
    <x v="11"/>
    <n v="5"/>
    <d v="2025-01-06T11:52:20"/>
    <s v="Electronics"/>
    <s v="Perfect"/>
    <s v="Complete"/>
    <s v="Valid"/>
    <s v="High(4-5)"/>
    <s v="AFCZNLXHN2L3OFOETOBGK42LBBEQ"/>
    <s v="One-Time User"/>
  </r>
  <r>
    <s v="AEICPXK6OTUMCQPNXNOZ5MU2NXEA"/>
    <x v="12"/>
    <n v="5"/>
    <d v="2025-01-06T17:33:11"/>
    <s v="Electronics"/>
    <s v="It wakes me up in the morning by tapping my wrist, without waking up anyone else"/>
    <s v="Complete"/>
    <s v="Valid"/>
    <s v="High(4-5)"/>
    <s v="AEICPXK6OTUMCQPNXNOZ5MU2NXEA"/>
    <s v="One-Time User"/>
  </r>
  <r>
    <s v="AHZMTCAM7PECOL2L7QZVF225VONA"/>
    <x v="13"/>
    <n v="5"/>
    <d v="2025-01-06T23:02:59"/>
    <s v="Electronics"/>
    <s v="Great gift"/>
    <s v="Complete"/>
    <s v="Valid"/>
    <s v="High(4-5)"/>
    <s v="AHZMTCAM7PECOL2L7QZVF225VONA"/>
    <s v="One-Time User"/>
  </r>
  <r>
    <s v="AE4T7OL4UCDBFVWFKPEUCJR5CKKA"/>
    <x v="14"/>
    <n v="4"/>
    <d v="2025-01-07T16:43:07"/>
    <s v="Electronics"/>
    <s v="you have to charge it everyday"/>
    <s v="Complete"/>
    <s v="Valid"/>
    <s v="High(4-5)"/>
    <s v="AE4T7OL4UCDBFVWFKPEUCJR5CKKA"/>
    <s v="One-Time User"/>
  </r>
  <r>
    <s v="AFVA2N7GIU6SSK2K26QC7JE2CI3A"/>
    <x v="15"/>
    <n v="5"/>
    <d v="2025-01-08T12:39:55"/>
    <s v="Electronics"/>
    <s v="Happy with watch"/>
    <s v="Complete"/>
    <s v="Valid"/>
    <s v="High(4-5)"/>
    <s v="AFVA2N7GIU6SSK2K26QC7JE2CI3A"/>
    <s v="One-Time User"/>
  </r>
  <r>
    <s v="AHKAY36QG2ZU2ETEC7R26LDSLIHA"/>
    <x v="16"/>
    <n v="4"/>
    <d v="2025-01-08T13:32:11"/>
    <s v="Electronics"/>
    <s v="Satisfied"/>
    <s v="Complete"/>
    <s v="Valid"/>
    <s v="High(4-5)"/>
    <s v="AHKAY36QG2ZU2ETEC7R26LDSLIHA"/>
    <s v="One-Time User"/>
  </r>
  <r>
    <s v="AH524CD5S6DI4M665QORBS6QJL3Q"/>
    <x v="17"/>
    <n v="5"/>
    <d v="2025-01-08T14:03:03"/>
    <s v="Electronics"/>
    <s v="Exactly what we wanted"/>
    <s v="Complete"/>
    <s v="Valid"/>
    <s v="High(4-5)"/>
    <s v="AH524CD5S6DI4M665QORBS6QJL3Q"/>
    <s v="One-Time User"/>
  </r>
  <r>
    <s v="AHRQQN36UWBMDXA7G53775PYRJRQ"/>
    <x v="18"/>
    <n v="5"/>
    <d v="2025-01-08T21:57:19"/>
    <s v="Electronics"/>
    <s v="My daughter loves it"/>
    <s v="Complete"/>
    <s v="Valid"/>
    <s v="High(4-5)"/>
    <s v="AHRQQN36UWBMDXA7G53775PYRJRQ"/>
    <s v="One-Time User"/>
  </r>
  <r>
    <s v="AE74NWBRHXSGMN5AWZHDGAZNMBCQ"/>
    <x v="19"/>
    <n v="5"/>
    <d v="2025-01-09T01:21:41"/>
    <s v="Electronics"/>
    <s v="Love, love, love it"/>
    <s v="Complete"/>
    <s v="Valid"/>
    <s v="High(4-5)"/>
    <s v="AE74NWBRHXSGMN5AWZHDGAZNMBCQ"/>
    <s v="One-Time User"/>
  </r>
  <r>
    <s v="AGDJD5B3AUVK4WGEDM2S7YEKB7FA"/>
    <x v="20"/>
    <n v="5"/>
    <d v="2025-01-09T04:03:12"/>
    <s v="Electronics"/>
    <s v="Okay, I'm a convert"/>
    <s v="Complete"/>
    <s v="Valid"/>
    <s v="High(4-5)"/>
    <s v="AGDJD5B3AUVK4WGEDM2S7YEKB7FA"/>
    <s v="One-Time User"/>
  </r>
  <r>
    <s v="AHKETNWF3EFO54W2U2AGW4GGHIOA"/>
    <x v="21"/>
    <n v="4"/>
    <d v="2025-01-09T12:29:30"/>
    <s v="Electronics"/>
    <s v="Battery life"/>
    <s v="Complete"/>
    <s v="Valid"/>
    <s v="High(4-5)"/>
    <s v="AHKETNWF3EFO54W2U2AGW4GGHIOA"/>
    <s v="One-Time User"/>
  </r>
  <r>
    <s v="AHG62TLHNV6VMSHX6ZKLKK6GBQCQ"/>
    <x v="22"/>
    <n v="3"/>
    <d v="2025-01-10T04:34:06"/>
    <s v="Electronics"/>
    <s v="It's OK"/>
    <s v="Complete"/>
    <s v="Valid"/>
    <s v="Medium(3)"/>
    <s v="AHG62TLHNV6VMSHX6ZKLKK6GBQCQ"/>
    <s v="One-Time User"/>
  </r>
  <r>
    <s v="AGOEB7I7DMZOWRJH4H2VTGE7AWYQ"/>
    <x v="23"/>
    <n v="5"/>
    <d v="2025-01-10T11:39:40"/>
    <s v="Electronics"/>
    <s v="Easier than going to the store."/>
    <s v="Complete"/>
    <s v="Valid"/>
    <s v="High(4-5)"/>
    <s v="AGOEB7I7DMZOWRJH4H2VTGE7AWYQ"/>
    <s v="One-Time User"/>
  </r>
  <r>
    <s v="AHRLNVY3M6VKWNYR5J6OZGYHHUBA"/>
    <x v="24"/>
    <n v="5"/>
    <d v="2025-01-10T15:01:32"/>
    <s v="Electronics"/>
    <s v="1st time Apple Watch wearer!"/>
    <s v="Complete"/>
    <s v="Valid"/>
    <s v="High(4-5)"/>
    <s v="AHRLNVY3M6VKWNYR5J6OZGYHHUBA"/>
    <s v="One-Time User"/>
  </r>
  <r>
    <s v="AFCVISYWC2AVDOXPZKNIB6PUHRMQ"/>
    <x v="2"/>
    <n v="4"/>
    <d v="2025-01-10T17:07:01"/>
    <s v="Electronics"/>
    <s v="Great little watch except for one important thing"/>
    <s v="Complete"/>
    <s v="Valid"/>
    <s v="High(4-5)"/>
    <s v="AFCVISYWC2AVDOXPZKNIB6PUHRMQ"/>
    <s v="One-Time User"/>
  </r>
  <r>
    <s v="AGXQFILAA7LDXARFEIYWDGGBWAFQ"/>
    <x v="25"/>
    <n v="5"/>
    <d v="2025-01-10T23:20:24"/>
    <s v="Electronics"/>
    <s v="Fiance Loves It"/>
    <s v="Complete"/>
    <s v="Valid"/>
    <s v="High(4-5)"/>
    <s v="AGXQFILAA7LDXARFEIYWDGGBWAFQ"/>
    <s v="One-Time User"/>
  </r>
  <r>
    <s v="AGPZMNVA52KNZMA2KEIBJ74EUAUA"/>
    <x v="26"/>
    <n v="5"/>
    <d v="2025-01-11T01:04:41"/>
    <s v="Electronics"/>
    <s v="Love it"/>
    <s v="Complete"/>
    <s v="Valid"/>
    <s v="High(4-5)"/>
    <s v="AGPZMNVA52KNZMA2KEIBJ74EUAUA"/>
    <s v="One-Time User"/>
  </r>
  <r>
    <s v="AF2G47CBXMAILR36PQ53GPRZRY6Q"/>
    <x v="4"/>
    <n v="4"/>
    <d v="2025-01-11T07:19:59"/>
    <s v="Electronics"/>
    <s v="Love it but the battery dies way too fast"/>
    <s v="Complete"/>
    <s v="Valid"/>
    <s v="High(4-5)"/>
    <s v="AF2G47CBXMAILR36PQ53GPRZRY6Q"/>
    <s v="One-Time User"/>
  </r>
  <r>
    <s v="AFZGVAGNQJXZJRWNM4VPPM4HGKTQ"/>
    <x v="4"/>
    <n v="4"/>
    <d v="2025-01-11T11:20:43"/>
    <s v="Electronics"/>
    <s v="Watch"/>
    <s v="Complete"/>
    <s v="Valid"/>
    <s v="High(4-5)"/>
    <s v="AFZGVAGNQJXZJRWNM4VPPM4HGKTQ"/>
    <s v="One-Time User"/>
  </r>
  <r>
    <s v="AGMY7JWCQVFJC7XP4TKPIIJBJVEQ"/>
    <x v="4"/>
    <n v="5"/>
    <d v="2025-01-11T12:36:33"/>
    <s v="Electronics"/>
    <s v="Love Love"/>
    <s v="Complete"/>
    <s v="Valid"/>
    <s v="High(4-5)"/>
    <s v="AGMY7JWCQVFJC7XP4TKPIIJBJVEQ"/>
    <s v="One-Time User"/>
  </r>
  <r>
    <s v="AEYNIGTERZ2VQJADFPAHMMXFEY6A"/>
    <x v="4"/>
    <n v="5"/>
    <d v="2025-01-11T17:15:20"/>
    <s v="Electronics"/>
    <s v="Bought in Prime Days n Worth It"/>
    <s v="Complete"/>
    <s v="Valid"/>
    <s v="High(4-5)"/>
    <s v="AEYNIGTERZ2VQJADFPAHMMXFEY6A"/>
    <s v="One-Time User"/>
  </r>
  <r>
    <s v="AGTTE5HS7SZFAWMC6P2WLQ5UJVGQ"/>
    <x v="4"/>
    <n v="4"/>
    <d v="2025-01-12T03:30:12"/>
    <s v="Electronics"/>
    <s v="Does the job"/>
    <s v="Complete"/>
    <s v="Valid"/>
    <s v="High(4-5)"/>
    <s v="AGTTE5HS7SZFAWMC6P2WLQ5UJVGQ"/>
    <s v="One-Time User"/>
  </r>
  <r>
    <s v="AHHVQ4GWPNWFAP3YAR6EKGPEOMQQ"/>
    <x v="27"/>
    <n v="5"/>
    <d v="2025-01-12T05:04:57"/>
    <s v="Electronics"/>
    <s v="Love This Watch"/>
    <s v="Complete"/>
    <s v="Valid"/>
    <s v="High(4-5)"/>
    <s v="AHHVQ4GWPNWFAP3YAR6EKGPEOMQQ"/>
    <s v="One-Time User"/>
  </r>
  <r>
    <s v="AHS22FERVIN3GXYIIEQMHPYMJZTA"/>
    <x v="28"/>
    <n v="4"/>
    <d v="2025-01-12T05:48:28"/>
    <s v="Electronics"/>
    <s v="Battery life"/>
    <s v="Complete"/>
    <s v="Valid"/>
    <s v="High(4-5)"/>
    <s v="AHS22FERVIN3GXYIIEQMHPYMJZTA"/>
    <s v="One-Time User"/>
  </r>
  <r>
    <s v="AEU67U54MXRR5MTKPWM3YAFTTSDQ"/>
    <x v="29"/>
    <n v="5"/>
    <d v="2025-01-12T06:31:51"/>
    <s v="Electronics"/>
    <s v="Perfect and Affordable!"/>
    <s v="Complete"/>
    <s v="Valid"/>
    <s v="High(4-5)"/>
    <s v="AEU67U54MXRR5MTKPWM3YAFTTSDQ"/>
    <s v="One-Time User"/>
  </r>
  <r>
    <s v="AFN6DF772KMD3NZ4PTZQ3K4YAVAA"/>
    <x v="30"/>
    <n v="5"/>
    <d v="2025-01-12T13:43:48"/>
    <s v="Electronics"/>
    <s v="Really good!"/>
    <s v="Complete"/>
    <s v="Valid"/>
    <s v="High(4-5)"/>
    <s v="AFN6DF772KMD3NZ4PTZQ3K4YAVAA"/>
    <s v="One-Time User"/>
  </r>
  <r>
    <s v="AHQ3IPOJYC432FQKOQ7H5N3X62TQ"/>
    <x v="31"/>
    <n v="5"/>
    <d v="2025-01-13T01:13:13"/>
    <s v="Electronics"/>
    <s v="Nice"/>
    <s v="Complete"/>
    <s v="Valid"/>
    <s v="High(4-5)"/>
    <s v="AHQ3IPOJYC432FQKOQ7H5N3X62TQ"/>
    <s v="One-Time User"/>
  </r>
  <r>
    <s v="AHOJVFMWNQWI23DEWGYIJY5NUNVA"/>
    <x v="32"/>
    <n v="5"/>
    <d v="2025-01-13T04:47:23"/>
    <s v="Books and Stationary"/>
    <s v="Huge toolkit of actionable, practical, organized strategies to build positive habits"/>
    <s v="Complete"/>
    <s v="Valid"/>
    <s v="High(4-5)"/>
    <s v="AHOJVFMWNQWI23DEWGYIJY5NUNVA"/>
    <s v="One-Time User"/>
  </r>
  <r>
    <s v="AFOO7WNTJ5WCQ6ZWXCSJYSYI5OWQ"/>
    <x v="33"/>
    <n v="5"/>
    <d v="2025-01-13T08:14:09"/>
    <s v="Books and Stationary"/>
    <s v="Updated review after 100 days building small yet lasting habits."/>
    <s v="Complete"/>
    <s v="Valid"/>
    <s v="High(4-5)"/>
    <s v="AFOO7WNTJ5WCQ6ZWXCSJYSYI5OWQ"/>
    <s v="One-Time User"/>
  </r>
  <r>
    <s v="AFIYLH7AIYLQEKPDV7EIYPMIJJEA"/>
    <x v="34"/>
    <n v="5"/>
    <d v="2025-01-13T11:11:45"/>
    <s v="Books and Stationary"/>
    <s v="Atomic Habits will change your life! 9 takeaways:"/>
    <s v="Complete"/>
    <s v="Valid"/>
    <s v="High(4-5)"/>
    <s v="AFIYLH7AIYLQEKPDV7EIYPMIJJEA"/>
    <s v="One-Time User"/>
  </r>
  <r>
    <s v="AF3BU2FPKRUWQSRPTJLJVBPRDCDQ"/>
    <x v="35"/>
    <n v="4"/>
    <d v="2025-01-13T16:13:31"/>
    <s v="Books and Stationary"/>
    <s v="Tiny Baby Steps"/>
    <s v="Complete"/>
    <s v="Valid"/>
    <s v="High(4-5)"/>
    <s v="AF3BU2FPKRUWQSRPTJLJVBPRDCDQ"/>
    <s v="One-Time User"/>
  </r>
  <r>
    <s v="AG62UD7Q67DBARLYYTGSWHASW33Q"/>
    <x v="36"/>
    <n v="5"/>
    <d v="2025-01-13T22:58:47"/>
    <s v="Books and Stationary"/>
    <s v="Transforming Through Tiny Changes: A Deep Dive into 'Atomic Habits"/>
    <s v="Complete"/>
    <s v="Valid"/>
    <s v="High(4-5)"/>
    <s v="AG62UD7Q67DBARLYYTGSWHASW33Q"/>
    <s v="One-Time User"/>
  </r>
  <r>
    <s v="AFJWILVUKZTXLMXJCBMMTQMVZAVA"/>
    <x v="37"/>
    <n v="5"/>
    <d v="2025-01-14T22:36:13"/>
    <s v="Books and Stationary"/>
    <s v="Focusing on habits has changed my life"/>
    <s v="Complete"/>
    <s v="Valid"/>
    <s v="High(4-5)"/>
    <s v="AFJWILVUKZTXLMXJCBMMTQMVZAVA"/>
    <s v="One-Time User"/>
  </r>
  <r>
    <s v="AH3CO6FCIGKQ3Y6RLQKN7AJRA5RA"/>
    <x v="38"/>
    <n v="5"/>
    <d v="2025-01-14T23:48:23"/>
    <s v="Books and Stationary"/>
    <s v="A â€œMust Haveâ€ For Young Adults"/>
    <s v="Complete"/>
    <s v="Valid"/>
    <s v="High(4-5)"/>
    <s v="AH3CO6FCIGKQ3Y6RLQKN7AJRA5RA"/>
    <s v="One-Time User"/>
  </r>
  <r>
    <s v="AFJJBXPYP5ANFCWQJ2KEEMYBL4MA"/>
    <x v="39"/>
    <n v="5"/>
    <d v="2025-01-15T06:02:31"/>
    <s v="Books and Stationary"/>
    <s v="A Game-Changer for Building Lasting Habits"/>
    <s v="Complete"/>
    <s v="Valid"/>
    <s v="High(4-5)"/>
    <s v="AFJJBXPYP5ANFCWQJ2KEEMYBL4MA"/>
    <s v="One-Time User"/>
  </r>
  <r>
    <s v="AH3COXJMS7ZLFUJS4FV2X2K3EL3A"/>
    <x v="40"/>
    <n v="5"/>
    <d v="2025-01-15T09:02:52"/>
    <s v="Books and Stationary"/>
    <s v="Small changes make a big difference"/>
    <s v="Complete"/>
    <s v="Valid"/>
    <s v="High(4-5)"/>
    <s v="AH3COXJMS7ZLFUJS4FV2X2K3EL3A"/>
    <s v="One-Time User"/>
  </r>
  <r>
    <s v="AEPO2M5PT34MN74SUW2CGNUZWESQ"/>
    <x v="41"/>
    <n v="4"/>
    <d v="2025-01-15T20:34:58"/>
    <s v="Books and Stationary"/>
    <s v="Good"/>
    <s v="Complete"/>
    <s v="Valid"/>
    <s v="High(4-5)"/>
    <s v="AEPO2M5PT34MN74SUW2CGNUZWESQ"/>
    <s v="One-Time User"/>
  </r>
  <r>
    <s v="AE63ONDBAUZOOQRORRRL3XI4UPVQ"/>
    <x v="42"/>
    <n v="5"/>
    <d v="2025-01-16T00:56:22"/>
    <s v="Books and Stationary"/>
    <s v="This Book Was So Good, I Bought It Twice!"/>
    <s v="Complete"/>
    <s v="Valid"/>
    <s v="High(4-5)"/>
    <s v="AE63ONDBAUZOOQRORRRL3XI4UPVQ"/>
    <s v="One-Time User"/>
  </r>
  <r>
    <s v="AGZWQJBHTLOR3LQTBDVMSZSQEYWA"/>
    <x v="43"/>
    <n v="5"/>
    <d v="2025-01-16T07:26:42"/>
    <s v="Books and Stationary"/>
    <s v="FILLED WITH NUGGETS"/>
    <s v="Complete"/>
    <s v="Valid"/>
    <s v="High(4-5)"/>
    <s v="AGZWQJBHTLOR3LQTBDVMSZSQEYWA"/>
    <s v="One-Time User"/>
  </r>
  <r>
    <s v="AFYQP34WCN2L7ZPODP4J4LAOV4ZQ"/>
    <x v="44"/>
    <n v="5"/>
    <d v="2025-01-16T10:25:08"/>
    <s v="Books and Stationary"/>
    <s v="Mary Poppins for adults"/>
    <s v="Complete"/>
    <s v="Valid"/>
    <s v="High(4-5)"/>
    <s v="AFYQP34WCN2L7ZPODP4J4LAOV4ZQ"/>
    <s v="One-Time User"/>
  </r>
  <r>
    <s v="AGG5ADSURYJDEQDWHIND5NBLWWFQ"/>
    <x v="45"/>
    <n v="4"/>
    <d v="2025-01-16T11:31:45"/>
    <s v="Books and Stationary"/>
    <s v="You will be familiar with much of the material in this book. You've heard it before."/>
    <s v="Complete"/>
    <s v="Valid"/>
    <s v="High(4-5)"/>
    <s v="AGG5ADSURYJDEQDWHIND5NBLWWFQ"/>
    <s v="One-Time User"/>
  </r>
  <r>
    <s v="AEAKEDWXDU7I5WTIAF2VNNYGRJLQ"/>
    <x v="46"/>
    <n v="5"/>
    <d v="2025-01-16T11:50:49"/>
    <s v="Books and Stationary"/>
    <s v="Great gift with practical insights"/>
    <s v="Complete"/>
    <s v="Valid"/>
    <s v="High(4-5)"/>
    <s v="AEAKEDWXDU7I5WTIAF2VNNYGRJLQ"/>
    <s v="One-Time User"/>
  </r>
  <r>
    <s v="AEDPRDHBU3YLOCQUKNDUZNMTU3BQ"/>
    <x v="47"/>
    <n v="5"/>
    <d v="2025-01-16T14:59:10"/>
    <s v="Books and Stationary"/>
    <s v="This book has already become ingrained in our culture"/>
    <s v="Complete"/>
    <s v="Valid"/>
    <s v="High(4-5)"/>
    <s v="AEDPRDHBU3YLOCQUKNDUZNMTU3BQ"/>
    <s v="One-Time User"/>
  </r>
  <r>
    <s v="AGDOPXBUVJC72XHYDYXNYXDEFRDA"/>
    <x v="48"/>
    <n v="5"/>
    <d v="2025-01-16T15:13:58"/>
    <s v="Books and Stationary"/>
    <s v="A digestible, applicable, memorable self help book"/>
    <s v="Complete"/>
    <s v="Valid"/>
    <s v="High(4-5)"/>
    <s v="AGDOPXBUVJC72XHYDYXNYXDEFRDA"/>
    <s v="One-Time User"/>
  </r>
  <r>
    <s v="AFM5UF7HWHO2FMJLASKH6M6Z4ZTA"/>
    <x v="49"/>
    <n v="5"/>
    <d v="2025-01-16T22:47:31"/>
    <s v="Books and Stationary"/>
    <s v="Led me to a great app."/>
    <s v="Complete"/>
    <s v="Valid"/>
    <s v="High(4-5)"/>
    <s v="AFM5UF7HWHO2FMJLASKH6M6Z4ZTA"/>
    <s v="One-Time User"/>
  </r>
  <r>
    <s v="AG5FZB3PUDZQ2QANJ3QLI2K774TQ"/>
    <x v="50"/>
    <n v="4"/>
    <d v="2025-01-17T05:52:23"/>
    <s v="Books and Stationary"/>
    <s v="A Gentle Reminderâ€¦"/>
    <s v="Complete"/>
    <s v="Valid"/>
    <s v="High(4-5)"/>
    <s v="AG5FZB3PUDZQ2QANJ3QLI2K774TQ"/>
    <s v="One-Time User"/>
  </r>
  <r>
    <s v="AHMIJSZ6Y2XYTDAYRNV327JDW3CA"/>
    <x v="51"/>
    <n v="5"/>
    <d v="2025-01-17T20:59:14"/>
    <s v="Books and Stationary"/>
    <s v="Glad this book came to me!"/>
    <s v="Complete"/>
    <s v="Valid"/>
    <s v="High(4-5)"/>
    <s v="AHMIJSZ6Y2XYTDAYRNV327JDW3CA"/>
    <s v="One-Time User"/>
  </r>
  <r>
    <s v="AE4AGH5233UP5VQSBHHNRQIHSDGA"/>
    <x v="52"/>
    <n v="4"/>
    <d v="2025-01-17T22:49:20"/>
    <s v="Books and Stationary"/>
    <s v="Helpful Info about Habit Breaking and Making"/>
    <s v="Complete"/>
    <s v="Valid"/>
    <s v="High(4-5)"/>
    <s v="AE4AGH5233UP5VQSBHHNRQIHSDGA"/>
    <s v="One-Time User"/>
  </r>
  <r>
    <s v="AG7DFXXPS5PNARCPXGX5Y6SE5PKA"/>
    <x v="53"/>
    <n v="5"/>
    <d v="2025-01-18T02:55:06"/>
    <s v="Books and Stationary"/>
    <s v="Great book and will make a great gift as well."/>
    <s v="Complete"/>
    <s v="Valid"/>
    <s v="High(4-5)"/>
    <s v="AG7DFXXPS5PNARCPXGX5Y6SE5PKA"/>
    <s v="One-Time User"/>
  </r>
  <r>
    <s v="AHL4PUMBLEFOFIWCJH2ONF2T322A"/>
    <x v="54"/>
    <n v="3"/>
    <d v="2025-01-18T05:42:44"/>
    <s v="Books and Stationary"/>
    <s v="Distilled and clear ideas made into a simple system of behavior change. Top notch!"/>
    <s v="Complete"/>
    <s v="Valid"/>
    <s v="Medium(3)"/>
    <s v="AHL4PUMBLEFOFIWCJH2ONF2T322A"/>
    <s v="One-Time User"/>
  </r>
  <r>
    <s v="AHJQFJU2YHED6MATIIW37GZE6BUA"/>
    <x v="55"/>
    <n v="5"/>
    <d v="2025-01-18T16:14:13"/>
    <s v="Books and Stationary"/>
    <s v="I hate giving 5 stars, too much rating inflation, but this one deserves it."/>
    <s v="Complete"/>
    <s v="Valid"/>
    <s v="High(4-5)"/>
    <s v="AHJQFJU2YHED6MATIIW37GZE6BUA"/>
    <s v="One-Time User"/>
  </r>
  <r>
    <s v="AEG7HBO5ETXGTSGVU5XCUP6MWVZA"/>
    <x v="56"/>
    <n v="4"/>
    <d v="2025-01-18T19:06:51"/>
    <s v="Books and Stationary"/>
    <s v="Best Book on Habit Formation"/>
    <s v="Complete"/>
    <s v="Valid"/>
    <s v="High(4-5)"/>
    <s v="AEG7HBO5ETXGTSGVU5XCUP6MWVZA"/>
    <s v="One-Time User"/>
  </r>
  <r>
    <s v="AFYQOZJ4IJUMV2QLPXJ7RBWDHM3A"/>
    <x v="57"/>
    <n v="5"/>
    <d v="2025-01-18T20:40:00"/>
    <s v="Books and Stationary"/>
    <s v="Life-changing Book. My favorite book of all time."/>
    <s v="Complete"/>
    <s v="Valid"/>
    <s v="High(4-5)"/>
    <s v="AFYQOZJ4IJUMV2QLPXJ7RBWDHM3A"/>
    <s v="One-Time User"/>
  </r>
  <r>
    <s v="AHNLNFD2RENWQFBISKE3JO3X7EKQ"/>
    <x v="58"/>
    <n v="4"/>
    <d v="2025-01-18T22:44:35"/>
    <s v="Books and Stationary"/>
    <s v="Functional, Realistic Strategies for Success in Life"/>
    <s v="Complete"/>
    <s v="Valid"/>
    <s v="High(4-5)"/>
    <s v="AHNLNFD2RENWQFBISKE3JO3X7EKQ"/>
    <s v="One-Time User"/>
  </r>
  <r>
    <s v="AEPE3NE55F7XWH7IKXR2FS4H7XVQ"/>
    <x v="59"/>
    <n v="5"/>
    <d v="2025-01-19T07:09:23"/>
    <s v="Books and Stationary"/>
    <s v="The book will change your life!"/>
    <s v="Complete"/>
    <s v="Valid"/>
    <s v="High(4-5)"/>
    <s v="AEPE3NE55F7XWH7IKXR2FS4H7XVQ"/>
    <s v="One-Time User"/>
  </r>
  <r>
    <s v="AHP7T6TYPYEITN3VY5EVZQKIVS2A"/>
    <x v="60"/>
    <n v="5"/>
    <d v="2025-01-20T01:07:31"/>
    <s v="Books and Stationary"/>
    <s v="The book =10/10; The delivery=1/10"/>
    <s v="Complete"/>
    <s v="Valid"/>
    <s v="High(4-5)"/>
    <s v="AHP7T6TYPYEITN3VY5EVZQKIVS2A"/>
    <s v="One-Time User"/>
  </r>
  <r>
    <s v="AHSI3XBTDDHLR2MVXM3O3XJKRCEQ"/>
    <x v="61"/>
    <n v="5"/>
    <d v="2025-01-20T11:21:37"/>
    <s v="Books and Stationary"/>
    <s v="Transformative and Practical â€“ A Game-Changer for Building Habits"/>
    <s v="Complete"/>
    <s v="Valid"/>
    <s v="High(4-5)"/>
    <s v="AHSI3XBTDDHLR2MVXM3O3XJKRCEQ"/>
    <s v="One-Time User"/>
  </r>
  <r>
    <s v="AGAVKTOX5HJF54F7FJ4SZC3QIXOQ"/>
    <x v="62"/>
    <n v="5"/>
    <d v="2025-01-20T12:04:09"/>
    <s v="Books and Stationary"/>
    <s v="Baby steps"/>
    <s v="Complete"/>
    <s v="Valid"/>
    <s v="High(4-5)"/>
    <s v="AGAVKTOX5HJF54F7FJ4SZC3QIXOQ"/>
    <s v="One-Time User"/>
  </r>
  <r>
    <s v="AGAZ34K26PDGIXDAHBN74ZL3B2KQ"/>
    <x v="63"/>
    <n v="5"/>
    <d v="2025-01-20T12:41:12"/>
    <s v="Books and Stationary"/>
    <s v="Atomic Habit"/>
    <s v="Complete"/>
    <s v="Valid"/>
    <s v="High(4-5)"/>
    <s v="AGAZ34K26PDGIXDAHBN74ZL3B2KQ"/>
    <s v="One-Time User"/>
  </r>
  <r>
    <s v="AGWZO32SUGSJDFM6N3OVUCZZBDPQ"/>
    <x v="64"/>
    <n v="5"/>
    <d v="2025-01-20T15:31:02"/>
    <s v="Books and Stationary"/>
    <s v="Easy to Read (Iâ€™m beginning to read books again)"/>
    <s v="Complete"/>
    <s v="Valid"/>
    <s v="High(4-5)"/>
    <s v="AGWZO32SUGSJDFM6N3OVUCZZBDPQ"/>
    <s v="One-Time User"/>
  </r>
  <r>
    <s v="AEF4KZXAOMPUFCZK2KBQF7MF7FSQ"/>
    <x v="65"/>
    <n v="5"/>
    <d v="2025-01-20T17:28:48"/>
    <s v="Books and Stationary"/>
    <s v="Why You Need this Book"/>
    <s v="Complete"/>
    <s v="Valid"/>
    <s v="High(4-5)"/>
    <s v="AEF4KZXAOMPUFCZK2KBQF7MF7FSQ"/>
    <s v="One-Time User"/>
  </r>
  <r>
    <s v="AEC5HY52RVXC52OAJ5AJQRNGPA3A"/>
    <x v="66"/>
    <n v="5"/>
    <d v="2025-01-20T22:51:56"/>
    <s v="Books and Stationary"/>
    <s v="A great piece"/>
    <s v="Complete"/>
    <s v="Valid"/>
    <s v="High(4-5)"/>
    <s v="AEC5HY52RVXC52OAJ5AJQRNGPA3A"/>
    <s v="One-Time User"/>
  </r>
  <r>
    <s v="AE3TD64LLO4FCUX5BOUERQRPJHRA"/>
    <x v="67"/>
    <n v="5"/>
    <d v="2025-01-21T01:03:23"/>
    <s v="Books and Stationary"/>
    <s v="A Comprehensive &amp; Encouraging Book!"/>
    <s v="Complete"/>
    <s v="Valid"/>
    <s v="High(4-5)"/>
    <s v="AE3TD64LLO4FCUX5BOUERQRPJHRA"/>
    <s v="One-Time User"/>
  </r>
  <r>
    <s v="AH4LISFLHKWERFR7IGUXXFOFUWNA"/>
    <x v="68"/>
    <n v="5"/>
    <d v="2025-01-21T05:28:22"/>
    <s v="Books and Stationary"/>
    <s v="The book that will change your habits and results!"/>
    <s v="Complete"/>
    <s v="Valid"/>
    <s v="High(4-5)"/>
    <s v="AH4LISFLHKWERFR7IGUXXFOFUWNA"/>
    <s v="One-Time User"/>
  </r>
  <r>
    <s v="AH5HOQ3UTZF5ZG2RHW5OJRL643YQ"/>
    <x v="69"/>
    <n v="5"/>
    <d v="2025-01-21T19:40:22"/>
    <s v="Books and Stationary"/>
    <s v="Clarity for a cluttered life"/>
    <s v="Complete"/>
    <s v="Valid"/>
    <s v="High(4-5)"/>
    <s v="AH5HOQ3UTZF5ZG2RHW5OJRL643YQ"/>
    <s v="One-Time User"/>
  </r>
  <r>
    <s v="AHP4FYIEKSZRH4NPP2O27UF2A5FQ"/>
    <x v="70"/>
    <n v="5"/>
    <d v="2025-01-22T00:54:43"/>
    <s v="Books and Stationary"/>
    <s v="Great book!"/>
    <s v="Complete"/>
    <s v="Valid"/>
    <s v="High(4-5)"/>
    <s v="AHP4FYIEKSZRH4NPP2O27UF2A5FQ"/>
    <s v="One-Time User"/>
  </r>
  <r>
    <s v="AHBAS5TNK4G2A7C56KJNZRIV6THQ"/>
    <x v="71"/>
    <n v="5"/>
    <d v="2025-01-22T01:13:07"/>
    <s v="Books and Stationary"/>
    <s v="Read and Read Again"/>
    <s v="Complete"/>
    <s v="Valid"/>
    <s v="High(4-5)"/>
    <s v="AHBAS5TNK4G2A7C56KJNZRIV6THQ"/>
    <s v="One-Time User"/>
  </r>
  <r>
    <s v="AETLSEK7GDFXXNYU4PQRKEMNTWRQ"/>
    <x v="72"/>
    <n v="5"/>
    <d v="2025-01-22T04:13:09"/>
    <s v="Books and Stationary"/>
    <s v="Must read it"/>
    <s v="Complete"/>
    <s v="Valid"/>
    <s v="High(4-5)"/>
    <s v="AETLSEK7GDFXXNYU4PQRKEMNTWRQ"/>
    <s v="One-Time User"/>
  </r>
  <r>
    <s v="AEJJVY6IOE55YRJZU6UODS5WCKRA"/>
    <x v="73"/>
    <n v="5"/>
    <d v="2025-01-22T17:22:46"/>
    <s v="Books and Stationary"/>
    <s v="Playbook for those who have tried &quot;cold turkey&quot; or &quot;crash diets&quot; and failed. James has the formula!"/>
    <s v="Complete"/>
    <s v="Valid"/>
    <s v="High(4-5)"/>
    <s v="AEJJVY6IOE55YRJZU6UODS5WCKRA"/>
    <s v="One-Time User"/>
  </r>
  <r>
    <s v="AHD7ZFWYAJPDUHLAEKLSKYBMBWKA"/>
    <x v="74"/>
    <n v="5"/>
    <d v="2025-01-22T19:04:08"/>
    <s v="Books and Stationary"/>
    <s v="A must read for anyone wanting to makes changes"/>
    <s v="Complete"/>
    <s v="Valid"/>
    <s v="High(4-5)"/>
    <s v="AHD7ZFWYAJPDUHLAEKLSKYBMBWKA"/>
    <s v="One-Time User"/>
  </r>
  <r>
    <s v="AG3OIITA66NAX6JCGGCCLOPK25RQ"/>
    <x v="75"/>
    <n v="5"/>
    <d v="2025-01-23T02:09:21"/>
    <s v="Books and Stationary"/>
    <s v="This book changed the way I live."/>
    <s v="Complete"/>
    <s v="Valid"/>
    <s v="High(4-5)"/>
    <s v="AG3OIITA66NAX6JCGGCCLOPK25RQ"/>
    <s v="One-Time User"/>
  </r>
  <r>
    <s v="AHW3DLIDTH7AFBYC7F6MHNKNGQ5Q"/>
    <x v="76"/>
    <n v="5"/>
    <d v="2025-01-23T04:49:08"/>
    <s v="Books and Stationary"/>
    <s v="Literally Life Changing"/>
    <s v="Complete"/>
    <s v="Valid"/>
    <s v="High(4-5)"/>
    <s v="AHW3DLIDTH7AFBYC7F6MHNKNGQ5Q"/>
    <s v="One-Time User"/>
  </r>
  <r>
    <s v="AHZY2RSYH7DDVD73Q22AULXK4PYA"/>
    <x v="77"/>
    <n v="5"/>
    <d v="2025-01-23T11:54:06"/>
    <s v="Books and Stationary"/>
    <s v="Good book"/>
    <s v="Complete"/>
    <s v="Valid"/>
    <s v="High(4-5)"/>
    <s v="AHZY2RSYH7DDVD73Q22AULXK4PYA"/>
    <s v="One-Time User"/>
  </r>
  <r>
    <s v="AHWRFICKVK42RR2PXKUIJBOELYDQ"/>
    <x v="78"/>
    <n v="5"/>
    <d v="2025-01-23T17:06:13"/>
    <s v="Books and Stationary"/>
    <s v="Highly Recommend"/>
    <s v="Complete"/>
    <s v="Valid"/>
    <s v="High(4-5)"/>
    <s v="AHWRFICKVK42RR2PXKUIJBOELYDQ"/>
    <s v="One-Time User"/>
  </r>
  <r>
    <s v="AEJPYBYEMUFXVEDATTQG5V4EF5SQ"/>
    <x v="79"/>
    <n v="5"/>
    <d v="2025-01-23T18:31:17"/>
    <s v="Books and Stationary"/>
    <s v="Helps reach goals"/>
    <s v="Complete"/>
    <s v="Valid"/>
    <s v="High(4-5)"/>
    <s v="AEJPYBYEMUFXVEDATTQG5V4EF5SQ"/>
    <s v="One-Time User"/>
  </r>
  <r>
    <s v="AF3MAAQAZ6AJTGYC736YEBTBD4HA"/>
    <x v="80"/>
    <n v="5"/>
    <d v="2025-01-23T20:44:35"/>
    <s v="Books and Stationary"/>
    <s v="Happy customer"/>
    <s v="Complete"/>
    <s v="Valid"/>
    <s v="High(4-5)"/>
    <s v="AF3MAAQAZ6AJTGYC736YEBTBD4HA"/>
    <s v="One-Time User"/>
  </r>
  <r>
    <s v="AGUBA4H4K2NCROFNGLZWH7GNTBJA"/>
    <x v="81"/>
    <n v="5"/>
    <d v="2025-01-24T03:52:00"/>
    <s v="Books and Stationary"/>
    <s v="Actionable"/>
    <s v="Complete"/>
    <s v="Valid"/>
    <s v="High(4-5)"/>
    <s v="AGUBA4H4K2NCROFNGLZWH7GNTBJA"/>
    <s v="One-Time User"/>
  </r>
  <r>
    <s v="AFMYXQVCEZJR2R5UBP5KTEL7A2BA"/>
    <x v="82"/>
    <n v="5"/>
    <d v="2025-01-24T09:23:13"/>
    <s v="Sports, Outdoors &amp; Travel"/>
    <s v="Awesome waterproof backpack with lots of space"/>
    <s v="Complete"/>
    <s v="Valid"/>
    <s v="High(4-5)"/>
    <s v="AFMYXQVCEZJR2R5UBP5KTEL7A2BA"/>
    <s v="One-Time User"/>
  </r>
  <r>
    <s v="AHRNLZDL46XD4GXR3HEFC763ANTA"/>
    <x v="83"/>
    <n v="5"/>
    <d v="2025-01-24T12:57:03"/>
    <s v="Sports, Outdoors &amp; Travel"/>
    <s v="Great backpack-sturdy-roomy-lots of pockets"/>
    <s v="Complete"/>
    <s v="Valid"/>
    <s v="High(4-5)"/>
    <s v="AHRNLZDL46XD4GXR3HEFC763ANTA"/>
    <s v="One-Time User"/>
  </r>
  <r>
    <s v="AF4SXVKZ3WCFI3MXIJYNALCH2U3Q"/>
    <x v="84"/>
    <n v="5"/>
    <d v="2025-01-24T16:09:56"/>
    <s v="Sports, Outdoors &amp; Travel"/>
    <s v="Spacious Laptop Backpack"/>
    <s v="Complete"/>
    <s v="Valid"/>
    <s v="High(4-5)"/>
    <s v="AF4SXVKZ3WCFI3MXIJYNALCH2U3Q"/>
    <s v="One-Time User"/>
  </r>
  <r>
    <s v="AHDFBHEMZCZ2G4TD3MFEFY6LKYYQ"/>
    <x v="85"/>
    <n v="4"/>
    <d v="2025-01-25T04:21:30"/>
    <s v="Sports, Outdoors &amp; Travel"/>
    <s v="Backpack is great for the money"/>
    <s v="Complete"/>
    <s v="Valid"/>
    <s v="High(4-5)"/>
    <s v="AHDFBHEMZCZ2G4TD3MFEFY6LKYYQ"/>
    <s v="One-Time User"/>
  </r>
  <r>
    <s v="AHMQFRSYKYFEPSIPW2NH3EJ3GLWA"/>
    <x v="86"/>
    <n v="5"/>
    <d v="2025-01-25T16:07:16"/>
    <s v="Sports, Outdoors &amp; Travel"/>
    <s v="Still going strong after 2 years!"/>
    <s v="Complete"/>
    <s v="Valid"/>
    <s v="High(4-5)"/>
    <s v="AHMQFRSYKYFEPSIPW2NH3EJ3GLWA"/>
    <s v="One-Time User"/>
  </r>
  <r>
    <s v="AHPLRXCIHCYZPKSM5HYTTOYL6V7Q"/>
    <x v="87"/>
    <n v="5"/>
    <d v="2025-01-25T20:45:52"/>
    <s v="Sports, Outdoors &amp; Travel"/>
    <s v="Beautiful &amp; functional"/>
    <s v="Complete"/>
    <s v="Valid"/>
    <s v="High(4-5)"/>
    <s v="AHPLRXCIHCYZPKSM5HYTTOYL6V7Q"/>
    <s v="One-Time User"/>
  </r>
  <r>
    <s v="AGYB7CN5HNHGJTEPUXXRLOAIUCVA"/>
    <x v="88"/>
    <n v="5"/>
    <d v="2025-01-25T22:39:22"/>
    <s v="Sports, Outdoors &amp; Travel"/>
    <s v="Great"/>
    <s v="Complete"/>
    <s v="Valid"/>
    <s v="High(4-5)"/>
    <s v="AGYB7CN5HNHGJTEPUXXRLOAIUCVA"/>
    <s v="One-Time User"/>
  </r>
  <r>
    <s v="AGRMOZ3Y5ITEXPL5UIYNJT6VKZYA"/>
    <x v="89"/>
    <n v="5"/>
    <d v="2025-01-26T09:02:41"/>
    <s v="Sports, Outdoors &amp; Travel"/>
    <s v="Great Back Pack for everything"/>
    <s v="Complete"/>
    <s v="Valid"/>
    <s v="High(4-5)"/>
    <s v="AGRMOZ3Y5ITEXPL5UIYNJT6VKZYA"/>
    <s v="One-Time User"/>
  </r>
  <r>
    <s v="AHD4RX4NEGQ2G5KJTDW3THJ26OPA"/>
    <x v="90"/>
    <n v="5"/>
    <d v="2025-01-26T16:55:21"/>
    <s v="Sports, Outdoors &amp; Travel"/>
    <s v="Comfortable Airport Bag"/>
    <s v="Complete"/>
    <s v="Valid"/>
    <s v="High(4-5)"/>
    <s v="AHD4RX4NEGQ2G5KJTDW3THJ26OPA"/>
    <s v="One-Time User"/>
  </r>
  <r>
    <s v="AF3MMJGX3O4FFBMFBJVA6DOM3USQ"/>
    <x v="91"/>
    <n v="5"/>
    <d v="2025-01-27T04:12:59"/>
    <s v="Sports, Outdoors &amp; Travel"/>
    <s v="Great"/>
    <s v="Complete"/>
    <s v="Valid"/>
    <s v="High(4-5)"/>
    <s v="AF3MMJGX3O4FFBMFBJVA6DOM3USQ"/>
    <s v="One-Time User"/>
  </r>
  <r>
    <s v="AHCDZ43GRDK4VVG2YSPQUG2F2RVA"/>
    <x v="91"/>
    <n v="5"/>
    <d v="2025-01-27T09:26:28"/>
    <s v="Sports, Outdoors &amp; Travel"/>
    <s v="So far, so good."/>
    <s v="Complete"/>
    <s v="Valid"/>
    <s v="High(4-5)"/>
    <s v="AHCDZ43GRDK4VVG2YSPQUG2F2RVA"/>
    <s v="One-Time User"/>
  </r>
  <r>
    <s v="AGR5UVLTXR3UVLTOXAT7TTPJFUUA"/>
    <x v="91"/>
    <n v="5"/>
    <d v="2025-01-27T13:43:39"/>
    <s v="Sports, Outdoors &amp; Travel"/>
    <s v="Phone from the lunch bag."/>
    <s v="Complete"/>
    <s v="Valid"/>
    <s v="High(4-5)"/>
    <s v="AGR5UVLTXR3UVLTOXAT7TTPJFUUA"/>
    <s v="One-Time User"/>
  </r>
  <r>
    <s v="AF4UWMBPQRY2STYZYXXZ7EF4QLEA"/>
    <x v="91"/>
    <n v="5"/>
    <d v="2025-01-27T14:39:54"/>
    <s v="Sports, Outdoors &amp; Travel"/>
    <s v="Loving it"/>
    <s v="Complete"/>
    <s v="Valid"/>
    <s v="High(4-5)"/>
    <s v="AF4UWMBPQRY2STYZYXXZ7EF4QLEA"/>
    <s v="One-Time User"/>
  </r>
  <r>
    <s v="AFKM5YFNXUUWXMG7576FWWKAERGA"/>
    <x v="91"/>
    <n v="5"/>
    <d v="2025-01-27T15:34:10"/>
    <s v="Sports, Outdoors &amp; Travel"/>
    <s v="It is an excellent product, I loved it!"/>
    <s v="Complete"/>
    <s v="Valid"/>
    <s v="High(4-5)"/>
    <s v="AFKM5YFNXUUWXMG7576FWWKAERGA"/>
    <s v="One-Time User"/>
  </r>
  <r>
    <s v="AGEGD5JR5BHJBU76TYNRPS2OEJPQ"/>
    <x v="91"/>
    <n v="5"/>
    <d v="2025-01-27T17:10:53"/>
    <s v="Sports, Outdoors &amp; Travel"/>
    <s v="Suficiente espacio y buen material"/>
    <s v="Complete"/>
    <s v="Valid"/>
    <s v="High(4-5)"/>
    <s v="AGEGD5JR5BHJBU76TYNRPS2OEJPQ"/>
    <s v="One-Time User"/>
  </r>
  <r>
    <s v="AF2OG2YLZG4XIIPVU2HHFONRF6FQ"/>
    <x v="92"/>
    <n v="5"/>
    <d v="2025-01-27T18:43:24"/>
    <s v="Sports, Outdoors &amp; Travel"/>
    <s v="Very nice"/>
    <s v="Complete"/>
    <s v="Valid"/>
    <s v="High(4-5)"/>
    <s v="AF2OG2YLZG4XIIPVU2HHFONRF6FQ"/>
    <s v="One-Time User"/>
  </r>
  <r>
    <s v="AHA7MBUQDFIUH5NP534UIGJMCXRQ"/>
    <x v="93"/>
    <n v="5"/>
    <d v="2025-01-27T21:06:26"/>
    <s v="Sports, Outdoors &amp; Travel"/>
    <s v="Muy  complacido!!!"/>
    <s v="Complete"/>
    <s v="Valid"/>
    <s v="High(4-5)"/>
    <s v="AHA7MBUQDFIUH5NP534UIGJMCXRQ"/>
    <s v="One-Time User"/>
  </r>
  <r>
    <s v="AHWFPN6PPZ4ZYUSX4SWBJARGZO2A"/>
    <x v="94"/>
    <n v="5"/>
    <d v="2025-01-27T23:02:53"/>
    <s v="Sports, Outdoors &amp; Travel"/>
    <s v="Buena"/>
    <s v="Complete"/>
    <s v="Valid"/>
    <s v="High(4-5)"/>
    <s v="AHWFPN6PPZ4ZYUSX4SWBJARGZO2A"/>
    <s v="One-Time User"/>
  </r>
  <r>
    <s v="AHCKACFQHPP4VYO6KQSDONCSSYXQ"/>
    <x v="95"/>
    <n v="5"/>
    <d v="2025-01-28T00:18:03"/>
    <s v="Sports, Outdoors &amp; Travel"/>
    <s v="Awesome"/>
    <s v="Complete"/>
    <s v="Valid"/>
    <s v="High(4-5)"/>
    <s v="AHCKACFQHPP4VYO6KQSDONCSSYXQ"/>
    <s v="One-Time User"/>
  </r>
  <r>
    <s v="AH7LO2H52OKQ5KVHSAMZSMTL2YRA"/>
    <x v="96"/>
    <n v="5"/>
    <d v="2025-01-28T02:40:37"/>
    <s v="Sports, Outdoors &amp; Travel"/>
    <s v="Backpack"/>
    <s v="Complete"/>
    <s v="Valid"/>
    <s v="High(4-5)"/>
    <s v="AH7LO2H52OKQ5KVHSAMZSMTL2YRA"/>
    <s v="One-Time User"/>
  </r>
  <r>
    <s v="AH3VKH3ANQ7CLNYYNSWIXHQP6ROA"/>
    <x v="97"/>
    <n v="5"/>
    <d v="2025-01-28T04:12:11"/>
    <s v="Sports, Outdoors &amp; Travel"/>
    <s v="Great for dogs."/>
    <s v="Complete"/>
    <s v="Valid"/>
    <s v="High(4-5)"/>
    <s v="AH3VKH3ANQ7CLNYYNSWIXHQP6ROA"/>
    <s v="One-Time User"/>
  </r>
  <r>
    <s v="AHOEUCRTFVGST4EYT3XEL554L2TA"/>
    <x v="98"/>
    <n v="5"/>
    <d v="2025-01-28T12:26:18"/>
    <s v="Sports, Outdoors &amp; Travel"/>
    <s v="Got these for my dogs"/>
    <s v="Complete"/>
    <s v="Valid"/>
    <s v="High(4-5)"/>
    <s v="AHOEUCRTFVGST4EYT3XEL554L2TA"/>
    <s v="One-Time User"/>
  </r>
  <r>
    <s v="AECMENL3C235K6IMTYPYGMZRNQSA"/>
    <x v="99"/>
    <n v="5"/>
    <d v="2025-01-28T13:42:12"/>
    <s v="Sports, Outdoors &amp; Travel"/>
    <s v="Good, I guess"/>
    <s v="Complete"/>
    <s v="Valid"/>
    <s v="High(4-5)"/>
    <s v="AECMENL3C235K6IMTYPYGMZRNQSA"/>
    <s v="One-Time User"/>
  </r>
  <r>
    <s v="AF5QRFL57S7C6HBLZIFUJ4CTYLIQ"/>
    <x v="100"/>
    <n v="4"/>
    <d v="2025-01-28T15:26:36"/>
    <s v="Sports, Outdoors &amp; Travel"/>
    <s v="Great for Pets, Skill Practice, and Young Kids Learning Tennis"/>
    <s v="Complete"/>
    <s v="Valid"/>
    <s v="High(4-5)"/>
    <s v="AF5QRFL57S7C6HBLZIFUJ4CTYLIQ"/>
    <s v="One-Time User"/>
  </r>
  <r>
    <s v="AFIBEWL6FNQ3UCL7WTZMUNNBLIOA"/>
    <x v="101"/>
    <n v="5"/>
    <d v="2025-01-28T17:31:10"/>
    <s v="Sports, Outdoors &amp; Travel"/>
    <s v="Want more"/>
    <s v="Complete"/>
    <s v="Valid"/>
    <s v="High(4-5)"/>
    <s v="AFIBEWL6FNQ3UCL7WTZMUNNBLIOA"/>
    <s v="One-Time User"/>
  </r>
  <r>
    <s v="AEMZF3E2EVEYBTNE5UMF5KY47SAQ"/>
    <x v="102"/>
    <n v="5"/>
    <d v="2025-01-28T17:35:16"/>
    <s v="Sports, Outdoors &amp; Travel"/>
    <s v="Best Gift Ever!!"/>
    <s v="Complete"/>
    <s v="Valid"/>
    <s v="High(4-5)"/>
    <s v="AEMZF3E2EVEYBTNE5UMF5KY47SAQ"/>
    <s v="One-Time User"/>
  </r>
  <r>
    <s v="AFFK6IFRLIUVZEMSVLO44PD77Q2A"/>
    <x v="103"/>
    <n v="3"/>
    <d v="2025-01-29T04:09:03"/>
    <s v="Sports, Outdoors &amp; Travel"/>
    <s v="Great price but not a pet toy"/>
    <s v="Complete"/>
    <s v="Valid"/>
    <s v="Medium(3)"/>
    <s v="AFFK6IFRLIUVZEMSVLO44PD77Q2A"/>
    <s v="One-Time User"/>
  </r>
  <r>
    <s v="AFKOIY3FU35JIR3JBO4WOZZRXPFQ"/>
    <x v="104"/>
    <n v="5"/>
    <d v="2025-01-29T06:48:29"/>
    <s v="Sports, Outdoors &amp; Travel"/>
    <s v="Good to buy"/>
    <s v="Complete"/>
    <s v="Valid"/>
    <s v="High(4-5)"/>
    <s v="AFKOIY3FU35JIR3JBO4WOZZRXPFQ"/>
    <s v="One-Time User"/>
  </r>
  <r>
    <s v="AG35E7MSWDSD64ZHVCDAMOSODXUQ"/>
    <x v="105"/>
    <n v="4"/>
    <d v="2025-01-29T10:50:21"/>
    <s v="Sports, Outdoors &amp; Travel"/>
    <s v="New tennis balls"/>
    <s v="Complete"/>
    <s v="Valid"/>
    <s v="High(4-5)"/>
    <s v="AG35E7MSWDSD64ZHVCDAMOSODXUQ"/>
    <s v="One-Time User"/>
  </r>
  <r>
    <s v="AFQQVHY5TFDZXD4SUVCYEPNFMLSQ"/>
    <x v="106"/>
    <n v="4"/>
    <d v="2025-01-29T16:26:34"/>
    <s v="Sports, Outdoors &amp; Travel"/>
    <s v="simple"/>
    <s v="Complete"/>
    <s v="Valid"/>
    <s v="High(4-5)"/>
    <s v="AFQQVHY5TFDZXD4SUVCYEPNFMLSQ"/>
    <s v="One-Time User"/>
  </r>
  <r>
    <s v="AGLDGIMQ2IZJLWPXTWRSW6KAKJSA"/>
    <x v="107"/>
    <n v="5"/>
    <d v="2025-01-29T18:29:45"/>
    <s v="Sports, Outdoors &amp; Travel"/>
    <s v="Tennis balls for the washer and dryer"/>
    <s v="Complete"/>
    <s v="Valid"/>
    <s v="High(4-5)"/>
    <s v="AGLDGIMQ2IZJLWPXTWRSW6KAKJSA"/>
    <s v="One-Time User"/>
  </r>
  <r>
    <s v="AFQAFMUEB3IQ37TJH2OK2UZYNOLA"/>
    <x v="108"/>
    <n v="5"/>
    <d v="2025-01-30T01:26:59"/>
    <s v="Sports, Outdoors &amp; Travel"/>
    <s v="Great Product"/>
    <s v="Complete"/>
    <s v="Valid"/>
    <s v="High(4-5)"/>
    <s v="AFQAFMUEB3IQ37TJH2OK2UZYNOLA"/>
    <s v="One-Time User"/>
  </r>
  <r>
    <s v="AEI2DRH63NT7Z4PTR4EJXCF7437A"/>
    <x v="109"/>
    <n v="4"/>
    <d v="2025-01-30T03:39:19"/>
    <s v="Sports, Outdoors &amp; Travel"/>
    <s v="Happy puppy!"/>
    <s v="Complete"/>
    <s v="Valid"/>
    <s v="High(4-5)"/>
    <s v="AEI2DRH63NT7Z4PTR4EJXCF7437A"/>
    <s v="One-Time User"/>
  </r>
  <r>
    <s v="AF7CUTMUVIOVT4XZORAH64ATQESQ"/>
    <x v="110"/>
    <n v="5"/>
    <d v="2025-01-30T05:19:24"/>
    <s v="Sports, Outdoors &amp; Travel"/>
    <s v="For the dogs"/>
    <s v="Complete"/>
    <s v="Valid"/>
    <s v="High(4-5)"/>
    <s v="AF7CUTMUVIOVT4XZORAH64ATQESQ"/>
    <s v="One-Time User"/>
  </r>
  <r>
    <s v="AGMPNCTJMKPYQL5CPBPD27BLKP7Q"/>
    <x v="111"/>
    <n v="5"/>
    <d v="2025-01-30T06:38:17"/>
    <s v="Sports, Outdoors &amp; Travel"/>
    <s v="right on!"/>
    <s v="Complete"/>
    <s v="Valid"/>
    <s v="High(4-5)"/>
    <s v="AGMPNCTJMKPYQL5CPBPD27BLKP7Q"/>
    <s v="One-Time User"/>
  </r>
  <r>
    <s v="AGZ4IE2A4EEXYGZ7XPYMEH4HEXRQ"/>
    <x v="112"/>
    <n v="5"/>
    <d v="2025-01-30T12:20:18"/>
    <s v="Sports, Outdoors &amp; Travel"/>
    <s v="Tennis balls"/>
    <s v="Complete"/>
    <s v="Valid"/>
    <s v="High(4-5)"/>
    <s v="AGZ4IE2A4EEXYGZ7XPYMEH4HEXRQ"/>
    <s v="One-Time User"/>
  </r>
  <r>
    <s v="AEMZRAKPFK7P3TL2522KP64OVYFA"/>
    <x v="113"/>
    <n v="5"/>
    <d v="2025-01-31T02:11:49"/>
    <s v="Sports, Outdoors &amp; Travel"/>
    <s v="Dogo likes them"/>
    <s v="Complete"/>
    <s v="Valid"/>
    <s v="High(4-5)"/>
    <s v="AEMZRAKPFK7P3TL2522KP64OVYFA"/>
    <s v="One-Time User"/>
  </r>
  <r>
    <s v="AFVZXY25ZN4IZZLJUAOBC5LTYFAA"/>
    <x v="114"/>
    <n v="2"/>
    <d v="2025-01-31T14:04:08"/>
    <s v="Sports, Outdoors &amp; Travel"/>
    <s v="If you are buying these for your dog they don't last"/>
    <s v="Complete"/>
    <s v="Valid"/>
    <s v="Low(1-2)"/>
    <s v="AFVZXY25ZN4IZZLJUAOBC5LTYFAA"/>
    <s v="One-Time User"/>
  </r>
  <r>
    <s v="AF6362HRPOR62IHX7ZMXOQSSXFWQ"/>
    <x v="115"/>
    <n v="3"/>
    <d v="2025-01-31T14:28:15"/>
    <s v="Sports, Outdoors &amp; Travel"/>
    <s v="They are okay"/>
    <s v="Complete"/>
    <s v="Valid"/>
    <s v="Medium(3)"/>
    <s v="AF6362HRPOR62IHX7ZMXOQSSXFWQ"/>
    <s v="One-Time User"/>
  </r>
  <r>
    <s v="AHVNZJRTLMHE3QCTDDDEF7YJ5XZQ"/>
    <x v="116"/>
    <n v="5"/>
    <d v="2025-01-31T16:02:18"/>
    <s v="Sports, Outdoors &amp; Travel"/>
    <s v="Balls"/>
    <s v="Complete"/>
    <s v="Valid"/>
    <s v="High(4-5)"/>
    <s v="AHVNZJRTLMHE3QCTDDDEF7YJ5XZQ"/>
    <s v="One-Time User"/>
  </r>
  <r>
    <s v="AFQU4AX4DRPTJDR6WJVW6LKHGRMQ"/>
    <x v="117"/>
    <n v="5"/>
    <d v="2025-01-31T23:42:54"/>
    <s v="Sports, Outdoors &amp; Travel"/>
    <s v="Great customer service"/>
    <s v="Complete"/>
    <s v="Valid"/>
    <s v="High(4-5)"/>
    <s v="AFQU4AX4DRPTJDR6WJVW6LKHGRMQ"/>
    <s v="One-Time User"/>
  </r>
  <r>
    <s v="AENCLGSCXBNGBO2AXAX23AFMRTKQ"/>
    <x v="118"/>
    <n v="5"/>
    <d v="2025-02-01T02:41:34"/>
    <s v="Sports, Outdoors &amp; Travel"/>
    <s v="Excelente"/>
    <s v="Complete"/>
    <s v="Valid"/>
    <s v="High(4-5)"/>
    <s v="AENCLGSCXBNGBO2AXAX23AFMRTKQ"/>
    <s v="One-Time User"/>
  </r>
  <r>
    <s v="AF2UQGSINBPXVKPDOY2HTNF36TZQ"/>
    <x v="119"/>
    <n v="4"/>
    <d v="2025-02-01T04:35:34"/>
    <s v="Sports, Outdoors &amp; Travel"/>
    <s v="Lightweight, but may be less durable"/>
    <s v="Complete"/>
    <s v="Valid"/>
    <s v="High(4-5)"/>
    <s v="AF2UQGSINBPXVKPDOY2HTNF36TZQ"/>
    <s v="One-Time User"/>
  </r>
  <r>
    <s v="AFIC65VT3IC2ACWLR5SU23WUDE6A"/>
    <x v="120"/>
    <n v="5"/>
    <d v="2025-02-01T05:46:20"/>
    <s v="Sports, Outdoors &amp; Travel"/>
    <s v="Great buy"/>
    <s v="Complete"/>
    <s v="Valid"/>
    <s v="High(4-5)"/>
    <s v="AFIC65VT3IC2ACWLR5SU23WUDE6A"/>
    <s v="One-Time User"/>
  </r>
  <r>
    <s v="AGOE2STFT6QXG7A5IQHP2QKICFRA"/>
    <x v="121"/>
    <n v="5"/>
    <d v="2025-02-01T07:02:17"/>
    <s v="Sports, Outdoors &amp; Travel"/>
    <s v="Powerful and easy on the eye"/>
    <s v="Complete"/>
    <s v="Valid"/>
    <s v="High(4-5)"/>
    <s v="AGOE2STFT6QXG7A5IQHP2QKICFRA"/>
    <s v="One-Time User"/>
  </r>
  <r>
    <s v="AGXDQRFPC55GSTJAJ67B2ENJJ5ZQ"/>
    <x v="122"/>
    <n v="3"/>
    <d v="2025-02-01T12:43:19"/>
    <s v="Sports, Outdoors &amp; Travel"/>
    <s v="Feels Better Than It Performs"/>
    <s v="Complete"/>
    <s v="Valid"/>
    <s v="Medium(3)"/>
    <s v="AGXDQRFPC55GSTJAJ67B2ENJJ5ZQ"/>
    <s v="One-Time User"/>
  </r>
  <r>
    <s v="AF5WIAPTLMOZLPI3IISWQ2OHR2IQ"/>
    <x v="123"/>
    <n v="5"/>
    <d v="2025-02-01T19:25:17"/>
    <s v="Sports, Outdoors &amp; Travel"/>
    <s v="Great bat"/>
    <s v="Complete"/>
    <s v="Valid"/>
    <s v="High(4-5)"/>
    <s v="AF5WIAPTLMOZLPI3IISWQ2OHR2IQ"/>
    <s v="One-Time User"/>
  </r>
  <r>
    <s v="AEHDTSTROYUNNYJKJRJ4XP7CA4SA"/>
    <x v="124"/>
    <n v="5"/>
    <d v="2025-02-01T20:08:26"/>
    <s v="Sports, Outdoors &amp; Travel"/>
    <s v="Bate"/>
    <s v="Complete"/>
    <s v="Valid"/>
    <s v="High(4-5)"/>
    <s v="AEHDTSTROYUNNYJKJRJ4XP7CA4SA"/>
    <s v="One-Time User"/>
  </r>
  <r>
    <s v="AE7Z3EA7NDWFG7T6HISP2WHLBGEQ"/>
    <x v="125"/>
    <n v="2"/>
    <d v="2025-02-02T14:26:49"/>
    <s v="Sports, Outdoors &amp; Travel"/>
    <s v="Not as advertised"/>
    <s v="Complete"/>
    <s v="Valid"/>
    <s v="Low(1-2)"/>
    <s v="AE7Z3EA7NDWFG7T6HISP2WHLBGEQ"/>
    <s v="One-Time User"/>
  </r>
  <r>
    <s v="AENDL6V336KG4CUH2JO6NHIXBXLA"/>
    <x v="126"/>
    <n v="5"/>
    <d v="2025-02-02T22:21:06"/>
    <s v="Sports, Outdoors &amp; Travel"/>
    <s v="good"/>
    <s v="Complete"/>
    <s v="Valid"/>
    <s v="High(4-5)"/>
    <s v="AENDL6V336KG4CUH2JO6NHIXBXLA"/>
    <s v="One-Time User"/>
  </r>
  <r>
    <s v="AFR46EDX4PYECI7ID7B6LRBZGFUA"/>
    <x v="127"/>
    <n v="4"/>
    <d v="2025-02-03T01:56:36"/>
    <s v="Sports, Outdoors &amp; Travel"/>
    <s v="color"/>
    <s v="Complete"/>
    <s v="Valid"/>
    <s v="High(4-5)"/>
    <s v="AFR46EDX4PYECI7ID7B6LRBZGFUA"/>
    <s v="One-Time User"/>
  </r>
  <r>
    <s v="AFGSRXNANVX62IUGZEPR5ZL6NGAA"/>
    <x v="128"/>
    <n v="1"/>
    <d v="2025-02-03T05:58:14"/>
    <s v="Sports, Outdoors &amp; Travel"/>
    <s v="Not durable."/>
    <s v="Complete"/>
    <s v="Valid"/>
    <s v="Low(1-2)"/>
    <s v="AFGSRXNANVX62IUGZEPR5ZL6NGAA"/>
    <s v="One-Time User"/>
  </r>
  <r>
    <s v="AENJN2JYXEHUKQGAHFK62KNHFFFA"/>
    <x v="129"/>
    <n v="4"/>
    <d v="2025-02-03T06:20:52"/>
    <s v="Sports, Outdoors &amp; Travel"/>
    <s v="Decent pop if you can handle the bamboo sound"/>
    <s v="Complete"/>
    <s v="Valid"/>
    <s v="High(4-5)"/>
    <s v="AENJN2JYXEHUKQGAHFK62KNHFFFA"/>
    <s v="One-Time User"/>
  </r>
  <r>
    <s v="AGJ5D25APMBGPF5JATP2G6LVULAA"/>
    <x v="130"/>
    <n v="5"/>
    <d v="2025-02-03T15:45:24"/>
    <s v="Sports, Outdoors &amp; Travel"/>
    <s v="Great pop"/>
    <s v="Complete"/>
    <s v="Valid"/>
    <s v="High(4-5)"/>
    <s v="AGJ5D25APMBGPF5JATP2G6LVULAA"/>
    <s v="One-Time User"/>
  </r>
  <r>
    <s v="AFVKU3C65O5GYELNNF4ALGXMXTYQ"/>
    <x v="131"/>
    <n v="2"/>
    <d v="2025-02-03T18:19:43"/>
    <s v="Sports, Outdoors &amp; Travel"/>
    <s v="Broke"/>
    <s v="Complete"/>
    <s v="Valid"/>
    <s v="Low(1-2)"/>
    <s v="AFVKU3C65O5GYELNNF4ALGXMXTYQ"/>
    <s v="One-Time User"/>
  </r>
  <r>
    <s v="AH3OQDQMN543AUFFTCGUGOVYCZXA"/>
    <x v="132"/>
    <n v="4"/>
    <d v="2025-02-04T04:46:36"/>
    <s v="Sports, Outdoors &amp; Travel"/>
    <s v="... a few games with this bat and its a good bat. Not great but"/>
    <s v="Complete"/>
    <s v="Valid"/>
    <s v="High(4-5)"/>
    <s v="AH3OQDQMN543AUFFTCGUGOVYCZXA"/>
    <s v="One-Time User"/>
  </r>
  <r>
    <s v="AEDF72NZQMHA7U6463KABBLBPO7Q"/>
    <x v="133"/>
    <n v="4"/>
    <d v="2025-02-05T00:06:14"/>
    <s v="Sports, Outdoors &amp; Travel"/>
    <s v="One good bat"/>
    <s v="Complete"/>
    <s v="Valid"/>
    <s v="High(4-5)"/>
    <s v="AEDF72NZQMHA7U6463KABBLBPO7Q"/>
    <s v="One-Time User"/>
  </r>
  <r>
    <s v="AGDEXLEBKLE33J7SYACWC3QR42ZA"/>
    <x v="134"/>
    <n v="3"/>
    <d v="2025-02-05T02:23:47"/>
    <s v="Sports, Outdoors &amp; Travel"/>
    <s v="just don't hit like a corndog"/>
    <s v="Complete"/>
    <s v="Valid"/>
    <s v="Medium(3)"/>
    <s v="AGDEXLEBKLE33J7SYACWC3QR42ZA"/>
    <s v="One-Time User"/>
  </r>
  <r>
    <s v="AEOJVGHR2QPK7F3LTCYQGKIEF72A"/>
    <x v="135"/>
    <n v="1"/>
    <d v="2025-02-05T07:20:13"/>
    <s v="Sports, Outdoors &amp; Travel"/>
    <s v="Don't buy this bat because it will break. I ..."/>
    <s v="Complete"/>
    <s v="Valid"/>
    <s v="Low(1-2)"/>
    <s v="AEOJVGHR2QPK7F3LTCYQGKIEF72A"/>
    <s v="One-Time User"/>
  </r>
  <r>
    <s v="AGXT2S5PLMP5J25F5QM4WSEUSTZQ"/>
    <x v="136"/>
    <n v="5"/>
    <d v="2025-02-05T10:26:27"/>
    <s v="Sports, Outdoors &amp; Travel"/>
    <s v="Batting a country mile"/>
    <s v="Complete"/>
    <s v="Valid"/>
    <s v="High(4-5)"/>
    <s v="AGXT2S5PLMP5J25F5QM4WSEUSTZQ"/>
    <s v="One-Time User"/>
  </r>
  <r>
    <s v="AECDXBV7YXUT7T2XYKIOTAMMFBKA"/>
    <x v="137"/>
    <n v="5"/>
    <d v="2025-02-05T11:13:41"/>
    <s v="homen"/>
    <s v="00 so the stainless is not surgical quality but IT IS GOOD!!"/>
    <s v="Complete"/>
    <s v="Valid"/>
    <s v="High(4-5)"/>
    <s v="AECDXBV7YXUT7T2XYKIOTAMMFBKA"/>
    <s v="Casual User"/>
  </r>
  <r>
    <s v="AEFVTTFB7NFHCAZVLUULL3YC7WMA"/>
    <x v="138"/>
    <n v="5"/>
    <d v="2025-02-05T20:17:02"/>
    <s v="homen"/>
    <s v="Back to the future---great taste and healthy"/>
    <s v="Complete"/>
    <s v="Valid"/>
    <s v="High(4-5)"/>
    <s v="AEFVTTFB7NFHCAZVLUULL3YC7WMA"/>
    <s v="Casual User"/>
  </r>
  <r>
    <s v="AET6PNHHRUU54WP4OFZHYAU7KBKA"/>
    <x v="139"/>
    <n v="5"/>
    <d v="2025-02-06T00:27:14"/>
    <s v="homen"/>
    <s v="Love it"/>
    <s v="Complete"/>
    <s v="Valid"/>
    <s v="High(4-5)"/>
    <s v="AET6PNHHRUU54WP4OFZHYAU7KBKA"/>
    <s v="Casual User"/>
  </r>
  <r>
    <s v="AHUV6JS3SNZFQNQFXUDKBA72DNSQ"/>
    <x v="140"/>
    <n v="4"/>
    <d v="2025-02-06T03:19:12"/>
    <s v="homen"/>
    <s v="Read instructions, talk to experienced users and then enjoy this very good piece of equipment."/>
    <s v="Complete"/>
    <s v="Valid"/>
    <s v="High(4-5)"/>
    <s v="AHUV6JS3SNZFQNQFXUDKBA72DNSQ"/>
    <s v="Casual User"/>
  </r>
  <r>
    <s v="AHXONVJXS6KFLSBYAWMQYAB5P6JQ"/>
    <x v="137"/>
    <n v="5"/>
    <d v="2025-02-06T04:46:21"/>
    <s v="homen"/>
    <s v="Wonderful pressure cooker! Very sturdy and efficient"/>
    <s v="Complete"/>
    <s v="Valid"/>
    <s v="High(4-5)"/>
    <s v="AHXONVJXS6KFLSBYAWMQYAB5P6JQ"/>
    <s v="Casual User"/>
  </r>
  <r>
    <s v="AHG5QM4MKOFCXJWVDVWNLF42S2WQ"/>
    <x v="141"/>
    <n v="5"/>
    <d v="2025-02-06T05:16:19"/>
    <s v="homen"/>
    <s v="Impressive results!"/>
    <s v="Complete"/>
    <s v="Valid"/>
    <s v="High(4-5)"/>
    <s v="AHG5QM4MKOFCXJWVDVWNLF42S2WQ"/>
    <s v="Casual User"/>
  </r>
  <r>
    <s v="AE3PNVS6M2VT2ULP6PAYISVOKXAQ"/>
    <x v="142"/>
    <n v="5"/>
    <d v="2025-02-06T06:25:54"/>
    <s v="homen"/>
    <s v="Pressure Cooker"/>
    <s v="Complete"/>
    <s v="Valid"/>
    <s v="High(4-5)"/>
    <s v="AE3PNVS6M2VT2ULP6PAYISVOKXAQ"/>
    <s v="Casual User"/>
  </r>
  <r>
    <s v="AEIWLJG5KA6GRV66IRCCGUEUP73A"/>
    <x v="143"/>
    <n v="5"/>
    <d v="2025-02-06T09:18:10"/>
    <s v="homen"/>
    <s v="great value, sturdy cooker"/>
    <s v="Complete"/>
    <s v="Valid"/>
    <s v="High(4-5)"/>
    <s v="AEIWLJG5KA6GRV66IRCCGUEUP73A"/>
    <s v="Casual User"/>
  </r>
  <r>
    <s v="AGLZY6EFUHINYSW7LPU7HNWBFIXA"/>
    <x v="144"/>
    <n v="5"/>
    <d v="2025-02-06T15:10:48"/>
    <s v="homen"/>
    <s v="I really thought I would end up paying more!!"/>
    <s v="Complete"/>
    <s v="Valid"/>
    <s v="High(4-5)"/>
    <s v="AGLZY6EFUHINYSW7LPU7HNWBFIXA"/>
    <s v="Casual User"/>
  </r>
  <r>
    <s v="AHJMUF7CPNEJZZUXVCAK7KQRHI6A"/>
    <x v="145"/>
    <n v="4"/>
    <d v="2025-02-07T13:27:43"/>
    <s v="homen"/>
    <s v="Aluminum Trivet included instead of Stainless"/>
    <s v="Complete"/>
    <s v="Valid"/>
    <s v="High(4-5)"/>
    <s v="AHJMUF7CPNEJZZUXVCAK7KQRHI6A"/>
    <s v="Casual User"/>
  </r>
  <r>
    <s v="AF62RCQHBHLR7RTVQ3RXW7PFZAUA"/>
    <x v="146"/>
    <n v="5"/>
    <d v="2025-02-07T15:27:38"/>
    <s v="homen"/>
    <s v="Modern take on an old tech"/>
    <s v="Complete"/>
    <s v="Valid"/>
    <s v="High(4-5)"/>
    <s v="AF62RCQHBHLR7RTVQ3RXW7PFZAUA"/>
    <s v="Casual User"/>
  </r>
  <r>
    <s v="AHJ64Z5RDZCOUICREXSICDIUMROA"/>
    <x v="147"/>
    <n v="4"/>
    <d v="2025-02-07T17:38:00"/>
    <s v="homen"/>
    <s v="Pressure Cooker"/>
    <s v="Complete"/>
    <s v="Valid"/>
    <s v="High(4-5)"/>
    <s v="AHJ64Z5RDZCOUICREXSICDIUMROA"/>
    <s v="Casual User"/>
  </r>
  <r>
    <s v="AGRFRPTYNXGE3CGAIO7ZENQBUZWA"/>
    <x v="148"/>
    <n v="3"/>
    <d v="2025-02-08T00:34:31"/>
    <s v="homen"/>
    <s v="Not The Best Choice for Cooking Beans"/>
    <s v="Complete"/>
    <s v="Valid"/>
    <s v="Medium(3)"/>
    <s v="AGRFRPTYNXGE3CGAIO7ZENQBUZWA"/>
    <s v="Casual User"/>
  </r>
  <r>
    <s v="AHZOS45H5WKR7B2PWESHKQFB75SQ"/>
    <x v="149"/>
    <n v="5"/>
    <d v="2025-02-08T05:19:15"/>
    <s v="homen"/>
    <s v="Nice and madewell"/>
    <s v="Complete"/>
    <s v="Valid"/>
    <s v="High(4-5)"/>
    <s v="AHZOS45H5WKR7B2PWESHKQFB75SQ"/>
    <s v="Casual User"/>
  </r>
  <r>
    <s v="AEGI7HRSGXLKABXRNEZXHRSFIHKA"/>
    <x v="150"/>
    <n v="5"/>
    <d v="2025-02-08T05:33:23"/>
    <s v="homen"/>
    <s v="A good cooking tool"/>
    <s v="Complete"/>
    <s v="Valid"/>
    <s v="High(4-5)"/>
    <s v="AEGI7HRSGXLKABXRNEZXHRSFIHKA"/>
    <s v="Casual User"/>
  </r>
  <r>
    <s v="AFJAP2RUXWCRIF356GGACRNQLFBA"/>
    <x v="151"/>
    <n v="5"/>
    <d v="2025-02-08T12:55:26"/>
    <s v="homen"/>
    <s v="I love my pressure cooker. I give 5 â­ï¸"/>
    <s v="Complete"/>
    <s v="Valid"/>
    <s v="High(4-5)"/>
    <s v="AFJAP2RUXWCRIF356GGACRNQLFBA"/>
    <s v="Casual User"/>
  </r>
  <r>
    <s v="AEGUBOG4HFKND2TYI7FMSJRCLYRQ"/>
    <x v="152"/>
    <n v="4"/>
    <d v="2025-02-08T17:22:49"/>
    <s v="homen"/>
    <s v="Good size for us..."/>
    <s v="Complete"/>
    <s v="Valid"/>
    <s v="High(4-5)"/>
    <s v="AEGUBOG4HFKND2TYI7FMSJRCLYRQ"/>
    <s v="Casual User"/>
  </r>
  <r>
    <s v="AEUJ53NKXU75BT6LVFDQSOAZIJBQ"/>
    <x v="153"/>
    <n v="4"/>
    <d v="2025-02-08T19:53:34"/>
    <s v="homen"/>
    <s v="Troubleshooting Tips"/>
    <s v="Complete"/>
    <s v="Valid"/>
    <s v="High(4-5)"/>
    <s v="AEUJ53NKXU75BT6LVFDQSOAZIJBQ"/>
    <s v="Casual User"/>
  </r>
  <r>
    <s v="AG5VTTQKNBBVOCRRFD7SUISNIEOQ"/>
    <x v="154"/>
    <n v="5"/>
    <d v="2025-02-08T23:27:57"/>
    <s v="homen"/>
    <s v="No resulta para mÃ­"/>
    <s v="Complete"/>
    <s v="Valid"/>
    <s v="High(4-5)"/>
    <s v="AG5VTTQKNBBVOCRRFD7SUISNIEOQ"/>
    <s v="Casual User"/>
  </r>
  <r>
    <s v="AFLO7QKN3WVVES5ASJ5PBDHMKZLQ"/>
    <x v="155"/>
    <n v="5"/>
    <d v="2025-02-09T00:47:43"/>
    <s v="homen"/>
    <s v="Excellent value!"/>
    <s v="Complete"/>
    <s v="Valid"/>
    <s v="High(4-5)"/>
    <s v="AFLO7QKN3WVVES5ASJ5PBDHMKZLQ"/>
    <s v="Casual User"/>
  </r>
  <r>
    <s v="AEPV2UMXUSRISXHAY3YIJXACVKAA"/>
    <x v="156"/>
    <n v="5"/>
    <d v="2025-02-09T00:58:16"/>
    <s v="Toys, Games &amp; Hobbies"/>
    <s v="Awesome bike!"/>
    <s v="Complete"/>
    <s v="Valid"/>
    <s v="High(4-5)"/>
    <s v="AEPV2UMXUSRISXHAY3YIJXACVKAA"/>
    <s v="One-Time User"/>
  </r>
  <r>
    <s v="AH25MKZFA5IY5Y6DRFJNDZWVTAKA"/>
    <x v="157"/>
    <n v="5"/>
    <d v="2025-02-09T05:24:05"/>
    <s v="Toys, Games &amp; Hobbies"/>
    <s v="So cute!"/>
    <s v="Complete"/>
    <s v="Valid"/>
    <s v="High(4-5)"/>
    <s v="AH25MKZFA5IY5Y6DRFJNDZWVTAKA"/>
    <s v="One-Time User"/>
  </r>
  <r>
    <s v="AHCJMVSJK5B64P3XKP7KA2USN2VA"/>
    <x v="158"/>
    <n v="5"/>
    <d v="2025-02-09T13:47:20"/>
    <s v="Toys, Games &amp; Hobbies"/>
    <s v="Super cute bike"/>
    <s v="Complete"/>
    <s v="Valid"/>
    <s v="High(4-5)"/>
    <s v="AHCJMVSJK5B64P3XKP7KA2USN2VA"/>
    <s v="One-Time User"/>
  </r>
  <r>
    <s v="AEQTP6PWNPVJLPKDLDDXGZT634PQ"/>
    <x v="159"/>
    <n v="4"/>
    <d v="2025-02-09T16:40:07"/>
    <s v="Toys, Games &amp; Hobbies"/>
    <s v="My baby love it"/>
    <s v="Complete"/>
    <s v="Valid"/>
    <s v="High(4-5)"/>
    <s v="AEQTP6PWNPVJLPKDLDDXGZT634PQ"/>
    <s v="One-Time User"/>
  </r>
  <r>
    <s v="AHS6PPAS6542ISNDFOUTMUUI64WQ"/>
    <x v="160"/>
    <n v="5"/>
    <d v="2025-02-09T19:19:27"/>
    <s v="Toys, Games &amp; Hobbies"/>
    <s v="Beautiful"/>
    <s v="Complete"/>
    <s v="Valid"/>
    <s v="High(4-5)"/>
    <s v="AHS6PPAS6542ISNDFOUTMUUI64WQ"/>
    <s v="One-Time User"/>
  </r>
  <r>
    <s v="AH4IL3RXGZTAAGZJPEPPVFF5FCEA"/>
    <x v="161"/>
    <n v="5"/>
    <d v="2025-02-09T20:11:10"/>
    <s v="Toys, Games &amp; Hobbies"/>
    <s v="Nice toddler bicycle!"/>
    <s v="Complete"/>
    <s v="Valid"/>
    <s v="High(4-5)"/>
    <s v="AH4IL3RXGZTAAGZJPEPPVFF5FCEA"/>
    <s v="One-Time User"/>
  </r>
  <r>
    <s v="AGKPWPBGOYBHN2QHSXPB5DVOG3VQ"/>
    <x v="162"/>
    <n v="5"/>
    <d v="2025-02-09T22:06:21"/>
    <s v="Toys, Games &amp; Hobbies"/>
    <s v="Great Bike and Well Priced"/>
    <s v="Complete"/>
    <s v="Valid"/>
    <s v="High(4-5)"/>
    <s v="AGKPWPBGOYBHN2QHSXPB5DVOG3VQ"/>
    <s v="One-Time User"/>
  </r>
  <r>
    <s v="AH6B2LXNIJJDXABJU34SGTMSOUEQ"/>
    <x v="163"/>
    <n v="1"/>
    <d v="2025-02-10T05:29:46"/>
    <s v="Toys, Games &amp; Hobbies"/>
    <s v="Wheel frame warped"/>
    <s v="Complete"/>
    <s v="Valid"/>
    <s v="Low(1-2)"/>
    <s v="AH6B2LXNIJJDXABJU34SGTMSOUEQ"/>
    <s v="One-Time User"/>
  </r>
  <r>
    <s v="AFK2DMNJXE2U6UYCBMOIESOOX74Q"/>
    <x v="164"/>
    <n v="5"/>
    <d v="2025-02-10T14:56:29"/>
    <s v="Toys, Games &amp; Hobbies"/>
    <s v="Gift for someone special"/>
    <s v="Complete"/>
    <s v="Valid"/>
    <s v="High(4-5)"/>
    <s v="AFK2DMNJXE2U6UYCBMOIESOOX74Q"/>
    <s v="One-Time User"/>
  </r>
  <r>
    <s v="AETD5FYI43TGAJYLNP3PVJ67FHMA"/>
    <x v="165"/>
    <n v="5"/>
    <d v="2025-02-10T23:41:36"/>
    <s v="Toys, Games &amp; Hobbies"/>
    <s v="Love it !!"/>
    <s v="Complete"/>
    <s v="Valid"/>
    <s v="High(4-5)"/>
    <s v="AETD5FYI43TGAJYLNP3PVJ67FHMA"/>
    <s v="One-Time User"/>
  </r>
  <r>
    <s v="AFWYFGLDDATQN5UASEBJTQ73ZN3Q"/>
    <x v="166"/>
    <n v="5"/>
    <d v="2025-02-11T07:49:14"/>
    <s v="Toys, Games &amp; Hobbies"/>
    <s v="Great starter bike"/>
    <s v="Complete"/>
    <s v="Valid"/>
    <s v="High(4-5)"/>
    <s v="AFWYFGLDDATQN5UASEBJTQ73ZN3Q"/>
    <s v="One-Time User"/>
  </r>
  <r>
    <s v="AFF2UYMUAA556K3VNE4FGH3BNXDA"/>
    <x v="167"/>
    <n v="5"/>
    <d v="2025-02-11T09:27:56"/>
    <s v="Toys, Games &amp; Hobbies"/>
    <s v="Great bike"/>
    <s v="Complete"/>
    <s v="Valid"/>
    <s v="High(4-5)"/>
    <s v="AFF2UYMUAA556K3VNE4FGH3BNXDA"/>
    <s v="One-Time User"/>
  </r>
  <r>
    <s v="AFCZNVQCK2FRC36HIFOSGK43ETJA"/>
    <x v="168"/>
    <n v="3"/>
    <d v="2025-02-11T10:04:49"/>
    <s v="Toys, Games &amp; Hobbies"/>
    <s v="Damaged"/>
    <s v="Complete"/>
    <s v="Valid"/>
    <s v="Medium(3)"/>
    <s v="AFCZNVQCK2FRC36HIFOSGK43ETJA"/>
    <s v="One-Time User"/>
  </r>
  <r>
    <s v="AGI55HXF2HEG4273G254VQDAQVPA"/>
    <x v="169"/>
    <n v="4"/>
    <d v="2025-02-11T13:38:51"/>
    <s v="Toys, Games &amp; Hobbies"/>
    <s v="Itâ€™s cute but had an issue"/>
    <s v="Complete"/>
    <s v="Valid"/>
    <s v="High(4-5)"/>
    <s v="AGI55HXF2HEG4273G254VQDAQVPA"/>
    <s v="One-Time User"/>
  </r>
  <r>
    <s v="AFSP4SXUV4HHS6R5AFOFUK7PY2XA"/>
    <x v="170"/>
    <n v="4"/>
    <d v="2025-02-11T23:31:27"/>
    <s v="Toys, Games &amp; Hobbies"/>
    <s v="Heavy bike but looks nice"/>
    <s v="Complete"/>
    <s v="Valid"/>
    <s v="High(4-5)"/>
    <s v="AFSP4SXUV4HHS6R5AFOFUK7PY2XA"/>
    <s v="One-Time User"/>
  </r>
  <r>
    <s v="AFDFE6KNVCDW6VLTFOZYT4BFMHCA"/>
    <x v="171"/>
    <n v="5"/>
    <d v="2025-02-11T23:33:12"/>
    <s v="Toys, Games &amp; Hobbies"/>
    <s v="Great bike for 4 yo"/>
    <s v="Complete"/>
    <s v="Valid"/>
    <s v="High(4-5)"/>
    <s v="AFDFE6KNVCDW6VLTFOZYT4BFMHCA"/>
    <s v="One-Time User"/>
  </r>
  <r>
    <s v="AE3UCTV6YSXMCLQVERFGHS32FIZA"/>
    <x v="172"/>
    <n v="5"/>
    <d v="2025-02-12T02:23:05"/>
    <s v="Toys, Games &amp; Hobbies"/>
    <s v="Great kids bike"/>
    <s v="Complete"/>
    <s v="Valid"/>
    <s v="High(4-5)"/>
    <s v="AE3UCTV6YSXMCLQVERFGHS32FIZA"/>
    <s v="One-Time User"/>
  </r>
  <r>
    <s v="AHQOAYPEOOYGXOSKGHIEXKB3NC3Q"/>
    <x v="173"/>
    <n v="3"/>
    <d v="2025-02-12T10:27:40"/>
    <s v="Toys, Games &amp; Hobbies"/>
    <s v="Poor packaging"/>
    <s v="Complete"/>
    <s v="Valid"/>
    <s v="Medium(3)"/>
    <s v="AHQOAYPEOOYGXOSKGHIEXKB3NC3Q"/>
    <s v="One-Time User"/>
  </r>
  <r>
    <s v="AFAAMXCBNLZIIKWWRRENIUAECATA"/>
    <x v="174"/>
    <n v="5"/>
    <d v="2025-02-12T14:00:14"/>
    <s v="Toys, Games &amp; Hobbies"/>
    <s v="Who woulda thought...?!?"/>
    <s v="Complete"/>
    <s v="Valid"/>
    <s v="High(4-5)"/>
    <s v="AFAAMXCBNLZIIKWWRRENIUAECATA"/>
    <s v="One-Time User"/>
  </r>
  <r>
    <s v="AHZSEVADMFPJZ2BP5JFRSLC4EITQ"/>
    <x v="175"/>
    <n v="5"/>
    <d v="2025-02-13T05:40:50"/>
    <s v="Toys, Games &amp; Hobbies"/>
    <s v="This bike is great!"/>
    <s v="Complete"/>
    <s v="Valid"/>
    <s v="High(4-5)"/>
    <s v="AHZSEVADMFPJZ2BP5JFRSLC4EITQ"/>
    <s v="One-Time User"/>
  </r>
  <r>
    <s v="AG3CCWCRVH4D4SQOPPRKZGHSRD4A"/>
    <x v="176"/>
    <n v="5"/>
    <d v="2025-02-13T07:44:29"/>
    <s v="Sports, Outdoors &amp; Travel"/>
    <s v="Well made, perfect size"/>
    <s v="Complete"/>
    <s v="Valid"/>
    <s v="High(4-5)"/>
    <s v="AG3CCWCRVH4D4SQOPPRKZGHSRD4A"/>
    <s v="One-Time User"/>
  </r>
  <r>
    <s v="AEPKRJJXXQR6GR2YUZSTS7ENXAHA"/>
    <x v="177"/>
    <n v="5"/>
    <d v="2025-02-13T10:40:57"/>
    <s v="Sports, Outdoors &amp; Travel"/>
    <s v="Wonderful Thermos"/>
    <s v="Complete"/>
    <s v="Valid"/>
    <s v="High(4-5)"/>
    <s v="AEPKRJJXXQR6GR2YUZSTS7ENXAHA"/>
    <s v="One-Time User"/>
  </r>
  <r>
    <s v="AGO3KW4IZ7EWWVXRT3JQ667RAGLA"/>
    <x v="178"/>
    <n v="5"/>
    <d v="2025-02-13T10:44:24"/>
    <s v="Sports, Outdoors &amp; Travel"/>
    <s v="Love It!"/>
    <s v="Complete"/>
    <s v="Valid"/>
    <s v="High(4-5)"/>
    <s v="AGO3KW4IZ7EWWVXRT3JQ667RAGLA"/>
    <s v="One-Time User"/>
  </r>
  <r>
    <s v="AF7YZQWA4OLIREX65J3P4OVNTKLQ"/>
    <x v="179"/>
    <n v="5"/>
    <d v="2025-02-14T01:32:03"/>
    <s v="Sports, Outdoors &amp; Travel"/>
    <s v="Impressive Performance: Keeps Coffee Hot for Over 36 Hours!"/>
    <s v="Complete"/>
    <s v="Valid"/>
    <s v="High(4-5)"/>
    <s v="AF7YZQWA4OLIREX65J3P4OVNTKLQ"/>
    <s v="One-Time User"/>
  </r>
  <r>
    <s v="AFBFBDMQ6BQCZY2DW3Z45P74GDXQ"/>
    <x v="180"/>
    <n v="4"/>
    <d v="2025-02-14T07:22:09"/>
    <s v="Sports, Outdoors &amp; Travel"/>
    <s v="Thermos Stainless King"/>
    <s v="Complete"/>
    <s v="Valid"/>
    <s v="High(4-5)"/>
    <s v="AFBFBDMQ6BQCZY2DW3Z45P74GDXQ"/>
    <s v="One-Time User"/>
  </r>
  <r>
    <s v="AFGWTE5MBSKTT55XOKIHDILL7FCA"/>
    <x v="181"/>
    <n v="5"/>
    <d v="2025-02-14T10:11:12"/>
    <s v="Sports, Outdoors &amp; Travel"/>
    <s v="Great product"/>
    <s v="Complete"/>
    <s v="Valid"/>
    <s v="High(4-5)"/>
    <s v="AFGWTE5MBSKTT55XOKIHDILL7FCA"/>
    <s v="One-Time User"/>
  </r>
  <r>
    <s v="AFDFU6X6WUEN54ORKXKRDQSZTMTQ"/>
    <x v="182"/>
    <n v="5"/>
    <d v="2025-02-14T11:31:25"/>
    <s v="Sports, Outdoors &amp; Travel"/>
    <s v="Water still very hot after nearly 2 days"/>
    <s v="Complete"/>
    <s v="Valid"/>
    <s v="High(4-5)"/>
    <s v="AFDFU6X6WUEN54ORKXKRDQSZTMTQ"/>
    <s v="One-Time User"/>
  </r>
  <r>
    <s v="AH5AW2YMTHXJ7YXNKI6ZJZPBTP4Q"/>
    <x v="183"/>
    <n v="5"/>
    <d v="2025-02-14T11:41:58"/>
    <s v="Sports, Outdoors &amp; Travel"/>
    <s v="Easy to fill and carry"/>
    <s v="Complete"/>
    <s v="Valid"/>
    <s v="High(4-5)"/>
    <s v="AH5AW2YMTHXJ7YXNKI6ZJZPBTP4Q"/>
    <s v="One-Time User"/>
  </r>
  <r>
    <s v="AH27VPVTJDI43ZYYIV4FIAJC5ZVA"/>
    <x v="184"/>
    <n v="5"/>
    <d v="2025-02-14T13:47:33"/>
    <s v="Sports, Outdoors &amp; Travel"/>
    <s v="Excellent quality and excellent purchase / Excelente calidad y excelente compra"/>
    <s v="Complete"/>
    <s v="Valid"/>
    <s v="High(4-5)"/>
    <s v="AH27VPVTJDI43ZYYIV4FIAJC5ZVA"/>
    <s v="One-Time User"/>
  </r>
  <r>
    <s v="AHVZERGXOXKCMWFXA2ICTWAEB6OA"/>
    <x v="185"/>
    <n v="4"/>
    <d v="2025-02-14T19:03:46"/>
    <s v="Sports, Outdoors &amp; Travel"/>
    <s v="Average thermos"/>
    <s v="Complete"/>
    <s v="Valid"/>
    <s v="High(4-5)"/>
    <s v="AHVZERGXOXKCMWFXA2ICTWAEB6OA"/>
    <s v="One-Time User"/>
  </r>
  <r>
    <s v="AFIIXUKXTVY5FO6VIKWMO2X2X6OA"/>
    <x v="186"/>
    <n v="5"/>
    <d v="2025-02-14T19:52:23"/>
    <s v="Sports, Outdoors &amp; Travel"/>
    <s v="Great product"/>
    <s v="Complete"/>
    <s v="Valid"/>
    <s v="High(4-5)"/>
    <s v="AFIIXUKXTVY5FO6VIKWMO2X2X6OA"/>
    <s v="One-Time User"/>
  </r>
  <r>
    <s v="AGTSK6Q7WW6L57XNLK74RFMLIMDA"/>
    <x v="187"/>
    <n v="5"/>
    <d v="2025-02-14T21:53:48"/>
    <s v="Sports, Outdoors &amp; Travel"/>
    <s v="Excelente"/>
    <s v="Complete"/>
    <s v="Valid"/>
    <s v="High(4-5)"/>
    <s v="AGTSK6Q7WW6L57XNLK74RFMLIMDA"/>
    <s v="Casual User"/>
  </r>
  <r>
    <s v="AFILBBICXUE24XJMODAR2YCDVSOQ"/>
    <x v="188"/>
    <n v="5"/>
    <d v="2025-02-15T00:28:03"/>
    <s v="Sports, Outdoors &amp; Travel"/>
    <s v="Amazing. Still hot 24 hours later."/>
    <s v="Complete"/>
    <s v="Valid"/>
    <s v="High(4-5)"/>
    <s v="AFILBBICXUE24XJMODAR2YCDVSOQ"/>
    <s v="One-Time User"/>
  </r>
  <r>
    <s v="AFU5BORSTENRKUSXBMBRIYZPZMLA"/>
    <x v="189"/>
    <n v="4"/>
    <d v="2025-02-15T14:51:49"/>
    <s v="Sports, Outdoors &amp; Travel"/>
    <s v="Didn't keep my coffee warm"/>
    <s v="Complete"/>
    <s v="Valid"/>
    <s v="High(4-5)"/>
    <s v="AFU5BORSTENRKUSXBMBRIYZPZMLA"/>
    <s v="One-Time User"/>
  </r>
  <r>
    <s v="AH2UTJEZKRKOKDDG2P5CBGX2APAQ"/>
    <x v="190"/>
    <n v="5"/>
    <d v="2025-02-16T00:02:54"/>
    <s v="Sports, Outdoors &amp; Travel"/>
    <s v="Keeps Water Hot for Over 36 Hours!"/>
    <s v="Complete"/>
    <s v="Valid"/>
    <s v="High(4-5)"/>
    <s v="AH2UTJEZKRKOKDDG2P5CBGX2APAQ"/>
    <s v="One-Time User"/>
  </r>
  <r>
    <s v="AFS635VLSH7C2NBF57CGW7SHRQDA"/>
    <x v="191"/>
    <n v="5"/>
    <d v="2025-02-16T10:19:51"/>
    <s v="Sports, Outdoors &amp; Travel"/>
    <s v="Fantastic"/>
    <s v="Complete"/>
    <s v="Valid"/>
    <s v="High(4-5)"/>
    <s v="AFS635VLSH7C2NBF57CGW7SHRQDA"/>
    <s v="One-Time User"/>
  </r>
  <r>
    <s v="AFNES2JWQDJZGG4OIS54SPCD3QOA"/>
    <x v="192"/>
    <n v="5"/>
    <d v="2025-02-16T13:25:27"/>
    <s v="Sports, Outdoors &amp; Travel"/>
    <s v="Trusted Brand for a reason"/>
    <s v="Complete"/>
    <s v="Valid"/>
    <s v="High(4-5)"/>
    <s v="AFNES2JWQDJZGG4OIS54SPCD3QOA"/>
    <s v="One-Time User"/>
  </r>
  <r>
    <s v="AECW6DUFG22PS6BITVJOUG7QG4TA"/>
    <x v="193"/>
    <n v="5"/>
    <d v="2025-02-16T20:35:39"/>
    <s v="Sports, Outdoors &amp; Travel"/>
    <s v="Great purchase"/>
    <s v="Complete"/>
    <s v="Valid"/>
    <s v="High(4-5)"/>
    <s v="AECW6DUFG22PS6BITVJOUG7QG4TA"/>
    <s v="One-Time User"/>
  </r>
  <r>
    <s v="AGR244KLNNA2U2ANZJLU4DMPRXUQ"/>
    <x v="194"/>
    <n v="5"/>
    <d v="2025-02-16T23:50:27"/>
    <s v="Sports, Outdoors &amp; Travel"/>
    <s v="Lo super recomiendo"/>
    <s v="Complete"/>
    <s v="Valid"/>
    <s v="High(4-5)"/>
    <s v="AGR244KLNNA2U2ANZJLU4DMPRXUQ"/>
    <s v="One-Time User"/>
  </r>
  <r>
    <s v="AERWVDY5UIOV74HN4VGC4AZ4F4EA"/>
    <x v="195"/>
    <n v="5"/>
    <d v="2025-02-17T00:18:53"/>
    <s v="Sports, Outdoors &amp; Travel"/>
    <s v="Good size, great quality."/>
    <s v="Complete"/>
    <s v="Valid"/>
    <s v="High(4-5)"/>
    <s v="AERWVDY5UIOV74HN4VGC4AZ4F4EA"/>
    <s v="One-Time User"/>
  </r>
  <r>
    <s v="AEW4XSQTHQD6GZ3C5LZWOCVSVQ2Q"/>
    <x v="196"/>
    <n v="5"/>
    <d v="2025-02-17T03:08:38"/>
    <s v="Health, Wellness &amp; Medical Supplies"/>
    <s v="It Works"/>
    <s v="Complete"/>
    <s v="Valid"/>
    <s v="High(4-5)"/>
    <s v="AEW4XSQTHQD6GZ3C5LZWOCVSVQ2Q"/>
    <s v="One-Time User"/>
  </r>
  <r>
    <s v="AHPSUSZIZWO5HT3EEMQBYDZHR3EQ"/>
    <x v="197"/>
    <n v="5"/>
    <d v="2025-02-17T03:46:23"/>
    <s v="Health, Wellness &amp; Medical Supplies"/>
    <s v="Works fine, with additional benefits"/>
    <s v="Complete"/>
    <s v="Valid"/>
    <s v="High(4-5)"/>
    <s v="AHPSUSZIZWO5HT3EEMQBYDZHR3EQ"/>
    <s v="One-Time User"/>
  </r>
  <r>
    <s v="AEUOIOUIMNJRNT5HHEO6BQG2YLGQ"/>
    <x v="198"/>
    <n v="5"/>
    <d v="2025-02-18T07:03:36"/>
    <s v="Health, Wellness &amp; Medical Supplies"/>
    <s v="Accurate Blood Pressure Monitor"/>
    <s v="Complete"/>
    <s v="Valid"/>
    <s v="High(4-5)"/>
    <s v="AEUOIOUIMNJRNT5HHEO6BQG2YLGQ"/>
    <s v="One-Time User"/>
  </r>
  <r>
    <s v="AFWADFW73EZ6RCMWIBP6JN3M6EGA"/>
    <x v="199"/>
    <n v="4"/>
    <d v="2025-02-18T09:35:31"/>
    <s v="Health, Wellness &amp; Medical Supplies"/>
    <s v="Works well"/>
    <s v="Complete"/>
    <s v="Valid"/>
    <s v="High(4-5)"/>
    <s v="AFWADFW73EZ6RCMWIBP6JN3M6EGA"/>
    <s v="One-Time User"/>
  </r>
  <r>
    <s v="AF3HU7IYY3ES2I5Z6WS77CMRNCMA"/>
    <x v="200"/>
    <n v="5"/>
    <d v="2025-02-18T11:27:50"/>
    <s v="Health, Wellness &amp; Medical Supplies"/>
    <s v="Great machine"/>
    <s v="Complete"/>
    <s v="Valid"/>
    <s v="High(4-5)"/>
    <s v="AF3HU7IYY3ES2I5Z6WS77CMRNCMA"/>
    <s v="One-Time User"/>
  </r>
  <r>
    <s v="AEE5UGWFLCI5ODJS5CZFJAZLKSTQ"/>
    <x v="201"/>
    <n v="5"/>
    <d v="2025-02-18T20:10:22"/>
    <s v="Health, Wellness &amp; Medical Supplies"/>
    <s v="good blood pressure gauge"/>
    <s v="Complete"/>
    <s v="Valid"/>
    <s v="High(4-5)"/>
    <s v="AEE5UGWFLCI5ODJS5CZFJAZLKSTQ"/>
    <s v="One-Time User"/>
  </r>
  <r>
    <s v="AHDBCGX4MTATBTDGDPZACBCM4JTA"/>
    <x v="202"/>
    <n v="5"/>
    <d v="2025-02-19T00:27:53"/>
    <s v="Health, Wellness &amp; Medical Supplies"/>
    <s v="Good Fit Clear Instructions"/>
    <s v="Complete"/>
    <s v="Valid"/>
    <s v="High(4-5)"/>
    <s v="AHDBCGX4MTATBTDGDPZACBCM4JTA"/>
    <s v="One-Time User"/>
  </r>
  <r>
    <s v="AFXBTKICFGFRI3MQ2LZHZMEV6CUQ"/>
    <x v="203"/>
    <n v="4"/>
    <d v="2025-02-19T00:42:01"/>
    <s v="Health, Wellness &amp; Medical Supplies"/>
    <s v="Good deal, a must have home BP monitoring device."/>
    <s v="Complete"/>
    <s v="Valid"/>
    <s v="High(4-5)"/>
    <s v="AFXBTKICFGFRI3MQ2LZHZMEV6CUQ"/>
    <s v="One-Time User"/>
  </r>
  <r>
    <s v="AGMBNPP2A5VP4O7VOS7LBBM33UTA"/>
    <x v="204"/>
    <n v="5"/>
    <d v="2025-02-19T01:00:36"/>
    <s v="Health, Wellness &amp; Medical Supplies"/>
    <s v="Perfect for Simplifying Blood Pressure Tracking for My Mom"/>
    <s v="Complete"/>
    <s v="Valid"/>
    <s v="High(4-5)"/>
    <s v="AGMBNPP2A5VP4O7VOS7LBBM33UTA"/>
    <s v="One-Time User"/>
  </r>
  <r>
    <s v="AFFZVWC5SPCU5MRUDKCE42XSLEKA"/>
    <x v="205"/>
    <n v="4"/>
    <d v="2025-02-19T03:50:19"/>
    <s v="Health, Wellness &amp; Medical Supplies"/>
    <s v="Effortless Monitoring: A Smart Blood Pressure Monitor That Delivers!"/>
    <s v="Complete"/>
    <s v="Valid"/>
    <s v="High(4-5)"/>
    <s v="AFFZVWC5SPCU5MRUDKCE42XSLEKA"/>
    <s v="One-Time User"/>
  </r>
  <r>
    <s v="AGKHFWX5JOUYXBYHJXODKEJSGFSA"/>
    <x v="206"/>
    <n v="4"/>
    <d v="2025-02-19T10:24:29"/>
    <s v="Health, Wellness &amp; Medical Supplies"/>
    <s v="Pretty Easy to Use, Although Instructions Could be Clearer!"/>
    <s v="Complete"/>
    <s v="Valid"/>
    <s v="High(4-5)"/>
    <s v="AGKHFWX5JOUYXBYHJXODKEJSGFSA"/>
    <s v="One-Time User"/>
  </r>
  <r>
    <s v="AHFJ27N3RX7JBFNXM4CMWUD6OIAA"/>
    <x v="207"/>
    <n v="5"/>
    <d v="2025-02-19T11:52:42"/>
    <s v="Health, Wellness &amp; Medical Supplies"/>
    <s v="Compact"/>
    <s v="Complete"/>
    <s v="Valid"/>
    <s v="High(4-5)"/>
    <s v="AHFJ27N3RX7JBFNXM4CMWUD6OIAA"/>
    <s v="One-Time User"/>
  </r>
  <r>
    <s v="AH5YADHB7S4AVOEGWVISWJI2GSQA"/>
    <x v="208"/>
    <n v="5"/>
    <d v="2025-02-19T13:34:38"/>
    <s v="Health, Wellness &amp; Medical Supplies"/>
    <s v="The Blood Pressure Monitor That Doesnâ€™t Judge Your Extra Cup of Coffee"/>
    <s v="Complete"/>
    <s v="Valid"/>
    <s v="High(4-5)"/>
    <s v="AH5YADHB7S4AVOEGWVISWJI2GSQA"/>
    <s v="One-Time User"/>
  </r>
  <r>
    <s v="AHSXFPGEWTP6QM4CNETICMBUHODQ"/>
    <x v="209"/>
    <n v="4"/>
    <d v="2025-02-19T20:41:42"/>
    <s v="Health, Wellness &amp; Medical Supplies"/>
    <s v="Small unit easy operation"/>
    <s v="Complete"/>
    <s v="Valid"/>
    <s v="High(4-5)"/>
    <s v="AHSXFPGEWTP6QM4CNETICMBUHODQ"/>
    <s v="One-Time User"/>
  </r>
  <r>
    <s v="AFF4GYZWGV2YX2TORPTV6OBXBDFQ"/>
    <x v="210"/>
    <n v="5"/>
    <d v="2025-02-20T19:19:39"/>
    <s v="Health, Wellness &amp; Medical Supplies"/>
    <s v="Nice affordable BP checker!"/>
    <s v="Complete"/>
    <s v="Valid"/>
    <s v="High(4-5)"/>
    <s v="AFF4GYZWGV2YX2TORPTV6OBXBDFQ"/>
    <s v="One-Time User"/>
  </r>
  <r>
    <s v="AH6LSFSQCUT32TKOKWVTTHUBPOPA"/>
    <x v="211"/>
    <n v="4"/>
    <d v="2025-02-20T19:52:26"/>
    <s v="Health, Wellness &amp; Medical Supplies"/>
    <s v="I love the IOS app"/>
    <s v="Complete"/>
    <s v="Valid"/>
    <s v="High(4-5)"/>
    <s v="AH6LSFSQCUT32TKOKWVTTHUBPOPA"/>
    <s v="One-Time User"/>
  </r>
  <r>
    <s v="AFXPDOSSCWBYCBXKXT3NVWM7TDYQ"/>
    <x v="212"/>
    <n v="5"/>
    <d v="2025-02-20T21:07:54"/>
    <s v="Health, Wellness &amp; Medical Supplies"/>
    <s v="Love the App"/>
    <s v="Complete"/>
    <s v="Valid"/>
    <s v="High(4-5)"/>
    <s v="AFXPDOSSCWBYCBXKXT3NVWM7TDYQ"/>
    <s v="One-Time User"/>
  </r>
  <r>
    <s v="AEVPRW7N66QEVGCA5VQAGYYWYSVQ"/>
    <x v="213"/>
    <n v="5"/>
    <d v="2025-02-21T00:50:48"/>
    <s v="Health, Wellness &amp; Medical Supplies"/>
    <s v="Another great iHealth product"/>
    <s v="Complete"/>
    <s v="Valid"/>
    <s v="High(4-5)"/>
    <s v="AEVPRW7N66QEVGCA5VQAGYYWYSVQ"/>
    <s v="One-Time User"/>
  </r>
  <r>
    <s v="AFLLM3XMQ2YE7VDTWQRGGXYSBR7A"/>
    <x v="214"/>
    <n v="5"/>
    <d v="2025-02-21T07:49:06"/>
    <s v="Health, Wellness &amp; Medical Supplies"/>
    <s v="Blood Pressure monitor that works great."/>
    <s v="Complete"/>
    <s v="Valid"/>
    <s v="High(4-5)"/>
    <s v="AFLLM3XMQ2YE7VDTWQRGGXYSBR7A"/>
    <s v="One-Time User"/>
  </r>
  <r>
    <s v="AGWXEIUVZEVRKGWOCOLUDS2DNF3A"/>
    <x v="215"/>
    <n v="5"/>
    <d v="2025-02-21T09:14:08"/>
    <s v="Health, Wellness &amp; Medical Supplies"/>
    <s v="Get this one!"/>
    <s v="Complete"/>
    <s v="Valid"/>
    <s v="High(4-5)"/>
    <s v="AGWXEIUVZEVRKGWOCOLUDS2DNF3A"/>
    <s v="One-Time User"/>
  </r>
  <r>
    <s v="AF4ZMR4PCXCFWKAT4KYXKEPWACSQ"/>
    <x v="216"/>
    <n v="5"/>
    <d v="2025-02-21T10:35:04"/>
    <s v="Electronics"/>
    <s v="Rebel T7 Camera"/>
    <s v="Complete"/>
    <s v="Valid"/>
    <s v="High(4-5)"/>
    <s v="AF4ZMR4PCXCFWKAT4KYXKEPWACSQ"/>
    <s v="One-Time User"/>
  </r>
  <r>
    <s v="AGHP6YOFIPYGBDMPV64WTBTYUJYA"/>
    <x v="217"/>
    <n v="5"/>
    <d v="2025-02-21T18:48:37"/>
    <s v="Electronics"/>
    <s v="It is a great package but a buy a new neck strap if you can"/>
    <s v="Complete"/>
    <s v="Valid"/>
    <s v="High(4-5)"/>
    <s v="AGHP6YOFIPYGBDMPV64WTBTYUJYA"/>
    <s v="One-Time User"/>
  </r>
  <r>
    <s v="AEC2GAOSFKZIISCVQRKHDDKQCROQ"/>
    <x v="218"/>
    <n v="5"/>
    <d v="2025-02-22T03:41:02"/>
    <s v="Electronics"/>
    <s v="Great first DSLR camera!"/>
    <s v="Complete"/>
    <s v="Valid"/>
    <s v="High(4-5)"/>
    <s v="AEC2GAOSFKZIISCVQRKHDDKQCROQ"/>
    <s v="One-Time User"/>
  </r>
  <r>
    <s v="AHKCTGRGLED3HTFDBCH2UXC3KTRQ"/>
    <x v="219"/>
    <n v="5"/>
    <d v="2025-02-22T16:48:39"/>
    <s v="Electronics"/>
    <s v="Good camera"/>
    <s v="Complete"/>
    <s v="Valid"/>
    <s v="High(4-5)"/>
    <s v="AHKCTGRGLED3HTFDBCH2UXC3KTRQ"/>
    <s v="One-Time User"/>
  </r>
  <r>
    <s v="AFNZSQOZP2A6ROCI7UKIVUPFXGNQ"/>
    <x v="220"/>
    <n v="4"/>
    <d v="2025-02-23T00:20:59"/>
    <s v="Electronics"/>
    <s v="Great camera, easy to use but needs a power cord."/>
    <s v="Complete"/>
    <s v="Valid"/>
    <s v="High(4-5)"/>
    <s v="AFNZSQOZP2A6ROCI7UKIVUPFXGNQ"/>
    <s v="One-Time User"/>
  </r>
  <r>
    <s v="AG2QEMHG5PAZP3T2QHT76UHBV5PA"/>
    <x v="221"/>
    <n v="5"/>
    <d v="2025-02-23T02:52:29"/>
    <s v="Electronics"/>
    <s v="Canon camera"/>
    <s v="Complete"/>
    <s v="Valid"/>
    <s v="High(4-5)"/>
    <s v="AG2QEMHG5PAZP3T2QHT76UHBV5PA"/>
    <s v="One-Time User"/>
  </r>
  <r>
    <s v="AF7WKHB6VZ5E7EKJDQZXP6AMCZRA"/>
    <x v="222"/>
    <n v="5"/>
    <d v="2025-02-23T17:20:43"/>
    <s v="Electronics"/>
    <s v="Reliable camera.  Nice picture quality and easy for a novice to use."/>
    <s v="Complete"/>
    <s v="Valid"/>
    <s v="High(4-5)"/>
    <s v="AF7WKHB6VZ5E7EKJDQZXP6AMCZRA"/>
    <s v="One-Time User"/>
  </r>
  <r>
    <s v="AHHR5DD5WJPVPPHQSZ3PSJ3KB3SA"/>
    <x v="223"/>
    <n v="5"/>
    <d v="2025-02-23T17:44:23"/>
    <s v="Electronics"/>
    <s v="Stay on Point"/>
    <s v="Complete"/>
    <s v="Valid"/>
    <s v="High(4-5)"/>
    <s v="AHHR5DD5WJPVPPHQSZ3PSJ3KB3SA"/>
    <s v="One-Time User"/>
  </r>
  <r>
    <s v="AE3X5IDIEIK6UAOTFLX3JQ7RB34Q"/>
    <x v="224"/>
    <n v="4"/>
    <d v="2025-02-24T04:35:15"/>
    <s v="Electronics"/>
    <s v="Very Good overall"/>
    <s v="Complete"/>
    <s v="Valid"/>
    <s v="High(4-5)"/>
    <s v="AE3X5IDIEIK6UAOTFLX3JQ7RB34Q"/>
    <s v="One-Time User"/>
  </r>
  <r>
    <s v="AF4QZ7NEGKMWEA5TPRK5RPTO5KMA"/>
    <x v="225"/>
    <n v="3"/>
    <d v="2025-02-24T05:26:56"/>
    <s v="Electronics"/>
    <s v="Rebel T7 Camera"/>
    <s v="Complete"/>
    <s v="Valid"/>
    <s v="Medium(3)"/>
    <s v="AF4QZ7NEGKMWEA5TPRK5RPTO5KMA"/>
    <s v="One-Time User"/>
  </r>
  <r>
    <s v="AE3IBEGUMEPONK6CY2FCXBQ5TCTQ"/>
    <x v="226"/>
    <n v="5"/>
    <d v="2025-02-24T10:35:37"/>
    <s v="Electronics"/>
    <s v="Great"/>
    <s v="Complete"/>
    <s v="Valid"/>
    <s v="High(4-5)"/>
    <s v="AE3IBEGUMEPONK6CY2FCXBQ5TCTQ"/>
    <s v="One-Time User"/>
  </r>
  <r>
    <s v="AHTNQNNBP3CQFDSAOU5MUXMRBDEQ"/>
    <x v="227"/>
    <n v="4"/>
    <d v="2025-02-25T05:44:17"/>
    <s v="Electronics"/>
    <s v="Capturing Moments with Excellence"/>
    <s v="Complete"/>
    <s v="Valid"/>
    <s v="High(4-5)"/>
    <s v="AHTNQNNBP3CQFDSAOU5MUXMRBDEQ"/>
    <s v="One-Time User"/>
  </r>
  <r>
    <s v="AGZPEFB552DZ6AZZKG6SVCYEHMGQ"/>
    <x v="228"/>
    <n v="4"/>
    <d v="2025-02-25T11:39:35"/>
    <s v="Electronics"/>
    <s v="Camera bag to small for camera and accessories"/>
    <s v="Complete"/>
    <s v="Valid"/>
    <s v="High(4-5)"/>
    <s v="AGZPEFB552DZ6AZZKG6SVCYEHMGQ"/>
    <s v="One-Time User"/>
  </r>
  <r>
    <s v="AGJMSW4LH6FA45BDZ5PY75Q22CUQ"/>
    <x v="229"/>
    <n v="4"/>
    <d v="2025-02-25T13:57:13"/>
    <s v="Electronics"/>
    <s v="Spectacular"/>
    <s v="Complete"/>
    <s v="Valid"/>
    <s v="High(4-5)"/>
    <s v="AGJMSW4LH6FA45BDZ5PY75Q22CUQ"/>
    <s v="One-Time User"/>
  </r>
  <r>
    <s v="AFXSYYR2F72DTEUJWTZWQWKR2RFQ"/>
    <x v="230"/>
    <n v="5"/>
    <d v="2025-02-25T23:37:33"/>
    <s v="Electronics"/>
    <s v="Charger - EURO Plug"/>
    <s v="Complete"/>
    <s v="Valid"/>
    <s v="High(4-5)"/>
    <s v="AFXSYYR2F72DTEUJWTZWQWKR2RFQ"/>
    <s v="One-Time User"/>
  </r>
  <r>
    <s v="AFQMPCTZQACPW5WDCFBUUJLHSHFA"/>
    <x v="231"/>
    <n v="5"/>
    <d v="2025-02-26T04:09:39"/>
    <s v="Electronics"/>
    <s v="Good quality camera set up!"/>
    <s v="Complete"/>
    <s v="Valid"/>
    <s v="High(4-5)"/>
    <s v="AFQMPCTZQACPW5WDCFBUUJLHSHFA"/>
    <s v="One-Time User"/>
  </r>
  <r>
    <s v="AH4XPUB25VGRF47YNAMHB26C5VCQ"/>
    <x v="232"/>
    <n v="3"/>
    <d v="2025-02-26T12:48:31"/>
    <s v="Electronics"/>
    <s v="Less than $20 worth of extra &quot;lenses&quot;."/>
    <s v="Complete"/>
    <s v="Valid"/>
    <s v="Medium(3)"/>
    <s v="AH4XPUB25VGRF47YNAMHB26C5VCQ"/>
    <s v="One-Time User"/>
  </r>
  <r>
    <s v="AESQZEJCXKP4AZWAUAWBPA7WWV2A"/>
    <x v="233"/>
    <n v="3"/>
    <d v="2025-02-27T05:26:18"/>
    <s v="Electronics"/>
    <s v="Camera is great. Don't get the Bundle."/>
    <s v="Complete"/>
    <s v="Valid"/>
    <s v="Medium(3)"/>
    <s v="AESQZEJCXKP4AZWAUAWBPA7WWV2A"/>
    <s v="One-Time User"/>
  </r>
  <r>
    <s v="AEVHACNSBYPSDWXHVRUX4XVVDOWA"/>
    <x v="234"/>
    <n v="5"/>
    <d v="2025-02-27T07:27:52"/>
    <s v="Electronics"/>
    <s v="Great value, Good Package, not all &quot;Canon&quot; equipment"/>
    <s v="Complete"/>
    <s v="Valid"/>
    <s v="High(4-5)"/>
    <s v="AEVHACNSBYPSDWXHVRUX4XVVDOWA"/>
    <s v="One-Time User"/>
  </r>
  <r>
    <s v="AFTOHB7MHDEXQ37KTXGHUWWTMIXQ"/>
    <x v="235"/>
    <n v="5"/>
    <d v="2025-02-27T12:20:02"/>
    <s v="Electronics"/>
    <s v="Easy to use"/>
    <s v="Complete"/>
    <s v="Valid"/>
    <s v="High(4-5)"/>
    <s v="AFTOHB7MHDEXQ37KTXGHUWWTMIXQ"/>
    <s v="One-Time User"/>
  </r>
  <r>
    <s v="AFX6EN2AHOICHIIGWUQ7GHBI2BAQ"/>
    <x v="236"/>
    <n v="5"/>
    <d v="2025-02-27T17:00:34"/>
    <s v="Electronics"/>
    <s v="Perfect DSLR camera for starters"/>
    <s v="Complete"/>
    <s v="Valid"/>
    <s v="High(4-5)"/>
    <s v="AFX6EN2AHOICHIIGWUQ7GHBI2BAQ"/>
    <s v="One-Time User"/>
  </r>
  <r>
    <s v="AH6TYYXG6TSGI2MYOLCO34ICHCRA"/>
    <x v="237"/>
    <n v="4"/>
    <d v="2025-02-27T20:40:54"/>
    <s v="Electronics"/>
    <s v="Beginner, feels good to use"/>
    <s v="Complete"/>
    <s v="Valid"/>
    <s v="High(4-5)"/>
    <s v="AH6TYYXG6TSGI2MYOLCO34ICHCRA"/>
    <s v="One-Time User"/>
  </r>
  <r>
    <s v="AF6KOXT4UGGVCPICL6KICX6G6SSQ"/>
    <x v="238"/>
    <n v="5"/>
    <d v="2025-02-27T21:17:11"/>
    <s v="Electronics"/>
    <s v="Very good quality"/>
    <s v="Complete"/>
    <s v="Valid"/>
    <s v="High(4-5)"/>
    <s v="AF6KOXT4UGGVCPICL6KICX6G6SSQ"/>
    <s v="One-Time User"/>
  </r>
  <r>
    <s v="AENXR7IOHGOW4QY5VPVSUNJ4IROA"/>
    <x v="239"/>
    <n v="5"/>
    <d v="2025-02-27T22:37:20"/>
    <s v="Electronics"/>
    <s v="Amazing Camera, &quot;Okay&quot; bundle"/>
    <s v="Complete"/>
    <s v="Valid"/>
    <s v="High(4-5)"/>
    <s v="AENXR7IOHGOW4QY5VPVSUNJ4IROA"/>
    <s v="One-Time User"/>
  </r>
  <r>
    <s v="AFA5XGQO7JDKBFP3CNZEVMUNU3KA"/>
    <x v="240"/>
    <n v="3"/>
    <d v="2025-02-28T13:50:37"/>
    <s v="Electronics"/>
    <s v="Unsure about value of this"/>
    <s v="Complete"/>
    <s v="Valid"/>
    <s v="Medium(3)"/>
    <s v="AFA5XGQO7JDKBFP3CNZEVMUNU3KA"/>
    <s v="One-Time User"/>
  </r>
  <r>
    <s v="AHFTHBWQFOEXNOECLHIMSZ5MNT4Q"/>
    <x v="241"/>
    <n v="4"/>
    <d v="2025-02-28T22:11:53"/>
    <s v="Electronics"/>
    <s v="Piece of bundle missing"/>
    <s v="Complete"/>
    <s v="Valid"/>
    <s v="High(4-5)"/>
    <s v="AHFTHBWQFOEXNOECLHIMSZ5MNT4Q"/>
    <s v="One-Time User"/>
  </r>
  <r>
    <s v="AGOVDIJJWG5REAIXCEBVFGI6EPHQ"/>
    <x v="242"/>
    <n v="3"/>
    <d v="2025-03-01T01:43:27"/>
    <s v="Electronics"/>
    <s v="Forget the &quot;Bundle&quot;"/>
    <s v="Complete"/>
    <s v="Valid"/>
    <s v="Medium(3)"/>
    <s v="AGOVDIJJWG5REAIXCEBVFGI6EPHQ"/>
    <s v="One-Time User"/>
  </r>
  <r>
    <s v="AHTESKCXKMXEOBN5MGTHBP4YGY3A"/>
    <x v="243"/>
    <n v="5"/>
    <d v="2025-03-01T04:18:23"/>
    <s v="Electronics"/>
    <s v="LOVE LOVE LOVE"/>
    <s v="Complete"/>
    <s v="Valid"/>
    <s v="High(4-5)"/>
    <s v="AHTESKCXKMXEOBN5MGTHBP4YGY3A"/>
    <s v="One-Time User"/>
  </r>
  <r>
    <s v="AH3NLHDJTNK3E4H56XLVIJMLGCLA"/>
    <x v="244"/>
    <n v="5"/>
    <d v="2025-03-01T08:14:53"/>
    <s v="Electronics"/>
    <s v="Iâ€™m a Canon Fan"/>
    <s v="Complete"/>
    <s v="Valid"/>
    <s v="High(4-5)"/>
    <s v="AH3NLHDJTNK3E4H56XLVIJMLGCLA"/>
    <s v="One-Time User"/>
  </r>
  <r>
    <s v="AFHN77KSITWMIXXTP6A7J4S3WH7Q"/>
    <x v="245"/>
    <n v="5"/>
    <d v="2025-03-01T08:33:54"/>
    <s v="Electronics"/>
    <s v="Perfect starter kit"/>
    <s v="Complete"/>
    <s v="Valid"/>
    <s v="High(4-5)"/>
    <s v="AFHN77KSITWMIXXTP6A7J4S3WH7Q"/>
    <s v="One-Time User"/>
  </r>
  <r>
    <s v="AHUST5J4ZL6U4NW4I2SW5TFTAKEQ"/>
    <x v="246"/>
    <n v="5"/>
    <d v="2025-03-01T08:35:03"/>
    <s v="Grocery &amp; Gourmet Food"/>
    <s v="Delicious Cheese Powder!"/>
    <s v="Complete"/>
    <s v="Valid"/>
    <s v="High(4-5)"/>
    <s v="AHUST5J4ZL6U4NW4I2SW5TFTAKEQ"/>
    <s v="One-Time User"/>
  </r>
  <r>
    <s v="AGBC2NTWPTX4DYITK7RHTP5BGF7A"/>
    <x v="247"/>
    <n v="5"/>
    <d v="2025-03-01T09:58:51"/>
    <s v="Grocery &amp; Gourmet Food"/>
    <s v="Love this cheese product"/>
    <s v="Complete"/>
    <s v="Valid"/>
    <s v="High(4-5)"/>
    <s v="AGBC2NTWPTX4DYITK7RHTP5BGF7A"/>
    <s v="One-Time User"/>
  </r>
  <r>
    <s v="AESDS6RIZIFXYY5NFDRMCRGHCHKA"/>
    <x v="248"/>
    <n v="5"/>
    <d v="2025-03-01T19:06:53"/>
    <s v="Grocery &amp; Gourmet Food"/>
    <s v="Better than Kraft Macaroni and Cheese sauce, versatile, large package."/>
    <s v="Complete"/>
    <s v="Valid"/>
    <s v="High(4-5)"/>
    <s v="AESDS6RIZIFXYY5NFDRMCRGHCHKA"/>
    <s v="One-Time User"/>
  </r>
  <r>
    <s v="AFUJAPYW2DB3HJEPKBJ4V4L2XWPA"/>
    <x v="249"/>
    <n v="4"/>
    <d v="2025-03-01T22:45:03"/>
    <s v="Grocery &amp; Gourmet Food"/>
    <s v="Not Kraft"/>
    <s v="Complete"/>
    <s v="Valid"/>
    <s v="High(4-5)"/>
    <s v="AFUJAPYW2DB3HJEPKBJ4V4L2XWPA"/>
    <s v="One-Time User"/>
  </r>
  <r>
    <s v="AF2BLE54TEMGZ546U763ZHZRXC4A"/>
    <x v="250"/>
    <n v="5"/>
    <d v="2025-03-02T00:32:29"/>
    <s v="Grocery &amp; Gourmet Food"/>
    <s v="looooong term pantry, emergency prep, 25 year shelf life unopened, stacking calories"/>
    <s v="Complete"/>
    <s v="Valid"/>
    <s v="High(4-5)"/>
    <s v="AF2BLE54TEMGZ546U763ZHZRXC4A"/>
    <s v="Casual User"/>
  </r>
  <r>
    <s v="AEA2R566HRPLDPMCTHYRLPZLCGUQ"/>
    <x v="251"/>
    <n v="5"/>
    <d v="2025-03-02T02:48:39"/>
    <s v="Grocery &amp; Gourmet Food"/>
    <s v="Item just as described."/>
    <s v="Complete"/>
    <s v="Valid"/>
    <s v="High(4-5)"/>
    <s v="AEA2R566HRPLDPMCTHYRLPZLCGUQ"/>
    <s v="One-Time User"/>
  </r>
  <r>
    <s v="AGN5E2XZAD5HGDXNY462UYI5XAJQ"/>
    <x v="252"/>
    <n v="5"/>
    <d v="2025-03-02T08:52:46"/>
    <s v="Grocery &amp; Gourmet Food"/>
    <s v="Supplies for bulk Mac n Cheese"/>
    <s v="Complete"/>
    <s v="Valid"/>
    <s v="High(4-5)"/>
    <s v="AGN5E2XZAD5HGDXNY462UYI5XAJQ"/>
    <s v="One-Time User"/>
  </r>
  <r>
    <s v="AH5PIKFXD5X6CE7ABYQEUSKWANDQ"/>
    <x v="253"/>
    <n v="3"/>
    <d v="2025-03-02T09:10:26"/>
    <s v="Grocery &amp; Gourmet Food"/>
    <s v="Cheese Powder"/>
    <s v="Complete"/>
    <s v="Valid"/>
    <s v="Medium(3)"/>
    <s v="AH5PIKFXD5X6CE7ABYQEUSKWANDQ"/>
    <s v="One-Time User"/>
  </r>
  <r>
    <s v="AGZMI42HM5KQMEPAEZ66WZWWXEFA"/>
    <x v="254"/>
    <n v="4"/>
    <d v="2025-03-02T18:59:23"/>
    <s v="Grocery &amp; Gourmet Food"/>
    <s v="Tasty, Handy, Tastes like cheese, but lots of sodium"/>
    <s v="Complete"/>
    <s v="Valid"/>
    <s v="High(4-5)"/>
    <s v="AGZMI42HM5KQMEPAEZ66WZWWXEFA"/>
    <s v="One-Time User"/>
  </r>
  <r>
    <s v="AF5RIYLOWQ5RGIGVAFYEHM3H46VQ"/>
    <x v="255"/>
    <n v="5"/>
    <d v="2025-03-02T23:52:41"/>
    <s v="Grocery &amp; Gourmet Food"/>
    <s v="I believe it's cheddar"/>
    <s v="Complete"/>
    <s v="Valid"/>
    <s v="High(4-5)"/>
    <s v="AF5RIYLOWQ5RGIGVAFYEHM3H46VQ"/>
    <s v="One-Time User"/>
  </r>
  <r>
    <s v="AHA24MQV7CXUYHC4E6T2LEDFOH2Q"/>
    <x v="256"/>
    <n v="3"/>
    <d v="2025-03-03T03:22:45"/>
    <s v="Grocery &amp; Gourmet Food"/>
    <s v="Decent but  misses the mark"/>
    <s v="Complete"/>
    <s v="Valid"/>
    <s v="Medium(3)"/>
    <s v="AHA24MQV7CXUYHC4E6T2LEDFOH2Q"/>
    <s v="One-Time User"/>
  </r>
  <r>
    <s v="AGWCLEHBIOPEV2HCDI5Y25QSL6RA"/>
    <x v="257"/>
    <n v="5"/>
    <d v="2025-03-03T06:18:25"/>
    <s v="Grocery &amp; Gourmet Food"/>
    <s v="Tastes great but be aware-"/>
    <s v="Complete"/>
    <s v="Valid"/>
    <s v="High(4-5)"/>
    <s v="AGWCLEHBIOPEV2HCDI5Y25QSL6RA"/>
    <s v="One-Time User"/>
  </r>
  <r>
    <s v="AGQ2TSBBVKJQQCIBQQVSNB256PTA"/>
    <x v="258"/>
    <n v="5"/>
    <d v="2025-03-03T08:26:22"/>
    <s v="Grocery &amp; Gourmet Food"/>
    <s v="Nice to keep on hand! Highly recommend!"/>
    <s v="Complete"/>
    <s v="Valid"/>
    <s v="High(4-5)"/>
    <s v="AGQ2TSBBVKJQQCIBQQVSNB256PTA"/>
    <s v="One-Time User"/>
  </r>
  <r>
    <s v="AE2MJATCXASYYSC6P4YBUJBGPUBQ"/>
    <x v="259"/>
    <n v="3"/>
    <d v="2025-03-03T10:08:13"/>
    <s v="Grocery &amp; Gourmet Food"/>
    <s v="If vanilla pudding were cheese flavored"/>
    <s v="Complete"/>
    <s v="Valid"/>
    <s v="Medium(3)"/>
    <s v="AE2MJATCXASYYSC6P4YBUJBGPUBQ"/>
    <s v="One-Time User"/>
  </r>
  <r>
    <s v="AGDWQDNBBYRU2Z532RZEHU6AKDMA"/>
    <x v="260"/>
    <n v="5"/>
    <d v="2025-03-03T12:11:29"/>
    <s v="Grocery &amp; Gourmet Food"/>
    <s v="love it"/>
    <s v="Complete"/>
    <s v="Valid"/>
    <s v="High(4-5)"/>
    <s v="AGDWQDNBBYRU2Z532RZEHU6AKDMA"/>
    <s v="One-Time User"/>
  </r>
  <r>
    <s v="AFECXW3ALJPA7GX2PFT5XXOWDNKA"/>
    <x v="261"/>
    <n v="4"/>
    <d v="2025-03-03T19:27:33"/>
    <s v="Grocery &amp; Gourmet Food"/>
    <s v="Pretty good but not good on its own"/>
    <s v="Complete"/>
    <s v="Valid"/>
    <s v="High(4-5)"/>
    <s v="AFECXW3ALJPA7GX2PFT5XXOWDNKA"/>
    <s v="One-Time User"/>
  </r>
  <r>
    <s v="AGGRVANKCCCQETJ6FGKI2H5PZAHQ"/>
    <x v="262"/>
    <n v="5"/>
    <d v="2025-03-03T19:49:53"/>
    <s v="Grocery &amp; Gourmet Food"/>
    <s v="Great for long term food storage"/>
    <s v="Complete"/>
    <s v="Valid"/>
    <s v="High(4-5)"/>
    <s v="AGGRVANKCCCQETJ6FGKI2H5PZAHQ"/>
    <s v="One-Time User"/>
  </r>
  <r>
    <s v="AE5IJONLM63VTRKFRULZGRDUKBTQ"/>
    <x v="263"/>
    <n v="5"/>
    <d v="2025-03-04T00:07:57"/>
    <s v="Grocery &amp; Gourmet Food"/>
    <s v="Arrived in excellent shape. 15 months old but 30% off coupon made it worth while."/>
    <s v="Complete"/>
    <s v="Valid"/>
    <s v="High(4-5)"/>
    <s v="AE5IJONLM63VTRKFRULZGRDUKBTQ"/>
    <s v="One-Time User"/>
  </r>
  <r>
    <s v="AEVYOPJQBAWABWO632V43TTCPMQQ"/>
    <x v="264"/>
    <n v="5"/>
    <d v="2025-03-04T03:08:25"/>
    <s v="Grocery &amp; Gourmet Food"/>
    <s v="Great taste, easy to use, LOTS in the can"/>
    <s v="Complete"/>
    <s v="Valid"/>
    <s v="High(4-5)"/>
    <s v="AEVYOPJQBAWABWO632V43TTCPMQQ"/>
    <s v="One-Time User"/>
  </r>
  <r>
    <s v="AGINFXY5FEPZF57RHY4ZSI3HVJLA"/>
    <x v="265"/>
    <n v="5"/>
    <d v="2025-03-04T10:59:46"/>
    <s v="Grocery &amp; Gourmet Food"/>
    <s v="Super fast shipping just as pictured!"/>
    <s v="Complete"/>
    <s v="Valid"/>
    <s v="High(4-5)"/>
    <s v="AGINFXY5FEPZF57RHY4ZSI3HVJLA"/>
    <s v="One-Time User"/>
  </r>
  <r>
    <s v="AFUWHVGJIEWEIULKLQRTME3UJPQQ"/>
    <x v="266"/>
    <n v="5"/>
    <d v="2025-03-04T17:44:46"/>
    <s v="Toys, Games &amp; Hobbies"/>
    <s v="Checkmate in Style: The Perfect Blend of Tradition and Portability!"/>
    <s v="Complete"/>
    <s v="Valid"/>
    <s v="High(4-5)"/>
    <s v="AFUWHVGJIEWEIULKLQRTME3UJPQQ"/>
    <s v="One-Time User"/>
  </r>
  <r>
    <s v="AEHK4Q6AXU7DLWSIGWR5QOKK2YEA"/>
    <x v="267"/>
    <n v="5"/>
    <d v="2025-03-04T18:03:11"/>
    <s v="Toys, Games &amp; Hobbies"/>
    <s v="Very sturdy"/>
    <s v="Complete"/>
    <s v="Valid"/>
    <s v="High(4-5)"/>
    <s v="AEHK4Q6AXU7DLWSIGWR5QOKK2YEA"/>
    <s v="One-Time User"/>
  </r>
  <r>
    <s v="AG7SMCXVRNWIHT4NBVB6QNDSN5OA"/>
    <x v="268"/>
    <n v="5"/>
    <d v="2025-03-05T02:37:34"/>
    <s v="Toys, Games &amp; Hobbies"/>
    <s v="Excellent Magnetic Chess Set !"/>
    <s v="Complete"/>
    <s v="Valid"/>
    <s v="High(4-5)"/>
    <s v="AG7SMCXVRNWIHT4NBVB6QNDSN5OA"/>
    <s v="One-Time User"/>
  </r>
  <r>
    <s v="AGQ72UQUDFKEB4CN6VXHSTGUO6AQ"/>
    <x v="269"/>
    <n v="5"/>
    <d v="2025-03-05T04:02:45"/>
    <s v="Toys, Games &amp; Hobbies"/>
    <s v="Beautiful chess set that travels well!"/>
    <s v="Complete"/>
    <s v="Valid"/>
    <s v="High(4-5)"/>
    <s v="AGQ72UQUDFKEB4CN6VXHSTGUO6AQ"/>
    <s v="One-Time User"/>
  </r>
  <r>
    <s v="AH46RSX2Z4NHX36B6UMCEFEEHYLQ"/>
    <x v="270"/>
    <n v="4"/>
    <d v="2025-03-05T11:01:17"/>
    <s v="Toys, Games &amp; Hobbies"/>
    <s v="Nice Set. Good Price."/>
    <s v="Complete"/>
    <s v="Valid"/>
    <s v="High(4-5)"/>
    <s v="AH46RSX2Z4NHX36B6UMCEFEEHYLQ"/>
    <s v="One-Time User"/>
  </r>
  <r>
    <s v="AHWS7UTVIWIQN67MVYIJVABEMXHA"/>
    <x v="271"/>
    <n v="5"/>
    <d v="2025-03-05T14:24:28"/>
    <s v="Toys, Games &amp; Hobbies"/>
    <s v="Great Quality for the price."/>
    <s v="Complete"/>
    <s v="Valid"/>
    <s v="High(4-5)"/>
    <s v="AHWS7UTVIWIQN67MVYIJVABEMXHA"/>
    <s v="One-Time User"/>
  </r>
  <r>
    <s v="AGEOPVR2EZFXK4VKO4J5AE6LORIA"/>
    <x v="272"/>
    <n v="5"/>
    <d v="2025-03-05T22:31:45"/>
    <s v="Toys, Games &amp; Hobbies"/>
    <s v="Solid quality."/>
    <s v="Complete"/>
    <s v="Valid"/>
    <s v="High(4-5)"/>
    <s v="AGEOPVR2EZFXK4VKO4J5AE6LORIA"/>
    <s v="Casual User"/>
  </r>
  <r>
    <s v="AE5HAXSSIX6WJ4MWWH77XKXF45GQ"/>
    <x v="273"/>
    <n v="5"/>
    <d v="2025-03-06T02:19:42"/>
    <s v="Toys, Games &amp; Hobbies"/>
    <s v="Beautifully crafted"/>
    <s v="Complete"/>
    <s v="Valid"/>
    <s v="High(4-5)"/>
    <s v="AE5HAXSSIX6WJ4MWWH77XKXF45GQ"/>
    <s v="One-Time User"/>
  </r>
  <r>
    <s v="AFIW7QXGVIKQ3SJRNZP574EKP6MQ"/>
    <x v="274"/>
    <n v="5"/>
    <d v="2025-03-06T03:05:41"/>
    <s v="Toys, Games &amp; Hobbies"/>
    <s v="Great Quality!"/>
    <s v="Complete"/>
    <s v="Valid"/>
    <s v="High(4-5)"/>
    <s v="AFIW7QXGVIKQ3SJRNZP574EKP6MQ"/>
    <s v="One-Time User"/>
  </r>
  <r>
    <s v="AF26PPW7YOCTQ4PFKODTOZYGEZHQ"/>
    <x v="275"/>
    <n v="5"/>
    <d v="2025-03-06T10:30:44"/>
    <s v="Toys, Games &amp; Hobbies"/>
    <s v="Beautiful set"/>
    <s v="Complete"/>
    <s v="Valid"/>
    <s v="High(4-5)"/>
    <s v="AF26PPW7YOCTQ4PFKODTOZYGEZHQ"/>
    <s v="One-Time User"/>
  </r>
  <r>
    <s v="AF326PRBN45WYA7IGCWBXOPULBNQ"/>
    <x v="276"/>
    <n v="4"/>
    <d v="2025-03-06T14:07:54"/>
    <s v="Toys, Games &amp; Hobbies"/>
    <s v="Nice except for checkers."/>
    <s v="Complete"/>
    <s v="Valid"/>
    <s v="High(4-5)"/>
    <s v="AF326PRBN45WYA7IGCWBXOPULBNQ"/>
    <s v="One-Time User"/>
  </r>
  <r>
    <s v="AGJXWNDDKQXM2QYSEWBD5H45W2XA"/>
    <x v="277"/>
    <n v="5"/>
    <d v="2025-03-06T14:37:55"/>
    <s v="Toys, Games &amp; Hobbies"/>
    <s v="very pleased !!!"/>
    <s v="Complete"/>
    <s v="Valid"/>
    <s v="High(4-5)"/>
    <s v="AGJXWNDDKQXM2QYSEWBD5H45W2XA"/>
    <s v="One-Time User"/>
  </r>
  <r>
    <s v="AGIXZNTB7XZMGZPLW7J4VQCAJKWA"/>
    <x v="278"/>
    <n v="5"/>
    <d v="2025-03-07T03:54:29"/>
    <s v="Toys, Games &amp; Hobbies"/>
    <s v="This is what I wanted, high quality and beautiful!"/>
    <s v="Complete"/>
    <s v="Valid"/>
    <s v="High(4-5)"/>
    <s v="AGIXZNTB7XZMGZPLW7J4VQCAJKWA"/>
    <s v="One-Time User"/>
  </r>
  <r>
    <s v="AGZP4U474HLGQGAT3ARDADAZHBOA"/>
    <x v="279"/>
    <n v="5"/>
    <d v="2025-03-07T21:38:18"/>
    <s v="Toys, Games &amp; Hobbies"/>
    <s v="Magnetic chess boardâ€¦LOVE!"/>
    <s v="Complete"/>
    <s v="Valid"/>
    <s v="High(4-5)"/>
    <s v="AGZP4U474HLGQGAT3ARDADAZHBOA"/>
    <s v="One-Time User"/>
  </r>
  <r>
    <s v="AFHBL6TP4XPEUXCZRFBIQFVSWQVA"/>
    <x v="280"/>
    <n v="5"/>
    <d v="2025-03-08T00:21:44"/>
    <s v="Toys, Games &amp; Hobbies"/>
    <s v="Beautiful chess set"/>
    <s v="Complete"/>
    <s v="Valid"/>
    <s v="High(4-5)"/>
    <s v="AFHBL6TP4XPEUXCZRFBIQFVSWQVA"/>
    <s v="One-Time User"/>
  </r>
  <r>
    <s v="AFANMTP7YWG4HCU2SEH4LVUT7XLA"/>
    <x v="281"/>
    <n v="5"/>
    <d v="2025-03-08T11:07:40"/>
    <s v="Toys, Games &amp; Hobbies"/>
    <s v="Chess game set! I liked that it was portable"/>
    <s v="Complete"/>
    <s v="Valid"/>
    <s v="High(4-5)"/>
    <s v="AFANMTP7YWG4HCU2SEH4LVUT7XLA"/>
    <s v="One-Time User"/>
  </r>
  <r>
    <s v="AFCAB5QSPSWKHTWQ3XEHYGMTXBVA"/>
    <x v="282"/>
    <n v="5"/>
    <d v="2025-03-09T12:03:34"/>
    <s v="Toys, Games &amp; Hobbies"/>
    <s v="Great quality!"/>
    <s v="Complete"/>
    <s v="Valid"/>
    <s v="High(4-5)"/>
    <s v="AFCAB5QSPSWKHTWQ3XEHYGMTXBVA"/>
    <s v="One-Time User"/>
  </r>
  <r>
    <s v="AHBH6ENRQ5GAMF625UH6X2NDDXNQ"/>
    <x v="283"/>
    <n v="5"/>
    <d v="2025-03-09T14:03:08"/>
    <s v="Toys, Games &amp; Hobbies"/>
    <s v="Magnets are strong"/>
    <s v="Complete"/>
    <s v="Valid"/>
    <s v="High(4-5)"/>
    <s v="AHBH6ENRQ5GAMF625UH6X2NDDXNQ"/>
    <s v="One-Time User"/>
  </r>
  <r>
    <s v="AENBOCOZCJNDWNMU5DX6V7MMIEAQ"/>
    <x v="284"/>
    <n v="5"/>
    <d v="2025-03-09T23:45:52"/>
    <s v="Toys, Games &amp; Hobbies"/>
    <s v="really nice set"/>
    <s v="Complete"/>
    <s v="Valid"/>
    <s v="High(4-5)"/>
    <s v="AENBOCOZCJNDWNMU5DX6V7MMIEAQ"/>
    <s v="One-Time User"/>
  </r>
  <r>
    <s v="AGTRDY5HAXRVN7UBZTXSOFFGPKHQ"/>
    <x v="285"/>
    <n v="5"/>
    <d v="2025-03-10T00:53:45"/>
    <s v="Toys, Games &amp; Hobbies"/>
    <s v="Love it"/>
    <s v="Complete"/>
    <s v="Valid"/>
    <s v="High(4-5)"/>
    <s v="AGTRDY5HAXRVN7UBZTXSOFFGPKHQ"/>
    <s v="One-Time User"/>
  </r>
  <r>
    <s v="AGDOPWXF6VZ7NTNAV3HPI4BH32PQ"/>
    <x v="286"/>
    <n v="5"/>
    <d v="2025-03-10T05:05:02"/>
    <s v="Grocery &amp; Gourmet Food"/>
    <s v="Great Value"/>
    <s v="Complete"/>
    <s v="Valid"/>
    <s v="High(4-5)"/>
    <s v="AGDOPWXF6VZ7NTNAV3HPI4BH32PQ"/>
    <s v="One-Time User"/>
  </r>
  <r>
    <s v="AGX222DMXY7RVWW7E4GETHR6QYEQ"/>
    <x v="287"/>
    <n v="5"/>
    <d v="2025-03-10T07:22:57"/>
    <s v="Grocery &amp; Gourmet Food"/>
    <s v="Very good variety"/>
    <s v="Complete"/>
    <s v="Valid"/>
    <s v="High(4-5)"/>
    <s v="AGX222DMXY7RVWW7E4GETHR6QYEQ"/>
    <s v="One-Time User"/>
  </r>
  <r>
    <s v="AFEASF3J43HK4QPVTGBMBGR4KVVA"/>
    <x v="288"/>
    <n v="5"/>
    <d v="2025-03-10T09:42:55"/>
    <s v="Grocery &amp; Gourmet Food"/>
    <s v="Same good old products"/>
    <s v="Complete"/>
    <s v="Valid"/>
    <s v="High(4-5)"/>
    <s v="AFEASF3J43HK4QPVTGBMBGR4KVVA"/>
    <s v="One-Time User"/>
  </r>
  <r>
    <s v="AF3IXB43TPHBQS34NEEFLDHVJJNA"/>
    <x v="289"/>
    <n v="4"/>
    <d v="2025-03-10T18:14:51"/>
    <s v="Grocery &amp; Gourmet Food"/>
    <s v="Great for lunches!"/>
    <s v="Complete"/>
    <s v="Valid"/>
    <s v="High(4-5)"/>
    <s v="AF3IXB43TPHBQS34NEEFLDHVJJNA"/>
    <s v="One-Time User"/>
  </r>
  <r>
    <s v="AE2ZU4ZY4WGANQWXQFKY3MVSU5ZA"/>
    <x v="290"/>
    <n v="5"/>
    <d v="2025-03-11T08:22:21"/>
    <s v="Grocery &amp; Gourmet Food"/>
    <s v="Cost"/>
    <s v="Complete"/>
    <s v="Valid"/>
    <s v="High(4-5)"/>
    <s v="AE2ZU4ZY4WGANQWXQFKY3MVSU5ZA"/>
    <s v="One-Time User"/>
  </r>
  <r>
    <s v="AEORMBJDR3VRR4IH43MZNPKA7UAQ"/>
    <x v="291"/>
    <n v="5"/>
    <d v="2025-03-11T09:09:22"/>
    <s v="Grocery &amp; Gourmet Food"/>
    <s v="Tasty"/>
    <s v="Complete"/>
    <s v="Valid"/>
    <s v="High(4-5)"/>
    <s v="AEORMBJDR3VRR4IH43MZNPKA7UAQ"/>
    <s v="One-Time User"/>
  </r>
  <r>
    <s v="AFIGKDDKE4XYADHXCJLLMPKRF3MA"/>
    <x v="292"/>
    <n v="5"/>
    <d v="2025-03-11T15:45:45"/>
    <s v="Grocery &amp; Gourmet Food"/>
    <s v="This is a fantastic item and I highly recommend it."/>
    <s v="Complete"/>
    <s v="Valid"/>
    <s v="High(4-5)"/>
    <s v="AFIGKDDKE4XYADHXCJLLMPKRF3MA"/>
    <s v="One-Time User"/>
  </r>
  <r>
    <s v="AFTUJTBOTTCYJMUNKZYWFGNEBC4A"/>
    <x v="293"/>
    <n v="3"/>
    <d v="2025-03-11T16:30:59"/>
    <s v="Grocery &amp; Gourmet Food"/>
    <s v="Wasn't complete"/>
    <s v="Complete"/>
    <s v="Valid"/>
    <s v="Medium(3)"/>
    <s v="AFTUJTBOTTCYJMUNKZYWFGNEBC4A"/>
    <s v="One-Time User"/>
  </r>
  <r>
    <s v="AHM2GU7IVKBJIR55WFNNNSXWAJCQ"/>
    <x v="294"/>
    <n v="4"/>
    <d v="2025-03-11T22:15:06"/>
    <s v="Grocery &amp; Gourmet Food"/>
    <s v="Good product"/>
    <s v="Complete"/>
    <s v="Valid"/>
    <s v="High(4-5)"/>
    <s v="AHM2GU7IVKBJIR55WFNNNSXWAJCQ"/>
    <s v="One-Time User"/>
  </r>
  <r>
    <s v="AF7OUJDVVB5UWSBCRQUUN2T2WXWA"/>
    <x v="295"/>
    <n v="5"/>
    <d v="2025-03-12T11:36:05"/>
    <s v="Grocery &amp; Gourmet Food"/>
    <s v="Great Lays Chips"/>
    <s v="Complete"/>
    <s v="Valid"/>
    <s v="High(4-5)"/>
    <s v="AF7OUJDVVB5UWSBCRQUUN2T2WXWA"/>
    <s v="One-Time User"/>
  </r>
  <r>
    <s v="AHKUPRQHJTHKEZRTBAUMGUGDMZQA"/>
    <x v="296"/>
    <n v="5"/>
    <d v="2025-03-12T13:50:14"/>
    <s v="Grocery &amp; Gourmet Food"/>
    <s v="Great"/>
    <s v="Complete"/>
    <s v="Valid"/>
    <s v="High(4-5)"/>
    <s v="AHKUPRQHJTHKEZRTBAUMGUGDMZQA"/>
    <s v="One-Time User"/>
  </r>
  <r>
    <s v="AFBCE2IX27A6WYATBP3HHGKYCT4A"/>
    <x v="297"/>
    <n v="4"/>
    <d v="2025-03-12T14:52:13"/>
    <s v="Grocery &amp; Gourmet Food"/>
    <s v="Great selection but eat fast"/>
    <s v="Complete"/>
    <s v="Valid"/>
    <s v="High(4-5)"/>
    <s v="AFBCE2IX27A6WYATBP3HHGKYCT4A"/>
    <s v="One-Time User"/>
  </r>
  <r>
    <s v="AH7DL3JZRHU2MS3IPKSNJX2Q662Q"/>
    <x v="298"/>
    <n v="5"/>
    <d v="2025-03-13T06:13:56"/>
    <s v="Grocery &amp; Gourmet Food"/>
    <s v="The price and quality"/>
    <s v="Complete"/>
    <s v="Valid"/>
    <s v="High(4-5)"/>
    <s v="AH7DL3JZRHU2MS3IPKSNJX2Q662Q"/>
    <s v="One-Time User"/>
  </r>
  <r>
    <s v="AESIGTEBECI5EZB6YW65JVPB2BVQ"/>
    <x v="299"/>
    <n v="5"/>
    <d v="2025-03-13T14:23:38"/>
    <s v="Grocery &amp; Gourmet Food"/>
    <s v="Review"/>
    <s v="Complete"/>
    <s v="Valid"/>
    <s v="High(4-5)"/>
    <s v="AESIGTEBECI5EZB6YW65JVPB2BVQ"/>
    <s v="One-Time User"/>
  </r>
  <r>
    <s v="AH67THD4EJZOL4RDGYTSVVS7F5MQ"/>
    <x v="300"/>
    <n v="5"/>
    <d v="2025-03-13T21:43:17"/>
    <s v="Grocery &amp; Gourmet Food"/>
    <s v="Great buy"/>
    <s v="Complete"/>
    <s v="Valid"/>
    <s v="High(4-5)"/>
    <s v="AH67THD4EJZOL4RDGYTSVVS7F5MQ"/>
    <s v="One-Time User"/>
  </r>
  <r>
    <s v="AHCGBC4BGIZSO7MSZEHFF7ET7LDA"/>
    <x v="301"/>
    <n v="5"/>
    <d v="2025-03-14T04:00:51"/>
    <s v="Grocery &amp; Gourmet Food"/>
    <s v="Great grocery"/>
    <s v="Complete"/>
    <s v="Valid"/>
    <s v="High(4-5)"/>
    <s v="AHCGBC4BGIZSO7MSZEHFF7ET7LDA"/>
    <s v="One-Time User"/>
  </r>
  <r>
    <s v="AGZOIR4APKL47IFMNGU4N4QQT52Q"/>
    <x v="302"/>
    <n v="5"/>
    <d v="2025-03-14T20:23:45"/>
    <s v="Grocery &amp; Gourmet Food"/>
    <s v="Good deal"/>
    <s v="Complete"/>
    <s v="Valid"/>
    <s v="High(4-5)"/>
    <s v="AGZOIR4APKL47IFMNGU4N4QQT52Q"/>
    <s v="One-Time User"/>
  </r>
  <r>
    <s v="AFTZFXGOGRQG4HRRCUYUAJV5Y7RQ"/>
    <x v="303"/>
    <n v="5"/>
    <d v="2025-03-15T06:22:03"/>
    <s v="Grocery &amp; Gourmet Food"/>
    <s v="These are for the children"/>
    <s v="Complete"/>
    <s v="Valid"/>
    <s v="High(4-5)"/>
    <s v="AFTZFXGOGRQG4HRRCUYUAJV5Y7RQ"/>
    <s v="One-Time User"/>
  </r>
  <r>
    <s v="AFEDP4O7WC7N7N4WTLGF6BB4NVQA"/>
    <x v="304"/>
    <n v="5"/>
    <d v="2025-03-15T17:58:35"/>
    <s v="Grocery &amp; Gourmet Food"/>
    <s v="excellnt item"/>
    <s v="Complete"/>
    <s v="Valid"/>
    <s v="High(4-5)"/>
    <s v="AFEDP4O7WC7N7N4WTLGF6BB4NVQA"/>
    <s v="One-Time User"/>
  </r>
  <r>
    <s v="AEEBVST55VP2CVRQ5TGTGXICCQZQ"/>
    <x v="305"/>
    <n v="5"/>
    <d v="2025-03-15T19:39:45"/>
    <s v="Grocery &amp; Gourmet Food"/>
    <s v="Good Gift Idea"/>
    <s v="Complete"/>
    <s v="Valid"/>
    <s v="High(4-5)"/>
    <s v="AEEBVST55VP2CVRQ5TGTGXICCQZQ"/>
    <s v="One-Time User"/>
  </r>
  <r>
    <s v="AEGSHXDZVI55GLQF4L2SGEMHYJGA"/>
    <x v="306"/>
    <n v="5"/>
    <d v="2025-03-15T20:09:30"/>
    <s v="kitchen"/>
    <s v="good value"/>
    <s v="Complete"/>
    <s v="Valid"/>
    <s v="High(4-5)"/>
    <s v="AEGSHXDZVI55GLQF4L2SGEMHYJGA"/>
    <s v="One-Time User"/>
  </r>
  <r>
    <s v="AFMPWWTLFRLOCLQFYD2W37CMHS5Q"/>
    <x v="307"/>
    <n v="5"/>
    <d v="2025-03-15T20:52:31"/>
    <s v="kitchen"/>
    <s v="Beautiful and well made - but very loud audible sounder upon brew completion!"/>
    <s v="Complete"/>
    <s v="Valid"/>
    <s v="High(4-5)"/>
    <s v="AFMPWWTLFRLOCLQFYD2W37CMHS5Q"/>
    <s v="One-Time User"/>
  </r>
  <r>
    <s v="AGP6ZWDYEFINWQJNOWB4QSVUFX6A"/>
    <x v="308"/>
    <n v="4"/>
    <d v="2025-03-15T22:44:56"/>
    <s v="kitchen"/>
    <s v="It  has a few design flaws, but--most important-- it makes very good coffee"/>
    <s v="Complete"/>
    <s v="Valid"/>
    <s v="High(4-5)"/>
    <s v="AGP6ZWDYEFINWQJNOWB4QSVUFX6A"/>
    <s v="One-Time User"/>
  </r>
  <r>
    <s v="AGQAWQLFS4GI2MR4BJOFGRGL2BIQ"/>
    <x v="309"/>
    <n v="5"/>
    <d v="2025-03-16T00:37:02"/>
    <s v="kitchen"/>
    <s v="It brews a hot, delicious first cup of coffee and doesnâ€™t take too long. We love it."/>
    <s v="Complete"/>
    <s v="Valid"/>
    <s v="High(4-5)"/>
    <s v="AGQAWQLFS4GI2MR4BJOFGRGL2BIQ"/>
    <s v="One-Time User"/>
  </r>
  <r>
    <s v="AFYITVEQ5ZFTXZEVVK3F72H6HJJQ"/>
    <x v="310"/>
    <n v="5"/>
    <d v="2025-03-16T04:46:29"/>
    <s v="kitchen"/>
    <s v="Easy to program!"/>
    <s v="Complete"/>
    <s v="Valid"/>
    <s v="High(4-5)"/>
    <s v="AFYITVEQ5ZFTXZEVVK3F72H6HJJQ"/>
    <s v="One-Time User"/>
  </r>
  <r>
    <s v="AGWN53WGDT4UIXYJW36VPTWK4O4A"/>
    <x v="311"/>
    <n v="5"/>
    <d v="2025-03-16T09:17:28"/>
    <s v="kitchen"/>
    <s v="Great Coffee Maker"/>
    <s v="Complete"/>
    <s v="Valid"/>
    <s v="High(4-5)"/>
    <s v="AGWN53WGDT4UIXYJW36VPTWK4O4A"/>
    <s v="One-Time User"/>
  </r>
  <r>
    <s v="AEHYZYEPKCM77FJCJ3DYCMHLKNCQ"/>
    <x v="312"/>
    <n v="5"/>
    <d v="2025-03-16T09:44:56"/>
    <s v="kitchen"/>
    <s v="Good coffee from an easy to operate, no BS coffee maker"/>
    <s v="Complete"/>
    <s v="Valid"/>
    <s v="High(4-5)"/>
    <s v="AEHYZYEPKCM77FJCJ3DYCMHLKNCQ"/>
    <s v="One-Time User"/>
  </r>
  <r>
    <s v="AHKP3GEX4GGEDUXBQSYN4RGHRZHQ"/>
    <x v="313"/>
    <n v="4"/>
    <d v="2025-03-16T12:04:45"/>
    <s v="kitchen"/>
    <s v="4 stars"/>
    <s v="Complete"/>
    <s v="Valid"/>
    <s v="High(4-5)"/>
    <s v="AHKP3GEX4GGEDUXBQSYN4RGHRZHQ"/>
    <s v="One-Time User"/>
  </r>
  <r>
    <s v="AGPFABWYSHUVZXTGUQIXQI5TFYTQ"/>
    <x v="314"/>
    <n v="4"/>
    <d v="2025-03-16T16:15:34"/>
    <s v="kitchen"/>
    <s v="Good for price, some limitations."/>
    <s v="Complete"/>
    <s v="Valid"/>
    <s v="High(4-5)"/>
    <s v="AGPFABWYSHUVZXTGUQIXQI5TFYTQ"/>
    <s v="One-Time User"/>
  </r>
  <r>
    <s v="AHA3QYACTWTTBRN3YZ3A54T2PD5A"/>
    <x v="315"/>
    <n v="5"/>
    <d v="2025-03-16T19:00:56"/>
    <s v="kitchen"/>
    <s v="Love it!"/>
    <s v="Complete"/>
    <s v="Valid"/>
    <s v="High(4-5)"/>
    <s v="AHA3QYACTWTTBRN3YZ3A54T2PD5A"/>
    <s v="One-Time User"/>
  </r>
  <r>
    <s v="AH7JI3WDC4YE6TPP35FRUXCIIDLQ"/>
    <x v="316"/>
    <n v="4"/>
    <d v="2025-03-17T00:06:00"/>
    <s v="kitchen"/>
    <s v="Great coffee"/>
    <s v="Complete"/>
    <s v="Valid"/>
    <s v="High(4-5)"/>
    <s v="AH7JI3WDC4YE6TPP35FRUXCIIDLQ"/>
    <s v="One-Time User"/>
  </r>
  <r>
    <s v="AGW457JQ2FO6A4DUD5UQV6KJBM4Q"/>
    <x v="317"/>
    <n v="5"/>
    <d v="2025-03-17T09:18:25"/>
    <s v="kitchen"/>
    <s v="Very nice ðŸ‘"/>
    <s v="Complete"/>
    <s v="Valid"/>
    <s v="High(4-5)"/>
    <s v="AGW457JQ2FO6A4DUD5UQV6KJBM4Q"/>
    <s v="One-Time User"/>
  </r>
  <r>
    <s v="AGLXPKFX4B7ORXDCYHKWODF62YIQ"/>
    <x v="318"/>
    <n v="4"/>
    <d v="2025-03-17T12:16:03"/>
    <s v="kitchen"/>
    <s v="Likely a good value"/>
    <s v="Complete"/>
    <s v="Valid"/>
    <s v="High(4-5)"/>
    <s v="AGLXPKFX4B7ORXDCYHKWODF62YIQ"/>
    <s v="One-Time User"/>
  </r>
  <r>
    <s v="AGTSK6Q7WW6L57XNLK74RFMLIMDA"/>
    <x v="319"/>
    <n v="5"/>
    <d v="2025-03-18T12:30:01"/>
    <s v="kitchen"/>
    <s v="Excelente"/>
    <s v="Complete"/>
    <s v="Valid"/>
    <s v="High(4-5)"/>
    <s v="AGTSK6Q7WW6L57XNLK74RFMLIMDA"/>
    <s v="Casual User"/>
  </r>
  <r>
    <s v="AHVQCOVOEZF5V7GW4UZ3XDM5JOUQ"/>
    <x v="320"/>
    <n v="4"/>
    <d v="2025-03-18T19:48:31"/>
    <s v="kitchen"/>
    <s v="High Quality Coffee Maker,  White with Silver Trim"/>
    <s v="Complete"/>
    <s v="Valid"/>
    <s v="High(4-5)"/>
    <s v="AHVQCOVOEZF5V7GW4UZ3XDM5JOUQ"/>
    <s v="One-Time User"/>
  </r>
  <r>
    <s v="AHM2WY3WQQN5M4ULWFK5RQPVBDIQ"/>
    <x v="321"/>
    <n v="5"/>
    <d v="2025-03-19T00:34:03"/>
    <s v="kitchen"/>
    <s v="Good stuff"/>
    <s v="Complete"/>
    <s v="Valid"/>
    <s v="High(4-5)"/>
    <s v="AHM2WY3WQQN5M4ULWFK5RQPVBDIQ"/>
    <s v="One-Time User"/>
  </r>
  <r>
    <s v="AG6GIVNB5ASPJGDCT5VMAKYV2AFQ"/>
    <x v="322"/>
    <n v="3"/>
    <d v="2025-03-19T05:18:04"/>
    <s v="kitchen"/>
    <s v="It has a very bad smell after brewing the coffee"/>
    <s v="Complete"/>
    <s v="Valid"/>
    <s v="Medium(3)"/>
    <s v="AG6GIVNB5ASPJGDCT5VMAKYV2AFQ"/>
    <s v="One-Time User"/>
  </r>
  <r>
    <s v="AG2PSAL6SAZW7ROGSESUOVVPL45A"/>
    <x v="323"/>
    <n v="5"/>
    <d v="2025-03-19T05:59:09"/>
    <s v="kitchen"/>
    <s v="Magic coffee maker."/>
    <s v="Complete"/>
    <s v="Valid"/>
    <s v="High(4-5)"/>
    <s v="AG2PSAL6SAZW7ROGSESUOVVPL45A"/>
    <s v="One-Time User"/>
  </r>
  <r>
    <s v="AG6WYBTUEMABRN3AWV5FFZI57AWA"/>
    <x v="324"/>
    <n v="4"/>
    <d v="2025-03-19T08:01:31"/>
    <s v="kitchen"/>
    <s v="Overall I like the coffee maker."/>
    <s v="Complete"/>
    <s v="Valid"/>
    <s v="High(4-5)"/>
    <s v="AG6WYBTUEMABRN3AWV5FFZI57AWA"/>
    <s v="One-Time User"/>
  </r>
  <r>
    <s v="AG2KPK2XSKKA47VYIZIEWBNNYUTQ"/>
    <x v="325"/>
    <n v="5"/>
    <d v="2025-03-19T08:50:13"/>
    <s v="kitchen"/>
    <s v="Works great"/>
    <s v="Complete"/>
    <s v="Valid"/>
    <s v="High(4-5)"/>
    <s v="AG2KPK2XSKKA47VYIZIEWBNNYUTQ"/>
    <s v="One-Time User"/>
  </r>
  <r>
    <s v="AGPC7DLIA2OVOO3JPU3D76YOU2BQ"/>
    <x v="326"/>
    <n v="5"/>
    <d v="2025-03-19T10:10:34"/>
    <s v="Pet Supplies"/>
    <s v="Very effective"/>
    <s v="Complete"/>
    <s v="Valid"/>
    <s v="High(4-5)"/>
    <s v="AGPC7DLIA2OVOO3JPU3D76YOU2BQ"/>
    <s v="One-Time User"/>
  </r>
  <r>
    <s v="AHODT2MMQROSFPHOJT5OL2EUHT6A"/>
    <x v="327"/>
    <n v="5"/>
    <d v="2025-03-19T12:09:12"/>
    <s v="Pet Supplies"/>
    <s v="1YEAR of USE!! FULL RVW GOOD/BAD"/>
    <s v="Complete"/>
    <s v="Valid"/>
    <s v="High(4-5)"/>
    <s v="AHODT2MMQROSFPHOJT5OL2EUHT6A"/>
    <s v="One-Time User"/>
  </r>
  <r>
    <s v="AH5FFZK7D4B23U6RHZ6EEDTKL64A"/>
    <x v="328"/>
    <n v="5"/>
    <d v="2025-03-19T23:32:35"/>
    <s v="Pet Supplies"/>
    <s v="Very effective and easy to use."/>
    <s v="Complete"/>
    <s v="Valid"/>
    <s v="High(4-5)"/>
    <s v="AH5FFZK7D4B23U6RHZ6EEDTKL64A"/>
    <s v="One-Time User"/>
  </r>
  <r>
    <s v="AGVFVU6DGE3VORHS6QHCJA7XBWEA"/>
    <x v="329"/>
    <n v="4"/>
    <d v="2025-03-20T02:51:49"/>
    <s v="Pet Supplies"/>
    <s v="Great value and easy setup and use"/>
    <s v="Complete"/>
    <s v="Valid"/>
    <s v="High(4-5)"/>
    <s v="AGVFVU6DGE3VORHS6QHCJA7XBWEA"/>
    <s v="One-Time User"/>
  </r>
  <r>
    <s v="AHLKO4VTLV4RR7DRBVXHEJIH66FA"/>
    <x v="330"/>
    <n v="5"/>
    <d v="2025-03-21T01:18:01"/>
    <s v="Pet Supplies"/>
    <s v="They fixed the one problem I had with this collar on the newest revision, Highly Recommend."/>
    <s v="Complete"/>
    <s v="Valid"/>
    <s v="High(4-5)"/>
    <s v="AHLKO4VTLV4RR7DRBVXHEJIH66FA"/>
    <s v="One-Time User"/>
  </r>
  <r>
    <s v="AELCMBMIFJO5AMNRKPGMGUC65A7A"/>
    <x v="331"/>
    <n v="5"/>
    <d v="2025-03-21T01:39:52"/>
    <s v="Pet Supplies"/>
    <s v="&quot;Incredibly Effective Dog Collar&quot;"/>
    <s v="Complete"/>
    <s v="Valid"/>
    <s v="High(4-5)"/>
    <s v="AELCMBMIFJO5AMNRKPGMGUC65A7A"/>
    <s v="One-Time User"/>
  </r>
  <r>
    <s v="AFX7SKM3OZ4DZKJDXVL6DIVDQA2Q"/>
    <x v="332"/>
    <n v="5"/>
    <d v="2025-03-21T07:50:01"/>
    <s v="Pet Supplies"/>
    <s v="If you have a rambunctious pup - Buy. It. - long review"/>
    <s v="Complete"/>
    <s v="Valid"/>
    <s v="High(4-5)"/>
    <s v="AFX7SKM3OZ4DZKJDXVL6DIVDQA2Q"/>
    <s v="One-Time User"/>
  </r>
  <r>
    <s v="AEHFPSJXAKZXQH7BDJ3PNT526DXA"/>
    <x v="333"/>
    <n v="4"/>
    <d v="2025-03-22T07:50:10"/>
    <s v="Pet Supplies"/>
    <s v="Don't be afraid of the shock. It works."/>
    <s v="Complete"/>
    <s v="Valid"/>
    <s v="High(4-5)"/>
    <s v="AEHFPSJXAKZXQH7BDJ3PNT526DXA"/>
    <s v="One-Time User"/>
  </r>
  <r>
    <s v="AEI7QALYFCCFXJ7MUZENYZMQVOXQ"/>
    <x v="334"/>
    <n v="5"/>
    <d v="2025-03-22T16:43:25"/>
    <s v="Pet Supplies"/>
    <s v="THE BEST WE HAVE FOUND"/>
    <s v="Complete"/>
    <s v="Valid"/>
    <s v="High(4-5)"/>
    <s v="AEI7QALYFCCFXJ7MUZENYZMQVOXQ"/>
    <s v="One-Time User"/>
  </r>
  <r>
    <s v="AG3ZBGQREYUFSQEJRGBGIEL7SWHA"/>
    <x v="335"/>
    <n v="5"/>
    <d v="2025-03-23T08:44:49"/>
    <s v="Pet Supplies"/>
    <s v="It Works"/>
    <s v="Complete"/>
    <s v="Valid"/>
    <s v="High(4-5)"/>
    <s v="AG3ZBGQREYUFSQEJRGBGIEL7SWHA"/>
    <s v="One-Time User"/>
  </r>
  <r>
    <s v="AFTEOBULR6RCT22LG4WNZ2L7G23A"/>
    <x v="336"/>
    <n v="4"/>
    <d v="2025-03-23T14:03:18"/>
    <s v="Pet Supplies"/>
    <s v="Great training collar"/>
    <s v="Complete"/>
    <s v="Valid"/>
    <s v="High(4-5)"/>
    <s v="AFTEOBULR6RCT22LG4WNZ2L7G23A"/>
    <s v="One-Time User"/>
  </r>
  <r>
    <s v="AE357P6IEWGQ4NJLD7L5M5TZQCMQ"/>
    <x v="337"/>
    <n v="5"/>
    <d v="2025-03-23T15:02:40"/>
    <s v="Pet Supplies"/>
    <s v="Best $40 spent on a dog!"/>
    <s v="Complete"/>
    <s v="Valid"/>
    <s v="High(4-5)"/>
    <s v="AE357P6IEWGQ4NJLD7L5M5TZQCMQ"/>
    <s v="One-Time User"/>
  </r>
  <r>
    <s v="AHGWYVT4PSI22GC7RSJ2LLQ6OEKQ"/>
    <x v="338"/>
    <n v="5"/>
    <d v="2025-03-23T19:12:38"/>
    <s v="Pet Supplies"/>
    <s v="It is simple and easy to use very happy"/>
    <s v="Complete"/>
    <s v="Valid"/>
    <s v="High(4-5)"/>
    <s v="AHGWYVT4PSI22GC7RSJ2LLQ6OEKQ"/>
    <s v="One-Time User"/>
  </r>
  <r>
    <s v="AFWP6GN6V44L5DPOQ72BWT6UT6IQ"/>
    <x v="339"/>
    <n v="4"/>
    <d v="2025-03-23T22:30:09"/>
    <s v="Pet Supplies"/>
    <s v="Great for the value!"/>
    <s v="Complete"/>
    <s v="Valid"/>
    <s v="High(4-5)"/>
    <s v="AFWP6GN6V44L5DPOQ72BWT6UT6IQ"/>
    <s v="One-Time User"/>
  </r>
  <r>
    <s v="AGZUYHN4DK46GYOXMMGOJ3LKOPZQ"/>
    <x v="340"/>
    <n v="5"/>
    <d v="2025-03-23T22:53:50"/>
    <s v="Pet Supplies"/>
    <s v="Excellent For Cats"/>
    <s v="Complete"/>
    <s v="Valid"/>
    <s v="High(4-5)"/>
    <s v="AGZUYHN4DK46GYOXMMGOJ3LKOPZQ"/>
    <s v="One-Time User"/>
  </r>
  <r>
    <s v="AH4L6S323U6DZDT2NF6KJJRRSVLQ"/>
    <x v="341"/>
    <n v="5"/>
    <d v="2025-03-24T04:49:00"/>
    <s v="Pet Supplies"/>
    <s v="One word: WOW!"/>
    <s v="Complete"/>
    <s v="Valid"/>
    <s v="High(4-5)"/>
    <s v="AH4L6S323U6DZDT2NF6KJJRRSVLQ"/>
    <s v="One-Time User"/>
  </r>
  <r>
    <s v="AH7QVWLWRZSQMUFMQQTCUCTBRXTQ"/>
    <x v="342"/>
    <n v="5"/>
    <d v="2025-03-24T06:06:08"/>
    <s v="Pet Supplies"/>
    <s v="Geart e collar for small dogs!"/>
    <s v="Complete"/>
    <s v="Valid"/>
    <s v="High(4-5)"/>
    <s v="AH7QVWLWRZSQMUFMQQTCUCTBRXTQ"/>
    <s v="One-Time User"/>
  </r>
  <r>
    <s v="AHRO43M5HEDAZVYYSGDHWBFLGOVQ"/>
    <x v="343"/>
    <n v="5"/>
    <d v="2025-03-24T09:06:01"/>
    <s v="Pet Supplies"/>
    <s v="Works great. Batteries lasts long time"/>
    <s v="Complete"/>
    <s v="Valid"/>
    <s v="High(4-5)"/>
    <s v="AHRO43M5HEDAZVYYSGDHWBFLGOVQ"/>
    <s v="One-Time User"/>
  </r>
  <r>
    <s v="AHIAR5XKVUNQKVX2S6PEUWUIKADA"/>
    <x v="344"/>
    <n v="5"/>
    <d v="2025-03-24T13:49:22"/>
    <s v="Pet Supplies"/>
    <s v="Best by far"/>
    <s v="Complete"/>
    <s v="Valid"/>
    <s v="High(4-5)"/>
    <s v="AHIAR5XKVUNQKVX2S6PEUWUIKADA"/>
    <s v="One-Time User"/>
  </r>
  <r>
    <s v="AGCGOHKVS5AF7NWDUWINZYGNLOHA"/>
    <x v="345"/>
    <n v="4"/>
    <d v="2025-03-24T18:44:31"/>
    <s v="Pet Supplies"/>
    <s v="Works to control bad barking behavior"/>
    <s v="Complete"/>
    <s v="Valid"/>
    <s v="High(4-5)"/>
    <s v="AGCGOHKVS5AF7NWDUWINZYGNLOHA"/>
    <s v="One-Time User"/>
  </r>
  <r>
    <s v="AF7NOC5FWTLK2CVUVSAVA2WEPX2A"/>
    <x v="346"/>
    <n v="5"/>
    <d v="2025-03-24T23:50:29"/>
    <s v="Cloth and accessaries"/>
    <s v="Incredible comfort and cute style"/>
    <s v="Complete"/>
    <s v="Valid"/>
    <s v="High(4-5)"/>
    <s v="AF7NOC5FWTLK2CVUVSAVA2WEPX2A"/>
    <s v="One-Time User"/>
  </r>
  <r>
    <s v="AGVUYUIXMHEGLWKVJGZVKFZ62I7Q"/>
    <x v="347"/>
    <n v="5"/>
    <d v="2025-03-25T00:16:09"/>
    <s v="Cloth and accessaries"/>
    <s v="Affordable Comfort"/>
    <s v="Complete"/>
    <s v="Valid"/>
    <s v="High(4-5)"/>
    <s v="AGVUYUIXMHEGLWKVJGZVKFZ62I7Q"/>
    <s v="One-Time User"/>
  </r>
  <r>
    <s v="AHYBZCQTFUHKIOEC23NYIS77G3VQ"/>
    <x v="348"/>
    <n v="5"/>
    <d v="2025-03-25T02:11:07"/>
    <s v="Cloth and accessaries"/>
    <s v="Fantastic"/>
    <s v="Complete"/>
    <s v="Valid"/>
    <s v="High(4-5)"/>
    <s v="AHYBZCQTFUHKIOEC23NYIS77G3VQ"/>
    <s v="One-Time User"/>
  </r>
  <r>
    <s v="AFSQNW6UX5CMOQHADHVFNZ2F3SPQ"/>
    <x v="349"/>
    <n v="4"/>
    <d v="2025-03-25T04:49:54"/>
    <s v="Cloth and accessaries"/>
    <s v="Nice shoes"/>
    <s v="Complete"/>
    <s v="Valid"/>
    <s v="High(4-5)"/>
    <s v="AFSQNW6UX5CMOQHADHVFNZ2F3SPQ"/>
    <s v="One-Time User"/>
  </r>
  <r>
    <s v="AFM5FPBX6R5MNYEHQPF2I4DDSEBA"/>
    <x v="350"/>
    <n v="5"/>
    <d v="2025-03-25T14:52:10"/>
    <s v="Cloth and accessaries"/>
    <s v="Satisfied Customer"/>
    <s v="Complete"/>
    <s v="Valid"/>
    <s v="High(4-5)"/>
    <s v="AFM5FPBX6R5MNYEHQPF2I4DDSEBA"/>
    <s v="One-Time User"/>
  </r>
  <r>
    <s v="AEKDGM2Q6N45ILMTBVWHUSDIGUNQ"/>
    <x v="351"/>
    <n v="5"/>
    <d v="2025-03-26T00:51:03"/>
    <s v="Cloth and accessaries"/>
    <s v="BEST SHOES FOR CRPS"/>
    <s v="Complete"/>
    <s v="Valid"/>
    <s v="High(4-5)"/>
    <s v="AEKDGM2Q6N45ILMTBVWHUSDIGUNQ"/>
    <s v="One-Time User"/>
  </r>
  <r>
    <s v="AHCFQFQ3IB54XVIOY724BTVCA4MQ"/>
    <x v="352"/>
    <n v="3"/>
    <d v="2025-03-26T13:07:09"/>
    <s v="Cloth and accessaries"/>
    <s v="They are great quality, they run big"/>
    <s v="Complete"/>
    <s v="Valid"/>
    <s v="Medium(3)"/>
    <s v="AHCFQFQ3IB54XVIOY724BTVCA4MQ"/>
    <s v="One-Time User"/>
  </r>
  <r>
    <s v="AEW5UQANNII74YGMH5ZS3PY3KBHA"/>
    <x v="353"/>
    <n v="5"/>
    <d v="2025-03-26T15:34:36"/>
    <s v="Cloth and accessaries"/>
    <s v="Awesome shoes"/>
    <s v="Complete"/>
    <s v="Valid"/>
    <s v="High(4-5)"/>
    <s v="AEW5UQANNII74YGMH5ZS3PY3KBHA"/>
    <s v="One-Time User"/>
  </r>
  <r>
    <s v="AFQFYVV6Q5DQC4K2E64GOGJFYUNA"/>
    <x v="354"/>
    <n v="4"/>
    <d v="2025-03-26T21:51:13"/>
    <s v="Cloth and accessaries"/>
    <s v="Please more sizes"/>
    <s v="Complete"/>
    <s v="Valid"/>
    <s v="High(4-5)"/>
    <s v="AFQFYVV6Q5DQC4K2E64GOGJFYUNA"/>
    <s v="One-Time User"/>
  </r>
  <r>
    <s v="AEWVGXI4KSEWKD2YTYUHD5SUZ6YQ"/>
    <x v="355"/>
    <n v="5"/>
    <d v="2025-03-26T23:44:50"/>
    <s v="Cloth and accessaries"/>
    <s v="Soooo comfortable"/>
    <s v="Complete"/>
    <s v="Valid"/>
    <s v="High(4-5)"/>
    <s v="AEWVGXI4KSEWKD2YTYUHD5SUZ6YQ"/>
    <s v="One-Time User"/>
  </r>
  <r>
    <s v="AED7V3MVFEXDRRL35RK7BCXZHFHQ"/>
    <x v="356"/>
    <n v="5"/>
    <d v="2025-03-27T01:16:12"/>
    <s v="Cloth and accessaries"/>
    <s v="My very first pair"/>
    <s v="Complete"/>
    <s v="Valid"/>
    <s v="High(4-5)"/>
    <s v="AED7V3MVFEXDRRL35RK7BCXZHFHQ"/>
    <s v="One-Time User"/>
  </r>
  <r>
    <s v="AE55UIUROPUMATQGEBOYHIL2PVSQ"/>
    <x v="357"/>
    <n v="5"/>
    <d v="2025-03-27T04:13:03"/>
    <s v="Cloth and accessaries"/>
    <s v="Comfortable"/>
    <s v="Complete"/>
    <s v="Valid"/>
    <s v="High(4-5)"/>
    <s v="AE55UIUROPUMATQGEBOYHIL2PVSQ"/>
    <s v="One-Time User"/>
  </r>
  <r>
    <s v="AFFG6KVLFFGSPNE5YNE3MHRBOUIA"/>
    <x v="358"/>
    <n v="5"/>
    <d v="2025-03-27T05:09:28"/>
    <s v="Cloth and accessaries"/>
    <s v="Wow"/>
    <s v="Complete"/>
    <s v="Valid"/>
    <s v="High(4-5)"/>
    <s v="AFFG6KVLFFGSPNE5YNE3MHRBOUIA"/>
    <s v="One-Time User"/>
  </r>
  <r>
    <s v="AERUZSREQF5JSFVOIKNOKGCQVN6Q"/>
    <x v="359"/>
    <n v="5"/>
    <d v="2025-03-27T06:57:42"/>
    <s v="Cloth and accessaries"/>
    <s v="Comfy shoes"/>
    <s v="Complete"/>
    <s v="Valid"/>
    <s v="High(4-5)"/>
    <s v="AERUZSREQF5JSFVOIKNOKGCQVN6Q"/>
    <s v="One-Time User"/>
  </r>
  <r>
    <s v="AGZ66CZB5PBVN5F6F4OO2EURI7IQ"/>
    <x v="360"/>
    <n v="5"/>
    <d v="2025-03-27T12:34:29"/>
    <s v="Cloth and accessaries"/>
    <s v="I adore these shoes"/>
    <s v="Complete"/>
    <s v="Valid"/>
    <s v="High(4-5)"/>
    <s v="AGZ66CZB5PBVN5F6F4OO2EURI7IQ"/>
    <s v="One-Time User"/>
  </r>
  <r>
    <s v="AGQJQAZGTIN44HTKGO7TRSHI3O3A"/>
    <x v="361"/>
    <n v="5"/>
    <d v="2025-03-27T14:39:19"/>
    <s v="Cloth and accessaries"/>
    <s v="Las suelas de adentro super comodas"/>
    <s v="Complete"/>
    <s v="Valid"/>
    <s v="High(4-5)"/>
    <s v="AGQJQAZGTIN44HTKGO7TRSHI3O3A"/>
    <s v="One-Time User"/>
  </r>
  <r>
    <s v="AGY3ZKZB2C7QF3T4QKDUHADJF6VQ"/>
    <x v="362"/>
    <n v="5"/>
    <d v="2025-03-27T15:34:10"/>
    <s v="Cloth and accessaries"/>
    <s v="So far - I love these!"/>
    <s v="Complete"/>
    <s v="Valid"/>
    <s v="High(4-5)"/>
    <s v="AGY3ZKZB2C7QF3T4QKDUHADJF6VQ"/>
    <s v="One-Time User"/>
  </r>
  <r>
    <s v="AGH224OSH262E6R63BEUCC4LVLEQ"/>
    <x v="363"/>
    <n v="5"/>
    <d v="2025-03-28T01:25:41"/>
    <s v="Cloth and accessaries"/>
    <s v="Soft"/>
    <s v="Complete"/>
    <s v="Valid"/>
    <s v="High(4-5)"/>
    <s v="AGH224OSH262E6R63BEUCC4LVLEQ"/>
    <s v="One-Time User"/>
  </r>
  <r>
    <s v="AHJYETH3SURXWC4OTOSPBPKLPSJQ"/>
    <x v="364"/>
    <n v="5"/>
    <d v="2025-03-28T09:13:57"/>
    <s v="Cloth and accessaries"/>
    <s v="Comfortable"/>
    <s v="Complete"/>
    <s v="Valid"/>
    <s v="High(4-5)"/>
    <s v="AHJYETH3SURXWC4OTOSPBPKLPSJQ"/>
    <s v="One-Time User"/>
  </r>
  <r>
    <s v="AHCVVQYNDHNOW2RS4RRWTUO5CCAA"/>
    <x v="365"/>
    <n v="4"/>
    <d v="2025-03-28T13:47:53"/>
    <s v="Cloth and accessaries"/>
    <s v="Size"/>
    <s v="Complete"/>
    <s v="Valid"/>
    <s v="High(4-5)"/>
    <s v="AHCVVQYNDHNOW2RS4RRWTUO5CCAA"/>
    <s v="One-Time User"/>
  </r>
  <r>
    <s v="AHRMHRBNGZ5MADCROQHZXJJOE2UQ"/>
    <x v="366"/>
    <n v="5"/>
    <d v="2025-03-28T16:28:29"/>
    <s v="Cloth and accessaries"/>
    <s v="Me encanta"/>
    <s v="Complete"/>
    <s v="Valid"/>
    <s v="High(4-5)"/>
    <s v="AHRMHRBNGZ5MADCROQHZXJJOE2UQ"/>
    <s v="One-Time User"/>
  </r>
  <r>
    <s v="AGDDGAMAU3GFTHOBCIOEPDISNJ5Q"/>
    <x v="367"/>
    <n v="5"/>
    <d v="2025-03-29T01:54:07"/>
    <s v="Cloth and accessaries"/>
    <s v="Muy comodos"/>
    <s v="Complete"/>
    <s v="Valid"/>
    <s v="High(4-5)"/>
    <s v="AGDDGAMAU3GFTHOBCIOEPDISNJ5Q"/>
    <s v="One-Time User"/>
  </r>
  <r>
    <s v="AGCGG7CBWZX623A4TDIS7D7TGEQQ"/>
    <x v="368"/>
    <n v="5"/>
    <d v="2025-03-29T05:48:09"/>
    <s v="Cloth and accessaries"/>
    <s v="Comfortable- crocs"/>
    <s v="Complete"/>
    <s v="Valid"/>
    <s v="High(4-5)"/>
    <s v="AGCGG7CBWZX623A4TDIS7D7TGEQQ"/>
    <s v="One-Time User"/>
  </r>
  <r>
    <s v="AG6HV27N5NDY3U4R7LVJBZIZXHTQ"/>
    <x v="369"/>
    <n v="4"/>
    <d v="2025-03-29T06:19:51"/>
    <s v="Cloth and accessaries"/>
    <s v="Lightweight and comfy"/>
    <s v="Complete"/>
    <s v="Valid"/>
    <s v="High(4-5)"/>
    <s v="AG6HV27N5NDY3U4R7LVJBZIZXHTQ"/>
    <s v="One-Time User"/>
  </r>
  <r>
    <s v="AFVITDGTLG5MR66BU527XGOKXOVQ"/>
    <x v="370"/>
    <n v="5"/>
    <d v="2025-03-29T06:21:42"/>
    <s v="Cloth and accessaries"/>
    <s v="Garden clogs in"/>
    <s v="Complete"/>
    <s v="Valid"/>
    <s v="High(4-5)"/>
    <s v="AFVITDGTLG5MR66BU527XGOKXOVQ"/>
    <s v="One-Time User"/>
  </r>
  <r>
    <s v="AGVB5Y524LL66SHNBU6E7EIPMFVQ"/>
    <x v="371"/>
    <n v="5"/>
    <d v="2025-03-29T07:22:33"/>
    <s v="Cloth and accessaries"/>
    <s v="Quality"/>
    <s v="Complete"/>
    <s v="Valid"/>
    <s v="High(4-5)"/>
    <s v="AGVB5Y524LL66SHNBU6E7EIPMFVQ"/>
    <s v="One-Time User"/>
  </r>
  <r>
    <s v="AH4OZ5CUSNMTEOK6E4CC4F4OSSRQ"/>
    <x v="372"/>
    <n v="5"/>
    <d v="2025-03-29T15:33:23"/>
    <s v="Cloth and accessaries"/>
    <s v="Eases aching feet!"/>
    <s v="Complete"/>
    <s v="Valid"/>
    <s v="High(4-5)"/>
    <s v="AH4OZ5CUSNMTEOK6E4CC4F4OSSRQ"/>
    <s v="One-Time User"/>
  </r>
  <r>
    <s v="AEFI6OOPRM5PQJCTWIKOCNOS3SEQ"/>
    <x v="373"/>
    <n v="5"/>
    <d v="2025-03-30T08:17:48"/>
    <s v="Cloth and accessaries"/>
    <s v="Recommend"/>
    <s v="Complete"/>
    <s v="Valid"/>
    <s v="High(4-5)"/>
    <s v="AEFI6OOPRM5PQJCTWIKOCNOS3SEQ"/>
    <s v="One-Time User"/>
  </r>
  <r>
    <s v="AHDYVUR5FBTJZWFX4DXAV4YHME2Q"/>
    <x v="374"/>
    <n v="5"/>
    <d v="2025-03-30T08:19:32"/>
    <s v="Cloth and accessaries"/>
    <s v="recommend completely"/>
    <s v="Complete"/>
    <s v="Valid"/>
    <s v="High(4-5)"/>
    <s v="AHDYVUR5FBTJZWFX4DXAV4YHME2Q"/>
    <s v="One-Time User"/>
  </r>
  <r>
    <s v="AGGC733OAH2BXKKJ7H4VNGHTEIFQ"/>
    <x v="375"/>
    <n v="5"/>
    <d v="2025-03-30T09:20:37"/>
    <s v="Cloth and accessaries"/>
    <s v="Great quality"/>
    <s v="Complete"/>
    <s v="Valid"/>
    <s v="High(4-5)"/>
    <s v="AGGC733OAH2BXKKJ7H4VNGHTEIFQ"/>
    <s v="One-Time User"/>
  </r>
  <r>
    <s v="AEMAPSOMY4FFQ4PZSDPZT5KFACDQ"/>
    <x v="376"/>
    <n v="5"/>
    <d v="2025-03-30T12:09:57"/>
    <s v="Electronics"/>
    <s v="Amazing laptop for an astoundingly low price"/>
    <s v="Complete"/>
    <s v="Valid"/>
    <s v="High(4-5)"/>
    <s v="AEMAPSOMY4FFQ4PZSDPZT5KFACDQ"/>
    <s v="One-Time User"/>
  </r>
  <r>
    <s v="AEUFVR7ULNWWWZMSNBVGVOLAAHHA"/>
    <x v="377"/>
    <n v="5"/>
    <d v="2025-03-30T21:43:48"/>
    <s v="Electronics"/>
    <s v="Best laptop I had"/>
    <s v="Complete"/>
    <s v="Valid"/>
    <s v="High(4-5)"/>
    <s v="AEUFVR7ULNWWWZMSNBVGVOLAAHHA"/>
    <s v="One-Time User"/>
  </r>
  <r>
    <s v="AGZ3FT3FZJMJC44OQAUGETWQYWWQ"/>
    <x v="378"/>
    <n v="1"/>
    <d v="2025-03-30T21:53:31"/>
    <s v="Electronics"/>
    <s v="Computer is dead after two months and there are no repair options from Samsung"/>
    <s v="Complete"/>
    <s v="Valid"/>
    <s v="Low(1-2)"/>
    <s v="AGZ3FT3FZJMJC44OQAUGETWQYWWQ"/>
    <s v="One-Time User"/>
  </r>
  <r>
    <s v="AG6OOVQPJXEEZSW6D5MD2OCYYDCQ"/>
    <x v="379"/>
    <n v="5"/>
    <d v="2025-03-30T22:52:57"/>
    <s v="Electronics"/>
    <s v="Slim, powerful and beautiful screen, for me a five-star laptop 2024."/>
    <s v="Complete"/>
    <s v="Valid"/>
    <s v="High(4-5)"/>
    <s v="AG6OOVQPJXEEZSW6D5MD2OCYYDCQ"/>
    <s v="One-Time User"/>
  </r>
  <r>
    <s v="AGHN4I3E2ZBUAURW4PEYYCMHJYYQ"/>
    <x v="380"/>
    <n v="4"/>
    <d v="2025-03-31T08:49:29"/>
    <s v="Electronics"/>
    <s v="Excellent Build Quality, Very DIY Friendly For Easy Storage Capacity Upgrades, Not Price Competitive"/>
    <s v="Complete"/>
    <s v="Valid"/>
    <s v="High(4-5)"/>
    <s v="AGHN4I3E2ZBUAURW4PEYYCMHJYYQ"/>
    <s v="One-Time User"/>
  </r>
  <r>
    <s v="AE3NH2EGMD4UWY6HXLMSGOKPKMSQ"/>
    <x v="381"/>
    <n v="3"/>
    <d v="2025-03-31T08:51:31"/>
    <s v="Electronics"/>
    <s v="Sweet looking, but terrible keyboard"/>
    <s v="Complete"/>
    <s v="Valid"/>
    <s v="Medium(3)"/>
    <s v="AE3NH2EGMD4UWY6HXLMSGOKPKMSQ"/>
    <s v="One-Time User"/>
  </r>
  <r>
    <s v="AFWVNMKG4LPK4KSTSKT4WFVK5VSQ"/>
    <x v="382"/>
    <n v="5"/>
    <d v="2025-03-31T12:46:13"/>
    <s v="Electronics"/>
    <s v="Excellent work computer"/>
    <s v="Complete"/>
    <s v="Valid"/>
    <s v="High(4-5)"/>
    <s v="AFWVNMKG4LPK4KSTSKT4WFVK5VSQ"/>
    <s v="One-Time User"/>
  </r>
  <r>
    <s v="AFCURUNI4DAVOM2D55SCAWMPRNZQ"/>
    <x v="383"/>
    <n v="2"/>
    <d v="2025-03-31T19:30:47"/>
    <s v="Electronics"/>
    <s v="The battery life is not as advertised"/>
    <s v="Complete"/>
    <s v="Valid"/>
    <s v="Low(1-2)"/>
    <s v="AFCURUNI4DAVOM2D55SCAWMPRNZQ"/>
    <s v="One-Time User"/>
  </r>
  <r>
    <s v="AETEDSSMH2KUTJKTJAGZLNTSSYKQ"/>
    <x v="384"/>
    <n v="4"/>
    <d v="2025-03-31T21:30:53"/>
    <s v="Electronics"/>
    <s v="Solid laptop"/>
    <s v="Complete"/>
    <s v="Valid"/>
    <s v="High(4-5)"/>
    <s v="AETEDSSMH2KUTJKTJAGZLNTSSYKQ"/>
    <s v="One-Time User"/>
  </r>
  <r>
    <s v="AGRRHVKS3KPIGWU5RTF7GU5A3PLA"/>
    <x v="385"/>
    <n v="4"/>
    <d v="2025-04-01T04:09:11"/>
    <s v="Electronics"/>
    <s v="Pretty good hardware, bad linux support"/>
    <s v="Complete"/>
    <s v="Valid"/>
    <s v="High(4-5)"/>
    <s v="AGRRHVKS3KPIGWU5RTF7GU5A3PLA"/>
    <s v="One-Time User"/>
  </r>
  <r>
    <s v="AGD3IGZJ4HK7USWC5KQU3SPX4ICQ"/>
    <x v="386"/>
    <n v="2"/>
    <d v="2025-04-01T08:33:24"/>
    <s v="Electronics"/>
    <s v="Very buggy and slow"/>
    <s v="Complete"/>
    <s v="Valid"/>
    <s v="Low(1-2)"/>
    <s v="AGD3IGZJ4HK7USWC5KQU3SPX4ICQ"/>
    <s v="One-Time User"/>
  </r>
  <r>
    <s v="AEPT5GUJQKI6EHTVFYEB7MMMUB7A"/>
    <x v="387"/>
    <n v="5"/>
    <d v="2025-04-01T09:46:05"/>
    <s v="Electronics"/>
    <s v="It's good overall"/>
    <s v="Complete"/>
    <s v="Valid"/>
    <s v="High(4-5)"/>
    <s v="AEPT5GUJQKI6EHTVFYEB7MMMUB7A"/>
    <s v="One-Time User"/>
  </r>
  <r>
    <s v="AGUEX27ZMK5GCJHWWWIB6DWULH6A"/>
    <x v="388"/>
    <n v="3"/>
    <d v="2025-04-01T15:40:03"/>
    <s v="Electronics"/>
    <s v="On surface awesome, but lots of issues"/>
    <s v="Complete"/>
    <s v="Valid"/>
    <s v="Medium(3)"/>
    <s v="AGUEX27ZMK5GCJHWWWIB6DWULH6A"/>
    <s v="One-Time User"/>
  </r>
  <r>
    <s v="AFJL3MISFC6ZIM2EXHWLGQ34CHRQ"/>
    <x v="389"/>
    <n v="4"/>
    <d v="2025-04-01T16:57:35"/>
    <s v="Electronics"/>
    <s v="Camera doesn't work"/>
    <s v="Complete"/>
    <s v="Valid"/>
    <s v="High(4-5)"/>
    <s v="AFJL3MISFC6ZIM2EXHWLGQ34CHRQ"/>
    <s v="One-Time User"/>
  </r>
  <r>
    <s v="AHXPFFKEZAAUAV2UIDQQWMKTABSA"/>
    <x v="390"/>
    <n v="4"/>
    <d v="2025-04-02T01:38:18"/>
    <s v="Electronics"/>
    <s v="Slim, nice quality"/>
    <s v="Complete"/>
    <s v="Valid"/>
    <s v="High(4-5)"/>
    <s v="AHXPFFKEZAAUAV2UIDQQWMKTABSA"/>
    <s v="One-Time User"/>
  </r>
  <r>
    <s v="AHKQGXWRZ4MGD7OSMZUMVQJUZDZA"/>
    <x v="391"/>
    <n v="5"/>
    <d v="2025-04-02T04:13:02"/>
    <s v="Electronics"/>
    <s v="Excellent as expected"/>
    <s v="Complete"/>
    <s v="Valid"/>
    <s v="High(4-5)"/>
    <s v="AHKQGXWRZ4MGD7OSMZUMVQJUZDZA"/>
    <s v="One-Time User"/>
  </r>
  <r>
    <s v="AHYAZWNUQVPZULAJRS73CULUAOAQ"/>
    <x v="392"/>
    <n v="3"/>
    <d v="2025-04-02T05:08:02"/>
    <s v="Electronics"/>
    <s v="Heating issues."/>
    <s v="Complete"/>
    <s v="Valid"/>
    <s v="Medium(3)"/>
    <s v="AHYAZWNUQVPZULAJRS73CULUAOAQ"/>
    <s v="One-Time User"/>
  </r>
  <r>
    <s v="AFVVRRZUISBCUEDFRH3PEARO6SJQ"/>
    <x v="393"/>
    <n v="4"/>
    <d v="2025-04-02T08:15:33"/>
    <s v="Electronics"/>
    <s v="Works fine"/>
    <s v="Complete"/>
    <s v="Valid"/>
    <s v="High(4-5)"/>
    <s v="AFVVRRZUISBCUEDFRH3PEARO6SJQ"/>
    <s v="One-Time User"/>
  </r>
  <r>
    <s v="AEUF7QLWWPAUX7OJEV7Q2HNAAKUA"/>
    <x v="394"/>
    <n v="3"/>
    <d v="2025-04-02T19:12:59"/>
    <s v="Electronics"/>
    <s v="Bad battery"/>
    <s v="Complete"/>
    <s v="Valid"/>
    <s v="Medium(3)"/>
    <s v="AEUF7QLWWPAUX7OJEV7Q2HNAAKUA"/>
    <s v="One-Time User"/>
  </r>
  <r>
    <s v="AGUZBNSKCERJUYKCTNRD64PHAKPA"/>
    <x v="395"/>
    <n v="3"/>
    <d v="2025-04-02T22:33:06"/>
    <s v="Electronics"/>
    <s v="Great looking but quality"/>
    <s v="Complete"/>
    <s v="Valid"/>
    <s v="Medium(3)"/>
    <s v="AGUZBNSKCERJUYKCTNRD64PHAKPA"/>
    <s v="One-Time User"/>
  </r>
  <r>
    <s v="AEL63XKXYR5VRRAQTHBWBPDA5SWA"/>
    <x v="396"/>
    <n v="5"/>
    <d v="2025-04-03T02:55:02"/>
    <s v="Electronics"/>
    <s v="I couldn't be happier with this laptop"/>
    <s v="Complete"/>
    <s v="Valid"/>
    <s v="High(4-5)"/>
    <s v="AEL63XKXYR5VRRAQTHBWBPDA5SWA"/>
    <s v="One-Time User"/>
  </r>
  <r>
    <s v="AHJI6HMMYN6Y4ZCIIATIVIIBIHTQ"/>
    <x v="397"/>
    <n v="5"/>
    <d v="2025-04-03T10:21:50"/>
    <s v="Electronics"/>
    <s v="Beast of a laptop. Amazing for its price."/>
    <s v="Complete"/>
    <s v="Valid"/>
    <s v="High(4-5)"/>
    <s v="AHJI6HMMYN6Y4ZCIIATIVIIBIHTQ"/>
    <s v="One-Time User"/>
  </r>
  <r>
    <s v="AG4L23OECACPED7QRRSMXLAF5R6A"/>
    <x v="398"/>
    <n v="3"/>
    <d v="2025-04-03T15:24:00"/>
    <s v="Electronics"/>
    <s v="The box"/>
    <s v="Complete"/>
    <s v="Valid"/>
    <s v="Medium(3)"/>
    <s v="AG4L23OECACPED7QRRSMXLAF5R6A"/>
    <s v="One-Time User"/>
  </r>
  <r>
    <s v="AFSN2MQY3P2WRT2R2V6DGE2J27MQ"/>
    <x v="399"/>
    <n v="4"/>
    <d v="2025-04-03T16:42:51"/>
    <s v="Electronics"/>
    <s v="Buena laptop, mala baterÃ­a"/>
    <s v="Complete"/>
    <s v="Valid"/>
    <s v="High(4-5)"/>
    <s v="AFSN2MQY3P2WRT2R2V6DGE2J27MQ"/>
    <s v="One-Time User"/>
  </r>
  <r>
    <s v="AHGPDYHBXUTNKMI7NAEGAQJX7LHA"/>
    <x v="400"/>
    <n v="3"/>
    <d v="2025-04-03T17:49:44"/>
    <s v="Electronics"/>
    <s v="Attractive, light weight, slow, many apps won't load."/>
    <s v="Complete"/>
    <s v="Valid"/>
    <s v="Medium(3)"/>
    <s v="AHGPDYHBXUTNKMI7NAEGAQJX7LHA"/>
    <s v="One-Time User"/>
  </r>
  <r>
    <s v="AEF3FBZ6QCLN5TMGQQFB7LYULSMA"/>
    <x v="401"/>
    <n v="5"/>
    <d v="2025-04-03T21:55:59"/>
    <s v="Electronics"/>
    <s v="Easy to use!"/>
    <s v="Complete"/>
    <s v="Valid"/>
    <s v="High(4-5)"/>
    <s v="AEF3FBZ6QCLN5TMGQQFB7LYULSMA"/>
    <s v="One-Time User"/>
  </r>
  <r>
    <s v="AEAV7ATFWS5AXJLFQDPWZOQ575VQ"/>
    <x v="402"/>
    <n v="2"/>
    <d v="2025-04-03T22:24:50"/>
    <s v="Electronics"/>
    <s v="It's okay..."/>
    <s v="Complete"/>
    <s v="Valid"/>
    <s v="Low(1-2)"/>
    <s v="AEAV7ATFWS5AXJLFQDPWZOQ575VQ"/>
    <s v="One-Time User"/>
  </r>
  <r>
    <s v="AHG4Q7ZOVL637IV7E4JP7TSNVSCA"/>
    <x v="403"/>
    <n v="5"/>
    <d v="2025-04-03T23:51:26"/>
    <s v="Electronics"/>
    <s v="Excellent laptop!"/>
    <s v="Complete"/>
    <s v="Valid"/>
    <s v="High(4-5)"/>
    <s v="AHG4Q7ZOVL637IV7E4JP7TSNVSCA"/>
    <s v="One-Time User"/>
  </r>
  <r>
    <s v="AF3ALEKQ4KZEB7UOCD5LWDKPJKWA"/>
    <x v="404"/>
    <n v="5"/>
    <d v="2025-04-04T03:42:19"/>
    <s v="Electronics"/>
    <s v="VERY PLEASED WITH THE SAMSUNG GALAXY BOOK 4"/>
    <s v="Complete"/>
    <s v="Valid"/>
    <s v="High(4-5)"/>
    <s v="AF3ALEKQ4KZEB7UOCD5LWDKPJKWA"/>
    <s v="One-Time User"/>
  </r>
  <r>
    <s v="AHYIKSQD3ALOZ54ER6BF2IA57PQQ"/>
    <x v="405"/>
    <n v="5"/>
    <d v="2025-04-04T07:58:53"/>
    <s v="Electronics"/>
    <s v="Beautiful, fast computer!"/>
    <s v="Complete"/>
    <s v="Valid"/>
    <s v="High(4-5)"/>
    <s v="AHYIKSQD3ALOZ54ER6BF2IA57PQQ"/>
    <s v="One-Time User"/>
  </r>
  <r>
    <s v="AH65EHTHXKRUEJPMP6YTUAKAATPQ"/>
    <x v="406"/>
    <n v="5"/>
    <d v="2025-04-04T12:41:46"/>
    <s v="Electronics"/>
    <s v="It's worth getting just for the awesome display"/>
    <s v="Complete"/>
    <s v="Valid"/>
    <s v="High(4-5)"/>
    <s v="AH65EHTHXKRUEJPMP6YTUAKAATPQ"/>
    <s v="One-Time User"/>
  </r>
  <r>
    <s v="AESQ7PHQD6FCKV4XMUHQ2H2MSSBQ"/>
    <x v="407"/>
    <n v="5"/>
    <d v="2025-04-04T13:05:09"/>
    <s v="Electronics"/>
    <s v="It's amazing laptop"/>
    <s v="Complete"/>
    <s v="Valid"/>
    <s v="High(4-5)"/>
    <s v="AESQ7PHQD6FCKV4XMUHQ2H2MSSBQ"/>
    <s v="One-Time User"/>
  </r>
  <r>
    <s v="AEGEWPTUMZMIV3I7PWKVSNJAJ56Q"/>
    <x v="408"/>
    <n v="5"/>
    <d v="2025-04-04T17:36:05"/>
    <s v="Electronics"/>
    <s v="Very good"/>
    <s v="Complete"/>
    <s v="Valid"/>
    <s v="High(4-5)"/>
    <s v="AEGEWPTUMZMIV3I7PWKVSNJAJ56Q"/>
    <s v="One-Time User"/>
  </r>
  <r>
    <s v="AHYTQ7ZMNDCYEVYWI7KYERQQ2DHA"/>
    <x v="409"/>
    <n v="5"/>
    <d v="2025-04-05T07:31:13"/>
    <s v="Electronics"/>
    <s v="feliz"/>
    <s v="Complete"/>
    <s v="Valid"/>
    <s v="High(4-5)"/>
    <s v="AHYTQ7ZMNDCYEVYWI7KYERQQ2DHA"/>
    <s v="One-Time User"/>
  </r>
  <r>
    <s v="AFQLC7OOALC5UJX2RBTT3TGKIIQA"/>
    <x v="410"/>
    <n v="5"/>
    <d v="2025-04-05T08:53:54"/>
    <s v="Electronics"/>
    <s v="Grad guft"/>
    <s v="Complete"/>
    <s v="Valid"/>
    <s v="High(4-5)"/>
    <s v="AFQLC7OOALC5UJX2RBTT3TGKIIQA"/>
    <s v="One-Time User"/>
  </r>
  <r>
    <s v="AEWZLRKGBTIH6KLRHO7AACZNFRDA"/>
    <x v="411"/>
    <n v="2"/>
    <d v="2025-04-05T11:46:06"/>
    <s v="Electronics"/>
    <s v="Nice bit pricey."/>
    <s v="Complete"/>
    <s v="Valid"/>
    <s v="Low(1-2)"/>
    <s v="AEWZLRKGBTIH6KLRHO7AACZNFRDA"/>
    <s v="One-Time User"/>
  </r>
  <r>
    <s v="AEZUN4V6JCVLXAYFQRZ6AW2UGNDQ"/>
    <x v="412"/>
    <n v="5"/>
    <d v="2025-04-05T15:44:12"/>
    <s v="Electronics"/>
    <s v="Perfect for work and play"/>
    <s v="Complete"/>
    <s v="Valid"/>
    <s v="High(4-5)"/>
    <s v="AEZUN4V6JCVLXAYFQRZ6AW2UGNDQ"/>
    <s v="One-Time User"/>
  </r>
  <r>
    <s v="AH5Z5UTYRPCDMGY4REM75SIG4QYA"/>
    <x v="413"/>
    <n v="1"/>
    <d v="2025-04-05T16:58:19"/>
    <s v="Electronics"/>
    <s v="Nope, don't do it"/>
    <s v="Complete"/>
    <s v="Valid"/>
    <s v="Low(1-2)"/>
    <s v="AH5Z5UTYRPCDMGY4REM75SIG4QYA"/>
    <s v="One-Time User"/>
  </r>
  <r>
    <s v="AEG7DOMIERXJKD7CCXVAHU42646Q"/>
    <x v="414"/>
    <n v="5"/>
    <d v="2025-04-05T18:05:59"/>
    <s v="Electronics"/>
    <s v="Best Windows Laptop"/>
    <s v="Complete"/>
    <s v="Valid"/>
    <s v="High(4-5)"/>
    <s v="AEG7DOMIERXJKD7CCXVAHU42646Q"/>
    <s v="One-Time User"/>
  </r>
  <r>
    <s v="AH34MCQNTJL6GZV7ERIMOYGX7Y5A"/>
    <x v="415"/>
    <n v="5"/>
    <d v="2025-04-05T20:05:06"/>
    <s v="Electronics"/>
    <s v="Gorgeous AMOLED screen, excelent graphics performance for sharing second screen on 120Hz"/>
    <s v="Complete"/>
    <s v="Valid"/>
    <s v="High(4-5)"/>
    <s v="AH34MCQNTJL6GZV7ERIMOYGX7Y5A"/>
    <s v="One-Time User"/>
  </r>
  <r>
    <s v="AEZPUR52OPPPRRT5OGLGGW2P3YDQ"/>
    <x v="416"/>
    <n v="5"/>
    <d v="2025-04-05T20:53:44"/>
    <s v="Electronics"/>
    <s v="great so far!"/>
    <s v="Complete"/>
    <s v="Valid"/>
    <s v="High(4-5)"/>
    <s v="AEZPUR52OPPPRRT5OGLGGW2P3YDQ"/>
    <s v="One-Time User"/>
  </r>
  <r>
    <s v="AGZCZB5NE57I525EGVSYFWS2MXIQ"/>
    <x v="417"/>
    <n v="2"/>
    <d v="2025-04-06T01:48:11"/>
    <s v="Electronics"/>
    <s v="Fan is loud and computer gets too hot."/>
    <s v="Complete"/>
    <s v="Valid"/>
    <s v="Low(1-2)"/>
    <s v="AGZCZB5NE57I525EGVSYFWS2MXIQ"/>
    <s v="One-Time User"/>
  </r>
  <r>
    <s v="AGXTSRKVA5O2QU4HWA4OLV2TMYRA"/>
    <x v="418"/>
    <n v="1"/>
    <d v="2025-04-06T02:05:52"/>
    <s v="Electronics"/>
    <s v="Cracked screen -"/>
    <s v="Complete"/>
    <s v="Valid"/>
    <s v="Low(1-2)"/>
    <s v="AGXTSRKVA5O2QU4HWA4OLV2TMYRA"/>
    <s v="One-Time User"/>
  </r>
  <r>
    <s v="AGYNWC3Q62WIEEL36EM64KW4REEQ"/>
    <x v="419"/>
    <n v="1"/>
    <d v="2025-04-06T02:33:27"/>
    <s v="Electronics"/>
    <s v="Read Reddit reviews prior to purchase; Screen spontaneously cracks with no damage"/>
    <s v="Complete"/>
    <s v="Valid"/>
    <s v="Low(1-2)"/>
    <s v="AGYNWC3Q62WIEEL36EM64KW4REEQ"/>
    <s v="One-Time User"/>
  </r>
  <r>
    <s v="AGQNXLWRD2X3ZRTR7LOKYTTSFYQA"/>
    <x v="420"/>
    <n v="1"/>
    <d v="2025-04-06T08:10:50"/>
    <s v="Electronics"/>
    <s v="Do not buy! Broken screen"/>
    <s v="Complete"/>
    <s v="Valid"/>
    <s v="Low(1-2)"/>
    <s v="AGQNXLWRD2X3ZRTR7LOKYTTSFYQA"/>
    <s v="One-Time User"/>
  </r>
  <r>
    <s v="AFEAWAK55PVHAJBAXUQJLX724K2A"/>
    <x v="421"/>
    <n v="2"/>
    <d v="2025-04-06T14:53:36"/>
    <s v="Electronics"/>
    <s v="Just two week of used and ðŸ˜¶"/>
    <s v="Complete"/>
    <s v="Valid"/>
    <s v="Low(1-2)"/>
    <s v="AFEAWAK55PVHAJBAXUQJLX724K2A"/>
    <s v="One-Time User"/>
  </r>
  <r>
    <s v="AGLC64ZS7ZTTYGAJGBBIKIF6573A"/>
    <x v="422"/>
    <n v="1"/>
    <d v="2025-04-06T18:44:05"/>
    <s v="Electronics"/>
    <s v="Damage"/>
    <s v="Complete"/>
    <s v="Valid"/>
    <s v="Low(1-2)"/>
    <s v="AGLC64ZS7ZTTYGAJGBBIKIF6573A"/>
    <s v="One-Time User"/>
  </r>
  <r>
    <s v="AGFONIJ6YVPHGBNI53Z6KYPOYTBQ"/>
    <x v="423"/>
    <n v="1"/>
    <d v="2025-04-07T00:26:28"/>
    <s v="Electronics"/>
    <s v="Laptop"/>
    <s v="Complete"/>
    <s v="Valid"/>
    <s v="Low(1-2)"/>
    <s v="AGFONIJ6YVPHGBNI53Z6KYPOYTBQ"/>
    <s v="One-Time User"/>
  </r>
  <r>
    <s v="AGZRU5KNPRRHJOJ5M7AOR4KIFSBA"/>
    <x v="424"/>
    <n v="1"/>
    <d v="2025-04-07T00:50:50"/>
    <s v="Electronics"/>
    <s v="Almaya deÄŸmez"/>
    <s v="Complete"/>
    <s v="Valid"/>
    <s v="Low(1-2)"/>
    <s v="AGZRU5KNPRRHJOJ5M7AOR4KIFSBA"/>
    <s v="One-Time User"/>
  </r>
  <r>
    <s v="AGMXIGZ2IXTRVH4XWVDBNGZMOO3Q"/>
    <x v="425"/>
    <n v="1"/>
    <d v="2025-04-07T06:38:52"/>
    <s v="Electronics"/>
    <s v="Disappointed"/>
    <s v="Complete"/>
    <s v="Valid"/>
    <s v="Low(1-2)"/>
    <s v="AGMXIGZ2IXTRVH4XWVDBNGZMOO3Q"/>
    <s v="One-Time User"/>
  </r>
  <r>
    <s v="AF2BLE54TEMGZ546U763ZHZRXC4A"/>
    <x v="426"/>
    <n v="5"/>
    <d v="2025-04-07T09:05:10"/>
    <s v="Grocery &amp; Gourmet Food"/>
    <s v="Mmm so good, just perfection in a bag"/>
    <s v="Complete"/>
    <s v="Valid"/>
    <s v="High(4-5)"/>
    <s v="AF2BLE54TEMGZ546U763ZHZRXC4A"/>
    <s v="Casual User"/>
  </r>
  <r>
    <s v="AHVM2XV6UUKXA2GL7WI3KFA77NLQ"/>
    <x v="427"/>
    <n v="5"/>
    <d v="2025-04-07T09:18:26"/>
    <s v="Grocery &amp; Gourmet Food"/>
    <s v="Tasty &amp; Soft"/>
    <s v="Complete"/>
    <s v="Valid"/>
    <s v="High(4-5)"/>
    <s v="AHVM2XV6UUKXA2GL7WI3KFA77NLQ"/>
    <s v="One-Time User"/>
  </r>
  <r>
    <s v="AHM56K5NAWA4ZLQXT2W4SBACDYDQ"/>
    <x v="428"/>
    <n v="5"/>
    <d v="2025-04-07T13:38:42"/>
    <s v="Grocery &amp; Gourmet Food"/>
    <s v="Delicious!"/>
    <s v="Complete"/>
    <s v="Valid"/>
    <s v="High(4-5)"/>
    <s v="AHM56K5NAWA4ZLQXT2W4SBACDYDQ"/>
    <s v="One-Time User"/>
  </r>
  <r>
    <s v="AGYMZQD6RE57K5MXDRYL76L3JDDQ"/>
    <x v="429"/>
    <n v="5"/>
    <d v="2025-04-07T18:41:46"/>
    <s v="Grocery &amp; Gourmet Food"/>
    <s v="Very Nice"/>
    <s v="Complete"/>
    <s v="Valid"/>
    <s v="High(4-5)"/>
    <s v="AGYMZQD6RE57K5MXDRYL76L3JDDQ"/>
    <s v="One-Time User"/>
  </r>
  <r>
    <s v="AGZPQSPK3CHVMLZF73DLOENENJKA"/>
    <x v="430"/>
    <n v="4"/>
    <d v="2025-04-07T21:47:08"/>
    <s v="Grocery &amp; Gourmet Food"/>
    <s v="Content and Delivery Excellent. Price Above Average."/>
    <s v="Complete"/>
    <s v="Valid"/>
    <s v="High(4-5)"/>
    <s v="AGZPQSPK3CHVMLZF73DLOENENJKA"/>
    <s v="One-Time User"/>
  </r>
  <r>
    <s v="AFCAF6WIKQJOJQCGHZBDR2RO2EZA"/>
    <x v="431"/>
    <n v="5"/>
    <d v="2025-04-08T00:21:53"/>
    <s v="Grocery &amp; Gourmet Food"/>
    <s v="Standard"/>
    <s v="Complete"/>
    <s v="Valid"/>
    <s v="High(4-5)"/>
    <s v="AFCAF6WIKQJOJQCGHZBDR2RO2EZA"/>
    <s v="One-Time User"/>
  </r>
  <r>
    <s v="AG752JLRCWFOHVL2T64AGYEVOLRA"/>
    <x v="432"/>
    <n v="5"/>
    <d v="2025-04-08T03:05:03"/>
    <s v="Grocery &amp; Gourmet Food"/>
    <s v="Best apricots Iâ€™ve ever had"/>
    <s v="Complete"/>
    <s v="Valid"/>
    <s v="High(4-5)"/>
    <s v="AG752JLRCWFOHVL2T64AGYEVOLRA"/>
    <s v="One-Time User"/>
  </r>
  <r>
    <s v="AHME7FF5OKB7CKGS6BZUBRVCY2VQ"/>
    <x v="433"/>
    <n v="5"/>
    <d v="2025-04-08T05:35:52"/>
    <s v="Grocery &amp; Gourmet Food"/>
    <s v="Just delicious!"/>
    <s v="Complete"/>
    <s v="Valid"/>
    <s v="High(4-5)"/>
    <s v="AHME7FF5OKB7CKGS6BZUBRVCY2VQ"/>
    <s v="One-Time User"/>
  </r>
  <r>
    <s v="AGXRGDQGLZ3I6MVMNZYIM5UGDOEA"/>
    <x v="434"/>
    <n v="5"/>
    <d v="2025-04-08T08:00:39"/>
    <s v="Grocery &amp; Gourmet Food"/>
    <s v="Quality"/>
    <s v="Complete"/>
    <s v="Valid"/>
    <s v="High(4-5)"/>
    <s v="AGXRGDQGLZ3I6MVMNZYIM5UGDOEA"/>
    <s v="One-Time User"/>
  </r>
  <r>
    <s v="AEYOLJVNMJE6KEGZNTPEXJCLMAMQ"/>
    <x v="435"/>
    <n v="5"/>
    <d v="2025-04-08T12:37:10"/>
    <s v="Grocery &amp; Gourmet Food"/>
    <s v="Taste"/>
    <s v="Complete"/>
    <s v="Valid"/>
    <s v="High(4-5)"/>
    <s v="AEYOLJVNMJE6KEGZNTPEXJCLMAMQ"/>
    <s v="One-Time User"/>
  </r>
  <r>
    <s v="AF7FMYARBG7SFR6M73ROCZC2KE4Q"/>
    <x v="436"/>
    <n v="5"/>
    <d v="2025-04-08T15:15:07"/>
    <s v="Grocery &amp; Gourmet Food"/>
    <s v="these made a very nice snack."/>
    <s v="Complete"/>
    <s v="Valid"/>
    <s v="High(4-5)"/>
    <s v="AF7FMYARBG7SFR6M73ROCZC2KE4Q"/>
    <s v="One-Time User"/>
  </r>
  <r>
    <s v="AEUKDRJJLWB2EGTYMPPEMTLNPSWA"/>
    <x v="437"/>
    <n v="5"/>
    <d v="2025-04-08T15:20:57"/>
    <s v="Grocery &amp; Gourmet Food"/>
    <s v="Good"/>
    <s v="Complete"/>
    <s v="Valid"/>
    <s v="High(4-5)"/>
    <s v="AEUKDRJJLWB2EGTYMPPEMTLNPSWA"/>
    <s v="One-Time User"/>
  </r>
  <r>
    <s v="AGNNUHZV5FOJRUX5MBQOSWZLOD7Q"/>
    <x v="438"/>
    <n v="5"/>
    <d v="2025-04-08T23:20:27"/>
    <s v="Grocery &amp; Gourmet Food"/>
    <s v="How moist and delicious the fruit is!"/>
    <s v="Complete"/>
    <s v="Valid"/>
    <s v="High(4-5)"/>
    <s v="AGNNUHZV5FOJRUX5MBQOSWZLOD7Q"/>
    <s v="One-Time User"/>
  </r>
  <r>
    <s v="AE4VEVT5ZMOXLWJ4CXZJB4HQHDGQ"/>
    <x v="439"/>
    <n v="5"/>
    <d v="2025-04-09T00:31:40"/>
    <s v="Grocery &amp; Gourmet Food"/>
    <s v="Nice size"/>
    <s v="Complete"/>
    <s v="Valid"/>
    <s v="High(4-5)"/>
    <s v="AE4VEVT5ZMOXLWJ4CXZJB4HQHDGQ"/>
    <s v="One-Time User"/>
  </r>
  <r>
    <s v="AHLGUDTIGAS6I6D7JED47D4ESROQ"/>
    <x v="440"/>
    <n v="5"/>
    <d v="2025-04-09T01:16:08"/>
    <s v="Grocery &amp; Gourmet Food"/>
    <s v="I Love These Things"/>
    <s v="Complete"/>
    <s v="Valid"/>
    <s v="High(4-5)"/>
    <s v="AHLGUDTIGAS6I6D7JED47D4ESROQ"/>
    <s v="One-Time User"/>
  </r>
  <r>
    <s v="AE44K7F3E52YU55JW77YXAAV2K2A"/>
    <x v="441"/>
    <n v="4"/>
    <d v="2025-04-09T15:14:25"/>
    <s v="Grocery &amp; Gourmet Food"/>
    <s v="Good product"/>
    <s v="Complete"/>
    <s v="Valid"/>
    <s v="High(4-5)"/>
    <s v="AE44K7F3E52YU55JW77YXAAV2K2A"/>
    <s v="One-Time User"/>
  </r>
  <r>
    <s v="AHXTQY3WCDECJFC7CXHPUVCDBGIA"/>
    <x v="442"/>
    <n v="5"/>
    <d v="2025-04-09T22:11:09"/>
    <s v="Grocery &amp; Gourmet Food"/>
    <s v="I love apricots, but sometimes I donâ€™t want the messiness"/>
    <s v="Complete"/>
    <s v="Valid"/>
    <s v="High(4-5)"/>
    <s v="AHXTQY3WCDECJFC7CXHPUVCDBGIA"/>
    <s v="One-Time User"/>
  </r>
  <r>
    <s v="AHNOLQG5SZLLNGPOF3GAVRMQMQDQ"/>
    <x v="443"/>
    <n v="4"/>
    <d v="2025-04-10T03:49:02"/>
    <s v="Grocery &amp; Gourmet Food"/>
    <s v="Great for the money, flavor is pretty good"/>
    <s v="Complete"/>
    <s v="Valid"/>
    <s v="High(4-5)"/>
    <s v="AHNOLQG5SZLLNGPOF3GAVRMQMQDQ"/>
    <s v="One-Time User"/>
  </r>
  <r>
    <s v="AHUWJGUQ4QYVWZBB5ILXIESJW27A"/>
    <x v="444"/>
    <n v="4"/>
    <d v="2025-04-10T12:21:51"/>
    <s v="Grocery &amp; Gourmet Food"/>
    <s v="Good choice."/>
    <s v="Complete"/>
    <s v="Valid"/>
    <s v="High(4-5)"/>
    <s v="AHUWJGUQ4QYVWZBB5ILXIESJW27A"/>
    <s v="One-Time User"/>
  </r>
  <r>
    <s v="AETXB52QRPOVD2W567QZYOJ4ITFA"/>
    <x v="445"/>
    <n v="5"/>
    <d v="2025-04-11T08:01:08"/>
    <s v="Grocery &amp; Gourmet Food"/>
    <s v="No sugar added"/>
    <s v="Complete"/>
    <s v="Valid"/>
    <s v="High(4-5)"/>
    <s v="AETXB52QRPOVD2W567QZYOJ4ITFA"/>
    <s v="One-Time User"/>
  </r>
  <r>
    <s v="AEQGZMUMIZUGJ3PTTOTOJICRKWVA"/>
    <x v="446"/>
    <n v="5"/>
    <d v="2025-04-11T15:50:25"/>
    <s v="Health, Wellness &amp; Medical Supplies"/>
    <s v="Perfect Dumbbells for Home Workouts!"/>
    <s v="Complete"/>
    <s v="Valid"/>
    <s v="High(4-5)"/>
    <s v="AEQGZMUMIZUGJ3PTTOTOJICRKWVA"/>
    <s v="One-Time User"/>
  </r>
  <r>
    <s v="AGEFW74Z6UWN5VL2SGGBWAXCJDXA"/>
    <x v="447"/>
    <n v="5"/>
    <d v="2025-04-12T00:49:57"/>
    <s v="Health, Wellness &amp; Medical Supplies"/>
    <s v="Review of Amazon Basics Easy-Grip Training Dumbbells: Practical and Effective for Physical Therapy"/>
    <s v="Complete"/>
    <s v="Valid"/>
    <s v="High(4-5)"/>
    <s v="AGEFW74Z6UWN5VL2SGGBWAXCJDXA"/>
    <s v="One-Time User"/>
  </r>
  <r>
    <s v="AFAJBPTFMW6SD4TARNNQWNFVM64Q"/>
    <x v="448"/>
    <n v="5"/>
    <d v="2025-04-12T06:30:44"/>
    <s v="Health, Wellness &amp; Medical Supplies"/>
    <s v="I Purchased The: 12LB Pair, 15LB Pair, and 20LB Pair Amazon Basics Neoprene Dumbbells"/>
    <s v="Complete"/>
    <s v="Valid"/>
    <s v="High(4-5)"/>
    <s v="AFAJBPTFMW6SD4TARNNQWNFVM64Q"/>
    <s v="One-Time User"/>
  </r>
  <r>
    <s v="AFMP4AW3JKH7T4P6AG3SRVJFYLIQ"/>
    <x v="449"/>
    <n v="5"/>
    <d v="2025-04-12T10:42:07"/>
    <s v="Health, Wellness &amp; Medical Supplies"/>
    <s v="Great, comfortable weights for getting into shape quickly."/>
    <s v="Complete"/>
    <s v="Valid"/>
    <s v="High(4-5)"/>
    <s v="AFMP4AW3JKH7T4P6AG3SRVJFYLIQ"/>
    <s v="One-Time User"/>
  </r>
  <r>
    <s v="AHRFV2MZ6CGIL4GE7RTWCPM42ABQ"/>
    <x v="450"/>
    <n v="5"/>
    <d v="2025-04-12T17:36:00"/>
    <s v="Health, Wellness &amp; Medical Supplies"/>
    <s v="Great Quality and Perfect for At-Home Workouts"/>
    <s v="Complete"/>
    <s v="Valid"/>
    <s v="High(4-5)"/>
    <s v="AHRFV2MZ6CGIL4GE7RTWCPM42ABQ"/>
    <s v="One-Time User"/>
  </r>
  <r>
    <s v="AF3UFDVHP43R5DFFLSRP3BWO4RNQ"/>
    <x v="451"/>
    <n v="4"/>
    <d v="2025-04-13T00:55:45"/>
    <s v="Health, Wellness &amp; Medical Supplies"/>
    <s v="The weights are good, the stand not so much"/>
    <s v="Complete"/>
    <s v="Valid"/>
    <s v="High(4-5)"/>
    <s v="AF3UFDVHP43R5DFFLSRP3BWO4RNQ"/>
    <s v="One-Time User"/>
  </r>
  <r>
    <s v="AEPAXXH67IUSANKAJG3FLTE5MNOA"/>
    <x v="452"/>
    <n v="5"/>
    <d v="2025-04-13T06:57:49"/>
    <s v="Health, Wellness &amp; Medical Supplies"/>
    <s v="Love the colors!"/>
    <s v="Complete"/>
    <s v="Valid"/>
    <s v="High(4-5)"/>
    <s v="AEPAXXH67IUSANKAJG3FLTE5MNOA"/>
    <s v="One-Time User"/>
  </r>
  <r>
    <s v="AHQ2UP3DZKHZHPBXFDET4YV3UQCA"/>
    <x v="453"/>
    <n v="5"/>
    <d v="2025-04-13T12:30:29"/>
    <s v="Health, Wellness &amp; Medical Supplies"/>
    <s v="Basic handweights, great to use with Peloton workouts"/>
    <s v="Complete"/>
    <s v="Valid"/>
    <s v="High(4-5)"/>
    <s v="AHQ2UP3DZKHZHPBXFDET4YV3UQCA"/>
    <s v="One-Time User"/>
  </r>
  <r>
    <s v="AEWSWJYXFAM2NWWU3YDSCKHHZGPA"/>
    <x v="454"/>
    <n v="5"/>
    <d v="2025-04-13T17:00:03"/>
    <s v="Health, Wellness &amp; Medical Supplies"/>
    <s v="First time using Dumbbells"/>
    <s v="Complete"/>
    <s v="Valid"/>
    <s v="High(4-5)"/>
    <s v="AEWSWJYXFAM2NWWU3YDSCKHHZGPA"/>
    <s v="One-Time User"/>
  </r>
  <r>
    <s v="AF4WWSV3AEYL4VFKNX7OAUL4MCWA"/>
    <x v="455"/>
    <n v="5"/>
    <d v="2025-04-13T17:30:47"/>
    <s v="Health, Wellness &amp; Medical Supplies"/>
    <s v="A great addition to your workout equipment"/>
    <s v="Complete"/>
    <s v="Valid"/>
    <s v="High(4-5)"/>
    <s v="AF4WWSV3AEYL4VFKNX7OAUL4MCWA"/>
    <s v="One-Time User"/>
  </r>
  <r>
    <s v="AFKRPLK5NSN5OJECPAFVZSUQZDUQ"/>
    <x v="456"/>
    <n v="5"/>
    <d v="2025-04-13T17:49:40"/>
    <s v="Health, Wellness &amp; Medical Supplies"/>
    <s v="Year in review... Very Happy"/>
    <s v="Complete"/>
    <s v="Valid"/>
    <s v="High(4-5)"/>
    <s v="AFKRPLK5NSN5OJECPAFVZSUQZDUQ"/>
    <s v="One-Time User"/>
  </r>
  <r>
    <s v="AG4YLGBT3LZH3VQHYWG4U6UKY6HQ"/>
    <x v="457"/>
    <n v="5"/>
    <d v="2025-04-13T18:40:50"/>
    <s v="Health, Wellness &amp; Medical Supplies"/>
    <s v="Soft and perfect"/>
    <s v="Complete"/>
    <s v="Valid"/>
    <s v="High(4-5)"/>
    <s v="AG4YLGBT3LZH3VQHYWG4U6UKY6HQ"/>
    <s v="One-Time User"/>
  </r>
  <r>
    <s v="AG67UJ5NXNGNQZ5M3OH4D2XSARKA"/>
    <x v="458"/>
    <n v="5"/>
    <d v="2025-04-13T20:51:43"/>
    <s v="Health, Wellness &amp; Medical Supplies"/>
    <s v="Easy to setup"/>
    <s v="Complete"/>
    <s v="Valid"/>
    <s v="High(4-5)"/>
    <s v="AG67UJ5NXNGNQZ5M3OH4D2XSARKA"/>
    <s v="One-Time User"/>
  </r>
  <r>
    <s v="AHCQCC4FCGSLSKLIOMDKXQFOR4DQ"/>
    <x v="459"/>
    <n v="5"/>
    <d v="2025-04-13T22:11:28"/>
    <s v="Health, Wellness &amp; Medical Supplies"/>
    <s v="Excellent quality"/>
    <s v="Complete"/>
    <s v="Valid"/>
    <s v="High(4-5)"/>
    <s v="AHCQCC4FCGSLSKLIOMDKXQFOR4DQ"/>
    <s v="One-Time User"/>
  </r>
  <r>
    <s v="AFEF7GTV5KEHK2I6JPPQYYAJ7N4A"/>
    <x v="460"/>
    <n v="5"/>
    <d v="2025-04-13T22:30:24"/>
    <s v="Health, Wellness &amp; Medical Supplies"/>
    <s v="They're Dumbbells"/>
    <s v="Complete"/>
    <s v="Valid"/>
    <s v="High(4-5)"/>
    <s v="AFEF7GTV5KEHK2I6JPPQYYAJ7N4A"/>
    <s v="One-Time User"/>
  </r>
  <r>
    <s v="AFKSMY7MELLDHQ4LO35LWGIYQWFQ"/>
    <x v="461"/>
    <n v="5"/>
    <d v="2025-04-13T23:50:49"/>
    <s v="Health, Wellness &amp; Medical Supplies"/>
    <s v="Compact storage, great feel."/>
    <s v="Complete"/>
    <s v="Valid"/>
    <s v="High(4-5)"/>
    <s v="AFKSMY7MELLDHQ4LO35LWGIYQWFQ"/>
    <s v="One-Time User"/>
  </r>
  <r>
    <s v="AGT7O3IT3UVCHPZYRBC5M3KD7OAA"/>
    <x v="462"/>
    <n v="5"/>
    <d v="2025-04-13T23:52:17"/>
    <s v="Health, Wellness &amp; Medical Supplies"/>
    <s v="Accurate and somewhat rare"/>
    <s v="Complete"/>
    <s v="Valid"/>
    <s v="High(4-5)"/>
    <s v="AGT7O3IT3UVCHPZYRBC5M3KD7OAA"/>
    <s v="One-Time User"/>
  </r>
  <r>
    <s v="AEZBNGRY6BRQAEZD67CJRZAXNZKA"/>
    <x v="463"/>
    <n v="5"/>
    <d v="2025-04-14T02:19:33"/>
    <s v="Health, Wellness &amp; Medical Supplies"/>
    <s v="Perfect for beginner workout"/>
    <s v="Complete"/>
    <s v="Valid"/>
    <s v="High(4-5)"/>
    <s v="AEZBNGRY6BRQAEZD67CJRZAXNZKA"/>
    <s v="One-Time User"/>
  </r>
  <r>
    <s v="AG6MJ2DQHRABTWVCLDVSCAT57OSA"/>
    <x v="464"/>
    <n v="5"/>
    <d v="2025-04-14T03:42:24"/>
    <s v="Health, Wellness &amp; Medical Supplies"/>
    <s v="Great quality and price but know they will not stand on end"/>
    <s v="Complete"/>
    <s v="Valid"/>
    <s v="High(4-5)"/>
    <s v="AG6MJ2DQHRABTWVCLDVSCAT57OSA"/>
    <s v="One-Time User"/>
  </r>
  <r>
    <s v="AFB5MPL6ENXWAXSKP5ZCVXBCDNAA"/>
    <x v="465"/>
    <n v="5"/>
    <d v="2025-04-14T03:52:26"/>
    <s v="Health, Wellness &amp; Medical Supplies"/>
    <s v="cute pink weights"/>
    <s v="Complete"/>
    <s v="Valid"/>
    <s v="High(4-5)"/>
    <s v="AFB5MPL6ENXWAXSKP5ZCVXBCDNAA"/>
    <s v="One-Time User"/>
  </r>
  <r>
    <s v="AE2IOX2HRYXMTOXB3A2PN7FFZOLQ"/>
    <x v="466"/>
    <n v="5"/>
    <d v="2025-04-14T14:48:34"/>
    <s v="home"/>
    <s v="Fits great"/>
    <s v="Complete"/>
    <s v="Valid"/>
    <s v="High(4-5)"/>
    <s v="AE2IOX2HRYXMTOXB3A2PN7FFZOLQ"/>
    <s v="One-Time User"/>
  </r>
  <r>
    <s v="AHOKHJ3EICDHVLFCB7VJUMIDROKA"/>
    <x v="467"/>
    <n v="5"/>
    <d v="2025-04-14T14:59:27"/>
    <s v="home"/>
    <s v="Good chair and couch cover."/>
    <s v="Complete"/>
    <s v="Valid"/>
    <s v="High(4-5)"/>
    <s v="AHOKHJ3EICDHVLFCB7VJUMIDROKA"/>
    <s v="One-Time User"/>
  </r>
  <r>
    <s v="AGCF7RCVS336WIAJVVXK7V6XVMEQ"/>
    <x v="468"/>
    <n v="4"/>
    <d v="2025-04-14T16:24:49"/>
    <s v="home"/>
    <s v="Challenging to put on"/>
    <s v="Complete"/>
    <s v="Valid"/>
    <s v="High(4-5)"/>
    <s v="AGCF7RCVS336WIAJVVXK7V6XVMEQ"/>
    <s v="One-Time User"/>
  </r>
  <r>
    <s v="AGVHZ53XT6F6UCEVOUZ26DQHCUGA"/>
    <x v="469"/>
    <n v="5"/>
    <d v="2025-04-14T17:08:40"/>
    <s v="home"/>
    <s v="So soft and looks so great"/>
    <s v="Complete"/>
    <s v="Valid"/>
    <s v="High(4-5)"/>
    <s v="AGVHZ53XT6F6UCEVOUZ26DQHCUGA"/>
    <s v="One-Time User"/>
  </r>
  <r>
    <s v="AGP6Q7ZHPYF3UDQ5HQWO5IHPQBTQ"/>
    <x v="470"/>
    <n v="5"/>
    <d v="2025-04-14T18:13:46"/>
    <s v="home"/>
    <s v="Highly recommend these couch covers!!"/>
    <s v="Complete"/>
    <s v="Valid"/>
    <s v="High(4-5)"/>
    <s v="AGP6Q7ZHPYF3UDQ5HQWO5IHPQBTQ"/>
    <s v="One-Time User"/>
  </r>
  <r>
    <s v="AGGSUZGNW6E3ZONOT6UQW7IDGTGA"/>
    <x v="471"/>
    <n v="5"/>
    <d v="2025-04-14T23:31:33"/>
    <s v="home"/>
    <s v="Looks like a new couch"/>
    <s v="Complete"/>
    <s v="Valid"/>
    <s v="High(4-5)"/>
    <s v="AGGSUZGNW6E3ZONOT6UQW7IDGTGA"/>
    <s v="One-Time User"/>
  </r>
  <r>
    <s v="AGJ43J6FY3U2BP74QRHPB5MKDHSQ"/>
    <x v="472"/>
    <n v="3"/>
    <d v="2025-04-15T05:37:39"/>
    <s v="home"/>
    <s v="Looks great, function is ok"/>
    <s v="Complete"/>
    <s v="Valid"/>
    <s v="Medium(3)"/>
    <s v="AGJ43J6FY3U2BP74QRHPB5MKDHSQ"/>
    <s v="One-Time User"/>
  </r>
  <r>
    <s v="AG4IRL5ANALX7ULM2SRPAURNKJ5Q"/>
    <x v="473"/>
    <n v="5"/>
    <d v="2025-04-15T16:01:29"/>
    <s v="home"/>
    <s v="Amazing"/>
    <s v="Complete"/>
    <s v="Valid"/>
    <s v="High(4-5)"/>
    <s v="AG4IRL5ANALX7ULM2SRPAURNKJ5Q"/>
    <s v="One-Time User"/>
  </r>
  <r>
    <s v="AFL5VG6DOSZ4NOHNQ3RGFQRBH3VA"/>
    <x v="474"/>
    <n v="4"/>
    <d v="2025-04-15T20:05:45"/>
    <s v="home"/>
    <s v="Nice"/>
    <s v="Complete"/>
    <s v="Valid"/>
    <s v="High(4-5)"/>
    <s v="AFL5VG6DOSZ4NOHNQ3RGFQRBH3VA"/>
    <s v="One-Time User"/>
  </r>
  <r>
    <s v="AFTN7L32NAOXB5XX7ULHNVDYRW6Q"/>
    <x v="475"/>
    <n v="5"/>
    <d v="2025-04-15T21:21:01"/>
    <s v="home"/>
    <s v="Very happy!"/>
    <s v="Complete"/>
    <s v="Valid"/>
    <s v="High(4-5)"/>
    <s v="AFTN7L32NAOXB5XX7ULHNVDYRW6Q"/>
    <s v="One-Time User"/>
  </r>
  <r>
    <s v="AHVCP3UUUZE6RY7WCWUWLPFTTGSQ"/>
    <x v="476"/>
    <n v="4"/>
    <d v="2025-04-16T05:07:26"/>
    <s v="home"/>
    <s v="Great color"/>
    <s v="Complete"/>
    <s v="Valid"/>
    <s v="High(4-5)"/>
    <s v="AHVCP3UUUZE6RY7WCWUWLPFTTGSQ"/>
    <s v="One-Time User"/>
  </r>
  <r>
    <s v="AHOF54NECQ7EQRI3VVV62XYH53WQ"/>
    <x v="477"/>
    <n v="4"/>
    <d v="2025-04-16T12:34:06"/>
    <s v="home"/>
    <s v="Great w as u"/>
    <s v="Complete"/>
    <s v="Valid"/>
    <s v="High(4-5)"/>
    <s v="AHOF54NECQ7EQRI3VVV62XYH53WQ"/>
    <s v="One-Time User"/>
  </r>
  <r>
    <s v="AECZQVQXZ5HWNNDKI2RSRI3BAYGA"/>
    <x v="478"/>
    <n v="5"/>
    <d v="2025-04-16T17:31:06"/>
    <s v="home"/>
    <s v="Tedious to get on, but great quality"/>
    <s v="Complete"/>
    <s v="Valid"/>
    <s v="High(4-5)"/>
    <s v="AECZQVQXZ5HWNNDKI2RSRI3BAYGA"/>
    <s v="One-Time User"/>
  </r>
  <r>
    <s v="AFPMMFDDABV4IS2JLCVNRKYCASUQ"/>
    <x v="479"/>
    <n v="5"/>
    <d v="2025-04-16T18:28:09"/>
    <s v="home"/>
    <s v="Feels great, fits great"/>
    <s v="Complete"/>
    <s v="Valid"/>
    <s v="High(4-5)"/>
    <s v="AFPMMFDDABV4IS2JLCVNRKYCASUQ"/>
    <s v="One-Time User"/>
  </r>
  <r>
    <s v="AGYWINLLYPVJ6VLF4652B2JTJB2A"/>
    <x v="480"/>
    <n v="5"/>
    <d v="2025-04-16T23:56:29"/>
    <s v="home"/>
    <s v="Love This!!"/>
    <s v="Complete"/>
    <s v="Valid"/>
    <s v="High(4-5)"/>
    <s v="AGYWINLLYPVJ6VLF4652B2JTJB2A"/>
    <s v="One-Time User"/>
  </r>
  <r>
    <s v="AHWQCCTV2PHF44FRKCEUITRPYPFA"/>
    <x v="481"/>
    <n v="4"/>
    <d v="2025-04-17T04:30:17"/>
    <s v="home"/>
    <s v="Great quality"/>
    <s v="Complete"/>
    <s v="Valid"/>
    <s v="High(4-5)"/>
    <s v="AHWQCCTV2PHF44FRKCEUITRPYPFA"/>
    <s v="One-Time User"/>
  </r>
  <r>
    <s v="AG5NLPI6VBFQDGSIEK6KLAFHWSNQ"/>
    <x v="482"/>
    <n v="4"/>
    <d v="2025-04-17T12:46:00"/>
    <s v="home"/>
    <s v="Good product"/>
    <s v="Complete"/>
    <s v="Valid"/>
    <s v="High(4-5)"/>
    <s v="AG5NLPI6VBFQDGSIEK6KLAFHWSNQ"/>
    <s v="One-Time User"/>
  </r>
  <r>
    <s v="AF3Z2OHFAHMDSVNTJOHSDLMY6PXQ"/>
    <x v="483"/>
    <n v="5"/>
    <d v="2025-04-17T14:20:33"/>
    <s v="home"/>
    <s v="Amazing!"/>
    <s v="Complete"/>
    <s v="Valid"/>
    <s v="High(4-5)"/>
    <s v="AF3Z2OHFAHMDSVNTJOHSDLMY6PXQ"/>
    <s v="One-Time User"/>
  </r>
  <r>
    <s v="AH2NZWXB3NFBYBWEZXQXIMXXJDTQ"/>
    <x v="484"/>
    <n v="4"/>
    <d v="2025-04-17T15:26:01"/>
    <s v="home"/>
    <s v="Wrong color, but oh so Comfyâ€¦"/>
    <s v="Complete"/>
    <s v="Valid"/>
    <s v="High(4-5)"/>
    <s v="AH2NZWXB3NFBYBWEZXQXIMXXJDTQ"/>
    <s v="One-Time User"/>
  </r>
  <r>
    <s v="AEN2LI35UMT5OKVJRD4N6HLF4DFA"/>
    <x v="485"/>
    <n v="4"/>
    <d v="2025-04-17T19:27:32"/>
    <s v="home"/>
    <s v="Nothing to report"/>
    <s v="Complete"/>
    <s v="Valid"/>
    <s v="High(4-5)"/>
    <s v="AEN2LI35UMT5OKVJRD4N6HLF4DFA"/>
    <s v="One-Time User"/>
  </r>
  <r>
    <s v="AGQAO6CUMVUUQPWRNRR6S4NKMAJQ"/>
    <x v="486"/>
    <n v="5"/>
    <d v="2025-04-18T06:48:44"/>
    <s v="Cloth and accessaries"/>
    <s v="Simple and clean."/>
    <s v="Complete"/>
    <s v="Valid"/>
    <s v="High(4-5)"/>
    <s v="AGQAO6CUMVUUQPWRNRR6S4NKMAJQ"/>
    <s v="One-Time User"/>
  </r>
  <r>
    <s v="AEGDHIV35HEXJOY5Y7Y7O2WOTUSA"/>
    <x v="487"/>
    <n v="5"/>
    <d v="2025-04-18T07:00:35"/>
    <s v="Cloth and accessaries"/>
    <s v="Five Stars"/>
    <s v="Complete"/>
    <s v="Valid"/>
    <s v="High(4-5)"/>
    <s v="AEGDHIV35HEXJOY5Y7Y7O2WOTUSA"/>
    <s v="One-Time User"/>
  </r>
  <r>
    <s v="AESYQADNA7X6HU2YN2ZKY6AY763A"/>
    <x v="488"/>
    <n v="5"/>
    <d v="2025-04-18T09:09:47"/>
    <s v="Cloth and accessaries"/>
    <s v="Good"/>
    <s v="Complete"/>
    <s v="Valid"/>
    <s v="High(4-5)"/>
    <s v="AESYQADNA7X6HU2YN2ZKY6AY763A"/>
    <s v="One-Time User"/>
  </r>
  <r>
    <s v="AEDIJ3FFAK4ZADRCNDYHNCYSOSKA"/>
    <x v="489"/>
    <n v="5"/>
    <d v="2025-04-18T10:50:47"/>
    <s v="Cloth and accessaries"/>
    <s v="good quality"/>
    <s v="Complete"/>
    <s v="Valid"/>
    <s v="High(4-5)"/>
    <s v="AEDIJ3FFAK4ZADRCNDYHNCYSOSKA"/>
    <s v="One-Time User"/>
  </r>
  <r>
    <s v="AHC2F6UCBNBF7VGKXZIWYYX24JRA"/>
    <x v="490"/>
    <n v="5"/>
    <d v="2025-04-22T14:33:59"/>
    <s v="Toys, Games &amp; Hobbies"/>
    <s v="Quality"/>
    <s v="Complete"/>
    <s v="Valid"/>
    <s v="High(4-5)"/>
    <s v="AHC2F6UCBNBF7VGKXZIWYYX24JRA"/>
    <s v="One-Time User"/>
  </r>
  <r>
    <s v="AHSRIN7KGT36UQPGC5LF46OLDADA"/>
    <x v="491"/>
    <n v="5"/>
    <d v="2025-04-22T16:55:17"/>
    <s v="Toys, Games &amp; Hobbies"/>
    <s v="Good quality"/>
    <s v="Complete"/>
    <s v="Valid"/>
    <s v="High(4-5)"/>
    <s v="AHSRIN7KGT36UQPGC5LF46OLDADA"/>
    <s v="One-Time User"/>
  </r>
  <r>
    <s v="AEJCL7Z7VCCRFFDDOSIS43H35NRA"/>
    <x v="492"/>
    <n v="4"/>
    <d v="2025-04-22T20:37:34"/>
    <s v="Toys, Games &amp; Hobbies"/>
    <s v="Good protection"/>
    <s v="Complete"/>
    <s v="Valid"/>
    <s v="High(4-5)"/>
    <s v="AEJCL7Z7VCCRFFDDOSIS43H35NRA"/>
    <s v="One-Time User"/>
  </r>
  <r>
    <s v="AFF43NIM7ULHH5KQ6Q7NABZNJFSA"/>
    <x v="493"/>
    <n v="5"/>
    <d v="2025-04-22T21:19:55"/>
    <s v="Toys, Games &amp; Hobbies"/>
    <s v="Great product, check here for adult size info."/>
    <s v="Complete"/>
    <s v="Valid"/>
    <s v="High(4-5)"/>
    <s v="AFF43NIM7ULHH5KQ6Q7NABZNJFSA"/>
    <s v="One-Time User"/>
  </r>
  <r>
    <s v="AGMR57H3CVL27K3S2MPX3VKKPWNA"/>
    <x v="494"/>
    <n v="5"/>
    <d v="2025-04-22T22:23:04"/>
    <s v="Toys, Games &amp; Hobbies"/>
    <s v="Saved my wrists and elbows learning to skateboard"/>
    <s v="Complete"/>
    <s v="Valid"/>
    <s v="High(4-5)"/>
    <s v="AGMR57H3CVL27K3S2MPX3VKKPWNA"/>
    <s v="One-Time User"/>
  </r>
  <r>
    <s v="AHGUVAAWRQAAFCWPEKPH55VIZNAA"/>
    <x v="495"/>
    <n v="5"/>
    <d v="2025-04-23T02:02:44"/>
    <s v="Toys, Games &amp; Hobbies"/>
    <s v="These are awesome!"/>
    <s v="Complete"/>
    <s v="Valid"/>
    <s v="High(4-5)"/>
    <s v="AHGUVAAWRQAAFCWPEKPH55VIZNAA"/>
    <s v="One-Time User"/>
  </r>
  <r>
    <s v="AE2E64YQ55CFUEUOGNZXINM3NVVQ"/>
    <x v="496"/>
    <n v="5"/>
    <d v="2025-04-23T09:17:28"/>
    <s v="Toys, Games &amp; Hobbies"/>
    <s v="Hand Guards = Game Changer"/>
    <s v="Complete"/>
    <s v="Valid"/>
    <s v="High(4-5)"/>
    <s v="AE2E64YQ55CFUEUOGNZXINM3NVVQ"/>
    <s v="One-Time User"/>
  </r>
  <r>
    <s v="AEKHWLHL6IGNPWPRLOXYBXKIZUIQ"/>
    <x v="497"/>
    <n v="3"/>
    <d v="2025-04-24T02:44:00"/>
    <s v="Toys, Games &amp; Hobbies"/>
    <s v="Okay/Temporary pads for roller derby"/>
    <s v="Complete"/>
    <s v="Valid"/>
    <s v="Medium(3)"/>
    <s v="AEKHWLHL6IGNPWPRLOXYBXKIZUIQ"/>
    <s v="One-Time User"/>
  </r>
  <r>
    <s v="AG2GT54GYNOL3SQM2FE2FVSEMWNA"/>
    <x v="498"/>
    <n v="5"/>
    <d v="2025-04-24T08:20:48"/>
    <s v="Toys, Games &amp; Hobbies"/>
    <s v="Great protection so far"/>
    <s v="Complete"/>
    <s v="Valid"/>
    <s v="High(4-5)"/>
    <s v="AG2GT54GYNOL3SQM2FE2FVSEMWNA"/>
    <s v="One-Time User"/>
  </r>
  <r>
    <s v="AGU3ZU2Z4LS6KTWMV2PWVPGIQLUA"/>
    <x v="499"/>
    <n v="5"/>
    <d v="2025-04-24T10:54:39"/>
    <s v="Toys, Games &amp; Hobbies"/>
    <s v="Review"/>
    <s v="Complete"/>
    <s v="Valid"/>
    <s v="High(4-5)"/>
    <s v="AGU3ZU2Z4LS6KTWMV2PWVPGIQLUA"/>
    <s v="One-Time User"/>
  </r>
  <r>
    <s v="AG5DAANVPWWSCJKASDH6KCFR2UVA"/>
    <x v="500"/>
    <n v="5"/>
    <d v="2025-04-24T20:37:10"/>
    <s v="Toys, Games &amp; Hobbies"/>
    <s v="Saved"/>
    <s v="Complete"/>
    <s v="Valid"/>
    <s v="High(4-5)"/>
    <s v="AG5DAANVPWWSCJKASDH6KCFR2UVA"/>
    <s v="One-Time User"/>
  </r>
  <r>
    <s v="AEY27K3ZE6GLMLJA23TVJFFNWRAQ"/>
    <x v="501"/>
    <n v="4"/>
    <d v="2025-04-24T22:23:09"/>
    <s v="Toys, Games &amp; Hobbies"/>
    <s v="Nice Pads"/>
    <s v="Complete"/>
    <s v="Valid"/>
    <s v="High(4-5)"/>
    <s v="AEY27K3ZE6GLMLJA23TVJFFNWRAQ"/>
    <s v="One-Time User"/>
  </r>
  <r>
    <s v="AG3KPRUJDRWS7HMI3EGN6VFHJAZA"/>
    <x v="502"/>
    <n v="5"/>
    <d v="2025-04-24T23:37:10"/>
    <s v="Toys, Games &amp; Hobbies"/>
    <s v="Knee pads"/>
    <s v="Complete"/>
    <s v="Valid"/>
    <s v="High(4-5)"/>
    <s v="AG3KPRUJDRWS7HMI3EGN6VFHJAZA"/>
    <s v="One-Time User"/>
  </r>
  <r>
    <s v="AFVOQBHLFNBPMDDM5QFL32N42Y3Q"/>
    <x v="503"/>
    <n v="4"/>
    <d v="2025-04-25T06:28:27"/>
    <s v="Toys, Games &amp; Hobbies"/>
    <s v="I like them (they aren't perfect)"/>
    <s v="Complete"/>
    <s v="Valid"/>
    <s v="High(4-5)"/>
    <s v="AFVOQBHLFNBPMDDM5QFL32N42Y3Q"/>
    <s v="One-Time User"/>
  </r>
  <r>
    <s v="AG3WZBWF6OPTXD6TLFNDGU3RUZBQ"/>
    <x v="504"/>
    <n v="5"/>
    <d v="2025-04-25T14:37:43"/>
    <s v="Toys, Games &amp; Hobbies"/>
    <s v="Stays in place"/>
    <s v="Complete"/>
    <s v="Valid"/>
    <s v="High(4-5)"/>
    <s v="AG3WZBWF6OPTXD6TLFNDGU3RUZBQ"/>
    <s v="One-Time User"/>
  </r>
  <r>
    <s v="AGQ3RENUQHYKFOHNZXF6NP7CB4EQ"/>
    <x v="505"/>
    <n v="5"/>
    <d v="2025-04-25T15:45:00"/>
    <s v="Toys, Games &amp; Hobbies"/>
    <s v="Great pads for the price"/>
    <s v="Complete"/>
    <s v="Valid"/>
    <s v="High(4-5)"/>
    <s v="AGQ3RENUQHYKFOHNZXF6NP7CB4EQ"/>
    <s v="One-Time User"/>
  </r>
  <r>
    <s v="AEIMMCJCNZW4476ICK36K7GE2W7A"/>
    <x v="506"/>
    <n v="5"/>
    <d v="2025-04-25T19:42:22"/>
    <s v="Toys, Games &amp; Hobbies"/>
    <s v="Iâ€™m fortunate to have been wearing these when I got hit by a car"/>
    <s v="Complete"/>
    <s v="Valid"/>
    <s v="High(4-5)"/>
    <s v="AEIMMCJCNZW4476ICK36K7GE2W7A"/>
    <s v="One-Time User"/>
  </r>
  <r>
    <s v="AFAXX6MRUYLUOHJUSV3FQNE6RRWA"/>
    <x v="507"/>
    <n v="3"/>
    <d v="2025-04-25T21:43:49"/>
    <s v="Toys, Games &amp; Hobbies"/>
    <s v="didnt hurt when i fell down"/>
    <s v="Complete"/>
    <s v="Valid"/>
    <s v="Medium(3)"/>
    <s v="AFAXX6MRUYLUOHJUSV3FQNE6RRWA"/>
    <s v="One-Time User"/>
  </r>
  <r>
    <s v="AF6YSJEEIAWI77H6IEFRWSRVXFZQ"/>
    <x v="508"/>
    <n v="3"/>
    <d v="2025-04-26T01:13:01"/>
    <s v="Toys, Games &amp; Hobbies"/>
    <s v="The bag was not good quality"/>
    <s v="Complete"/>
    <s v="Valid"/>
    <s v="Medium(3)"/>
    <s v="AF6YSJEEIAWI77H6IEFRWSRVXFZQ"/>
    <s v="One-Time User"/>
  </r>
  <r>
    <s v="AGBPMVK3BRN5S2ZK2LUN6NYHDHJA"/>
    <x v="509"/>
    <n v="4"/>
    <d v="2025-04-26T05:31:02"/>
    <s v="Toys, Games &amp; Hobbies"/>
    <s v="Plus size approved"/>
    <s v="Complete"/>
    <s v="Valid"/>
    <s v="High(4-5)"/>
    <s v="AGBPMVK3BRN5S2ZK2LUN6NYHDHJA"/>
    <s v="One-Time User"/>
  </r>
  <r>
    <s v="AEZW7ERATYYQXT2VPEC3247CMHBA"/>
    <x v="510"/>
    <n v="5"/>
    <d v="2025-04-26T11:31:55"/>
    <s v="beauty and personal care"/>
    <s v="Feel good after Showering"/>
    <s v="Complete"/>
    <s v="Valid"/>
    <s v="High(4-5)"/>
    <s v="AEZW7ERATYYQXT2VPEC3247CMHBA"/>
    <s v="One-Time User"/>
  </r>
  <r>
    <s v="AE6WRLNNYSENK7I3UGTVAZCZJXBQ"/>
    <x v="511"/>
    <n v="5"/>
    <d v="2025-04-26T21:42:25"/>
    <s v="beauty and personal care"/>
    <s v="smells amazing"/>
    <s v="Complete"/>
    <s v="Valid"/>
    <s v="High(4-5)"/>
    <s v="AE6WRLNNYSENK7I3UGTVAZCZJXBQ"/>
    <s v="One-Time User"/>
  </r>
  <r>
    <s v="AFJ3TBCLTTQPKL6EYKSLOE3QEHQA"/>
    <x v="512"/>
    <n v="5"/>
    <d v="2025-04-26T22:44:31"/>
    <s v="beauty and personal care"/>
    <s v="Shampoo and conditioner smells great"/>
    <s v="Complete"/>
    <s v="Valid"/>
    <s v="High(4-5)"/>
    <s v="AFJ3TBCLTTQPKL6EYKSLOE3QEHQA"/>
    <s v="One-Time User"/>
  </r>
  <r>
    <s v="AGOYVRAWBBM6M3W42SJGIL5NVQXA"/>
    <x v="513"/>
    <n v="5"/>
    <d v="2025-04-26T23:16:17"/>
    <s v="beauty and personal care"/>
    <s v="Great value for a great product."/>
    <s v="Complete"/>
    <s v="Valid"/>
    <s v="High(4-5)"/>
    <s v="AGOYVRAWBBM6M3W42SJGIL5NVQXA"/>
    <s v="One-Time User"/>
  </r>
  <r>
    <s v="AEYPGMTQFEUPCC6DVG4TQY6T5SKA"/>
    <x v="514"/>
    <n v="4"/>
    <d v="2025-04-27T04:19:10"/>
    <s v="beauty and personal care"/>
    <s v="Worth the price"/>
    <s v="Complete"/>
    <s v="Valid"/>
    <s v="High(4-5)"/>
    <s v="AEYPGMTQFEUPCC6DVG4TQY6T5SKA"/>
    <s v="One-Time User"/>
  </r>
  <r>
    <s v="AEAT2JMHLPV6YEE4FF6JL73A52KQ"/>
    <x v="515"/>
    <n v="5"/>
    <d v="2025-04-27T06:24:43"/>
    <s v="beauty and personal care"/>
    <s v="Tonya"/>
    <s v="Complete"/>
    <s v="Valid"/>
    <s v="High(4-5)"/>
    <s v="AEAT2JMHLPV6YEE4FF6JL73A52KQ"/>
    <s v="One-Time User"/>
  </r>
  <r>
    <s v="AHPP2BPB3VZBF2NK6P2RRHEXVNVA"/>
    <x v="516"/>
    <n v="5"/>
    <d v="2025-04-27T07:13:34"/>
    <s v="beauty and personal care"/>
    <s v="Great Value when purchased on sale..."/>
    <s v="Complete"/>
    <s v="Valid"/>
    <s v="High(4-5)"/>
    <s v="AHPP2BPB3VZBF2NK6P2RRHEXVNVA"/>
    <s v="One-Time User"/>
  </r>
  <r>
    <s v="AFFX2VFZSTDW3EOGYITHEB27X2BA"/>
    <x v="517"/>
    <n v="5"/>
    <d v="2025-04-27T12:10:31"/>
    <s v="beauty and personal care"/>
    <s v="Great drugstore brand"/>
    <s v="Complete"/>
    <s v="Valid"/>
    <s v="High(4-5)"/>
    <s v="AFFX2VFZSTDW3EOGYITHEB27X2BA"/>
    <s v="One-Time User"/>
  </r>
  <r>
    <s v="AHPDYW53CVMAPI5XML5RLUV65QQQ"/>
    <x v="518"/>
    <n v="5"/>
    <d v="2025-04-27T15:12:23"/>
    <s v="beauty and personal care"/>
    <s v="Great shampoo and conditioner"/>
    <s v="Complete"/>
    <s v="Valid"/>
    <s v="High(4-5)"/>
    <s v="AHPDYW53CVMAPI5XML5RLUV65QQQ"/>
    <s v="One-Time User"/>
  </r>
  <r>
    <s v="AGPHBZ4F7KPT7SMYEOHXLBG3C34Q"/>
    <x v="519"/>
    <n v="5"/>
    <d v="2025-04-27T21:03:22"/>
    <s v="beauty and personal care"/>
    <s v="Deliciously fragrant"/>
    <s v="Complete"/>
    <s v="Valid"/>
    <s v="High(4-5)"/>
    <s v="AGPHBZ4F7KPT7SMYEOHXLBG3C34Q"/>
    <s v="One-Time User"/>
  </r>
  <r>
    <s v="AGJRMVCRE2ERPXSDNGFDBN4CADYA"/>
    <x v="520"/>
    <n v="5"/>
    <d v="2025-04-28T02:57:15"/>
    <s v="beauty and personal care"/>
    <s v="Excelente"/>
    <s v="Complete"/>
    <s v="Valid"/>
    <s v="High(4-5)"/>
    <s v="AGJRMVCRE2ERPXSDNGFDBN4CADYA"/>
    <s v="One-Time User"/>
  </r>
  <r>
    <s v="AE7ZMPBTQ77LVU44WRVCZBJZYBUQ"/>
    <x v="521"/>
    <n v="5"/>
    <d v="2025-04-28T07:58:41"/>
    <s v="beauty and personal care"/>
    <s v="Good"/>
    <s v="Complete"/>
    <s v="Valid"/>
    <s v="High(4-5)"/>
    <s v="AE7ZMPBTQ77LVU44WRVCZBJZYBUQ"/>
    <s v="One-Time User"/>
  </r>
  <r>
    <s v="AGTAPEOZSPJIPC57YS3FWS5JBC2A"/>
    <x v="522"/>
    <n v="5"/>
    <d v="2025-04-28T09:20:17"/>
    <s v="beauty and personal care"/>
    <s v="Softness"/>
    <s v="Complete"/>
    <s v="Valid"/>
    <s v="High(4-5)"/>
    <s v="AGTAPEOZSPJIPC57YS3FWS5JBC2A"/>
    <s v="One-Time User"/>
  </r>
  <r>
    <s v="AETSVU2ERM4XML2NH7SRQZW35YEA"/>
    <x v="523"/>
    <n v="5"/>
    <d v="2025-04-28T11:39:50"/>
    <s v="beauty and personal care"/>
    <s v="Great"/>
    <s v="Complete"/>
    <s v="Valid"/>
    <s v="High(4-5)"/>
    <s v="AETSVU2ERM4XML2NH7SRQZW35YEA"/>
    <s v="One-Time User"/>
  </r>
  <r>
    <s v="AHJ24K3KIQJ2A5IVTSSWR3R6W2LA"/>
    <x v="524"/>
    <n v="5"/>
    <d v="2025-04-28T23:57:08"/>
    <s v="beauty and personal care"/>
    <s v="Large Bottles, Good Value, Arrived in Good Condition"/>
    <s v="Complete"/>
    <s v="Valid"/>
    <s v="High(4-5)"/>
    <s v="AHJ24K3KIQJ2A5IVTSSWR3R6W2LA"/>
    <s v="One-Time User"/>
  </r>
  <r>
    <s v="AEC3M5DSDUZKV7K6L77HVZGYNMXA"/>
    <x v="525"/>
    <n v="5"/>
    <d v="2025-04-29T00:19:11"/>
    <s v="beauty and personal care"/>
    <s v="Smells awsome"/>
    <s v="Complete"/>
    <s v="Valid"/>
    <s v="High(4-5)"/>
    <s v="AEC3M5DSDUZKV7K6L77HVZGYNMXA"/>
    <s v="One-Time User"/>
  </r>
  <r>
    <s v="AH7GAPRKWFJAUF5QJE2F5Y4I552Q"/>
    <x v="526"/>
    <n v="5"/>
    <d v="2025-04-29T02:20:07"/>
    <s v="beauty and personal care"/>
    <s v="Smells amazing"/>
    <s v="Complete"/>
    <s v="Valid"/>
    <s v="High(4-5)"/>
    <s v="AH7GAPRKWFJAUF5QJE2F5Y4I552Q"/>
    <s v="One-Time User"/>
  </r>
  <r>
    <s v="AEFTNYLTI4W2FNHR7FGSD3XQJDIQ"/>
    <x v="527"/>
    <n v="4"/>
    <d v="2025-04-29T12:35:06"/>
    <s v="beauty and personal care"/>
    <s v="Perfecto"/>
    <s v="Complete"/>
    <s v="Valid"/>
    <s v="High(4-5)"/>
    <s v="AEFTNYLTI4W2FNHR7FGSD3XQJDIQ"/>
    <s v="One-Time User"/>
  </r>
  <r>
    <s v="AEY3WTCMJF3KKI6PWVNECJNGQCDQ"/>
    <x v="528"/>
    <n v="5"/>
    <d v="2025-04-29T14:21:00"/>
    <s v="beauty and personal care"/>
    <s v="Smells nice"/>
    <s v="Complete"/>
    <s v="Valid"/>
    <s v="High(4-5)"/>
    <s v="AEY3WTCMJF3KKI6PWVNECJNGQCDQ"/>
    <s v="One-Time User"/>
  </r>
  <r>
    <s v="AHDLSVI22GDFUN6XQ37FZO5FT55A"/>
    <x v="529"/>
    <n v="5"/>
    <d v="2025-04-29T22:02:49"/>
    <s v="beauty and personal care"/>
    <s v="Value"/>
    <s v="Complete"/>
    <s v="Valid"/>
    <s v="High(4-5)"/>
    <s v="AHDLSVI22GDFUN6XQ37FZO5FT55A"/>
    <s v="One-Time User"/>
  </r>
  <r>
    <s v="AFL4YE5FCEZ6CDJFS23PSRQXGFTQ"/>
    <x v="530"/>
    <n v="5"/>
    <d v="2025-04-30T01:56:00"/>
    <s v="beauty and personal care"/>
    <s v="Love it for my face and armpits!"/>
    <s v="Complete"/>
    <s v="Valid"/>
    <s v="High(4-5)"/>
    <s v="AFL4YE5FCEZ6CDJFS23PSRQXGFTQ"/>
    <s v="One-Time User"/>
  </r>
  <r>
    <s v="AEKY6UTC6HDTGSRQUC5HJFIUSLSA"/>
    <x v="531"/>
    <n v="5"/>
    <d v="2025-04-30T10:14:21"/>
    <s v="beauty and personal care"/>
    <s v="For the PCOS hyperpigmentation girlies"/>
    <s v="Complete"/>
    <s v="Valid"/>
    <s v="High(4-5)"/>
    <s v="AEKY6UTC6HDTGSRQUC5HJFIUSLSA"/>
    <s v="One-Time User"/>
  </r>
  <r>
    <s v="AFNZVFG4QXRCP2V6FDN5U7UU6M5Q"/>
    <x v="532"/>
    <n v="5"/>
    <d v="2025-04-30T11:08:59"/>
    <s v="beauty and personal care"/>
    <s v="Second bottle and ready to buy again!"/>
    <s v="Complete"/>
    <s v="Valid"/>
    <s v="High(4-5)"/>
    <s v="AFNZVFG4QXRCP2V6FDN5U7UU6M5Q"/>
    <s v="One-Time User"/>
  </r>
  <r>
    <s v="AH4MRI6EUYRQY2OV4P3C6CDLK2MA"/>
    <x v="533"/>
    <n v="5"/>
    <d v="2025-04-30T17:10:33"/>
    <s v="beauty and personal care"/>
    <s v="Must have"/>
    <s v="Complete"/>
    <s v="Valid"/>
    <s v="High(4-5)"/>
    <s v="AH4MRI6EUYRQY2OV4P3C6CDLK2MA"/>
    <s v="One-Time User"/>
  </r>
  <r>
    <s v="AH354WRH7BMS24D7AOKMPB63MYUQ"/>
    <x v="534"/>
    <n v="4"/>
    <d v="2025-04-30T23:27:47"/>
    <s v="beauty and personal care"/>
    <s v="Acne Breakout"/>
    <s v="Complete"/>
    <s v="Valid"/>
    <s v="High(4-5)"/>
    <s v="AH354WRH7BMS24D7AOKMPB63MYUQ"/>
    <s v="One-Time User"/>
  </r>
  <r>
    <s v="AFRFFGBDXSK6SVFR47HU6O7IFPXQ"/>
    <x v="535"/>
    <n v="5"/>
    <d v="2025-05-01T02:44:31"/>
    <s v="beauty and personal care"/>
    <s v="Bright skin in 1 week!"/>
    <s v="Complete"/>
    <s v="Valid"/>
    <s v="High(4-5)"/>
    <s v="AFRFFGBDXSK6SVFR47HU6O7IFPXQ"/>
    <s v="One-Time User"/>
  </r>
  <r>
    <s v="AGIHO6ENYDMMJPKAPNLMJQ7UMHGA"/>
    <x v="536"/>
    <n v="5"/>
    <d v="2025-05-01T13:19:08"/>
    <s v="beauty and personal care"/>
    <s v="Effective for dark spotsâ€”requires patience, but worth it!â€"/>
    <s v="Complete"/>
    <s v="Valid"/>
    <s v="High(4-5)"/>
    <s v="AGIHO6ENYDMMJPKAPNLMJQ7UMHGA"/>
    <s v="One-Time User"/>
  </r>
  <r>
    <s v="AEVHYO2UTHOI5LQM7F4UGG3MXM3Q"/>
    <x v="537"/>
    <n v="5"/>
    <d v="2025-05-01T16:24:04"/>
    <s v="beauty and personal care"/>
    <s v="An amazing product with my skin"/>
    <s v="Complete"/>
    <s v="Valid"/>
    <s v="High(4-5)"/>
    <s v="AEVHYO2UTHOI5LQM7F4UGG3MXM3Q"/>
    <s v="One-Time User"/>
  </r>
  <r>
    <s v="AFJNWRYYXABXMKKLXXXYZVRGJEOQ"/>
    <x v="538"/>
    <n v="5"/>
    <d v="2025-05-01T19:05:34"/>
    <s v="beauty and personal care"/>
    <s v="this serum is THAT GIRL!!!!"/>
    <s v="Complete"/>
    <s v="Valid"/>
    <s v="High(4-5)"/>
    <s v="AFJNWRYYXABXMKKLXXXYZVRGJEOQ"/>
    <s v="One-Time User"/>
  </r>
  <r>
    <s v="AEVAZF4XWZOEIMEYLTM4ABLLYR2Q"/>
    <x v="539"/>
    <n v="5"/>
    <d v="2025-05-02T01:24:23"/>
    <s v="beauty and personal care"/>
    <s v="Buy it!!"/>
    <s v="Complete"/>
    <s v="Valid"/>
    <s v="High(4-5)"/>
    <s v="AEVAZF4XWZOEIMEYLTM4ABLLYR2Q"/>
    <s v="One-Time User"/>
  </r>
  <r>
    <s v="AFL7OWWVPVHCJSMA5ILJASFFLABQ"/>
    <x v="540"/>
    <n v="5"/>
    <d v="2025-05-02T03:39:08"/>
    <s v="beauty and personal care"/>
    <s v="Dark spots are disappearing"/>
    <s v="Complete"/>
    <s v="Valid"/>
    <s v="High(4-5)"/>
    <s v="AFL7OWWVPVHCJSMA5ILJASFFLABQ"/>
    <s v="One-Time User"/>
  </r>
  <r>
    <s v="AGR3CMBTDSVJMC6ADW7GUKI545VA"/>
    <x v="541"/>
    <n v="5"/>
    <d v="2025-05-02T19:00:31"/>
    <s v="beauty and personal care"/>
    <s v="I absolutely love this stuff"/>
    <s v="Complete"/>
    <s v="Valid"/>
    <s v="High(4-5)"/>
    <s v="AGR3CMBTDSVJMC6ADW7GUKI545VA"/>
    <s v="One-Time User"/>
  </r>
  <r>
    <s v="AGFCSBGJUGDCQLINPO2R3X4TTVDA"/>
    <x v="542"/>
    <n v="5"/>
    <d v="2025-05-02T19:41:04"/>
    <s v="beauty and personal care"/>
    <s v="Good"/>
    <s v="Complete"/>
    <s v="Valid"/>
    <s v="High(4-5)"/>
    <s v="AGFCSBGJUGDCQLINPO2R3X4TTVDA"/>
    <s v="One-Time User"/>
  </r>
  <r>
    <s v="AH4YBE77CQ3BOGI7NSXQ4SFKIJRA"/>
    <x v="543"/>
    <n v="5"/>
    <d v="2025-05-02T21:54:21"/>
    <s v="beauty and personal care"/>
    <s v="TOTALLY TRANSFORMED MY SKIN!! but be careful.."/>
    <s v="Complete"/>
    <s v="Valid"/>
    <s v="High(4-5)"/>
    <s v="AH4YBE77CQ3BOGI7NSXQ4SFKIJRA"/>
    <s v="One-Time User"/>
  </r>
  <r>
    <s v="AEY4RVYXD7MOUWMOPXATNJC755NA"/>
    <x v="544"/>
    <n v="5"/>
    <d v="2025-05-03T00:24:21"/>
    <s v="beauty and personal care"/>
    <s v="Not bad"/>
    <s v="Complete"/>
    <s v="Valid"/>
    <s v="High(4-5)"/>
    <s v="AEY4RVYXD7MOUWMOPXATNJC755NA"/>
    <s v="One-Time User"/>
  </r>
  <r>
    <s v="AE6QLKMP4QMACHL4X2MRTOX6PIOQ"/>
    <x v="545"/>
    <n v="4"/>
    <d v="2025-05-03T03:30:44"/>
    <s v="beauty and personal care"/>
    <s v="Very good and it really helps me go ahead and get yours"/>
    <s v="Complete"/>
    <s v="Valid"/>
    <s v="High(4-5)"/>
    <s v="AE6QLKMP4QMACHL4X2MRTOX6PIOQ"/>
    <s v="One-Time User"/>
  </r>
  <r>
    <s v="AG7DZ4IDH3JUE4ZN7AXRYD4TJVBA"/>
    <x v="546"/>
    <n v="4"/>
    <d v="2025-05-03T05:00:37"/>
    <s v="beauty and personal care"/>
    <s v="Good product"/>
    <s v="Complete"/>
    <s v="Valid"/>
    <s v="High(4-5)"/>
    <s v="AG7DZ4IDH3JUE4ZN7AXRYD4TJVBA"/>
    <s v="One-Time User"/>
  </r>
  <r>
    <s v="AFXIPMLAUYWPBC6G4PU3EYS3DPKA"/>
    <x v="547"/>
    <n v="4"/>
    <d v="2025-05-03T12:14:07"/>
    <s v="beauty and personal care"/>
    <s v="Really good"/>
    <s v="Complete"/>
    <s v="Valid"/>
    <s v="High(4-5)"/>
    <s v="AFXIPMLAUYWPBC6G4PU3EYS3DPKA"/>
    <s v="One-Time User"/>
  </r>
  <r>
    <s v="AGMTEH2NRHVZL3QC72FF7HVEHDNQ"/>
    <x v="548"/>
    <n v="5"/>
    <d v="2025-05-03T13:07:12"/>
    <s v="beauty and personal care"/>
    <s v="brightened my dark spots"/>
    <s v="Complete"/>
    <s v="Valid"/>
    <s v="High(4-5)"/>
    <s v="AGMTEH2NRHVZL3QC72FF7HVEHDNQ"/>
    <s v="One-Time User"/>
  </r>
  <r>
    <s v="AFGVNXGTGOVTHZTT5SJJPYD5BIVQ"/>
    <x v="549"/>
    <n v="5"/>
    <d v="2025-05-03T18:59:06"/>
    <s v="beauty and personal care"/>
    <s v="If youâ€™ve got sensitive skin donâ€™t wear this outside"/>
    <s v="Complete"/>
    <s v="Valid"/>
    <s v="High(4-5)"/>
    <s v="AFGVNXGTGOVTHZTT5SJJPYD5BIVQ"/>
    <s v="One-Time User"/>
  </r>
  <r>
    <s v="AHMMUX6CRBQXG7MJLAVAD26TLHEQ"/>
    <x v="550"/>
    <n v="5"/>
    <d v="2025-05-06T21:21:12"/>
    <s v="Grocery &amp; Gourmet Food"/>
    <s v="Good price"/>
    <s v="Complete"/>
    <s v="Valid"/>
    <s v="High(4-5)"/>
    <s v="AHMMUX6CRBQXG7MJLAVAD26TLHEQ"/>
    <s v="One-Time User"/>
  </r>
  <r>
    <s v="AGO3H7RLCHVCCYG44FAHDBYPUA4Q"/>
    <x v="551"/>
    <n v="5"/>
    <d v="2025-05-06T22:32:02"/>
    <s v="Grocery &amp; Gourmet Food"/>
    <s v="It's a great rice at a good price"/>
    <s v="Complete"/>
    <s v="Valid"/>
    <s v="High(4-5)"/>
    <s v="AGO3H7RLCHVCCYG44FAHDBYPUA4Q"/>
    <s v="One-Time User"/>
  </r>
  <r>
    <s v="AGFSRCYXWUJC7RIYRJCC4IQ3SG2A"/>
    <x v="552"/>
    <n v="5"/>
    <d v="2025-05-06T23:23:27"/>
    <s v="Grocery &amp; Gourmet Food"/>
    <s v="Delicious!"/>
    <s v="Complete"/>
    <s v="Valid"/>
    <s v="High(4-5)"/>
    <s v="AGFSRCYXWUJC7RIYRJCC4IQ3SG2A"/>
    <s v="One-Time User"/>
  </r>
  <r>
    <s v="AEUZ67CIFZOAHRUYKQDPWQ3RZCIQ"/>
    <x v="553"/>
    <n v="4"/>
    <d v="2025-05-07T05:21:05"/>
    <s v="Grocery &amp; Gourmet Food"/>
    <s v="Good taste"/>
    <s v="Complete"/>
    <s v="Valid"/>
    <s v="High(4-5)"/>
    <s v="AEUZ67CIFZOAHRUYKQDPWQ3RZCIQ"/>
    <s v="One-Time User"/>
  </r>
  <r>
    <s v="AGXGGAOGCBG4IAFV6JH7FOG353QA"/>
    <x v="554"/>
    <n v="5"/>
    <d v="2025-05-07T16:14:42"/>
    <s v="Grocery &amp; Gourmet Food"/>
    <s v="Amazon"/>
    <s v="Complete"/>
    <s v="Valid"/>
    <s v="High(4-5)"/>
    <s v="AGXGGAOGCBG4IAFV6JH7FOG353QA"/>
    <s v="One-Time User"/>
  </r>
  <r>
    <s v="AEQ4PYADMYHSHLESG5WJXPTCUE4Q"/>
    <x v="555"/>
    <n v="5"/>
    <d v="2025-05-07T21:14:34"/>
    <s v="Grocery &amp; Gourmet Food"/>
    <s v="Fresh, clean rice, tastes good"/>
    <s v="Complete"/>
    <s v="Valid"/>
    <s v="High(4-5)"/>
    <s v="AEQ4PYADMYHSHLESG5WJXPTCUE4Q"/>
    <s v="One-Time User"/>
  </r>
  <r>
    <s v="AGWDYYVVWM3DC3CASUZKXK67G6IA"/>
    <x v="556"/>
    <n v="5"/>
    <d v="2025-05-07T22:25:25"/>
    <s v="Grocery &amp; Gourmet Food"/>
    <s v="A Great Value!"/>
    <s v="Complete"/>
    <s v="Valid"/>
    <s v="High(4-5)"/>
    <s v="AGWDYYVVWM3DC3CASUZKXK67G6IA"/>
    <s v="One-Time User"/>
  </r>
  <r>
    <s v="AHIJNBEQQERER2FU4AVVSZDMWNCA"/>
    <x v="557"/>
    <n v="5"/>
    <d v="2025-05-08T03:08:52"/>
    <s v="Grocery &amp; Gourmet Food"/>
    <s v="good"/>
    <s v="Complete"/>
    <s v="Valid"/>
    <s v="High(4-5)"/>
    <s v="AHIJNBEQQERER2FU4AVVSZDMWNCA"/>
    <s v="One-Time User"/>
  </r>
  <r>
    <s v="AFHAHBJSHN774D7QPMTOG4LEYRGQ"/>
    <x v="558"/>
    <n v="4"/>
    <d v="2025-05-08T11:37:23"/>
    <s v="Grocery &amp; Gourmet Food"/>
    <s v="good product - packaging could be improved"/>
    <s v="Complete"/>
    <s v="Valid"/>
    <s v="High(4-5)"/>
    <s v="AFHAHBJSHN774D7QPMTOG4LEYRGQ"/>
    <s v="One-Time User"/>
  </r>
  <r>
    <s v="AHSZVQVMBNKPVARSUMU6BP3JIUVQ"/>
    <x v="559"/>
    <n v="5"/>
    <d v="2025-05-08T14:27:11"/>
    <s v="Grocery &amp; Gourmet Food"/>
    <s v="No me encantÃ³"/>
    <s v="Complete"/>
    <s v="Valid"/>
    <s v="High(4-5)"/>
    <s v="AHSZVQVMBNKPVARSUMU6BP3JIUVQ"/>
    <s v="One-Time User"/>
  </r>
  <r>
    <s v="AE7VLWWURXXKC3S4HNZQJNFCHFVQ"/>
    <x v="560"/>
    <n v="5"/>
    <d v="2025-05-09T01:59:34"/>
    <s v="Grocery &amp; Gourmet Food"/>
    <s v="Los mejores productos"/>
    <s v="Complete"/>
    <s v="Valid"/>
    <s v="High(4-5)"/>
    <s v="AE7VLWWURXXKC3S4HNZQJNFCHFVQ"/>
    <s v="One-Time User"/>
  </r>
  <r>
    <s v="AGHW43PGX7JMB6BHQJIONBM6DPAA"/>
    <x v="561"/>
    <n v="4"/>
    <d v="2025-05-09T05:41:14"/>
    <s v="Grocery &amp; Gourmet Food"/>
    <s v="Fragrant jasmine rice, but requires careful cooking"/>
    <s v="Complete"/>
    <s v="Valid"/>
    <s v="High(4-5)"/>
    <s v="AGHW43PGX7JMB6BHQJIONBM6DPAA"/>
    <s v="One-Time User"/>
  </r>
  <r>
    <s v="AHJKDLPVUCAGI6UT6OXFJ7ZH5LZA"/>
    <x v="562"/>
    <n v="4"/>
    <d v="2025-05-09T07:49:00"/>
    <s v="Grocery &amp; Gourmet Food"/>
    <s v="Whereâ€™s the Jasmine?"/>
    <s v="Complete"/>
    <s v="Valid"/>
    <s v="High(4-5)"/>
    <s v="AHJKDLPVUCAGI6UT6OXFJ7ZH5LZA"/>
    <s v="One-Time User"/>
  </r>
  <r>
    <s v="AHEINNUMWZSELKF3IUR2GKFXTBSA"/>
    <x v="563"/>
    <n v="5"/>
    <d v="2025-05-09T11:11:54"/>
    <s v="Grocery &amp; Gourmet Food"/>
    <s v="Soft. Fragrant Jasmine rice"/>
    <s v="Complete"/>
    <s v="Valid"/>
    <s v="High(4-5)"/>
    <s v="AHEINNUMWZSELKF3IUR2GKFXTBSA"/>
    <s v="One-Time User"/>
  </r>
  <r>
    <s v="AE2BDEYY3HY4TAMZDAKE2NBP3VMQ"/>
    <x v="564"/>
    <n v="4"/>
    <d v="2025-05-09T12:02:17"/>
    <s v="Grocery &amp; Gourmet Food"/>
    <s v="Good rice, terrible packaging"/>
    <s v="Complete"/>
    <s v="Valid"/>
    <s v="High(4-5)"/>
    <s v="AE2BDEYY3HY4TAMZDAKE2NBP3VMQ"/>
    <s v="One-Time User"/>
  </r>
  <r>
    <s v="AFEZK5E3RHMYCWS4C5WD3W6J2TYQ"/>
    <x v="565"/>
    <n v="5"/>
    <d v="2025-05-09T14:32:25"/>
    <s v="Grocery &amp; Gourmet Food"/>
    <s v="Not sure if this will be available again but it was a great deal"/>
    <s v="Complete"/>
    <s v="Valid"/>
    <s v="High(4-5)"/>
    <s v="AFEZK5E3RHMYCWS4C5WD3W6J2TYQ"/>
    <s v="One-Time User"/>
  </r>
  <r>
    <s v="AFCH7W3DPO4CKQNVTJHTJKOTFPAQ"/>
    <x v="566"/>
    <n v="5"/>
    <d v="2025-05-09T22:24:53"/>
    <s v="Grocery &amp; Gourmet Food"/>
    <s v="Great stuff"/>
    <s v="Complete"/>
    <s v="Valid"/>
    <s v="High(4-5)"/>
    <s v="AFCH7W3DPO4CKQNVTJHTJKOTFPAQ"/>
    <s v="One-Time User"/>
  </r>
  <r>
    <s v="AEBGGDBDMBYDE46GK6VGYII4YOHA"/>
    <x v="567"/>
    <n v="5"/>
    <d v="2025-05-10T00:11:34"/>
    <s v="Grocery &amp; Gourmet Food"/>
    <s v="Best flavor"/>
    <s v="Complete"/>
    <s v="Valid"/>
    <s v="High(4-5)"/>
    <s v="AEBGGDBDMBYDE46GK6VGYII4YOHA"/>
    <s v="One-Time User"/>
  </r>
  <r>
    <s v="AEDNOS4F2DPQWCYAE7OPLPJATF6A"/>
    <x v="568"/>
    <n v="3"/>
    <d v="2025-05-10T02:33:53"/>
    <s v="Grocery &amp; Gourmet Food"/>
    <s v="Tastes so bland and doesnâ€™t smell much like jasmine rice"/>
    <s v="Complete"/>
    <s v="Valid"/>
    <s v="Medium(3)"/>
    <s v="AEDNOS4F2DPQWCYAE7OPLPJATF6A"/>
    <s v="One-Time User"/>
  </r>
  <r>
    <s v="AHMXZFHYHL4ELERVYDOHO6NOJF4A"/>
    <x v="569"/>
    <n v="4"/>
    <d v="2025-05-10T10:39:33"/>
    <s v="Grocery &amp; Gourmet Food"/>
    <s v="Not the most &quot;premium&quot; product, but worth the money"/>
    <s v="Complete"/>
    <s v="Valid"/>
    <s v="High(4-5)"/>
    <s v="AHMXZFHYHL4ELERVYDOHO6NOJF4A"/>
    <s v="One-Time User"/>
  </r>
  <r>
    <s v="AH4RHOB2I62FE5GRVMYJRWE3SVDA"/>
    <x v="570"/>
    <n v="5"/>
    <d v="2025-05-10T12:58:20"/>
    <s v="kitchen"/>
    <s v="A redemption story! Love it!"/>
    <s v="Complete"/>
    <s v="Valid"/>
    <s v="High(4-5)"/>
    <s v="AH4RHOB2I62FE5GRVMYJRWE3SVDA"/>
    <s v="One-Time User"/>
  </r>
  <r>
    <s v="AFWRNJANYDO6JMKQK7ARFEBM3Q5Q"/>
    <x v="571"/>
    <n v="5"/>
    <d v="2025-05-11T04:10:51"/>
    <s v="kitchen"/>
    <s v="A good fridge"/>
    <s v="Complete"/>
    <s v="Valid"/>
    <s v="High(4-5)"/>
    <s v="AFWRNJANYDO6JMKQK7ARFEBM3Q5Q"/>
    <s v="One-Time User"/>
  </r>
  <r>
    <s v="AEHUBLO7OT7E27CDSV2LZWQCMP5A"/>
    <x v="572"/>
    <n v="4"/>
    <d v="2025-05-11T10:19:33"/>
    <s v="kitchen"/>
    <s v="Fridge is great.  &quot;Freezer&quot; sux"/>
    <s v="Complete"/>
    <s v="Valid"/>
    <s v="High(4-5)"/>
    <s v="AEHUBLO7OT7E27CDSV2LZWQCMP5A"/>
    <s v="One-Time User"/>
  </r>
  <r>
    <s v="AFTFTEAWAEMJNXO7O6DKEPR2L44Q"/>
    <x v="573"/>
    <n v="5"/>
    <d v="2025-05-11T12:57:15"/>
    <s v="kitchen"/>
    <s v="nice fridge"/>
    <s v="Complete"/>
    <s v="Valid"/>
    <s v="High(4-5)"/>
    <s v="AFTFTEAWAEMJNXO7O6DKEPR2L44Q"/>
    <s v="One-Time User"/>
  </r>
  <r>
    <s v="AGB6XKS2WTHBQ3BGRMRASYTEICCA"/>
    <x v="574"/>
    <n v="5"/>
    <d v="2025-05-11T15:26:37"/>
    <s v="kitchen"/>
    <s v="Red-dy and works"/>
    <s v="Complete"/>
    <s v="Valid"/>
    <s v="High(4-5)"/>
    <s v="AGB6XKS2WTHBQ3BGRMRASYTEICCA"/>
    <s v="One-Time User"/>
  </r>
  <r>
    <s v="AEPGF4WPGJMMNAQXKOWRRXTGKVQA"/>
    <x v="575"/>
    <n v="5"/>
    <d v="2025-05-11T17:17:18"/>
    <s v="kitchen"/>
    <s v="Amazing Overall"/>
    <s v="Complete"/>
    <s v="Valid"/>
    <s v="High(4-5)"/>
    <s v="AEPGF4WPGJMMNAQXKOWRRXTGKVQA"/>
    <s v="One-Time User"/>
  </r>
  <r>
    <s v="AG4JOKM7PN2VN3KGDKB6N2EFTHWQ"/>
    <x v="576"/>
    <n v="5"/>
    <d v="2025-05-12T01:43:59"/>
    <s v="kitchen"/>
    <s v="Great quality."/>
    <s v="Complete"/>
    <s v="Valid"/>
    <s v="High(4-5)"/>
    <s v="AG4JOKM7PN2VN3KGDKB6N2EFTHWQ"/>
    <s v="One-Time User"/>
  </r>
  <r>
    <s v="AHAR4JUE577BKJXT7MU3OPE5FAWA"/>
    <x v="577"/>
    <n v="4"/>
    <d v="2025-05-12T07:11:09"/>
    <s v="kitchen"/>
    <s v="Beautiful fridge and great price"/>
    <s v="Complete"/>
    <s v="Valid"/>
    <s v="High(4-5)"/>
    <s v="AHAR4JUE577BKJXT7MU3OPE5FAWA"/>
    <s v="One-Time User"/>
  </r>
  <r>
    <s v="AGWL6ZTF5QSWBFYDTFJ2ZHXTWE7A"/>
    <x v="578"/>
    <n v="5"/>
    <d v="2025-05-12T11:37:09"/>
    <s v="kitchen"/>
    <s v="Love it"/>
    <s v="Complete"/>
    <s v="Valid"/>
    <s v="High(4-5)"/>
    <s v="AGWL6ZTF5QSWBFYDTFJ2ZHXTWE7A"/>
    <s v="One-Time User"/>
  </r>
  <r>
    <s v="AE3KKAWCQPBBCZPE4DXXK5CQOEPA"/>
    <x v="579"/>
    <n v="5"/>
    <d v="2025-05-12T18:31:46"/>
    <s v="kitchen"/>
    <s v="Slay"/>
    <s v="Complete"/>
    <s v="Valid"/>
    <s v="High(4-5)"/>
    <s v="AE3KKAWCQPBBCZPE4DXXK5CQOEPA"/>
    <s v="One-Time User"/>
  </r>
  <r>
    <s v="AFLRMES2SE76ZN4OMPEB44YQKMCQ"/>
    <x v="580"/>
    <n v="4"/>
    <d v="2025-05-12T23:52:00"/>
    <s v="kitchen"/>
    <s v="nice extra storage"/>
    <s v="Complete"/>
    <s v="Valid"/>
    <s v="High(4-5)"/>
    <s v="AFLRMES2SE76ZN4OMPEB44YQKMCQ"/>
    <s v="One-Time User"/>
  </r>
  <r>
    <s v="AFURY2ZK3IUN36TBJAL3EBGB75CQ"/>
    <x v="581"/>
    <n v="5"/>
    <d v="2025-05-13T02:39:54"/>
    <s v="kitchen"/>
    <s v="Perfect size!"/>
    <s v="Complete"/>
    <s v="Valid"/>
    <s v="High(4-5)"/>
    <s v="AFURY2ZK3IUN36TBJAL3EBGB75CQ"/>
    <s v="One-Time User"/>
  </r>
  <r>
    <s v="AG763OHA6RNRUAYEPZXMOEDSYDZQ"/>
    <x v="582"/>
    <n v="5"/>
    <d v="2025-05-13T03:21:52"/>
    <s v="kitchen"/>
    <s v="Arrived Damages - Replacement Sent. **Update**"/>
    <s v="Complete"/>
    <s v="Valid"/>
    <s v="High(4-5)"/>
    <s v="AG763OHA6RNRUAYEPZXMOEDSYDZQ"/>
    <s v="One-Time User"/>
  </r>
  <r>
    <s v="AEQKLIBIUWOFVJZ6TNP7ACKGB5SQ"/>
    <x v="583"/>
    <n v="4"/>
    <d v="2025-05-13T04:11:16"/>
    <s v="kitchen"/>
    <s v="Trust me"/>
    <s v="Complete"/>
    <s v="Valid"/>
    <s v="High(4-5)"/>
    <s v="AEQKLIBIUWOFVJZ6TNP7ACKGB5SQ"/>
    <s v="One-Time User"/>
  </r>
  <r>
    <s v="AHDMJNHSH23PWCEACVILLXEGL6CQ"/>
    <x v="584"/>
    <n v="3"/>
    <d v="2025-05-13T07:36:34"/>
    <s v="kitchen"/>
    <s v="Noisy / annoying after 1 year"/>
    <s v="Complete"/>
    <s v="Valid"/>
    <s v="Medium(3)"/>
    <s v="AHDMJNHSH23PWCEACVILLXEGL6CQ"/>
    <s v="One-Time User"/>
  </r>
  <r>
    <s v="AGDYDGRX7TE6GIECRJMKGHKH2XTQ"/>
    <x v="585"/>
    <n v="5"/>
    <d v="2025-05-13T12:30:18"/>
    <s v="kitchen"/>
    <s v="Just right for the office"/>
    <s v="Complete"/>
    <s v="Valid"/>
    <s v="High(4-5)"/>
    <s v="AGDYDGRX7TE6GIECRJMKGHKH2XTQ"/>
    <s v="One-Time User"/>
  </r>
  <r>
    <s v="AFXZPYSOMVOV5UVRQISHQQ6OAO5Q"/>
    <x v="586"/>
    <n v="5"/>
    <d v="2025-05-14T03:52:33"/>
    <s v="kitchen"/>
    <s v="So far, so good."/>
    <s v="Complete"/>
    <s v="Valid"/>
    <s v="High(4-5)"/>
    <s v="AFXZPYSOMVOV5UVRQISHQQ6OAO5Q"/>
    <s v="One-Time User"/>
  </r>
  <r>
    <s v="AEGVYJOMDKGXXR3HTHQDDIAGRAXQ"/>
    <x v="587"/>
    <n v="5"/>
    <d v="2025-05-14T12:03:04"/>
    <s v="kitchen"/>
    <s v="Great Customer Service"/>
    <s v="Complete"/>
    <s v="Valid"/>
    <s v="High(4-5)"/>
    <s v="AEGVYJOMDKGXXR3HTHQDDIAGRAXQ"/>
    <s v="One-Time User"/>
  </r>
  <r>
    <s v="AFVY5RIUMTDVICHJIBBWQPF2YY7Q"/>
    <x v="0"/>
    <n v="4"/>
    <d v="2025-05-14T13:53:58"/>
    <s v="kitchen"/>
    <s v="Willy"/>
    <s v="Complete"/>
    <s v="Valid"/>
    <s v="High(4-5)"/>
    <s v="AFVY5RIUMTDVICHJIBBWQPF2YY7Q"/>
    <s v="One-Time User"/>
  </r>
  <r>
    <s v="AHOZAALILWAPAYRXVPODDJCN2NLA"/>
    <x v="588"/>
    <n v="5"/>
    <d v="2025-05-15T00:47:17"/>
    <s v="kitchen"/>
    <s v="Spacious"/>
    <s v="Complete"/>
    <s v="Valid"/>
    <s v="High(4-5)"/>
    <s v="AHOZAALILWAPAYRXVPODDJCN2NLA"/>
    <s v="One-Time User"/>
  </r>
  <r>
    <s v="AECDXBV7YXUT7T2XYKIOTAMMFBKA"/>
    <x v="589"/>
    <n v="5"/>
    <d v="2025-05-15T04:54:18"/>
    <s v="kitchen"/>
    <s v="00 so the stainless is not surgical quality but IT IS GOOD!!"/>
    <s v="Complete"/>
    <s v="Valid"/>
    <s v="High(4-5)"/>
    <s v="AECDXBV7YXUT7T2XYKIOTAMMFBKA"/>
    <s v="Casual User"/>
  </r>
  <r>
    <s v="AEFVTTFB7NFHCAZVLUULL3YC7WMA"/>
    <x v="590"/>
    <n v="5"/>
    <d v="2025-05-15T06:02:14"/>
    <s v="kitchen"/>
    <s v="Back to the future---great taste and healthy"/>
    <s v="Complete"/>
    <s v="Valid"/>
    <s v="High(4-5)"/>
    <s v="AEFVTTFB7NFHCAZVLUULL3YC7WMA"/>
    <s v="Casual User"/>
  </r>
  <r>
    <s v="AET6PNHHRUU54WP4OFZHYAU7KBKA"/>
    <x v="0"/>
    <n v="5"/>
    <d v="2025-05-15T20:10:25"/>
    <s v="kitchen"/>
    <s v="Love it"/>
    <s v="Complete"/>
    <s v="Valid"/>
    <s v="High(4-5)"/>
    <s v="AET6PNHHRUU54WP4OFZHYAU7KBKA"/>
    <s v="Casual User"/>
  </r>
  <r>
    <s v="AHUV6JS3SNZFQNQFXUDKBA72DNSQ"/>
    <x v="591"/>
    <n v="4"/>
    <d v="2025-05-16T03:13:55"/>
    <s v="kitchen"/>
    <s v="Read instructions, talk to experienced users and then enjoy this very good piece of equipment."/>
    <s v="Complete"/>
    <s v="Valid"/>
    <s v="High(4-5)"/>
    <s v="AHUV6JS3SNZFQNQFXUDKBA72DNSQ"/>
    <s v="Casual User"/>
  </r>
  <r>
    <s v="AHXONVJXS6KFLSBYAWMQYAB5P6JQ"/>
    <x v="592"/>
    <n v="5"/>
    <d v="2025-05-16T12:59:53"/>
    <s v="kitchen"/>
    <s v="Wonderful pressure cooker! Very sturdy and efficient"/>
    <s v="Complete"/>
    <s v="Valid"/>
    <s v="High(4-5)"/>
    <s v="AHXONVJXS6KFLSBYAWMQYAB5P6JQ"/>
    <s v="Casual User"/>
  </r>
  <r>
    <s v="AHG5QM4MKOFCXJWVDVWNLF42S2WQ"/>
    <x v="593"/>
    <n v="5"/>
    <d v="2025-05-16T19:03:09"/>
    <s v="kitchen"/>
    <s v="Impressive results!"/>
    <s v="Complete"/>
    <s v="Valid"/>
    <s v="High(4-5)"/>
    <s v="AHG5QM4MKOFCXJWVDVWNLF42S2WQ"/>
    <s v="Casual User"/>
  </r>
  <r>
    <s v="AE3PNVS6M2VT2ULP6PAYISVOKXAQ"/>
    <x v="594"/>
    <n v="5"/>
    <d v="2025-05-16T21:52:00"/>
    <s v="kitchen"/>
    <s v="Pressure Cooker"/>
    <s v="Complete"/>
    <s v="Valid"/>
    <s v="High(4-5)"/>
    <s v="AE3PNVS6M2VT2ULP6PAYISVOKXAQ"/>
    <s v="Casual User"/>
  </r>
  <r>
    <s v="AEIWLJG5KA6GRV66IRCCGUEUP73A"/>
    <x v="595"/>
    <n v="5"/>
    <d v="2025-05-17T08:55:08"/>
    <s v="kitchen"/>
    <s v="great value, sturdy cooker"/>
    <s v="Complete"/>
    <s v="Valid"/>
    <s v="High(4-5)"/>
    <s v="AEIWLJG5KA6GRV66IRCCGUEUP73A"/>
    <s v="Casual User"/>
  </r>
  <r>
    <s v="AGLZY6EFUHINYSW7LPU7HNWBFIXA"/>
    <x v="596"/>
    <n v="5"/>
    <d v="2025-05-17T14:37:46"/>
    <s v="kitchen"/>
    <s v="I really thought I would end up paying more!!"/>
    <s v="Complete"/>
    <s v="Valid"/>
    <s v="High(4-5)"/>
    <s v="AGLZY6EFUHINYSW7LPU7HNWBFIXA"/>
    <s v="Casual User"/>
  </r>
  <r>
    <s v="AHJMUF7CPNEJZZUXVCAK7KQRHI6A"/>
    <x v="597"/>
    <n v="4"/>
    <d v="2025-05-17T15:06:42"/>
    <s v="kitchen"/>
    <s v="Aluminum Trivet included instead of Stainless"/>
    <s v="Complete"/>
    <s v="Valid"/>
    <s v="High(4-5)"/>
    <s v="AHJMUF7CPNEJZZUXVCAK7KQRHI6A"/>
    <s v="Casual User"/>
  </r>
  <r>
    <s v="AF62RCQHBHLR7RTVQ3RXW7PFZAUA"/>
    <x v="598"/>
    <n v="5"/>
    <d v="2025-05-17T19:52:09"/>
    <s v="kitchen"/>
    <s v="Modern take on an old tech"/>
    <s v="Complete"/>
    <s v="Valid"/>
    <s v="High(4-5)"/>
    <s v="AF62RCQHBHLR7RTVQ3RXW7PFZAUA"/>
    <s v="Casual User"/>
  </r>
  <r>
    <s v="AHJ64Z5RDZCOUICREXSICDIUMROA"/>
    <x v="599"/>
    <n v="4"/>
    <d v="2025-05-18T08:31:25"/>
    <s v="kitchen"/>
    <s v="Pressure Cooker"/>
    <s v="Complete"/>
    <s v="Valid"/>
    <s v="High(4-5)"/>
    <s v="AHJ64Z5RDZCOUICREXSICDIUMROA"/>
    <s v="Casual User"/>
  </r>
  <r>
    <s v="AGRFRPTYNXGE3CGAIO7ZENQBUZWA"/>
    <x v="600"/>
    <n v="3"/>
    <d v="2025-05-18T14:17:33"/>
    <s v="kitchen"/>
    <s v="Not The Best Choice for Cooking Beans"/>
    <s v="Complete"/>
    <s v="Valid"/>
    <s v="Medium(3)"/>
    <s v="AGRFRPTYNXGE3CGAIO7ZENQBUZWA"/>
    <s v="Casual User"/>
  </r>
  <r>
    <s v="AHZOS45H5WKR7B2PWESHKQFB75SQ"/>
    <x v="601"/>
    <n v="5"/>
    <d v="2025-05-18T19:12:30"/>
    <s v="kitchen"/>
    <s v="Nice and madewell"/>
    <s v="Complete"/>
    <s v="Valid"/>
    <s v="High(4-5)"/>
    <s v="AHZOS45H5WKR7B2PWESHKQFB75SQ"/>
    <s v="Casual User"/>
  </r>
  <r>
    <s v="AEGI7HRSGXLKABXRNEZXHRSFIHKA"/>
    <x v="602"/>
    <n v="5"/>
    <d v="2025-05-18T23:21:46"/>
    <s v="kitchen"/>
    <s v="A good cooking tool"/>
    <s v="Complete"/>
    <s v="Valid"/>
    <s v="High(4-5)"/>
    <s v="AEGI7HRSGXLKABXRNEZXHRSFIHKA"/>
    <s v="Casual User"/>
  </r>
  <r>
    <s v="AFJAP2RUXWCRIF356GGACRNQLFBA"/>
    <x v="603"/>
    <n v="5"/>
    <d v="2025-05-19T23:01:25"/>
    <s v="kitchen"/>
    <s v="I love my pressure cooker. I give 5 â­ï¸"/>
    <s v="Complete"/>
    <s v="Valid"/>
    <s v="High(4-5)"/>
    <s v="AFJAP2RUXWCRIF356GGACRNQLFBA"/>
    <s v="Casual User"/>
  </r>
  <r>
    <s v="AEGUBOG4HFKND2TYI7FMSJRCLYRQ"/>
    <x v="604"/>
    <n v="4"/>
    <d v="2025-05-20T05:07:13"/>
    <s v="kitchen"/>
    <s v="Good size for us..."/>
    <s v="Complete"/>
    <s v="Valid"/>
    <s v="High(4-5)"/>
    <s v="AEGUBOG4HFKND2TYI7FMSJRCLYRQ"/>
    <s v="Casual User"/>
  </r>
  <r>
    <s v="AEUJ53NKXU75BT6LVFDQSOAZIJBQ"/>
    <x v="605"/>
    <n v="4"/>
    <d v="2025-05-20T09:44:30"/>
    <s v="kitchen"/>
    <s v="Troubleshooting Tips"/>
    <s v="Complete"/>
    <s v="Valid"/>
    <s v="High(4-5)"/>
    <s v="AEUJ53NKXU75BT6LVFDQSOAZIJBQ"/>
    <s v="Casual User"/>
  </r>
  <r>
    <s v="AG5VTTQKNBBVOCRRFD7SUISNIEOQ"/>
    <x v="606"/>
    <n v="5"/>
    <d v="2025-05-20T09:55:49"/>
    <s v="kitchen"/>
    <s v="No resulta para mÃ­"/>
    <s v="Complete"/>
    <s v="Valid"/>
    <s v="High(4-5)"/>
    <s v="AG5VTTQKNBBVOCRRFD7SUISNIEOQ"/>
    <s v="Casual User"/>
  </r>
  <r>
    <s v="AFLO7QKN3WVVES5ASJ5PBDHMKZLQ"/>
    <x v="607"/>
    <n v="5"/>
    <d v="2025-05-21T03:39:19"/>
    <s v="kitchen"/>
    <s v="Excellent value!"/>
    <s v="Complete"/>
    <s v="Valid"/>
    <s v="High(4-5)"/>
    <s v="AFLO7QKN3WVVES5ASJ5PBDHMKZLQ"/>
    <s v="Casual User"/>
  </r>
  <r>
    <s v="AEEZ2TOWAHUFTZ3K4THJS3CG7SRQ"/>
    <x v="608"/>
    <n v="5"/>
    <d v="2025-05-21T10:40:57"/>
    <s v="Books and Stationary"/>
    <s v="Biomedical Engineering Text"/>
    <s v="Complete"/>
    <s v="Valid"/>
    <s v="High(4-5)"/>
    <s v="AEEZ2TOWAHUFTZ3K4THJS3CG7SRQ"/>
    <s v="One-Time User"/>
  </r>
  <r>
    <s v="AFKE72WLTLQRLCNGJXT3W27AP57A"/>
    <x v="609"/>
    <n v="3"/>
    <d v="2025-05-21T12:01:40"/>
    <s v="Books and Stationary"/>
    <s v="Not really an introduction..."/>
    <s v="Complete"/>
    <s v="Valid"/>
    <s v="Medium(3)"/>
    <s v="AFKE72WLTLQRLCNGJXT3W27AP57A"/>
    <s v="One-Time User"/>
  </r>
  <r>
    <s v="AEBBGZNSOI75UKOAXR5WPQDLFDHA"/>
    <x v="610"/>
    <n v="5"/>
    <d v="2025-05-21T14:03:05"/>
    <s v="Books and Stationary"/>
    <s v="It was for a gift."/>
    <s v="Complete"/>
    <s v="Valid"/>
    <s v="High(4-5)"/>
    <s v="AEBBGZNSOI75UKOAXR5WPQDLFDHA"/>
    <s v="One-Time User"/>
  </r>
  <r>
    <s v="AH63IDPAYFOER46D6BWFPXW6SFBA"/>
    <x v="611"/>
    <n v="5"/>
    <d v="2025-05-21T15:50:13"/>
    <s v="Books and Stationary"/>
    <s v="See review."/>
    <s v="Complete"/>
    <s v="Valid"/>
    <s v="High(4-5)"/>
    <s v="AH63IDPAYFOER46D6BWFPXW6SFBA"/>
    <s v="One-Time User"/>
  </r>
  <r>
    <s v="AFHZSXHRPPNZ7WPUGW6GBVITXEUA"/>
    <x v="612"/>
    <n v="5"/>
    <d v="2025-05-21T23:13:33"/>
    <s v="Books and Stationary"/>
    <s v="Good"/>
    <s v="Complete"/>
    <s v="Valid"/>
    <s v="High(4-5)"/>
    <s v="AFHZSXHRPPNZ7WPUGW6GBVITXEUA"/>
    <s v="One-Time User"/>
  </r>
  <r>
    <s v="AFMYUQZQ64HUHVDASDEYMNG5SBVQ"/>
    <x v="613"/>
    <n v="5"/>
    <d v="2025-05-22T10:47:24"/>
    <s v="Books and Stationary"/>
    <s v="Five Stars"/>
    <s v="Complete"/>
    <s v="Valid"/>
    <s v="High(4-5)"/>
    <s v="AFMYUQZQ64HUHVDASDEYMNG5SBVQ"/>
    <s v="One-Time User"/>
  </r>
  <r>
    <s v="AHNAZ2Z2BT3LWKTIWE2Q4BETAPOQ"/>
    <x v="614"/>
    <n v="3"/>
    <d v="2025-05-22T14:47:54"/>
    <s v="Books and Stationary"/>
    <s v="Excellent  condition"/>
    <s v="Complete"/>
    <s v="Valid"/>
    <s v="Medium(3)"/>
    <s v="AHNAZ2Z2BT3LWKTIWE2Q4BETAPOQ"/>
    <s v="One-Time User"/>
  </r>
  <r>
    <s v="AF5ABKVFITRY43PHFB625YHOYHFQ"/>
    <x v="615"/>
    <n v="2"/>
    <d v="2025-05-22T16:28:56"/>
    <s v="Books and Stationary"/>
    <s v="Okay reference, but poor text."/>
    <s v="Complete"/>
    <s v="Valid"/>
    <s v="Low(1-2)"/>
    <s v="AF5ABKVFITRY43PHFB625YHOYHFQ"/>
    <s v="One-Time User"/>
  </r>
  <r>
    <s v="AE6T6NKU5LFVSIXDED2DC2DFUZCA"/>
    <x v="616"/>
    <n v="3"/>
    <d v="2025-05-22T16:45:11"/>
    <s v="Books and Stationary"/>
    <s v="Three Stars"/>
    <s v="Complete"/>
    <s v="Valid"/>
    <s v="Medium(3)"/>
    <s v="AE6T6NKU5LFVSIXDED2DC2DFUZCA"/>
    <s v="One-Time User"/>
  </r>
  <r>
    <s v="AE7V2TM6FMTHKYZ3MICHK2K5Z4ZA"/>
    <x v="617"/>
    <n v="1"/>
    <d v="2025-05-23T02:02:21"/>
    <s v="Books and Stationary"/>
    <s v="for BME 2000 at OSU"/>
    <s v="Complete"/>
    <s v="Valid"/>
    <s v="Low(1-2)"/>
    <s v="AE7V2TM6FMTHKYZ3MICHK2K5Z4ZA"/>
    <s v="One-Time User"/>
  </r>
  <r>
    <s v="AEKF4S7V5AGFIAO3WIDCEEOJSNRQ"/>
    <x v="618"/>
    <n v="5"/>
    <d v="2025-05-24T06:21:08"/>
    <s v="Books and Stationary"/>
    <s v="Five Stars"/>
    <s v="Complete"/>
    <s v="Valid"/>
    <s v="High(4-5)"/>
    <s v="AEKF4S7V5AGFIAO3WIDCEEOJSNRQ"/>
    <s v="One-Time User"/>
  </r>
  <r>
    <s v="AHEQ73VWLGSLBCIQOUHN5QT7CWGQ"/>
    <x v="619"/>
    <n v="5"/>
    <d v="2025-05-24T07:31:11"/>
    <s v="Books and Stationary"/>
    <s v="Five Stars"/>
    <s v="Complete"/>
    <s v="Valid"/>
    <s v="High(4-5)"/>
    <s v="AHEQ73VWLGSLBCIQOUHN5QT7CWGQ"/>
    <s v="One-Time User"/>
  </r>
  <r>
    <s v="AE5DE352GVBYZAAXSVYWOSWJC2ZA"/>
    <x v="620"/>
    <n v="2"/>
    <d v="2025-05-24T09:20:32"/>
    <s v="Books and Stationary"/>
    <s v="Its really bad."/>
    <s v="Complete"/>
    <s v="Valid"/>
    <s v="Low(1-2)"/>
    <s v="AE5DE352GVBYZAAXSVYWOSWJC2ZA"/>
    <s v="One-Time User"/>
  </r>
  <r>
    <s v="AF4R6UALEHGJKOBLTJ2T2EB7VX2Q"/>
    <x v="621"/>
    <n v="1"/>
    <d v="2025-05-24T12:14:31"/>
    <s v="Books and Stationary"/>
    <s v="History and Ethics sections whitewashed and Christianitywashed. Overall poorly written and formatted"/>
    <s v="Complete"/>
    <s v="Valid"/>
    <s v="Low(1-2)"/>
    <s v="AF4R6UALEHGJKOBLTJ2T2EB7VX2Q"/>
    <s v="One-Time User"/>
  </r>
  <r>
    <s v="AFWBVC3IQUK4PW2JE4EY5GG5HWGQ"/>
    <x v="622"/>
    <n v="5"/>
    <d v="2025-05-26T18:06:51"/>
    <s v="Grocery &amp; Gourmet Food"/>
    <s v="Exactly what I needed"/>
    <s v="Complete"/>
    <s v="Valid"/>
    <s v="High(4-5)"/>
    <s v="AFWBVC3IQUK4PW2JE4EY5GG5HWGQ"/>
    <s v="One-Time User"/>
  </r>
  <r>
    <s v="AHRZ7R2D5WIR3YB62Y33NXDMP43A"/>
    <x v="623"/>
    <n v="5"/>
    <d v="2025-05-27T11:51:09"/>
    <s v="Grocery &amp; Gourmet Food"/>
    <s v="ðŸ˜‹"/>
    <s v="Complete"/>
    <s v="Valid"/>
    <s v="High(4-5)"/>
    <s v="AHRZ7R2D5WIR3YB62Y33NXDMP43A"/>
    <s v="One-Time User"/>
  </r>
  <r>
    <s v="AE5EIPBJ7KOFLP4HFHK6NHITPBPQ"/>
    <x v="624"/>
    <n v="5"/>
    <d v="2025-05-28T00:11:46"/>
    <s v="Grocery &amp; Gourmet Food"/>
    <s v="Delicioso"/>
    <s v="Complete"/>
    <s v="Valid"/>
    <s v="High(4-5)"/>
    <s v="AE5EIPBJ7KOFLP4HFHK6NHITPBPQ"/>
    <s v="One-Time User"/>
  </r>
  <r>
    <s v="AFOU73HXIUCBPDZNFICQ4XML5IIA"/>
    <x v="625"/>
    <n v="4"/>
    <d v="2025-05-28T04:17:07"/>
    <s v="Grocery &amp; Gourmet Food"/>
    <s v="Good product, be careful of seller"/>
    <s v="Complete"/>
    <s v="Valid"/>
    <s v="High(4-5)"/>
    <s v="AFOU73HXIUCBPDZNFICQ4XML5IIA"/>
    <s v="One-Time User"/>
  </r>
  <r>
    <s v="AFGOAZE7V5WHHIB7X4UQM3PXWPUA"/>
    <x v="626"/>
    <n v="1"/>
    <d v="2025-05-28T04:26:10"/>
    <s v="Grocery &amp; Gourmet Food"/>
    <s v="Old candy???!"/>
    <s v="Complete"/>
    <s v="Valid"/>
    <s v="Low(1-2)"/>
    <s v="AFGOAZE7V5WHHIB7X4UQM3PXWPUA"/>
    <s v="One-Time User"/>
  </r>
  <r>
    <s v="AFPXKGMETYO7DDKKZ5UTHU4E5WQQ"/>
    <x v="627"/>
    <n v="5"/>
    <d v="2025-05-29T18:08:51"/>
    <s v="Electronics"/>
    <s v="It is just ok orginally but now two months later really good choice"/>
    <s v="Complete"/>
    <s v="Valid"/>
    <s v="High(4-5)"/>
    <s v="AFPXKGMETYO7DDKKZ5UTHU4E5WQQ"/>
    <s v="One-Time User"/>
  </r>
  <r>
    <s v="AHNQSHVXLEC7FVAK6KJMN5RPJLEQ"/>
    <x v="628"/>
    <n v="5"/>
    <d v="2025-05-29T23:16:50"/>
    <s v="Electronics"/>
    <s v="Love"/>
    <s v="Complete"/>
    <s v="Valid"/>
    <s v="High(4-5)"/>
    <s v="AHNQSHVXLEC7FVAK6KJMN5RPJLEQ"/>
    <s v="One-Time User"/>
  </r>
  <r>
    <s v="AHVCM4FO7BPIVJRBGBEKZV54RAJQ"/>
    <x v="629"/>
    <n v="4"/>
    <d v="2025-05-30T02:56:19"/>
    <s v="Electronics"/>
    <s v="Great for fitness, limited as a smartwatch"/>
    <s v="Complete"/>
    <s v="Valid"/>
    <s v="High(4-5)"/>
    <s v="AHVCM4FO7BPIVJRBGBEKZV54RAJQ"/>
    <s v="One-Time User"/>
  </r>
  <r>
    <s v="AEX6ORSBO6KIM6Q2HOWYLMZ2JKRA"/>
    <x v="630"/>
    <n v="5"/>
    <d v="2025-05-30T09:36:03"/>
    <s v="Electronics"/>
    <s v="Great for working out"/>
    <s v="Complete"/>
    <s v="Valid"/>
    <s v="High(4-5)"/>
    <s v="AEX6ORSBO6KIM6Q2HOWYLMZ2JKRA"/>
    <s v="One-Time User"/>
  </r>
  <r>
    <s v="AHDAEAFXQ7JNZARCFTXVUBU7SCTQ"/>
    <x v="631"/>
    <n v="5"/>
    <d v="2025-05-30T10:17:28"/>
    <s v="Electronics"/>
    <s v="Make sure you have the latest version of the fitbit app"/>
    <s v="Complete"/>
    <s v="Valid"/>
    <s v="High(4-5)"/>
    <s v="AHDAEAFXQ7JNZARCFTXVUBU7SCTQ"/>
    <s v="One-Time User"/>
  </r>
  <r>
    <s v="AGIJN7R56AX5UKAKODPGQ7ABYP5Q"/>
    <x v="632"/>
    <n v="1"/>
    <d v="2025-05-30T14:16:53"/>
    <s v="Electronics"/>
    <s v="Poor GPS performance"/>
    <s v="Complete"/>
    <s v="Valid"/>
    <s v="Low(1-2)"/>
    <s v="AGIJN7R56AX5UKAKODPGQ7ABYP5Q"/>
    <s v="One-Time User"/>
  </r>
  <r>
    <s v="AFOHYQIEVR5VM5YZDRDHYTJL4XAQ"/>
    <x v="633"/>
    <n v="5"/>
    <d v="2025-05-30T22:30:53"/>
    <s v="Electronics"/>
    <s v="Pretty much love"/>
    <s v="Complete"/>
    <s v="Valid"/>
    <s v="High(4-5)"/>
    <s v="AFOHYQIEVR5VM5YZDRDHYTJL4XAQ"/>
    <s v="One-Time User"/>
  </r>
  <r>
    <s v="AFL57H5O5QKDT2E22LU6GRYP3FPA"/>
    <x v="634"/>
    <n v="5"/>
    <d v="2025-06-01T00:24:42"/>
    <s v="Electronics"/>
    <s v="Elegant and lots of features"/>
    <s v="Complete"/>
    <s v="Valid"/>
    <s v="High(4-5)"/>
    <s v="AFL57H5O5QKDT2E22LU6GRYP3FPA"/>
    <s v="One-Time User"/>
  </r>
  <r>
    <s v="AEH6XWDIVZHC5OZJT5YSCPRUJO5Q"/>
    <x v="635"/>
    <n v="4"/>
    <d v="2025-06-01T06:11:13"/>
    <s v="Electronics"/>
    <s v="Few Improvements, More Restrictions"/>
    <s v="Complete"/>
    <s v="Valid"/>
    <s v="High(4-5)"/>
    <s v="AEH6XWDIVZHC5OZJT5YSCPRUJO5Q"/>
    <s v="One-Time User"/>
  </r>
  <r>
    <s v="AE4NDWU7OSCQEU7KAT3REVQOF64Q"/>
    <x v="636"/>
    <n v="3"/>
    <d v="2025-06-01T10:56:20"/>
    <s v="Electronics"/>
    <s v="Overall good excecpt the heart rate tracker - which is important"/>
    <s v="Complete"/>
    <s v="Valid"/>
    <s v="Medium(3)"/>
    <s v="AE4NDWU7OSCQEU7KAT3REVQOF64Q"/>
    <s v="One-Time User"/>
  </r>
  <r>
    <s v="AGACKTSKCXNUBBWFPD7UIJHIPVLA"/>
    <x v="637"/>
    <n v="4"/>
    <d v="2025-06-01T14:59:40"/>
    <s v="Electronics"/>
    <s v="Poor replica of Versa 2"/>
    <s v="Complete"/>
    <s v="Valid"/>
    <s v="High(4-5)"/>
    <s v="AGACKTSKCXNUBBWFPD7UIJHIPVLA"/>
    <s v="One-Time User"/>
  </r>
  <r>
    <s v="AFTDTTDEV4HWEIK46WC2S2HC4OCQ"/>
    <x v="638"/>
    <n v="4"/>
    <d v="2025-06-03T00:32:05"/>
    <s v="Electronics"/>
    <s v="Love it"/>
    <s v="Complete"/>
    <s v="Valid"/>
    <s v="High(4-5)"/>
    <s v="AFTDTTDEV4HWEIK46WC2S2HC4OCQ"/>
    <s v="One-Time User"/>
  </r>
  <r>
    <s v="AGMNETKA5EBAN4NTH4DDXXQKD7WQ"/>
    <x v="639"/>
    <n v="4"/>
    <d v="2025-06-03T15:33:23"/>
    <s v="Electronics"/>
    <s v="Quick startup but step counter way off"/>
    <s v="Complete"/>
    <s v="Valid"/>
    <s v="High(4-5)"/>
    <s v="AGMNETKA5EBAN4NTH4DDXXQKD7WQ"/>
    <s v="One-Time User"/>
  </r>
  <r>
    <s v="AHDAV2U67RIBNZ4JJD4TGCCW5UOQ"/>
    <x v="640"/>
    <n v="4"/>
    <d v="2025-06-03T16:59:29"/>
    <s v="Electronics"/>
    <s v="My Fitbit"/>
    <s v="Complete"/>
    <s v="Valid"/>
    <s v="High(4-5)"/>
    <s v="AHDAV2U67RIBNZ4JJD4TGCCW5UOQ"/>
    <s v="One-Time User"/>
  </r>
  <r>
    <s v="AELVKC65JJLKUCZN6WXMEMXA3UAQ"/>
    <x v="641"/>
    <n v="4"/>
    <d v="2025-06-03T17:10:36"/>
    <s v="Electronics"/>
    <s v="Updated: Google/Fitbit provided excellent warranty support to resolve issues"/>
    <s v="Complete"/>
    <s v="Valid"/>
    <s v="High(4-5)"/>
    <s v="AELVKC65JJLKUCZN6WXMEMXA3UAQ"/>
    <s v="One-Time User"/>
  </r>
  <r>
    <s v="AHDJN3IIJN25BO6AA7UYLG444NFA"/>
    <x v="642"/>
    <n v="4"/>
    <d v="2025-06-04T01:05:14"/>
    <s v="Electronics"/>
    <s v="Love the updated features"/>
    <s v="Complete"/>
    <s v="Valid"/>
    <s v="High(4-5)"/>
    <s v="AHDJN3IIJN25BO6AA7UYLG444NFA"/>
    <s v="One-Time User"/>
  </r>
  <r>
    <s v="AGQG5PKMP6EZTXAVG7J3CSRFIIBA"/>
    <x v="643"/>
    <n v="4"/>
    <d v="2025-06-04T08:48:47"/>
    <s v="Electronics"/>
    <s v="Love it"/>
    <s v="Complete"/>
    <s v="Valid"/>
    <s v="High(4-5)"/>
    <s v="AGQG5PKMP6EZTXAVG7J3CSRFIIBA"/>
    <s v="One-Time User"/>
  </r>
  <r>
    <s v="AHGM2TRIYY4R72HQD5RF2YROX5OA"/>
    <x v="644"/>
    <n v="4"/>
    <d v="2025-06-04T17:58:19"/>
    <s v="Electronics"/>
    <s v="Fast deliver and product is good"/>
    <s v="Complete"/>
    <s v="Valid"/>
    <s v="High(4-5)"/>
    <s v="AHGM2TRIYY4R72HQD5RF2YROX5OA"/>
    <s v="One-Time User"/>
  </r>
  <r>
    <s v="AGXLKOCGWIRQGXDKWZXGWVREU7JA"/>
    <x v="645"/>
    <n v="4"/>
    <d v="2025-06-04T22:52:39"/>
    <s v="Electronics"/>
    <s v="Nice watch but small font"/>
    <s v="Complete"/>
    <s v="Valid"/>
    <s v="High(4-5)"/>
    <s v="AGXLKOCGWIRQGXDKWZXGWVREU7JA"/>
    <s v="One-Time User"/>
  </r>
  <r>
    <s v="AFZ4XS2OZOQEKRFHGTUCJR4OCU4A"/>
    <x v="646"/>
    <n v="5"/>
    <d v="2025-06-05T02:40:57"/>
    <s v="Electronics"/>
    <s v="Good watch, good price."/>
    <s v="Complete"/>
    <s v="Valid"/>
    <s v="High(4-5)"/>
    <s v="AFZ4XS2OZOQEKRFHGTUCJR4OCU4A"/>
    <s v="One-Time User"/>
  </r>
  <r>
    <s v="AFNM4645B4SJB2K6247BFH4KFB5A"/>
    <x v="647"/>
    <n v="5"/>
    <d v="2025-06-05T05:02:04"/>
    <s v="Electronics"/>
    <s v="I love fitbit"/>
    <s v="Complete"/>
    <s v="Valid"/>
    <s v="High(4-5)"/>
    <s v="AFNM4645B4SJB2K6247BFH4KFB5A"/>
    <s v="One-Time User"/>
  </r>
  <r>
    <s v="AFGW2JCTMM57NPAAA2I7MV77TWJQ"/>
    <x v="648"/>
    <n v="4"/>
    <d v="2025-06-05T05:16:21"/>
    <s v="Electronics"/>
    <s v="Great for biking, but still can't read heartrate on tattooed skin."/>
    <s v="Complete"/>
    <s v="Valid"/>
    <s v="High(4-5)"/>
    <s v="AFGW2JCTMM57NPAAA2I7MV77TWJQ"/>
    <s v="One-Time User"/>
  </r>
  <r>
    <s v="AFS3CMLNCILLDTYRHCTPMG4QRTYQ"/>
    <x v="649"/>
    <n v="4"/>
    <d v="2025-06-05T12:29:07"/>
    <s v="Electronics"/>
    <s v="Review"/>
    <s v="Complete"/>
    <s v="Valid"/>
    <s v="High(4-5)"/>
    <s v="AFS3CMLNCILLDTYRHCTPMG4QRTYQ"/>
    <s v="One-Time User"/>
  </r>
  <r>
    <s v="AHH2OPICKE675D5754SFZJFBNAOQ"/>
    <x v="650"/>
    <n v="4"/>
    <d v="2025-06-05T14:51:50"/>
    <s v="Electronics"/>
    <s v="good good"/>
    <s v="Complete"/>
    <s v="Valid"/>
    <s v="High(4-5)"/>
    <s v="AHH2OPICKE675D5754SFZJFBNAOQ"/>
    <s v="One-Time User"/>
  </r>
  <r>
    <s v="AED2LF3BNVE2X2BFFIA6KFWV6XHQ"/>
    <x v="651"/>
    <n v="5"/>
    <d v="2025-06-05T17:57:59"/>
    <s v="Electronics"/>
    <s v="Works great, with one exception"/>
    <s v="Complete"/>
    <s v="Valid"/>
    <s v="High(4-5)"/>
    <s v="AED2LF3BNVE2X2BFFIA6KFWV6XHQ"/>
    <s v="One-Time User"/>
  </r>
  <r>
    <s v="AGXALIPNKNTLH6FR6ZVZFZT37U4A"/>
    <x v="652"/>
    <n v="4"/>
    <d v="2025-06-05T19:07:36"/>
    <s v="Electronics"/>
    <s v="Working so far! Dexcom g6 compatible. Here's how I connected it..."/>
    <s v="Complete"/>
    <s v="Valid"/>
    <s v="High(4-5)"/>
    <s v="AGXALIPNKNTLH6FR6ZVZFZT37U4A"/>
    <s v="One-Time User"/>
  </r>
  <r>
    <s v="AEH74DOPANQBQH7C3PKQFERVQWKQ"/>
    <x v="653"/>
    <n v="5"/>
    <d v="2025-06-06T06:38:36"/>
    <s v="Electronics"/>
    <s v="My New Versa Watch"/>
    <s v="Complete"/>
    <s v="Valid"/>
    <s v="High(4-5)"/>
    <s v="AEH74DOPANQBQH7C3PKQFERVQWKQ"/>
    <s v="One-Time User"/>
  </r>
  <r>
    <s v="AE7R36LZM23LMDMHFWFWIDJIZHKA"/>
    <x v="654"/>
    <n v="5"/>
    <d v="2025-06-06T07:39:04"/>
    <s v="Electronics"/>
    <s v="Super easy transition from Versa Lite to Versa 4"/>
    <s v="Complete"/>
    <s v="Valid"/>
    <s v="High(4-5)"/>
    <s v="AE7R36LZM23LMDMHFWFWIDJIZHKA"/>
    <s v="One-Time User"/>
  </r>
  <r>
    <s v="AGB2OSLFVWNL3X3T5SBWQ7LTKG2A"/>
    <x v="655"/>
    <n v="4"/>
    <d v="2025-06-06T08:42:08"/>
    <s v="Electronics"/>
    <s v="Great fitness tracker!"/>
    <s v="Complete"/>
    <s v="Valid"/>
    <s v="High(4-5)"/>
    <s v="AGB2OSLFVWNL3X3T5SBWQ7LTKG2A"/>
    <s v="One-Time User"/>
  </r>
  <r>
    <s v="AGSBZ7QFTYWXH3WBXJZNM6EFZ7PQ"/>
    <x v="656"/>
    <n v="3"/>
    <d v="2025-06-06T19:27:39"/>
    <s v="Electronics"/>
    <s v="Interesting, entertaining, but not inconsistent."/>
    <s v="Complete"/>
    <s v="Valid"/>
    <s v="Medium(3)"/>
    <s v="AGSBZ7QFTYWXH3WBXJZNM6EFZ7PQ"/>
    <s v="One-Time User"/>
  </r>
  <r>
    <s v="AGI2BE6H77TRGONDT76AOT772W4A"/>
    <x v="657"/>
    <n v="4"/>
    <d v="2025-06-06T23:11:04"/>
    <s v="Electronics"/>
    <s v="New fitbit"/>
    <s v="Complete"/>
    <s v="Valid"/>
    <s v="High(4-5)"/>
    <s v="AGI2BE6H77TRGONDT76AOT772W4A"/>
    <s v="One-Time User"/>
  </r>
  <r>
    <s v="AHI5L2NCDIZGXB3YCA3EEVJHXYOQ"/>
    <x v="658"/>
    <n v="5"/>
    <d v="2025-06-07T00:30:16"/>
    <s v="Electronics"/>
    <s v="Gives me an adjective on a daily basis!"/>
    <s v="Complete"/>
    <s v="Valid"/>
    <s v="High(4-5)"/>
    <s v="AHI5L2NCDIZGXB3YCA3EEVJHXYOQ"/>
    <s v="One-Time User"/>
  </r>
  <r>
    <s v="AETQIG4UAFUQW3LEFUVCWCUW4MMA"/>
    <x v="659"/>
    <n v="5"/>
    <d v="2025-06-07T01:17:30"/>
    <s v="Electronics"/>
    <s v="Great product!"/>
    <s v="Complete"/>
    <s v="Valid"/>
    <s v="High(4-5)"/>
    <s v="AETQIG4UAFUQW3LEFUVCWCUW4MMA"/>
    <s v="One-Time User"/>
  </r>
  <r>
    <s v="AGKB6CQFIUZIEQL3SVIQOCGXWDDQ"/>
    <x v="660"/>
    <n v="5"/>
    <d v="2025-06-07T16:53:41"/>
    <s v="Electronics"/>
    <s v="Everything I hoped (expected)"/>
    <s v="Complete"/>
    <s v="Valid"/>
    <s v="High(4-5)"/>
    <s v="AGKB6CQFIUZIEQL3SVIQOCGXWDDQ"/>
    <s v="One-Time User"/>
  </r>
  <r>
    <s v="AH2XRH7XJKNI3WEWBLDLYMXBCX4A"/>
    <x v="661"/>
    <n v="4"/>
    <d v="2025-06-07T19:42:42"/>
    <s v="Electronics"/>
    <s v="Not same as Versa 3 Texts not shown easily"/>
    <s v="Complete"/>
    <s v="Valid"/>
    <s v="High(4-5)"/>
    <s v="AH2XRH7XJKNI3WEWBLDLYMXBCX4A"/>
    <s v="One-Time User"/>
  </r>
  <r>
    <s v="AFK7IH2JPNCGZTD7AEMLOIGBAM5Q"/>
    <x v="662"/>
    <n v="4"/>
    <d v="2025-06-07T20:03:12"/>
    <s v="Electronics"/>
    <s v="Love the look"/>
    <s v="Complete"/>
    <s v="Valid"/>
    <s v="High(4-5)"/>
    <s v="AFK7IH2JPNCGZTD7AEMLOIGBAM5Q"/>
    <s v="One-Time User"/>
  </r>
  <r>
    <s v="AE5K2VBMF43TCFXFDAN4VFCCQZQQ"/>
    <x v="663"/>
    <n v="5"/>
    <d v="2025-06-07T20:11:04"/>
    <s v="Electronics"/>
    <s v="Great Product!"/>
    <s v="Complete"/>
    <s v="Valid"/>
    <s v="High(4-5)"/>
    <s v="AE5K2VBMF43TCFXFDAN4VFCCQZQQ"/>
    <s v="One-Time User"/>
  </r>
  <r>
    <s v="AHKZL7MOV7M7M3Q5FCOO56KTHOOQ"/>
    <x v="664"/>
    <n v="5"/>
    <d v="2025-06-08T02:04:25"/>
    <s v="Electronics"/>
    <s v="Wife loves it like I love mine"/>
    <s v="Complete"/>
    <s v="Valid"/>
    <s v="High(4-5)"/>
    <s v="AHKZL7MOV7M7M3Q5FCOO56KTHOOQ"/>
    <s v="One-Time User"/>
  </r>
  <r>
    <s v="AHWYRK74BFGQVHHC4TVI4I6LWC3A"/>
    <x v="665"/>
    <n v="4"/>
    <d v="2025-06-08T07:06:05"/>
    <s v="Electronics"/>
    <s v="Fitbit Versa 4"/>
    <s v="Complete"/>
    <s v="Valid"/>
    <s v="High(4-5)"/>
    <s v="AHWYRK74BFGQVHHC4TVI4I6LWC3A"/>
    <s v="One-Time User"/>
  </r>
  <r>
    <s v="AFTXG532GXWY73N7GWATYE2TBJOQ"/>
    <x v="666"/>
    <n v="4"/>
    <d v="2025-06-08T10:44:55"/>
    <s v="Electronics"/>
    <s v="Great guft"/>
    <s v="Complete"/>
    <s v="Valid"/>
    <s v="High(4-5)"/>
    <s v="AFTXG532GXWY73N7GWATYE2TBJOQ"/>
    <s v="One-Time User"/>
  </r>
  <r>
    <s v="AGUP5U762VD2AWEBYVHV26XANJAQ"/>
    <x v="667"/>
    <n v="4"/>
    <d v="2025-06-08T14:04:48"/>
    <s v="Electronics"/>
    <s v="Trying another one"/>
    <s v="Complete"/>
    <s v="Valid"/>
    <s v="High(4-5)"/>
    <s v="AGUP5U762VD2AWEBYVHV26XANJAQ"/>
    <s v="One-Time User"/>
  </r>
  <r>
    <s v="AGJD4JEYRTLO3AQDS4M7FDF7LFUA"/>
    <x v="668"/>
    <n v="4"/>
    <d v="2025-06-08T14:29:52"/>
    <s v="Electronics"/>
    <s v="Nice upgrade from older fitbit"/>
    <s v="Complete"/>
    <s v="Valid"/>
    <s v="High(4-5)"/>
    <s v="AGJD4JEYRTLO3AQDS4M7FDF7LFUA"/>
    <s v="One-Time User"/>
  </r>
  <r>
    <s v="AEETDSVHSWYIC6L3OWASAN2ITMGA"/>
    <x v="669"/>
    <n v="5"/>
    <d v="2025-06-08T15:39:35"/>
    <s v="Electronics"/>
    <s v="Sleek and light on the wrist"/>
    <s v="Complete"/>
    <s v="Valid"/>
    <s v="High(4-5)"/>
    <s v="AEETDSVHSWYIC6L3OWASAN2ITMGA"/>
    <s v="One-Time User"/>
  </r>
  <r>
    <s v="AGZWYWDOMICPXYKM3SY3XFYQBKBQ"/>
    <x v="670"/>
    <n v="5"/>
    <d v="2025-06-09T05:16:39"/>
    <s v="Electronics"/>
    <s v="works as intended"/>
    <s v="Complete"/>
    <s v="Valid"/>
    <s v="High(4-5)"/>
    <s v="AGZWYWDOMICPXYKM3SY3XFYQBKBQ"/>
    <s v="One-Time User"/>
  </r>
  <r>
    <s v="AF63BJHY635ZJXNUO6JTKTEYD6LQ"/>
    <x v="671"/>
    <n v="4"/>
    <d v="2025-06-09T12:42:05"/>
    <s v="Electronics"/>
    <s v="I don't know how I feel about this watch!"/>
    <s v="Complete"/>
    <s v="Valid"/>
    <s v="High(4-5)"/>
    <s v="AF63BJHY635ZJXNUO6JTKTEYD6LQ"/>
    <s v="One-Time User"/>
  </r>
  <r>
    <s v="AGUELSNYSRWHIMXRPI73KDEOIUPQ"/>
    <x v="672"/>
    <n v="5"/>
    <d v="2025-06-09T15:45:03"/>
    <s v="Electronics"/>
    <s v="Replacing Blaze"/>
    <s v="Complete"/>
    <s v="Valid"/>
    <s v="High(4-5)"/>
    <s v="AGUELSNYSRWHIMXRPI73KDEOIUPQ"/>
    <s v="One-Time User"/>
  </r>
  <r>
    <s v="AG5E6QNJ3QIJ5FHTUJARA47Z3AMQ"/>
    <x v="673"/>
    <n v="5"/>
    <d v="2025-06-09T20:48:37"/>
    <s v="Electronics"/>
    <s v="Love it"/>
    <s v="Complete"/>
    <s v="Valid"/>
    <s v="High(4-5)"/>
    <s v="AG5E6QNJ3QIJ5FHTUJARA47Z3AMQ"/>
    <s v="One-Time User"/>
  </r>
  <r>
    <s v="AH7T26CAGBVPOOVY4QAFY6ABIYLQ"/>
    <x v="674"/>
    <n v="5"/>
    <d v="2025-06-09T21:26:41"/>
    <s v="Electronics"/>
    <s v="Itâ€™s reliable"/>
    <s v="Complete"/>
    <s v="Valid"/>
    <s v="High(4-5)"/>
    <s v="AH7T26CAGBVPOOVY4QAFY6ABIYLQ"/>
    <s v="One-Time User"/>
  </r>
  <r>
    <s v="AH7HRQ23L3IX5EYVEK4EDAMEZPSQ"/>
    <x v="675"/>
    <n v="4"/>
    <d v="2025-06-10T00:36:02"/>
    <s v="Electronics"/>
    <s v="Don't Buy a Cheap Brand (Like Spade &amp; Co) - Buy a Fit Bit or other recognized brand -"/>
    <s v="Complete"/>
    <s v="Valid"/>
    <s v="High(4-5)"/>
    <s v="AH7HRQ23L3IX5EYVEK4EDAMEZPSQ"/>
    <s v="One-Time User"/>
  </r>
  <r>
    <s v="AGWROP4NP63XAX4EDEWXY5FM4EBQ"/>
    <x v="676"/>
    <n v="5"/>
    <d v="2025-06-10T02:51:44"/>
    <s v="Electronics"/>
    <s v="Fitbit Watch Versa 4"/>
    <s v="Complete"/>
    <s v="Valid"/>
    <s v="High(4-5)"/>
    <s v="AGWROP4NP63XAX4EDEWXY5FM4EBQ"/>
    <s v="One-Time User"/>
  </r>
  <r>
    <s v="AELSD337K55MYQIV7HU4RN45NTEA"/>
    <x v="677"/>
    <n v="5"/>
    <d v="2025-06-10T11:44:47"/>
    <s v="beauty and personal care"/>
    <s v="Fast delivery"/>
    <s v="Complete"/>
    <s v="Valid"/>
    <s v="High(4-5)"/>
    <s v="AELSD337K55MYQIV7HU4RN45NTEA"/>
    <s v="One-Time User"/>
  </r>
  <r>
    <s v="AFDVFWFAJXH2P5YYITPH4DRTYIKQ"/>
    <x v="678"/>
    <n v="5"/>
    <d v="2025-06-10T22:52:12"/>
    <s v="beauty and personal care"/>
    <s v="The best makeup!"/>
    <s v="Complete"/>
    <s v="Valid"/>
    <s v="High(4-5)"/>
    <s v="AFDVFWFAJXH2P5YYITPH4DRTYIKQ"/>
    <s v="One-Time User"/>
  </r>
  <r>
    <s v="AF2ZKTWS2TQB7JERMED7CUHHAIOQ"/>
    <x v="679"/>
    <n v="5"/>
    <d v="2025-06-11T02:50:56"/>
    <s v="beauty and personal care"/>
    <s v="Arrived on time"/>
    <s v="Complete"/>
    <s v="Valid"/>
    <s v="High(4-5)"/>
    <s v="AF2ZKTWS2TQB7JERMED7CUHHAIOQ"/>
    <s v="One-Time User"/>
  </r>
  <r>
    <s v="AFG446GDOL5RRAMEQMAOCCH4INYA"/>
    <x v="680"/>
    <n v="5"/>
    <d v="2025-06-11T03:32:37"/>
    <s v="beauty and personal care"/>
    <s v="Have loved this stuff for years!"/>
    <s v="Complete"/>
    <s v="Valid"/>
    <s v="High(4-5)"/>
    <s v="AFG446GDOL5RRAMEQMAOCCH4INYA"/>
    <s v="One-Time User"/>
  </r>
  <r>
    <s v="AFXEAQZ5VHGE4BARKV3CT6VZT3OQ"/>
    <x v="681"/>
    <n v="5"/>
    <d v="2025-06-11T08:39:02"/>
    <s v="beauty and personal care"/>
    <s v="It works for what I needed it for, I'm happy with it.Love"/>
    <s v="Complete"/>
    <s v="Valid"/>
    <s v="High(4-5)"/>
    <s v="AFXEAQZ5VHGE4BARKV3CT6VZT3OQ"/>
    <s v="One-Time User"/>
  </r>
  <r>
    <s v="AHYLZNNEIOIPJR3E3VRQK2QNOGXQ"/>
    <x v="682"/>
    <n v="4"/>
    <d v="2025-06-11T08:46:10"/>
    <s v="beauty and personal care"/>
    <s v="Good make up"/>
    <s v="Complete"/>
    <s v="Valid"/>
    <s v="High(4-5)"/>
    <s v="AHYLZNNEIOIPJR3E3VRQK2QNOGXQ"/>
    <s v="One-Time User"/>
  </r>
  <r>
    <s v="AGK4BIT55SFYGW65A2BREATMBEZA"/>
    <x v="683"/>
    <n v="5"/>
    <d v="2025-06-11T11:17:48"/>
    <s v="beauty and personal care"/>
    <s v="Best makeup ever!"/>
    <s v="Complete"/>
    <s v="Valid"/>
    <s v="High(4-5)"/>
    <s v="AGK4BIT55SFYGW65A2BREATMBEZA"/>
    <s v="One-Time User"/>
  </r>
  <r>
    <s v="AG7JRY26Q4UUJOP7MDQEJY4KCZEQ"/>
    <x v="684"/>
    <n v="5"/>
    <d v="2025-06-11T15:01:22"/>
    <s v="beauty and personal care"/>
    <s v="Glad good makeup is available through Amazon!!"/>
    <s v="Complete"/>
    <s v="Valid"/>
    <s v="High(4-5)"/>
    <s v="AG7JRY26Q4UUJOP7MDQEJY4KCZEQ"/>
    <s v="One-Time User"/>
  </r>
  <r>
    <s v="AHTXMOY5WZ366YLBRAZUHIALTTUQ"/>
    <x v="685"/>
    <n v="5"/>
    <d v="2025-06-12T17:33:41"/>
    <s v="beauty and personal care"/>
    <s v="Makup"/>
    <s v="Complete"/>
    <s v="Valid"/>
    <s v="High(4-5)"/>
    <s v="AHTXMOY5WZ366YLBRAZUHIALTTUQ"/>
    <s v="One-Time User"/>
  </r>
  <r>
    <s v="AGPM7SBD6EI63D5W325WXEX6EXCQ"/>
    <x v="686"/>
    <n v="5"/>
    <d v="2025-06-12T19:27:33"/>
    <s v="beauty and personal care"/>
    <s v="The color is just right!"/>
    <s v="Complete"/>
    <s v="Valid"/>
    <s v="High(4-5)"/>
    <s v="AGPM7SBD6EI63D5W325WXEX6EXCQ"/>
    <s v="One-Time User"/>
  </r>
  <r>
    <s v="AHYCWJXDM5V4W3P4PCRGQGD3SWHA"/>
    <x v="687"/>
    <n v="4"/>
    <d v="2025-06-12T22:12:29"/>
    <s v="beauty and personal care"/>
    <s v="Great coverage"/>
    <s v="Complete"/>
    <s v="Valid"/>
    <s v="High(4-5)"/>
    <s v="AHYCWJXDM5V4W3P4PCRGQGD3SWHA"/>
    <s v="One-Time User"/>
  </r>
  <r>
    <s v="AHQDA6RIUMSQ7UTSDGQQOM6M6L4Q"/>
    <x v="688"/>
    <n v="5"/>
    <d v="2025-06-13T03:13:52"/>
    <s v="beauty and personal care"/>
    <s v="Used for years"/>
    <s v="Complete"/>
    <s v="Valid"/>
    <s v="High(4-5)"/>
    <s v="AHQDA6RIUMSQ7UTSDGQQOM6M6L4Q"/>
    <s v="One-Time User"/>
  </r>
  <r>
    <s v="AFVDFJ4MF2WFSU5UAEZS3DDRG2XQ"/>
    <x v="689"/>
    <n v="5"/>
    <d v="2025-06-13T04:01:17"/>
    <s v="beauty and personal care"/>
    <s v="Best mineral product"/>
    <s v="Complete"/>
    <s v="Valid"/>
    <s v="High(4-5)"/>
    <s v="AFVDFJ4MF2WFSU5UAEZS3DDRG2XQ"/>
    <s v="One-Time User"/>
  </r>
  <r>
    <s v="AGPIRO4NFJLSICVJHWLWLXKECXXA"/>
    <x v="690"/>
    <n v="4"/>
    <d v="2025-06-13T06:50:37"/>
    <s v="beauty and personal care"/>
    <s v="Great Product"/>
    <s v="Complete"/>
    <s v="Valid"/>
    <s v="High(4-5)"/>
    <s v="AGPIRO4NFJLSICVJHWLWLXKECXXA"/>
    <s v="One-Time User"/>
  </r>
  <r>
    <s v="AHETQ6DVJUHF4KXKFITWX6HSC7XA"/>
    <x v="691"/>
    <n v="5"/>
    <d v="2025-06-13T17:16:08"/>
    <s v="beauty and personal care"/>
    <s v="Best makeup ever"/>
    <s v="Complete"/>
    <s v="Valid"/>
    <s v="High(4-5)"/>
    <s v="AHETQ6DVJUHF4KXKFITWX6HSC7XA"/>
    <s v="One-Time User"/>
  </r>
  <r>
    <s v="AH3OCUWPMYIKPXPVKT7HZF3QXX6A"/>
    <x v="692"/>
    <n v="5"/>
    <d v="2025-06-13T20:13:18"/>
    <s v="beauty and personal care"/>
    <s v="Perfect foundation"/>
    <s v="Complete"/>
    <s v="Valid"/>
    <s v="High(4-5)"/>
    <s v="AH3OCUWPMYIKPXPVKT7HZF3QXX6A"/>
    <s v="One-Time User"/>
  </r>
  <r>
    <s v="AHMOESVPI3Q6F4X5SDCE6DP3AYJQ"/>
    <x v="693"/>
    <n v="5"/>
    <d v="2025-06-13T20:35:47"/>
    <s v="beauty and personal care"/>
    <s v="my go to foundation. Not heavy"/>
    <s v="Complete"/>
    <s v="Valid"/>
    <s v="High(4-5)"/>
    <s v="AHMOESVPI3Q6F4X5SDCE6DP3AYJQ"/>
    <s v="One-Time User"/>
  </r>
  <r>
    <s v="AHD47PPESCQ6B7QQCP642HIR4CZA"/>
    <x v="694"/>
    <n v="5"/>
    <d v="2025-06-13T22:48:57"/>
    <s v="beauty and personal care"/>
    <s v="Sits well on my skin at 60"/>
    <s v="Complete"/>
    <s v="Valid"/>
    <s v="High(4-5)"/>
    <s v="AHD47PPESCQ6B7QQCP642HIR4CZA"/>
    <s v="One-Time User"/>
  </r>
  <r>
    <s v="AEPG24VS5NOFSQFKS4L4JCL3Y2XQ"/>
    <x v="695"/>
    <n v="2"/>
    <d v="2025-06-14T03:03:06"/>
    <s v="beauty and personal care"/>
    <s v="You pay how much for so little product?"/>
    <s v="Complete"/>
    <s v="Valid"/>
    <s v="Low(1-2)"/>
    <s v="AEPG24VS5NOFSQFKS4L4JCL3Y2XQ"/>
    <s v="One-Time User"/>
  </r>
  <r>
    <s v="AF3WE6EUR3HGFWOUKODSSX3MEGXQ"/>
    <x v="696"/>
    <n v="4"/>
    <d v="2025-06-14T06:42:55"/>
    <s v="beauty and personal care"/>
    <s v="For sensitive skin"/>
    <s v="Complete"/>
    <s v="Valid"/>
    <s v="High(4-5)"/>
    <s v="AF3WE6EUR3HGFWOUKODSSX3MEGXQ"/>
    <s v="One-Time User"/>
  </r>
  <r>
    <s v="AGNGGYHVGC5XZAC5IVGCNSRYXY6Q"/>
    <x v="697"/>
    <n v="5"/>
    <d v="2025-06-14T07:55:53"/>
    <s v="beauty and personal care"/>
    <s v="Best hairdryer"/>
    <s v="Complete"/>
    <s v="Valid"/>
    <s v="High(4-5)"/>
    <s v="AGNGGYHVGC5XZAC5IVGCNSRYXY6Q"/>
    <s v="One-Time User"/>
  </r>
  <r>
    <s v="AHRRWJUUMHU5ZXLB2BKKM4IXGYOA"/>
    <x v="698"/>
    <n v="5"/>
    <d v="2025-06-14T12:00:44"/>
    <s v="beauty and personal care"/>
    <s v="Great product"/>
    <s v="Complete"/>
    <s v="Valid"/>
    <s v="High(4-5)"/>
    <s v="AHRRWJUUMHU5ZXLB2BKKM4IXGYOA"/>
    <s v="One-Time User"/>
  </r>
  <r>
    <s v="AHOMWK7HL4A35FVYM4CT7ERBZTBQ"/>
    <x v="699"/>
    <n v="5"/>
    <d v="2025-06-14T12:02:20"/>
    <s v="beauty and personal care"/>
    <s v="Better than my last hair dryer"/>
    <s v="Complete"/>
    <s v="Valid"/>
    <s v="High(4-5)"/>
    <s v="AHOMWK7HL4A35FVYM4CT7ERBZTBQ"/>
    <s v="One-Time User"/>
  </r>
  <r>
    <s v="AERMIHWU3QZWPRTUKXVRYSBD4BFA"/>
    <x v="700"/>
    <n v="4"/>
    <d v="2025-06-14T18:50:45"/>
    <s v="beauty and personal care"/>
    <s v="Fast and Effective Dryer with Minor Quirk"/>
    <s v="Complete"/>
    <s v="Valid"/>
    <s v="High(4-5)"/>
    <s v="AERMIHWU3QZWPRTUKXVRYSBD4BFA"/>
    <s v="One-Time User"/>
  </r>
  <r>
    <s v="AEHTL4GM7YE7RDKOH67AQNU4ZQEA"/>
    <x v="701"/>
    <n v="5"/>
    <d v="2025-06-15T02:34:56"/>
    <s v="beauty and personal care"/>
    <s v="Slick design with lightweight feel"/>
    <s v="Complete"/>
    <s v="Valid"/>
    <s v="High(4-5)"/>
    <s v="AEHTL4GM7YE7RDKOH67AQNU4ZQEA"/>
    <s v="One-Time User"/>
  </r>
  <r>
    <s v="AGCLU6MF5ZP7TTULVJ56QP2MLDVA"/>
    <x v="702"/>
    <n v="5"/>
    <d v="2025-06-15T02:38:59"/>
    <s v="beauty and personal care"/>
    <s v="Great hair dryer"/>
    <s v="Complete"/>
    <s v="Valid"/>
    <s v="High(4-5)"/>
    <s v="AGCLU6MF5ZP7TTULVJ56QP2MLDVA"/>
    <s v="One-Time User"/>
  </r>
  <r>
    <s v="AHFD5XZ7ENT5USHG4NKM7MBPHYYA"/>
    <x v="703"/>
    <n v="5"/>
    <d v="2025-06-15T05:58:58"/>
    <s v="beauty and personal care"/>
    <s v="Works great!"/>
    <s v="Complete"/>
    <s v="Valid"/>
    <s v="High(4-5)"/>
    <s v="AHFD5XZ7ENT5USHG4NKM7MBPHYYA"/>
    <s v="One-Time User"/>
  </r>
  <r>
    <s v="AHZDOJSMS7QDKBCBBVCIQNIPDXOA"/>
    <x v="704"/>
    <n v="5"/>
    <d v="2025-06-15T17:30:43"/>
    <s v="beauty and personal care"/>
    <s v="Great quality at a great price point"/>
    <s v="Complete"/>
    <s v="Valid"/>
    <s v="High(4-5)"/>
    <s v="AHZDOJSMS7QDKBCBBVCIQNIPDXOA"/>
    <s v="One-Time User"/>
  </r>
  <r>
    <s v="AHTIC2JS5CAIF32CM2KHZXILFEMA"/>
    <x v="705"/>
    <n v="5"/>
    <d v="2025-06-16T02:19:51"/>
    <s v="beauty and personal care"/>
    <s v="Great Hairdryer"/>
    <s v="Complete"/>
    <s v="Valid"/>
    <s v="High(4-5)"/>
    <s v="AHTIC2JS5CAIF32CM2KHZXILFEMA"/>
    <s v="One-Time User"/>
  </r>
  <r>
    <s v="AEAPAHFGMCMYJNKZBFW52QOMRLKQ"/>
    <x v="706"/>
    <n v="4"/>
    <d v="2025-06-16T08:46:20"/>
    <s v="beauty and personal care"/>
    <s v="Good hair dryer for the price"/>
    <s v="Complete"/>
    <s v="Valid"/>
    <s v="High(4-5)"/>
    <s v="AEAPAHFGMCMYJNKZBFW52QOMRLKQ"/>
    <s v="One-Time User"/>
  </r>
  <r>
    <s v="AFKFPM22PKCSK7N6KQM2PB3VSL5A"/>
    <x v="707"/>
    <n v="5"/>
    <d v="2025-06-16T09:17:33"/>
    <s v="beauty and personal care"/>
    <s v="I love this blow dryer!"/>
    <s v="Complete"/>
    <s v="Valid"/>
    <s v="High(4-5)"/>
    <s v="AFKFPM22PKCSK7N6KQM2PB3VSL5A"/>
    <s v="One-Time User"/>
  </r>
  <r>
    <s v="AFFURML4337HCU7IUO42WUN6O5KA"/>
    <x v="708"/>
    <n v="5"/>
    <d v="2025-06-16T10:57:38"/>
    <s v="beauty and personal care"/>
    <s v="REVLON Turbo Hair Dryer with Advanced Ionic Technology, Ceramic Coating | Turbo Heat"/>
    <s v="Complete"/>
    <s v="Valid"/>
    <s v="High(4-5)"/>
    <s v="AFFURML4337HCU7IUO42WUN6O5KA"/>
    <s v="One-Time User"/>
  </r>
  <r>
    <s v="AGNJR6EM3LODAZ2QOYL63LVPHX4A"/>
    <x v="709"/>
    <n v="5"/>
    <d v="2025-06-16T12:59:01"/>
    <s v="beauty and personal care"/>
    <s v="Best hair dryer"/>
    <s v="Complete"/>
    <s v="Valid"/>
    <s v="High(4-5)"/>
    <s v="AGNJR6EM3LODAZ2QOYL63LVPHX4A"/>
    <s v="One-Time User"/>
  </r>
  <r>
    <s v="AEX2FT3N5ZGALUSDXACBXUZFCOPQ"/>
    <x v="710"/>
    <n v="5"/>
    <d v="2025-06-16T21:54:09"/>
    <s v="beauty and personal care"/>
    <s v="Great Dryer!"/>
    <s v="Complete"/>
    <s v="Valid"/>
    <s v="High(4-5)"/>
    <s v="AEX2FT3N5ZGALUSDXACBXUZFCOPQ"/>
    <s v="One-Time User"/>
  </r>
  <r>
    <s v="AEWH6WLKZXVNWHUX4FAJMX3KRVYQ"/>
    <x v="711"/>
    <n v="5"/>
    <d v="2025-06-16T22:50:52"/>
    <s v="beauty and personal care"/>
    <s v="Good quality"/>
    <s v="Complete"/>
    <s v="Valid"/>
    <s v="High(4-5)"/>
    <s v="AEWH6WLKZXVNWHUX4FAJMX3KRVYQ"/>
    <s v="One-Time User"/>
  </r>
  <r>
    <s v="AGDJ5D7OGCJOJAZI7W5BBOZJFVWA"/>
    <x v="712"/>
    <n v="5"/>
    <d v="2025-06-17T06:17:30"/>
    <s v="beauty and personal care"/>
    <s v="What we needed"/>
    <s v="Complete"/>
    <s v="Valid"/>
    <s v="High(4-5)"/>
    <s v="AGDJ5D7OGCJOJAZI7W5BBOZJFVWA"/>
    <s v="One-Time User"/>
  </r>
  <r>
    <s v="AGFACYTZPPR7WDVK5EFCJQRFWJFA"/>
    <x v="713"/>
    <n v="4"/>
    <d v="2025-06-17T09:41:17"/>
    <s v="beauty and personal care"/>
    <s v="Hair dryer is fine"/>
    <s v="Complete"/>
    <s v="Valid"/>
    <s v="High(4-5)"/>
    <s v="AGFACYTZPPR7WDVK5EFCJQRFWJFA"/>
    <s v="One-Time User"/>
  </r>
  <r>
    <s v="AFPXXMES7AI6PGWVD2LZJFGSYRDA"/>
    <x v="714"/>
    <n v="4"/>
    <d v="2025-06-17T11:58:59"/>
    <s v="beauty and personal care"/>
    <s v="Nice product except for 1 thing"/>
    <s v="Complete"/>
    <s v="Valid"/>
    <s v="High(4-5)"/>
    <s v="AFPXXMES7AI6PGWVD2LZJFGSYRDA"/>
    <s v="One-Time User"/>
  </r>
  <r>
    <s v="AHNAPD3IBBJVB2B3CPYNHWTTPZCA"/>
    <x v="715"/>
    <n v="5"/>
    <d v="2025-06-17T18:47:56"/>
    <s v="beauty and personal care"/>
    <s v="Economic and functional"/>
    <s v="Complete"/>
    <s v="Valid"/>
    <s v="High(4-5)"/>
    <s v="AHNAPD3IBBJVB2B3CPYNHWTTPZCA"/>
    <s v="One-Time User"/>
  </r>
  <r>
    <s v="AFZR5DF4Y7TBWZXR3CBLWVFN34YA"/>
    <x v="716"/>
    <n v="5"/>
    <d v="2025-06-18T08:43:51"/>
    <s v="beauty and personal care"/>
    <s v="Good quality hair dryer"/>
    <s v="Complete"/>
    <s v="Valid"/>
    <s v="High(4-5)"/>
    <s v="AFZR5DF4Y7TBWZXR3CBLWVFN34YA"/>
    <s v="One-Time User"/>
  </r>
  <r>
    <s v="AHAARTOQZT7R7BXOKN63ZSJRAHEA"/>
    <x v="717"/>
    <n v="5"/>
    <d v="2025-06-18T12:54:26"/>
    <s v="Books and Stationary"/>
    <s v="My grandson loved this."/>
    <s v="Complete"/>
    <s v="Valid"/>
    <s v="High(4-5)"/>
    <s v="AHAARTOQZT7R7BXOKN63ZSJRAHEA"/>
    <s v="One-Time User"/>
  </r>
  <r>
    <s v="AHXHEXZUIRQPYIEC4G4625FRFWZA"/>
    <x v="718"/>
    <n v="5"/>
    <d v="2025-06-18T18:25:40"/>
    <s v="Books and Stationary"/>
    <s v="GREAT FOR HARRY POTTER FANS"/>
    <s v="Complete"/>
    <s v="Valid"/>
    <s v="High(4-5)"/>
    <s v="AHXHEXZUIRQPYIEC4G4625FRFWZA"/>
    <s v="One-Time User"/>
  </r>
  <r>
    <s v="AFPQO2LQFCGU25HB6ICCLEAKJEAQ"/>
    <x v="719"/>
    <n v="5"/>
    <d v="2025-06-18T20:18:21"/>
    <s v="Books and Stationary"/>
    <s v="Obssessed"/>
    <s v="Complete"/>
    <s v="Valid"/>
    <s v="High(4-5)"/>
    <s v="AFPQO2LQFCGU25HB6ICCLEAKJEAQ"/>
    <s v="One-Time User"/>
  </r>
  <r>
    <s v="AGVE72Z2JBL7EQBWZ7MJHZXSV5OA"/>
    <x v="720"/>
    <n v="4"/>
    <d v="2025-06-19T03:02:03"/>
    <s v="Books and Stationary"/>
    <s v="Disappointed"/>
    <s v="Complete"/>
    <s v="Valid"/>
    <s v="High(4-5)"/>
    <s v="AGVE72Z2JBL7EQBWZ7MJHZXSV5OA"/>
    <s v="One-Time User"/>
  </r>
  <r>
    <s v="AHS7S4FBBVMVOMF7XZGPGHNQMTUA"/>
    <x v="721"/>
    <n v="5"/>
    <d v="2025-06-19T03:50:54"/>
    <s v="Books and Stationary"/>
    <s v="Cute gift for Harry Potter fan"/>
    <s v="Complete"/>
    <s v="Valid"/>
    <s v="High(4-5)"/>
    <s v="AHS7S4FBBVMVOMF7XZGPGHNQMTUA"/>
    <s v="One-Time User"/>
  </r>
  <r>
    <s v="AGO4UR6IJQDADTQ6ZJNIOUN2B2RA"/>
    <x v="722"/>
    <n v="5"/>
    <d v="2025-06-19T06:17:08"/>
    <s v="Books and Stationary"/>
    <s v="Great for a harry potter fan"/>
    <s v="Complete"/>
    <s v="Valid"/>
    <s v="High(4-5)"/>
    <s v="AGO4UR6IJQDADTQ6ZJNIOUN2B2RA"/>
    <s v="One-Time User"/>
  </r>
  <r>
    <s v="AG3JBGWTP3OE37JKZOP5GJFBZJMA"/>
    <x v="723"/>
    <n v="5"/>
    <d v="2025-06-19T06:44:33"/>
    <s v="Books and Stationary"/>
    <s v="Given as a gift"/>
    <s v="Complete"/>
    <s v="Valid"/>
    <s v="High(4-5)"/>
    <s v="AG3JBGWTP3OE37JKZOP5GJFBZJMA"/>
    <s v="One-Time User"/>
  </r>
  <r>
    <s v="AGF4UPCBPLL2JCWJRDR3I5AJ5SVA"/>
    <x v="724"/>
    <n v="5"/>
    <d v="2025-06-19T08:21:02"/>
    <s v="Books and Stationary"/>
    <s v="Quality, price"/>
    <s v="Complete"/>
    <s v="Valid"/>
    <s v="High(4-5)"/>
    <s v="AGF4UPCBPLL2JCWJRDR3I5AJ5SVA"/>
    <s v="One-Time User"/>
  </r>
  <r>
    <s v="AE6BNZPEAMF7M4HN25ZNANZCICIQ"/>
    <x v="725"/>
    <n v="5"/>
    <d v="2025-06-19T11:29:08"/>
    <s v="Books and Stationary"/>
    <s v="Huge Harry Potter"/>
    <s v="Complete"/>
    <s v="Valid"/>
    <s v="High(4-5)"/>
    <s v="AE6BNZPEAMF7M4HN25ZNANZCICIQ"/>
    <s v="One-Time User"/>
  </r>
  <r>
    <s v="AEEDVBURVUPGG67SBLUAVLDFRPFA"/>
    <x v="726"/>
    <n v="5"/>
    <d v="2025-06-20T00:12:30"/>
    <s v="Books and Stationary"/>
    <s v="Gran producto"/>
    <s v="Complete"/>
    <s v="Valid"/>
    <s v="High(4-5)"/>
    <s v="AEEDVBURVUPGG67SBLUAVLDFRPFA"/>
    <s v="One-Time User"/>
  </r>
  <r>
    <s v="AFUAYXVWSU5MQL74CKK5RIOLB3QA"/>
    <x v="727"/>
    <n v="5"/>
    <d v="2025-06-20T03:23:19"/>
    <s v="Books and Stationary"/>
    <s v="Yep - she liked it"/>
    <s v="Complete"/>
    <s v="Valid"/>
    <s v="High(4-5)"/>
    <s v="AFUAYXVWSU5MQL74CKK5RIOLB3QA"/>
    <s v="One-Time User"/>
  </r>
  <r>
    <s v="AHC5NYVBBKGUUVRXC52O3NOWEGSQ"/>
    <x v="728"/>
    <n v="5"/>
    <d v="2025-06-20T03:32:16"/>
    <s v="Books and Stationary"/>
    <s v="Harry Potter Book"/>
    <s v="Complete"/>
    <s v="Valid"/>
    <s v="High(4-5)"/>
    <s v="AHC5NYVBBKGUUVRXC52O3NOWEGSQ"/>
    <s v="One-Time User"/>
  </r>
  <r>
    <s v="AFZJERKJN75R2TQUBFZI4DUULRAQ"/>
    <x v="729"/>
    <n v="5"/>
    <d v="2025-06-20T04:10:34"/>
    <s v="Books and Stationary"/>
    <s v="Arrived on time"/>
    <s v="Complete"/>
    <s v="Valid"/>
    <s v="High(4-5)"/>
    <s v="AFZJERKJN75R2TQUBFZI4DUULRAQ"/>
    <s v="One-Time User"/>
  </r>
  <r>
    <s v="AHJHTNDDNYZVQTEK4CYIQPBQ2Q5A"/>
    <x v="730"/>
    <n v="5"/>
    <d v="2025-06-20T13:12:24"/>
    <s v="Books and Stationary"/>
    <s v="Special gift"/>
    <s v="Complete"/>
    <s v="Valid"/>
    <s v="High(4-5)"/>
    <s v="AHJHTNDDNYZVQTEK4CYIQPBQ2Q5A"/>
    <s v="One-Time User"/>
  </r>
  <r>
    <s v="AGI553X2ILXTADWGIRT65DLV2GWA"/>
    <x v="731"/>
    <n v="5"/>
    <d v="2025-06-20T19:54:35"/>
    <s v="Books and Stationary"/>
    <s v="Potterhead Wife absolutely loves it!"/>
    <s v="Complete"/>
    <s v="Valid"/>
    <s v="High(4-5)"/>
    <s v="AGI553X2ILXTADWGIRT65DLV2GWA"/>
    <s v="One-Time User"/>
  </r>
  <r>
    <s v="AEWYOE2QJ4YB2BGCQGB7NGABUP2Q"/>
    <x v="732"/>
    <n v="5"/>
    <d v="2025-06-20T23:57:04"/>
    <s v="Books and Stationary"/>
    <s v="My granddaughter loved it"/>
    <s v="Complete"/>
    <s v="Valid"/>
    <s v="High(4-5)"/>
    <s v="AEWYOE2QJ4YB2BGCQGB7NGABUP2Q"/>
    <s v="One-Time User"/>
  </r>
  <r>
    <s v="AF4GDZZWOPUBMURJZFWRXXMOPKXQ"/>
    <x v="733"/>
    <n v="5"/>
    <d v="2025-06-21T01:28:00"/>
    <s v="Books and Stationary"/>
    <s v="Was that a good gift?"/>
    <s v="Complete"/>
    <s v="Valid"/>
    <s v="High(4-5)"/>
    <s v="AF4GDZZWOPUBMURJZFWRXXMOPKXQ"/>
    <s v="One-Time User"/>
  </r>
  <r>
    <s v="AH4D5PWFKABG5VE6COTEKBENDQCA"/>
    <x v="734"/>
    <n v="5"/>
    <d v="2025-06-21T04:46:11"/>
    <s v="Books and Stationary"/>
    <s v="My granddaughter"/>
    <s v="Complete"/>
    <s v="Valid"/>
    <s v="High(4-5)"/>
    <s v="AH4D5PWFKABG5VE6COTEKBENDQCA"/>
    <s v="One-Time User"/>
  </r>
  <r>
    <s v="AG4LFB627VGJZO3F2AFH6SYA3RJQ"/>
    <x v="735"/>
    <n v="5"/>
    <d v="2025-06-21T13:13:11"/>
    <s v="Books and Stationary"/>
    <s v="Perfect for new HP Fans"/>
    <s v="Complete"/>
    <s v="Valid"/>
    <s v="High(4-5)"/>
    <s v="AG4LFB627VGJZO3F2AFH6SYA3RJQ"/>
    <s v="One-Time User"/>
  </r>
  <r>
    <s v="AG24OSN2V3STRG2QQ3DFRXJZXXRA"/>
    <x v="736"/>
    <n v="5"/>
    <d v="2025-06-21T13:44:38"/>
    <s v="Books and Stationary"/>
    <s v="Perfect gift for a Harry Potter fan"/>
    <s v="Complete"/>
    <s v="Valid"/>
    <s v="High(4-5)"/>
    <s v="AG24OSN2V3STRG2QQ3DFRXJZXXRA"/>
    <s v="One-Time User"/>
  </r>
  <r>
    <s v="AE4N7RILVTKKH3KRC5764UTTHO6Q"/>
    <x v="737"/>
    <n v="5"/>
    <d v="2025-06-21T14:12:19"/>
    <s v="Books and Stationary"/>
    <s v="Fun read"/>
    <s v="Complete"/>
    <s v="Valid"/>
    <s v="High(4-5)"/>
    <s v="AE4N7RILVTKKH3KRC5764UTTHO6Q"/>
    <s v="One-Time User"/>
  </r>
  <r>
    <s v="AFTOI43NX2YRQSW6EYPWLWQP2LXA"/>
    <x v="738"/>
    <n v="5"/>
    <d v="2025-06-21T16:07:13"/>
    <s v="Books and Stationary"/>
    <s v="Lovely book for a Harry Potter fan."/>
    <s v="Complete"/>
    <s v="Valid"/>
    <s v="High(4-5)"/>
    <s v="AFTOI43NX2YRQSW6EYPWLWQP2LXA"/>
    <s v="One-Time User"/>
  </r>
  <r>
    <s v="AEXI22EB5IOZ7W2XNHBRQ4UJEDNQ"/>
    <x v="739"/>
    <n v="2"/>
    <d v="2025-06-21T17:13:40"/>
    <s v="Books and Stationary"/>
    <s v="No covering on the book"/>
    <s v="Complete"/>
    <s v="Valid"/>
    <s v="Low(1-2)"/>
    <s v="AEXI22EB5IOZ7W2XNHBRQ4UJEDNQ"/>
    <s v="One-Time User"/>
  </r>
  <r>
    <s v="AEICFUZZNQSCDZDX5S75DBJ4U2RA"/>
    <x v="740"/>
    <n v="5"/>
    <d v="2025-06-21T17:52:36"/>
    <s v="Books and Stationary"/>
    <s v="Granddaughter Harry Potter fan"/>
    <s v="Complete"/>
    <s v="Valid"/>
    <s v="High(4-5)"/>
    <s v="AEICFUZZNQSCDZDX5S75DBJ4U2RA"/>
    <s v="One-Time User"/>
  </r>
  <r>
    <s v="AGEOJUAZX433JXJILAW62IYF4VTQ"/>
    <x v="741"/>
    <n v="5"/>
    <d v="2025-06-21T21:04:59"/>
    <s v="Books and Stationary"/>
    <s v="Great find!"/>
    <s v="Complete"/>
    <s v="Valid"/>
    <s v="High(4-5)"/>
    <s v="AGEOJUAZX433JXJILAW62IYF4VTQ"/>
    <s v="One-Time User"/>
  </r>
  <r>
    <s v="AGDWMO73NFOGG6MJNP76USUOVJIA"/>
    <x v="742"/>
    <n v="5"/>
    <d v="2025-06-21T22:27:31"/>
    <s v="Books and Stationary"/>
    <s v="Book"/>
    <s v="Complete"/>
    <s v="Valid"/>
    <s v="High(4-5)"/>
    <s v="AGDWMO73NFOGG6MJNP76USUOVJIA"/>
    <s v="One-Time User"/>
  </r>
  <r>
    <s v="AGEYEVLEBLEDPSO3SSYMEQXCDVYA"/>
    <x v="743"/>
    <n v="5"/>
    <d v="2025-06-22T02:16:40"/>
    <s v="Books and Stationary"/>
    <s v="Book"/>
    <s v="Complete"/>
    <s v="Valid"/>
    <s v="High(4-5)"/>
    <s v="AGEYEVLEBLEDPSO3SSYMEQXCDVYA"/>
    <s v="One-Time User"/>
  </r>
  <r>
    <s v="AFLVKRGRKGYMS6ZQKLZ5OCLTMG6A"/>
    <x v="744"/>
    <n v="5"/>
    <d v="2025-06-22T07:23:01"/>
    <s v="Books and Stationary"/>
    <s v="Book"/>
    <s v="Complete"/>
    <s v="Valid"/>
    <s v="High(4-5)"/>
    <s v="AFLVKRGRKGYMS6ZQKLZ5OCLTMG6A"/>
    <s v="One-Time User"/>
  </r>
  <r>
    <s v="AHTUI5KL2ZRDVUX4TPBEQJDRAFUA"/>
    <x v="745"/>
    <n v="5"/>
    <d v="2025-06-23T04:12:57"/>
    <s v="Books and Stationary"/>
    <s v="Daughter loved it"/>
    <s v="Complete"/>
    <s v="Valid"/>
    <s v="High(4-5)"/>
    <s v="AHTUI5KL2ZRDVUX4TPBEQJDRAFUA"/>
    <s v="One-Time User"/>
  </r>
  <r>
    <s v="AHYSKFFRP2LDNBBNSA2FJAW52KFA"/>
    <x v="746"/>
    <n v="5"/>
    <d v="2025-06-23T10:07:24"/>
    <s v="Books and Stationary"/>
    <s v="Awesome info"/>
    <s v="Complete"/>
    <s v="Valid"/>
    <s v="High(4-5)"/>
    <s v="AHYSKFFRP2LDNBBNSA2FJAW52KFA"/>
    <s v="One-Time User"/>
  </r>
  <r>
    <s v="AHEILFVTGUCVN4LEYBCRF27JWQUA"/>
    <x v="747"/>
    <n v="5"/>
    <d v="2025-06-24T01:17:22"/>
    <s v="Books and Stationary"/>
    <s v="Birthday present"/>
    <s v="Complete"/>
    <s v="Valid"/>
    <s v="High(4-5)"/>
    <s v="AHEILFVTGUCVN4LEYBCRF27JWQUA"/>
    <s v="One-Time User"/>
  </r>
  <r>
    <s v="AGC2XPHPCHWBJ2HB4CFXFAUFHZNQ"/>
    <x v="748"/>
    <n v="5"/>
    <d v="2025-06-24T05:22:52"/>
    <s v="Books and Stationary"/>
    <s v="For those needing more HP facts"/>
    <s v="Complete"/>
    <s v="Valid"/>
    <s v="High(4-5)"/>
    <s v="AGC2XPHPCHWBJ2HB4CFXFAUFHZNQ"/>
    <s v="One-Time User"/>
  </r>
  <r>
    <s v="AGG27O7SHKENGA6O7P3YWL56WEVQ"/>
    <x v="749"/>
    <n v="5"/>
    <d v="2025-06-24T10:55:54"/>
    <s v="Books and Stationary"/>
    <s v="Very interesting"/>
    <s v="Complete"/>
    <s v="Valid"/>
    <s v="High(4-5)"/>
    <s v="AGG27O7SHKENGA6O7P3YWL56WEVQ"/>
    <s v="One-Time User"/>
  </r>
  <r>
    <s v="AHA4USQDNYNUJ3YQA5UGCWIO6LBQ"/>
    <x v="750"/>
    <n v="5"/>
    <d v="2025-06-24T18:57:15"/>
    <s v="Books and Stationary"/>
    <s v="Harry Potter fan"/>
    <s v="Complete"/>
    <s v="Valid"/>
    <s v="High(4-5)"/>
    <s v="AHA4USQDNYNUJ3YQA5UGCWIO6LBQ"/>
    <s v="One-Time User"/>
  </r>
  <r>
    <s v="AFQNHDM5U3PICULYQWZWXFP7XHQA"/>
    <x v="751"/>
    <n v="5"/>
    <d v="2025-06-24T22:59:55"/>
    <s v="Books and Stationary"/>
    <s v="Great for Potter Fans"/>
    <s v="Complete"/>
    <s v="Valid"/>
    <s v="High(4-5)"/>
    <s v="AFQNHDM5U3PICULYQWZWXFP7XHQA"/>
    <s v="One-Time User"/>
  </r>
  <r>
    <s v="AH4ZMYGLFG7I6ZQGAFRNCZJ7PIRA"/>
    <x v="752"/>
    <n v="5"/>
    <d v="2025-06-24T23:05:56"/>
    <s v="Books and Stationary"/>
    <s v="Great for a Harry Potter fan who thinks she knows everything"/>
    <s v="Complete"/>
    <s v="Valid"/>
    <s v="High(4-5)"/>
    <s v="AH4ZMYGLFG7I6ZQGAFRNCZJ7PIRA"/>
    <s v="One-Time User"/>
  </r>
  <r>
    <s v="AFLX2IY52CB6NSVQRQJAYC5D3EKA"/>
    <x v="753"/>
    <n v="5"/>
    <d v="2025-06-25T01:46:45"/>
    <s v="Books and Stationary"/>
    <s v="Interesting fact book"/>
    <s v="Complete"/>
    <s v="Valid"/>
    <s v="High(4-5)"/>
    <s v="AFLX2IY52CB6NSVQRQJAYC5D3EKA"/>
    <s v="One-Time User"/>
  </r>
  <r>
    <s v="AHG7NCJDECFK2HJFTSSCWRWTI23A"/>
    <x v="754"/>
    <n v="5"/>
    <d v="2025-06-25T08:09:21"/>
    <s v="Books and Stationary"/>
    <s v="Fantastic Book"/>
    <s v="Complete"/>
    <s v="Valid"/>
    <s v="High(4-5)"/>
    <s v="AHG7NCJDECFK2HJFTSSCWRWTI23A"/>
    <s v="One-Time User"/>
  </r>
  <r>
    <s v="AFLCT56V7UAFQBTG7ZF6TGOFKBZQ"/>
    <x v="755"/>
    <n v="5"/>
    <d v="2025-06-26T02:05:25"/>
    <s v="Books and Stationary"/>
    <s v="My 11 yo daughter cannot put down"/>
    <s v="Complete"/>
    <s v="Valid"/>
    <s v="High(4-5)"/>
    <s v="AFLCT56V7UAFQBTG7ZF6TGOFKBZQ"/>
    <s v="One-Time User"/>
  </r>
  <r>
    <s v="AECQ4HJWYJ7I6E625G5FZSXJ7HEQ"/>
    <x v="756"/>
    <n v="5"/>
    <d v="2025-06-26T05:00:41"/>
    <s v="Books and Stationary"/>
    <s v="Birthday gift for a 11 yr old boy"/>
    <s v="Complete"/>
    <s v="Valid"/>
    <s v="High(4-5)"/>
    <s v="AECQ4HJWYJ7I6E625G5FZSXJ7HEQ"/>
    <s v="One-Time User"/>
  </r>
  <r>
    <s v="AGWSODSAVBDH3CFGFZWGGCDJYXGQ"/>
    <x v="757"/>
    <n v="5"/>
    <d v="2025-06-26T05:12:44"/>
    <s v="Books and Stationary"/>
    <s v="Good"/>
    <s v="Complete"/>
    <s v="Valid"/>
    <s v="High(4-5)"/>
    <s v="AGWSODSAVBDH3CFGFZWGGCDJYXGQ"/>
    <s v="One-Time User"/>
  </r>
  <r>
    <s v="AGTMHRHEHR3EYQJYNLKOEB673QWA"/>
    <x v="758"/>
    <n v="5"/>
    <d v="2025-06-26T07:52:43"/>
    <s v="Books and Stationary"/>
    <s v="Witty &amp; Entertaining"/>
    <s v="Complete"/>
    <s v="Valid"/>
    <s v="High(4-5)"/>
    <s v="AGTMHRHEHR3EYQJYNLKOEB673QWA"/>
    <s v="One-Time User"/>
  </r>
  <r>
    <s v="AHA2VW34M62UNTRB6ZAMWGXD7JQA"/>
    <x v="759"/>
    <n v="5"/>
    <d v="2025-06-26T14:06:17"/>
    <s v="Books and Stationary"/>
    <s v="Very Interesting"/>
    <s v="Complete"/>
    <s v="Valid"/>
    <s v="High(4-5)"/>
    <s v="AHA2VW34M62UNTRB6ZAMWGXD7JQA"/>
    <s v="One-Time User"/>
  </r>
  <r>
    <s v="AGE66BCS2HU73IINGBAKTZDHK2YQ"/>
    <x v="760"/>
    <n v="5"/>
    <d v="2025-06-26T15:17:05"/>
    <s v="Books and Stationary"/>
    <s v="Gift"/>
    <s v="Complete"/>
    <s v="Valid"/>
    <s v="High(4-5)"/>
    <s v="AGE66BCS2HU73IINGBAKTZDHK2YQ"/>
    <s v="One-Time User"/>
  </r>
  <r>
    <s v="AFIBGD5MCC4TU2RQ2NMCRCFQAAUQ"/>
    <x v="761"/>
    <n v="5"/>
    <d v="2025-06-26T16:59:07"/>
    <s v="Books and Stationary"/>
    <s v="Easy &amp; interesting"/>
    <s v="Complete"/>
    <s v="Valid"/>
    <s v="High(4-5)"/>
    <s v="AFIBGD5MCC4TU2RQ2NMCRCFQAAUQ"/>
    <s v="One-Time User"/>
  </r>
  <r>
    <s v="AENUZWBS5ZQJHKWK4C7XDAXUCK7Q"/>
    <x v="762"/>
    <n v="5"/>
    <d v="2025-06-26T20:07:09"/>
    <s v="Books and Stationary"/>
    <s v="Just as described."/>
    <s v="Complete"/>
    <s v="Valid"/>
    <s v="High(4-5)"/>
    <s v="AENUZWBS5ZQJHKWK4C7XDAXUCK7Q"/>
    <s v="One-Time User"/>
  </r>
  <r>
    <s v="AHNMTUOVL32WDGXQLTRGGLB5H53A"/>
    <x v="763"/>
    <n v="2"/>
    <d v="2025-06-26T20:47:10"/>
    <s v="Books and Stationary"/>
    <s v="Took a glance...and found an error"/>
    <s v="Complete"/>
    <s v="Valid"/>
    <s v="Low(1-2)"/>
    <s v="AHNMTUOVL32WDGXQLTRGGLB5H53A"/>
    <s v="One-Time User"/>
  </r>
  <r>
    <s v="AEZCRZ4U7XUN6Y6ASKYVFSWYBJKA"/>
    <x v="764"/>
    <n v="1"/>
    <d v="2025-06-27T06:31:57"/>
    <s v="Books and Stationary"/>
    <s v="Authors political opinion published in this book."/>
    <s v="Complete"/>
    <s v="Valid"/>
    <s v="Low(1-2)"/>
    <s v="AEZCRZ4U7XUN6Y6ASKYVFSWYBJKA"/>
    <s v="One-Time User"/>
  </r>
  <r>
    <s v="AGI7YIVBMAENGBBRC7FRDRE6X2YQ"/>
    <x v="765"/>
    <n v="5"/>
    <d v="2025-06-27T09:33:30"/>
    <s v="Books and Stationary"/>
    <s v="Gave it as a gift, BIG hit!"/>
    <s v="Complete"/>
    <s v="Valid"/>
    <s v="High(4-5)"/>
    <s v="AGI7YIVBMAENGBBRC7FRDRE6X2YQ"/>
    <s v="One-Time User"/>
  </r>
  <r>
    <s v="AEUG56GFBKQJU6EZOFPAKF6R2MXA"/>
    <x v="766"/>
    <n v="5"/>
    <d v="2025-06-27T10:01:06"/>
    <s v="Books and Stationary"/>
    <s v="creates imagination"/>
    <s v="Complete"/>
    <s v="Valid"/>
    <s v="High(4-5)"/>
    <s v="AEUG56GFBKQJU6EZOFPAKF6R2MXA"/>
    <s v="One-Time User"/>
  </r>
  <r>
    <s v="AEV4TZ3CZ2IQ7UIFLSXAJRB26RMA"/>
    <x v="767"/>
    <n v="5"/>
    <d v="2025-06-27T10:52:42"/>
    <s v="Electronics"/>
    <s v="Like New!"/>
    <s v="Complete"/>
    <s v="Valid"/>
    <s v="High(4-5)"/>
    <s v="AEV4TZ3CZ2IQ7UIFLSXAJRB26RMA"/>
    <s v="One-Time User"/>
  </r>
  <r>
    <s v="AFKESIW3BMGX2O43KTRB43K2NRDA"/>
    <x v="768"/>
    <n v="5"/>
    <d v="2025-06-27T13:38:30"/>
    <s v="Electronics"/>
    <s v="Excellent Quality so far."/>
    <s v="Complete"/>
    <s v="Valid"/>
    <s v="High(4-5)"/>
    <s v="AFKESIW3BMGX2O43KTRB43K2NRDA"/>
    <s v="One-Time User"/>
  </r>
  <r>
    <s v="AHOJAPSRBQCPHY5TU4PS4XHKDGGA"/>
    <x v="769"/>
    <n v="4"/>
    <d v="2025-06-27T23:31:50"/>
    <s v="Electronics"/>
    <s v="Decent but not perfect."/>
    <s v="Complete"/>
    <s v="Valid"/>
    <s v="High(4-5)"/>
    <s v="AHOJAPSRBQCPHY5TU4PS4XHKDGGA"/>
    <s v="One-Time User"/>
  </r>
  <r>
    <s v="AF7QMWREZQHOY6EBOREDIKIJIGEA"/>
    <x v="770"/>
    <n v="5"/>
    <d v="2025-06-28T04:48:33"/>
    <s v="Electronics"/>
    <s v="Better than expected!"/>
    <s v="Complete"/>
    <s v="Valid"/>
    <s v="High(4-5)"/>
    <s v="AF7QMWREZQHOY6EBOREDIKIJIGEA"/>
    <s v="One-Time User"/>
  </r>
  <r>
    <s v="AHMNNOI5MHAPFWIDQ6UDYKU2LUNQ"/>
    <x v="771"/>
    <n v="5"/>
    <d v="2025-06-28T10:09:00"/>
    <s v="Electronics"/>
    <s v="Very satisfied"/>
    <s v="Complete"/>
    <s v="Valid"/>
    <s v="High(4-5)"/>
    <s v="AHMNNOI5MHAPFWIDQ6UDYKU2LUNQ"/>
    <s v="One-Time User"/>
  </r>
  <r>
    <s v="AH3OBH2UQYZLWG2X6XW2WLJK32RA"/>
    <x v="772"/>
    <n v="3"/>
    <d v="2025-06-28T11:30:27"/>
    <s v="Electronics"/>
    <s v="I got what I paid for and itâ€™s not terrible"/>
    <s v="Complete"/>
    <s v="Valid"/>
    <s v="Medium(3)"/>
    <s v="AH3OBH2UQYZLWG2X6XW2WLJK32RA"/>
    <s v="One-Time User"/>
  </r>
  <r>
    <s v="AGCXW5QA7CA3KE3LLRMPUQ6DGWIA"/>
    <x v="773"/>
    <n v="5"/>
    <d v="2025-06-28T13:04:52"/>
    <s v="Electronics"/>
    <s v="For refurbished this iPhone 14 Pro looks and acts perfectly new."/>
    <s v="Complete"/>
    <s v="Valid"/>
    <s v="High(4-5)"/>
    <s v="AGCXW5QA7CA3KE3LLRMPUQ6DGWIA"/>
    <s v="One-Time User"/>
  </r>
  <r>
    <s v="AFEEDWM4QWXKVPKKP7GSHWM5X2AA"/>
    <x v="774"/>
    <n v="4"/>
    <d v="2025-06-28T18:20:13"/>
    <s v="Electronics"/>
    <s v="Nice phoneâ€¦"/>
    <s v="Complete"/>
    <s v="Valid"/>
    <s v="High(4-5)"/>
    <s v="AFEEDWM4QWXKVPKKP7GSHWM5X2AA"/>
    <s v="One-Time User"/>
  </r>
  <r>
    <s v="AGNO6HKBMVGCCQ7NLCXOEVUGFJVQ"/>
    <x v="775"/>
    <n v="4"/>
    <d v="2025-06-29T02:13:43"/>
    <s v="Electronics"/>
    <s v="battery health on excellent refurbished condition."/>
    <s v="Complete"/>
    <s v="Valid"/>
    <s v="High(4-5)"/>
    <s v="AGNO6HKBMVGCCQ7NLCXOEVUGFJVQ"/>
    <s v="One-Time User"/>
  </r>
  <r>
    <s v="AHUSYYEBXSR7OUFONVGHOOGQ4IDQ"/>
    <x v="776"/>
    <n v="4"/>
    <d v="2025-06-29T05:00:21"/>
    <s v="Electronics"/>
    <s v="Great phone less than great battery health"/>
    <s v="Complete"/>
    <s v="Valid"/>
    <s v="High(4-5)"/>
    <s v="AHUSYYEBXSR7OUFONVGHOOGQ4IDQ"/>
    <s v="One-Time User"/>
  </r>
  <r>
    <s v="AHVERKZLUUP2B5VAXZ33GYQAPK6Q"/>
    <x v="777"/>
    <n v="4"/>
    <d v="2025-06-29T07:20:29"/>
    <s v="Electronics"/>
    <s v="Almost perfect!"/>
    <s v="Complete"/>
    <s v="Valid"/>
    <s v="High(4-5)"/>
    <s v="AHVERKZLUUP2B5VAXZ33GYQAPK6Q"/>
    <s v="One-Time User"/>
  </r>
  <r>
    <s v="AHJ3IGYC3KKQMJWYCEKMOX3RGLIA"/>
    <x v="778"/>
    <n v="4"/>
    <d v="2025-06-29T09:55:53"/>
    <s v="Electronics"/>
    <s v="Device looks/works flawlessly"/>
    <s v="Complete"/>
    <s v="Valid"/>
    <s v="High(4-5)"/>
    <s v="AHJ3IGYC3KKQMJWYCEKMOX3RGLIA"/>
    <s v="One-Time User"/>
  </r>
  <r>
    <s v="AF2FGCSD24SRU6DUSGZUV6WFQKJA"/>
    <x v="779"/>
    <n v="4"/>
    <d v="2025-06-29T12:34:38"/>
    <s v="Electronics"/>
    <s v="Good phone, but not what I expected"/>
    <s v="Complete"/>
    <s v="Valid"/>
    <s v="High(4-5)"/>
    <s v="AF2FGCSD24SRU6DUSGZUV6WFQKJA"/>
    <s v="One-Time User"/>
  </r>
  <r>
    <s v="AF4E2OVSMHOZUM7BIXXSYOZR4C4Q"/>
    <x v="780"/>
    <n v="5"/>
    <d v="2025-06-29T16:00:22"/>
    <s v="Electronics"/>
    <s v="Honestly super good quality"/>
    <s v="Complete"/>
    <s v="Valid"/>
    <s v="High(4-5)"/>
    <s v="AF4E2OVSMHOZUM7BIXXSYOZR4C4Q"/>
    <s v="One-Time User"/>
  </r>
  <r>
    <s v="AFKWXPZJWJXPIELFDSPIFADOBMPA"/>
    <x v="781"/>
    <n v="4"/>
    <d v="2025-06-30T09:55:07"/>
    <s v="Electronics"/>
    <s v="iPhone 14 pro"/>
    <s v="Complete"/>
    <s v="Valid"/>
    <s v="High(4-5)"/>
    <s v="AFKWXPZJWJXPIELFDSPIFADOBMPA"/>
    <s v="One-Time User"/>
  </r>
  <r>
    <s v="AF3GUHUJ7EXJHEEH2IJMIBKZCUGA"/>
    <x v="782"/>
    <n v="4"/>
    <d v="2025-06-30T10:47:19"/>
    <s v="Electronics"/>
    <s v="Had a software bug"/>
    <s v="Complete"/>
    <s v="Valid"/>
    <s v="High(4-5)"/>
    <s v="AF3GUHUJ7EXJHEEH2IJMIBKZCUGA"/>
    <s v="One-Time User"/>
  </r>
  <r>
    <s v="AFNILK4F3QXX3A5TDHDTF3SXJTTQ"/>
    <x v="783"/>
    <n v="4"/>
    <d v="2025-06-30T11:23:48"/>
    <s v="Electronics"/>
    <s v="Incredible conditions phone, wrong charging cable."/>
    <s v="Complete"/>
    <s v="Valid"/>
    <s v="High(4-5)"/>
    <s v="AFNILK4F3QXX3A5TDHDTF3SXJTTQ"/>
    <s v="One-Time User"/>
  </r>
  <r>
    <s v="AGPMFSXHZTXWFATYNM6EPXGKOK4A"/>
    <x v="784"/>
    <n v="4"/>
    <d v="2025-06-30T12:56:15"/>
    <s v="Electronics"/>
    <s v="Good Option for Refurbished"/>
    <s v="Complete"/>
    <s v="Valid"/>
    <s v="High(4-5)"/>
    <s v="AGPMFSXHZTXWFATYNM6EPXGKOK4A"/>
    <s v="One-Time User"/>
  </r>
  <r>
    <s v="AFX2SF2TOAVNHTJG5G5N2PLWD6KA"/>
    <x v="785"/>
    <n v="4"/>
    <d v="2025-06-30T14:00:14"/>
    <s v="Electronics"/>
    <s v="Looks New But 85% Battery"/>
    <s v="Complete"/>
    <s v="Valid"/>
    <s v="High(4-5)"/>
    <s v="AFX2SF2TOAVNHTJG5G5N2PLWD6KA"/>
    <s v="One-Time User"/>
  </r>
  <r>
    <s v="AHMW572L6SCOKCYDKT2MV5B6AGVQ"/>
    <x v="786"/>
    <n v="4"/>
    <d v="2025-06-30T14:25:51"/>
    <s v="Electronics"/>
    <s v="Charging port was dirty/plugged"/>
    <s v="Complete"/>
    <s v="Valid"/>
    <s v="High(4-5)"/>
    <s v="AHMW572L6SCOKCYDKT2MV5B6AGVQ"/>
    <s v="One-Time User"/>
  </r>
  <r>
    <s v="AGHWC4SHMYCBY6UCFSWGUIIEO4AA"/>
    <x v="787"/>
    <n v="4"/>
    <d v="2025-06-30T16:28:28"/>
    <s v="Electronics"/>
    <s v="iPhone 14pro"/>
    <s v="Complete"/>
    <s v="Valid"/>
    <s v="High(4-5)"/>
    <s v="AGHWC4SHMYCBY6UCFSWGUIIEO4AA"/>
    <s v="One-Time User"/>
  </r>
  <r>
    <s v="AGQUBKRNZCJ6TXTZ5P6FBPE63DEQ"/>
    <x v="788"/>
    <n v="4"/>
    <d v="2025-06-30T22:43:45"/>
    <s v="Electronics"/>
    <s v="Not that bad"/>
    <s v="Complete"/>
    <s v="Valid"/>
    <s v="High(4-5)"/>
    <s v="AGQUBKRNZCJ6TXTZ5P6FBPE63DEQ"/>
    <s v="One-Time User"/>
  </r>
  <r>
    <s v="AEHEQFCMFIDJQQLIUUPUUE6OAL5A"/>
    <x v="789"/>
    <n v="4"/>
    <d v="2025-07-01T08:59:07"/>
    <s v="Electronics"/>
    <s v="Product came great!"/>
    <s v="Complete"/>
    <s v="Valid"/>
    <s v="High(4-5)"/>
    <s v="AEHEQFCMFIDJQQLIUUPUUE6OAL5A"/>
    <s v="One-Time User"/>
  </r>
  <r>
    <s v="AHSMLSDYUQFFGMMH7IID3MHGJLZQ"/>
    <x v="790"/>
    <n v="5"/>
    <d v="2025-07-01T12:23:30"/>
    <s v="Electronics"/>
    <s v="Very satisfied with the purchase!"/>
    <s v="Complete"/>
    <s v="Valid"/>
    <s v="High(4-5)"/>
    <s v="AHSMLSDYUQFFGMMH7IID3MHGJLZQ"/>
    <s v="One-Time User"/>
  </r>
  <r>
    <s v="AHODJIWYTKP7RPOUBZ3KFFKVTQVA"/>
    <x v="791"/>
    <n v="4"/>
    <d v="2025-07-01T18:32:28"/>
    <s v="Electronics"/>
    <s v="I'm in love with this phone"/>
    <s v="Complete"/>
    <s v="Valid"/>
    <s v="High(4-5)"/>
    <s v="AHODJIWYTKP7RPOUBZ3KFFKVTQVA"/>
    <s v="One-Time User"/>
  </r>
  <r>
    <s v="AH3XPXCKFSYB64S7TFJ2WJ7E476Q"/>
    <x v="792"/>
    <n v="4"/>
    <d v="2025-07-02T00:34:54"/>
    <s v="Electronics"/>
    <s v="Producto con conprado"/>
    <s v="Complete"/>
    <s v="Valid"/>
    <s v="High(4-5)"/>
    <s v="AH3XPXCKFSYB64S7TFJ2WJ7E476Q"/>
    <s v="One-Time User"/>
  </r>
  <r>
    <s v="AF4SWAXKE4VZT6FAJEYBM3BLXF3A"/>
    <x v="793"/>
    <n v="4"/>
    <d v="2025-07-02T07:05:47"/>
    <s v="Electronics"/>
    <s v="Nice phone."/>
    <s v="Complete"/>
    <s v="Valid"/>
    <s v="High(4-5)"/>
    <s v="AF4SWAXKE4VZT6FAJEYBM3BLXF3A"/>
    <s v="One-Time User"/>
  </r>
  <r>
    <s v="AGQA3CFKS2MVRN5MGKUMPJZO6SJA"/>
    <x v="794"/>
    <n v="5"/>
    <d v="2025-07-02T07:58:10"/>
    <s v="Electronics"/>
    <s v="One of the best purchase I made this yearâ€¦."/>
    <s v="Complete"/>
    <s v="Valid"/>
    <s v="High(4-5)"/>
    <s v="AGQA3CFKS2MVRN5MGKUMPJZO6SJA"/>
    <s v="One-Time User"/>
  </r>
  <r>
    <s v="AHFZGRTPMTED6CKPN7UX7BBN4XJQ"/>
    <x v="795"/>
    <n v="5"/>
    <d v="2025-07-02T11:54:06"/>
    <s v="Electronics"/>
    <s v="Great purchase!"/>
    <s v="Complete"/>
    <s v="Valid"/>
    <s v="High(4-5)"/>
    <s v="AHFZGRTPMTED6CKPN7UX7BBN4XJQ"/>
    <s v="One-Time User"/>
  </r>
  <r>
    <s v="AHA4CR7GJAQONZAAA77SICFZ75JA"/>
    <x v="796"/>
    <n v="4"/>
    <d v="2025-07-02T12:48:51"/>
    <s v="Electronics"/>
    <s v="Fair Purchase"/>
    <s v="Complete"/>
    <s v="Valid"/>
    <s v="High(4-5)"/>
    <s v="AHA4CR7GJAQONZAAA77SICFZ75JA"/>
    <s v="One-Time User"/>
  </r>
  <r>
    <s v="AETF6NLNNWV2LRIRCEJ4TCWD6ZMA"/>
    <x v="797"/>
    <n v="4"/>
    <d v="2025-07-02T15:34:38"/>
    <s v="Electronics"/>
    <s v="Almost flawless"/>
    <s v="Complete"/>
    <s v="Valid"/>
    <s v="High(4-5)"/>
    <s v="AETF6NLNNWV2LRIRCEJ4TCWD6ZMA"/>
    <s v="One-Time User"/>
  </r>
  <r>
    <s v="AHAITGC5JZ5QAXPDOUIKCIYMS4EA"/>
    <x v="798"/>
    <n v="4"/>
    <d v="2025-07-02T17:23:07"/>
    <s v="Electronics"/>
    <s v="Good"/>
    <s v="Complete"/>
    <s v="Valid"/>
    <s v="High(4-5)"/>
    <s v="AHAITGC5JZ5QAXPDOUIKCIYMS4EA"/>
    <s v="One-Time User"/>
  </r>
  <r>
    <s v="AGJSESKTHMSY4O6ANWD7PVPB64GA"/>
    <x v="799"/>
    <n v="4"/>
    <d v="2025-07-02T19:08:56"/>
    <s v="Electronics"/>
    <s v="highly recommend!!"/>
    <s v="Complete"/>
    <s v="Valid"/>
    <s v="High(4-5)"/>
    <s v="AGJSESKTHMSY4O6ANWD7PVPB64GA"/>
    <s v="One-Time User"/>
  </r>
  <r>
    <s v="AGNGEXQO2YK42PFMAMLFWQWKBFVQ"/>
    <x v="800"/>
    <n v="5"/>
    <d v="2025-07-03T09:24:26"/>
    <s v="Electronics"/>
    <s v="iPhone 14 Pro"/>
    <s v="Complete"/>
    <s v="Valid"/>
    <s v="High(4-5)"/>
    <s v="AGNGEXQO2YK42PFMAMLFWQWKBFVQ"/>
    <s v="One-Time User"/>
  </r>
  <r>
    <s v="AG5MIYVXYPEG4G7XIJED5MXHJKFA"/>
    <x v="801"/>
    <n v="4"/>
    <d v="2025-07-03T13:36:47"/>
    <s v="Electronics"/>
    <s v="Muy lindo en telÃ©fono sin rayones impecable"/>
    <s v="Complete"/>
    <s v="Valid"/>
    <s v="High(4-5)"/>
    <s v="AG5MIYVXYPEG4G7XIJED5MXHJKFA"/>
    <s v="One-Time User"/>
  </r>
  <r>
    <s v="AG4YQUKBF6GDXKM6WSJ4QFLX6IBA"/>
    <x v="802"/>
    <n v="4"/>
    <d v="2025-07-03T16:25:38"/>
    <s v="Electronics"/>
    <s v="No scratch"/>
    <s v="Complete"/>
    <s v="Valid"/>
    <s v="High(4-5)"/>
    <s v="AG4YQUKBF6GDXKM6WSJ4QFLX6IBA"/>
    <s v="One-Time User"/>
  </r>
  <r>
    <s v="AH3TQWWKSBM6VSOBU74HLWXM2TDA"/>
    <x v="803"/>
    <n v="4"/>
    <d v="2025-07-03T16:27:29"/>
    <s v="Electronics"/>
    <s v="Esperaba una calidad mejor"/>
    <s v="Complete"/>
    <s v="Valid"/>
    <s v="High(4-5)"/>
    <s v="AH3TQWWKSBM6VSOBU74HLWXM2TDA"/>
    <s v="One-Time User"/>
  </r>
  <r>
    <s v="AHZ5WCLQMHEI7KTMY2BEJQWSVRVA"/>
    <x v="804"/>
    <n v="5"/>
    <d v="2025-07-03T18:24:53"/>
    <s v="Electronics"/>
    <s v="100% satisfecho"/>
    <s v="Complete"/>
    <s v="Valid"/>
    <s v="High(4-5)"/>
    <s v="AHZ5WCLQMHEI7KTMY2BEJQWSVRVA"/>
    <s v="One-Time User"/>
  </r>
  <r>
    <s v="AHQ3LUKC6JNFTF3WQYSBGLUOCKIA"/>
    <x v="805"/>
    <n v="4"/>
    <d v="2025-07-03T19:06:26"/>
    <s v="Electronics"/>
    <s v="Battery 90%"/>
    <s v="Complete"/>
    <s v="Valid"/>
    <s v="High(4-5)"/>
    <s v="AHQ3LUKC6JNFTF3WQYSBGLUOCKIA"/>
    <s v="One-Time User"/>
  </r>
  <r>
    <s v="AG3ZWR5XWLW7WQX4RK57BSNC4AJA"/>
    <x v="806"/>
    <n v="5"/>
    <d v="2025-07-03T21:54:32"/>
    <s v="Electronics"/>
    <s v="Great!! And fast shipping!"/>
    <s v="Complete"/>
    <s v="Valid"/>
    <s v="High(4-5)"/>
    <s v="AG3ZWR5XWLW7WQX4RK57BSNC4AJA"/>
    <s v="One-Time User"/>
  </r>
  <r>
    <s v="AFDIEJABI53TOHLKCRZKH2FIIVTA"/>
    <x v="807"/>
    <n v="5"/>
    <d v="2025-07-04T08:17:11"/>
    <s v="Cloth and accessaries"/>
    <s v="Great price"/>
    <s v="Complete"/>
    <s v="Valid"/>
    <s v="High(4-5)"/>
    <s v="AFDIEJABI53TOHLKCRZKH2FIIVTA"/>
    <s v="One-Time User"/>
  </r>
  <r>
    <s v="AG7VZPUIN2EBOSQP4AJ5KIAOGEKQ"/>
    <x v="808"/>
    <n v="5"/>
    <d v="2025-07-04T12:35:30"/>
    <s v="Cloth and accessaries"/>
    <s v="I have bought 2 pairs"/>
    <s v="Complete"/>
    <s v="Valid"/>
    <s v="High(4-5)"/>
    <s v="AG7VZPUIN2EBOSQP4AJ5KIAOGEKQ"/>
    <s v="One-Time User"/>
  </r>
  <r>
    <s v="AEFE3GOEU5WKOTMAY23ZWYNIWOIQ"/>
    <x v="809"/>
    <n v="1"/>
    <d v="2025-07-04T13:57:10"/>
    <s v="Cloth and accessaries"/>
    <s v="Do yourself a favor and DO NOT overlook the images of torn seams from previous reviews above"/>
    <s v="Complete"/>
    <s v="Valid"/>
    <s v="Low(1-2)"/>
    <s v="AEFE3GOEU5WKOTMAY23ZWYNIWOIQ"/>
    <s v="One-Time User"/>
  </r>
  <r>
    <s v="AFD5276TABDZOQZE6JIUZAJ3L3SQ"/>
    <x v="810"/>
    <n v="4"/>
    <d v="2025-07-04T21:30:33"/>
    <s v="Cloth and accessaries"/>
    <s v="Decent enough jeans for work."/>
    <s v="Complete"/>
    <s v="Valid"/>
    <s v="High(4-5)"/>
    <s v="AFD5276TABDZOQZE6JIUZAJ3L3SQ"/>
    <s v="One-Time User"/>
  </r>
  <r>
    <s v="AGU24B53PGTO2GPMIBUJCKGGS7IA"/>
    <x v="811"/>
    <n v="5"/>
    <d v="2025-07-05T03:59:27"/>
    <s v="Cloth and accessaries"/>
    <s v="Great fit and quality for the price!"/>
    <s v="Complete"/>
    <s v="Valid"/>
    <s v="High(4-5)"/>
    <s v="AGU24B53PGTO2GPMIBUJCKGGS7IA"/>
    <s v="One-Time User"/>
  </r>
  <r>
    <s v="AF4GKHZC6R247CV3DVKR3X2PV5OA"/>
    <x v="812"/>
    <n v="5"/>
    <d v="2025-07-05T05:46:24"/>
    <s v="Cloth and accessaries"/>
    <s v="Not durable"/>
    <s v="Complete"/>
    <s v="Valid"/>
    <s v="High(4-5)"/>
    <s v="AF4GKHZC6R247CV3DVKR3X2PV5OA"/>
    <s v="One-Time User"/>
  </r>
  <r>
    <s v="AEUG4KOBTGKRPATANZKRYBXKCN3A"/>
    <x v="813"/>
    <n v="3"/>
    <d v="2025-07-05T12:45:31"/>
    <s v="Cloth and accessaries"/>
    <s v="Short Life-Span -- Perhaps Worth It"/>
    <s v="Complete"/>
    <s v="Valid"/>
    <s v="Medium(3)"/>
    <s v="AEUG4KOBTGKRPATANZKRYBXKCN3A"/>
    <s v="One-Time User"/>
  </r>
  <r>
    <s v="AFJ4ULO3P55LXA5R4EBJKCB2O2ZQ"/>
    <x v="814"/>
    <n v="5"/>
    <d v="2025-07-05T21:56:23"/>
    <s v="Cloth and accessaries"/>
    <s v="Great fit, great price."/>
    <s v="Complete"/>
    <s v="Valid"/>
    <s v="High(4-5)"/>
    <s v="AFJ4ULO3P55LXA5R4EBJKCB2O2ZQ"/>
    <s v="One-Time User"/>
  </r>
  <r>
    <s v="AGLVYKO2745EISHQTTZ5S6PDE6BQ"/>
    <x v="815"/>
    <n v="4"/>
    <d v="2025-07-06T22:35:08"/>
    <s v="Cloth and accessaries"/>
    <s v="W-T-Actual-F***?!!"/>
    <s v="Complete"/>
    <s v="Valid"/>
    <s v="High(4-5)"/>
    <s v="AGLVYKO2745EISHQTTZ5S6PDE6BQ"/>
    <s v="One-Time User"/>
  </r>
  <r>
    <s v="AGPW576SRLA7QNFIQDWHS47YVWTA"/>
    <x v="816"/>
    <n v="4"/>
    <d v="2025-07-07T09:13:19"/>
    <s v="Cloth and accessaries"/>
    <s v="Great Value"/>
    <s v="Complete"/>
    <s v="Valid"/>
    <s v="High(4-5)"/>
    <s v="AGPW576SRLA7QNFIQDWHS47YVWTA"/>
    <s v="One-Time User"/>
  </r>
  <r>
    <s v="AFOKNQREKGJLM22EA7NG3S2UNHVQ"/>
    <x v="817"/>
    <n v="4"/>
    <d v="2025-07-07T15:49:32"/>
    <s v="Cloth and accessaries"/>
    <s v="Great"/>
    <s v="Complete"/>
    <s v="Valid"/>
    <s v="High(4-5)"/>
    <s v="AFOKNQREKGJLM22EA7NG3S2UNHVQ"/>
    <s v="One-Time User"/>
  </r>
  <r>
    <s v="AFMYKWMXNRRGMIKUJVYNJS4NGOQQ"/>
    <x v="818"/>
    <n v="4"/>
    <d v="2025-07-07T18:31:24"/>
    <s v="Cloth and accessaries"/>
    <s v="Too long"/>
    <s v="Complete"/>
    <s v="Valid"/>
    <s v="High(4-5)"/>
    <s v="AFMYKWMXNRRGMIKUJVYNJS4NGOQQ"/>
    <s v="One-Time User"/>
  </r>
  <r>
    <s v="AGFTF2I2ZQ4NGPLMNL6UFXMUAZCA"/>
    <x v="819"/>
    <n v="4"/>
    <d v="2025-07-08T01:03:28"/>
    <s v="Cloth and accessaries"/>
    <s v="True to size"/>
    <s v="Complete"/>
    <s v="Valid"/>
    <s v="High(4-5)"/>
    <s v="AGFTF2I2ZQ4NGPLMNL6UFXMUAZCA"/>
    <s v="One-Time User"/>
  </r>
  <r>
    <s v="AHZSMSIDG2GEALZIFQPQOISRYQAA"/>
    <x v="820"/>
    <n v="4"/>
    <d v="2025-07-08T02:23:20"/>
    <s v="Cloth and accessaries"/>
    <s v="The wrong color"/>
    <s v="Complete"/>
    <s v="Valid"/>
    <s v="High(4-5)"/>
    <s v="AHZSMSIDG2GEALZIFQPQOISRYQAA"/>
    <s v="One-Time User"/>
  </r>
  <r>
    <s v="AEMMYFA2FGXKEULSXPS3SZ3DK5SQ"/>
    <x v="821"/>
    <n v="3"/>
    <d v="2025-07-08T04:46:17"/>
    <s v="Cloth and accessaries"/>
    <s v="One bad pair, one good pair."/>
    <s v="Complete"/>
    <s v="Valid"/>
    <s v="Medium(3)"/>
    <s v="AEMMYFA2FGXKEULSXPS3SZ3DK5SQ"/>
    <s v="One-Time User"/>
  </r>
  <r>
    <s v="AECZHE22DNRODME6YAEUDG3E4PSQ"/>
    <x v="822"/>
    <n v="4"/>
    <d v="2025-07-08T05:50:29"/>
    <s v="Cloth and accessaries"/>
    <s v="Good looking pants for a heavy guy like me."/>
    <s v="Complete"/>
    <s v="Valid"/>
    <s v="High(4-5)"/>
    <s v="AECZHE22DNRODME6YAEUDG3E4PSQ"/>
    <s v="One-Time User"/>
  </r>
  <r>
    <s v="AFKZRF7MUNS2BCE6TCVLMUWIJUSQ"/>
    <x v="823"/>
    <n v="4"/>
    <d v="2025-07-08T12:23:27"/>
    <s v="Cloth and accessaries"/>
    <s v="Good fit, price, but not the strongest"/>
    <s v="Complete"/>
    <s v="Valid"/>
    <s v="High(4-5)"/>
    <s v="AFKZRF7MUNS2BCE6TCVLMUWIJUSQ"/>
    <s v="One-Time User"/>
  </r>
  <r>
    <s v="AHQM42DHWMUTAQCTAF6OGSXWX7QQ"/>
    <x v="824"/>
    <n v="5"/>
    <d v="2025-07-08T14:30:12"/>
    <s v="Cloth and accessaries"/>
    <s v="Jeans"/>
    <s v="Complete"/>
    <s v="Valid"/>
    <s v="High(4-5)"/>
    <s v="AHQM42DHWMUTAQCTAF6OGSXWX7QQ"/>
    <s v="One-Time User"/>
  </r>
  <r>
    <s v="AEL4RKZLHMLJY3D4RWD3SJ67PEIA"/>
    <x v="825"/>
    <n v="4"/>
    <d v="2025-07-08T14:30:41"/>
    <s v="Cloth and accessaries"/>
    <s v="Jeans"/>
    <s v="Complete"/>
    <s v="Valid"/>
    <s v="High(4-5)"/>
    <s v="AEL4RKZLHMLJY3D4RWD3SJ67PEIA"/>
    <s v="One-Time User"/>
  </r>
  <r>
    <s v="AE2ATI5YH544CD4G66E5MIKCDKUA"/>
    <x v="826"/>
    <n v="5"/>
    <d v="2025-07-08T17:45:33"/>
    <s v="Cloth and accessaries"/>
    <s v="REALLY GOOD JEANS"/>
    <s v="Complete"/>
    <s v="Valid"/>
    <s v="High(4-5)"/>
    <s v="AE2ATI5YH544CD4G66E5MIKCDKUA"/>
    <s v="One-Time User"/>
  </r>
  <r>
    <s v="AF7EZ4JIAYBHBW442ODL5V35WBUQ"/>
    <x v="827"/>
    <n v="5"/>
    <d v="2025-07-09T00:06:22"/>
    <s v="Cloth and accessaries"/>
    <s v="Great quality"/>
    <s v="Complete"/>
    <s v="Valid"/>
    <s v="High(4-5)"/>
    <s v="AF7EZ4JIAYBHBW442ODL5V35WBUQ"/>
    <s v="One-Time User"/>
  </r>
  <r>
    <s v="AGLTHPBDRCH2M4NTPUR637NZIDLA"/>
    <x v="828"/>
    <n v="5"/>
    <d v="2025-07-09T08:17:41"/>
    <s v="Cloth and accessaries"/>
    <s v="Good quality"/>
    <s v="Complete"/>
    <s v="Valid"/>
    <s v="High(4-5)"/>
    <s v="AGLTHPBDRCH2M4NTPUR637NZIDLA"/>
    <s v="One-Time User"/>
  </r>
  <r>
    <s v="AEGWST4GN7XIROAK37JMAUXMY6PA"/>
    <x v="829"/>
    <n v="5"/>
    <d v="2025-07-09T12:00:00"/>
    <s v="Cloth and accessaries"/>
    <s v="Pants"/>
    <s v="Complete"/>
    <s v="Valid"/>
    <s v="High(4-5)"/>
    <s v="AEGWST4GN7XIROAK37JMAUXMY6PA"/>
    <s v="One-Time User"/>
  </r>
  <r>
    <s v="AF7ENDK2VKE74Q7REOQKBMM5YIJA"/>
    <x v="830"/>
    <n v="5"/>
    <d v="2025-07-09T14:37:42"/>
    <s v="Cloth and accessaries"/>
    <s v="Red Kap Jeans"/>
    <s v="Complete"/>
    <s v="Valid"/>
    <s v="High(4-5)"/>
    <s v="AF7ENDK2VKE74Q7REOQKBMM5YIJA"/>
    <s v="One-Time User"/>
  </r>
  <r>
    <s v="AHMN6W7ZO6NYMCA2MER6GCY2K4CA"/>
    <x v="831"/>
    <n v="3"/>
    <d v="2025-07-09T17:26:48"/>
    <s v="Cloth and accessaries"/>
    <s v="Ok Jeans but Cheap Material"/>
    <s v="Complete"/>
    <s v="Valid"/>
    <s v="Medium(3)"/>
    <s v="AHMN6W7ZO6NYMCA2MER6GCY2K4CA"/>
    <s v="One-Time User"/>
  </r>
  <r>
    <s v="AEP4SJSHP5FQLQ2MGPWYIKZMLWIQ"/>
    <x v="832"/>
    <n v="4"/>
    <d v="2025-07-09T17:52:32"/>
    <s v="Cloth and accessaries"/>
    <s v="Nice jeans"/>
    <s v="Complete"/>
    <s v="Valid"/>
    <s v="High(4-5)"/>
    <s v="AEP4SJSHP5FQLQ2MGPWYIKZMLWIQ"/>
    <s v="One-Time User"/>
  </r>
  <r>
    <s v="AH5JFW4HFKQQQVMEVA4VRJVB6XFQ"/>
    <x v="833"/>
    <n v="4"/>
    <d v="2025-07-09T18:08:07"/>
    <s v="Cloth and accessaries"/>
    <s v="Nice"/>
    <s v="Complete"/>
    <s v="Valid"/>
    <s v="High(4-5)"/>
    <s v="AH5JFW4HFKQQQVMEVA4VRJVB6XFQ"/>
    <s v="One-Time User"/>
  </r>
  <r>
    <s v="AFTNOBTDZM6SZB55DCBA5ZBHTYHA"/>
    <x v="834"/>
    <n v="3"/>
    <d v="2025-07-10T03:46:43"/>
    <s v="Cloth and accessaries"/>
    <s v="Did not Fit"/>
    <s v="Complete"/>
    <s v="Valid"/>
    <s v="Medium(3)"/>
    <s v="AFTNOBTDZM6SZB55DCBA5ZBHTYHA"/>
    <s v="One-Time User"/>
  </r>
  <r>
    <s v="AHOQTAK5VSDYNR6L4RGW55OLMMJQ"/>
    <x v="835"/>
    <n v="5"/>
    <d v="2025-07-10T09:00:39"/>
    <s v="Cloth and accessaries"/>
    <s v="Fits like a glove"/>
    <s v="Complete"/>
    <s v="Valid"/>
    <s v="High(4-5)"/>
    <s v="AHOQTAK5VSDYNR6L4RGW55OLMMJQ"/>
    <s v="One-Time User"/>
  </r>
  <r>
    <s v="AFTZUVUHAQKBSEBL7WWCW5YL54GA"/>
    <x v="836"/>
    <n v="5"/>
    <d v="2025-07-10T14:47:11"/>
    <s v="Cloth and accessaries"/>
    <s v="Great"/>
    <s v="Complete"/>
    <s v="Valid"/>
    <s v="High(4-5)"/>
    <s v="AFTZUVUHAQKBSEBL7WWCW5YL54GA"/>
    <s v="One-Time User"/>
  </r>
  <r>
    <s v="AEFNFDYWXY4LEVCIWFMZZQDHGGRQ"/>
    <x v="837"/>
    <n v="3"/>
    <d v="2025-07-10T15:19:15"/>
    <s v="Cloth and accessaries"/>
    <s v="Sizing"/>
    <s v="Complete"/>
    <s v="Valid"/>
    <s v="Medium(3)"/>
    <s v="AEFNFDYWXY4LEVCIWFMZZQDHGGRQ"/>
    <s v="One-Time User"/>
  </r>
  <r>
    <s v="AHLAQ2FGETX5FTVQ6CMDJPHXGT5A"/>
    <x v="838"/>
    <n v="5"/>
    <d v="2025-07-10T23:12:59"/>
    <s v="Cloth and accessaries"/>
    <s v="Fit"/>
    <s v="Complete"/>
    <s v="Valid"/>
    <s v="High(4-5)"/>
    <s v="AHLAQ2FGETX5FTVQ6CMDJPHXGT5A"/>
    <s v="One-Time User"/>
  </r>
  <r>
    <s v="AEKSR4POY3ODZLHANOURC4YU5ODA"/>
    <x v="839"/>
    <n v="5"/>
    <d v="2025-07-10T23:24:36"/>
    <s v="Cloth and accessaries"/>
    <s v="Wrong size? (UPDATE)"/>
    <s v="Complete"/>
    <s v="Valid"/>
    <s v="High(4-5)"/>
    <s v="AEKSR4POY3ODZLHANOURC4YU5ODA"/>
    <s v="One-Time User"/>
  </r>
  <r>
    <s v="AGA564V5NH5FMGWZNRSY2IQKITQA"/>
    <x v="840"/>
    <n v="5"/>
    <d v="2025-07-11T15:54:03"/>
    <s v="Cloth and accessaries"/>
    <s v="Jeans"/>
    <s v="Complete"/>
    <s v="Valid"/>
    <s v="High(4-5)"/>
    <s v="AGA564V5NH5FMGWZNRSY2IQKITQA"/>
    <s v="One-Time User"/>
  </r>
  <r>
    <s v="AGMMIMUKL3VF6SY4EURX7XSZ72QA"/>
    <x v="841"/>
    <n v="5"/>
    <d v="2025-07-11T18:30:18"/>
    <s v="Cloth and accessaries"/>
    <s v="Great fit great brand"/>
    <s v="Complete"/>
    <s v="Valid"/>
    <s v="High(4-5)"/>
    <s v="AGMMIMUKL3VF6SY4EURX7XSZ72QA"/>
    <s v="One-Time User"/>
  </r>
  <r>
    <s v="AETUFBCXZPVIEEFPZCSAYO7MD3GQ"/>
    <x v="842"/>
    <n v="4"/>
    <d v="2025-07-11T23:16:13"/>
    <s v="Cloth and accessaries"/>
    <s v="Size accurate"/>
    <s v="Complete"/>
    <s v="Valid"/>
    <s v="High(4-5)"/>
    <s v="AETUFBCXZPVIEEFPZCSAYO7MD3GQ"/>
    <s v="One-Time User"/>
  </r>
  <r>
    <s v="AFW5BNP26OXFV6WPET5QU43TK6FA"/>
    <x v="843"/>
    <n v="4"/>
    <d v="2025-07-11T23:55:45"/>
    <s v="Cloth and accessaries"/>
    <s v="Wasn't an option or what I ordered for length"/>
    <s v="Complete"/>
    <s v="Valid"/>
    <s v="High(4-5)"/>
    <s v="AFW5BNP26OXFV6WPET5QU43TK6FA"/>
    <s v="One-Time User"/>
  </r>
  <r>
    <s v="AGF6KCR755U3VRTBKCVHTTGWOJPQ"/>
    <x v="844"/>
    <n v="5"/>
    <d v="2025-07-12T08:47:51"/>
    <s v="Cloth and accessaries"/>
    <s v="Comfortable"/>
    <s v="Complete"/>
    <s v="Valid"/>
    <s v="High(4-5)"/>
    <s v="AGF6KCR755U3VRTBKCVHTTGWOJPQ"/>
    <s v="One-Time User"/>
  </r>
  <r>
    <s v="AFFKJY4OQ3EMJOZUOB6KN74YGNNQ"/>
    <x v="845"/>
    <n v="4"/>
    <d v="2025-07-12T10:06:21"/>
    <s v="Cloth and accessaries"/>
    <s v="Good quality"/>
    <s v="Complete"/>
    <s v="Valid"/>
    <s v="High(4-5)"/>
    <s v="AFFKJY4OQ3EMJOZUOB6KN74YGNNQ"/>
    <s v="One-Time User"/>
  </r>
  <r>
    <s v="AEQ4MVINF3FBEODOIKAR3S3WQEQA"/>
    <x v="846"/>
    <n v="2"/>
    <d v="2025-07-12T21:50:01"/>
    <s v="Cloth and accessaries"/>
    <s v="Good while it lasted"/>
    <s v="Complete"/>
    <s v="Valid"/>
    <s v="Low(1-2)"/>
    <s v="AEQ4MVINF3FBEODOIKAR3S3WQEQA"/>
    <s v="One-Time User"/>
  </r>
  <r>
    <s v="AHWIETA5ZJLE3MO2LM5AP6J27AUQ"/>
    <x v="847"/>
    <n v="5"/>
    <d v="2025-07-13T06:35:41"/>
    <s v="Cloth and accessaries"/>
    <s v="Great Quality Buy"/>
    <s v="Complete"/>
    <s v="Valid"/>
    <s v="High(4-5)"/>
    <s v="AHWIETA5ZJLE3MO2LM5AP6J27AUQ"/>
    <s v="One-Time User"/>
  </r>
  <r>
    <s v="AEJWA7ACDLKUP7SXVCRWZLK2TDQQ"/>
    <x v="848"/>
    <n v="2"/>
    <d v="2025-07-13T13:11:46"/>
    <s v="Cloth and accessaries"/>
    <s v="Fabric failure. Comfortable but not well made"/>
    <s v="Complete"/>
    <s v="Valid"/>
    <s v="Low(1-2)"/>
    <s v="AEJWA7ACDLKUP7SXVCRWZLK2TDQQ"/>
    <s v="One-Time User"/>
  </r>
  <r>
    <s v="AF5KPIPHN3O77BGL3KQU6FRWH6CQ"/>
    <x v="849"/>
    <n v="3"/>
    <d v="2025-07-13T14:17:32"/>
    <s v="Cloth and accessaries"/>
    <s v="Short from zipper to top, definatly not buy again"/>
    <s v="Complete"/>
    <s v="Valid"/>
    <s v="Medium(3)"/>
    <s v="AF5KPIPHN3O77BGL3KQU6FRWH6CQ"/>
    <s v="One-Time User"/>
  </r>
  <r>
    <s v="AHUUNOJWZZV7PUXI46THR46NNNNQ"/>
    <x v="850"/>
    <n v="3"/>
    <d v="2025-07-13T21:10:21"/>
    <s v="Cloth and accessaries"/>
    <s v="Wear out quick"/>
    <s v="Complete"/>
    <s v="Valid"/>
    <s v="Medium(3)"/>
    <s v="AHUUNOJWZZV7PUXI46THR46NNNNQ"/>
    <s v="One-Time User"/>
  </r>
  <r>
    <s v="AEM75QJWGZ6CV77V5GNO4673U4UQ"/>
    <x v="851"/>
    <n v="5"/>
    <d v="2025-07-14T08:44:19"/>
    <s v="Cloth and accessaries"/>
    <s v="Clothing"/>
    <s v="Complete"/>
    <s v="Valid"/>
    <s v="High(4-5)"/>
    <s v="AEM75QJWGZ6CV77V5GNO4673U4UQ"/>
    <s v="One-Time User"/>
  </r>
  <r>
    <s v="AHSLIAW7K2B2JJ3AVY4CWG5SHPIQ"/>
    <x v="852"/>
    <n v="3"/>
    <d v="2025-07-14T09:48:02"/>
    <s v="Cloth and accessaries"/>
    <s v="Good quality made pants but I don't consider them relax fit"/>
    <s v="Complete"/>
    <s v="Valid"/>
    <s v="Medium(3)"/>
    <s v="AHSLIAW7K2B2JJ3AVY4CWG5SHPIQ"/>
    <s v="One-Time User"/>
  </r>
  <r>
    <s v="AG2WWZHESAS5WKDRNPDAKRHPGAUQ"/>
    <x v="853"/>
    <n v="3"/>
    <d v="2025-07-15T01:41:34"/>
    <s v="Cloth and accessaries"/>
    <s v="1 year lifespan"/>
    <s v="Complete"/>
    <s v="Valid"/>
    <s v="Medium(3)"/>
    <s v="AG2WWZHESAS5WKDRNPDAKRHPGAUQ"/>
    <s v="One-Time User"/>
  </r>
  <r>
    <s v="AGTWD2O2IUUFOQPFVFCOJ6HGTN2Q"/>
    <x v="854"/>
    <n v="5"/>
    <d v="2025-07-15T06:54:18"/>
    <s v="Cloth and accessaries"/>
    <s v="Nice present"/>
    <s v="Complete"/>
    <s v="Valid"/>
    <s v="High(4-5)"/>
    <s v="AGTWD2O2IUUFOQPFVFCOJ6HGTN2Q"/>
    <s v="One-Time User"/>
  </r>
  <r>
    <s v="AGCQXUZ4O5QCSEPUQJRRCZU5NHSQ"/>
    <x v="855"/>
    <n v="5"/>
    <d v="2025-07-16T00:52:24"/>
    <s v="Cloth and accessaries"/>
    <s v="So that you can return items that donâ€™t fit"/>
    <s v="Complete"/>
    <s v="Valid"/>
    <s v="High(4-5)"/>
    <s v="AGCQXUZ4O5QCSEPUQJRRCZU5NHSQ"/>
    <s v="One-Time User"/>
  </r>
  <r>
    <s v="AEOGRG3IMMVOVSJR36HRCNK6OQCQ"/>
    <x v="856"/>
    <n v="4"/>
    <d v="2025-07-16T06:15:09"/>
    <s v="Cloth and accessaries"/>
    <s v="More Loose Than Relaxed"/>
    <s v="Complete"/>
    <s v="Valid"/>
    <s v="High(4-5)"/>
    <s v="AEOGRG3IMMVOVSJR36HRCNK6OQCQ"/>
    <s v="One-Time User"/>
  </r>
  <r>
    <s v="AFGXH4WKHNF6VSWJE4LS75OUHHFA"/>
    <x v="857"/>
    <n v="5"/>
    <d v="2025-07-16T06:45:13"/>
    <s v="Toys, Games &amp; Hobbies"/>
    <s v="Love the cat"/>
    <s v="Complete"/>
    <s v="Valid"/>
    <s v="High(4-5)"/>
    <s v="AFGXH4WKHNF6VSWJE4LS75OUHHFA"/>
    <s v="One-Time User"/>
  </r>
  <r>
    <s v="AF7OQGH2AQ4I4BSRZUVYLJ7HGEXA"/>
    <x v="858"/>
    <n v="5"/>
    <d v="2025-07-16T11:11:13"/>
    <s v="Toys, Games &amp; Hobbies"/>
    <s v="Life size and realistic-looking"/>
    <s v="Complete"/>
    <s v="Valid"/>
    <s v="High(4-5)"/>
    <s v="AF7OQGH2AQ4I4BSRZUVYLJ7HGEXA"/>
    <s v="One-Time User"/>
  </r>
  <r>
    <s v="AGGC36SYNLDD2RNFLYLZB3URWBWQ"/>
    <x v="859"/>
    <n v="5"/>
    <d v="2025-07-16T11:53:46"/>
    <s v="Toys, Games &amp; Hobbies"/>
    <s v="Absolutely adorable and worth the money!"/>
    <s v="Complete"/>
    <s v="Valid"/>
    <s v="High(4-5)"/>
    <s v="AGGC36SYNLDD2RNFLYLZB3URWBWQ"/>
    <s v="One-Time User"/>
  </r>
  <r>
    <s v="AGMKVQXNONCV4UYHW7WZW2V4F57Q"/>
    <x v="860"/>
    <n v="5"/>
    <d v="2025-07-16T22:43:27"/>
    <s v="Toys, Games &amp; Hobbies"/>
    <s v="waiting for the day"/>
    <s v="Complete"/>
    <s v="Valid"/>
    <s v="High(4-5)"/>
    <s v="AGMKVQXNONCV4UYHW7WZW2V4F57Q"/>
    <s v="One-Time User"/>
  </r>
  <r>
    <s v="AF544RFJ737UEGPCIMLRAH3KOWSQ"/>
    <x v="861"/>
    <n v="5"/>
    <d v="2025-07-17T03:45:39"/>
    <s v="Toys, Games &amp; Hobbies"/>
    <s v="Quality."/>
    <s v="Complete"/>
    <s v="Valid"/>
    <s v="High(4-5)"/>
    <s v="AF544RFJ737UEGPCIMLRAH3KOWSQ"/>
    <s v="One-Time User"/>
  </r>
  <r>
    <s v="AEYEPBCWIQIRLWLSSSOHHU3AMVOA"/>
    <x v="862"/>
    <n v="5"/>
    <d v="2025-07-17T03:56:10"/>
    <s v="Toys, Games &amp; Hobbies"/>
    <s v="Time will fly"/>
    <s v="Complete"/>
    <s v="Valid"/>
    <s v="High(4-5)"/>
    <s v="AEYEPBCWIQIRLWLSSSOHHU3AMVOA"/>
    <s v="One-Time User"/>
  </r>
  <r>
    <s v="AF47PKCDTZ3XLB2CEXO6QAQAKKXQ"/>
    <x v="863"/>
    <n v="5"/>
    <d v="2025-07-17T04:27:29"/>
    <s v="Toys, Games &amp; Hobbies"/>
    <s v="Lifelike Lego Kitty"/>
    <s v="Complete"/>
    <s v="Valid"/>
    <s v="High(4-5)"/>
    <s v="AF47PKCDTZ3XLB2CEXO6QAQAKKXQ"/>
    <s v="One-Time User"/>
  </r>
  <r>
    <s v="AHPHGLVQ2D5IREA6AP4MCE3G4QRA"/>
    <x v="864"/>
    <n v="5"/>
    <d v="2025-07-17T05:18:16"/>
    <s v="Toys, Games &amp; Hobbies"/>
    <s v="Very cute!"/>
    <s v="Complete"/>
    <s v="Valid"/>
    <s v="High(4-5)"/>
    <s v="AHPHGLVQ2D5IREA6AP4MCE3G4QRA"/>
    <s v="One-Time User"/>
  </r>
  <r>
    <s v="AFDRLXY2TDSXMLFK2PIXR3JHPHNA"/>
    <x v="865"/>
    <n v="5"/>
    <d v="2025-07-17T09:08:54"/>
    <s v="Toys, Games &amp; Hobbies"/>
    <s v="LOVE this cat!"/>
    <s v="Complete"/>
    <s v="Valid"/>
    <s v="High(4-5)"/>
    <s v="AFDRLXY2TDSXMLFK2PIXR3JHPHNA"/>
    <s v="One-Time User"/>
  </r>
  <r>
    <s v="AH7XIN3OPJVKQ7UD2OPKTRP474DA"/>
    <x v="866"/>
    <n v="5"/>
    <d v="2025-07-17T15:01:51"/>
    <s v="Toys, Games &amp; Hobbies"/>
    <s v="Lego for the win"/>
    <s v="Complete"/>
    <s v="Valid"/>
    <s v="High(4-5)"/>
    <s v="AH7XIN3OPJVKQ7UD2OPKTRP474DA"/>
    <s v="One-Time User"/>
  </r>
  <r>
    <s v="AF3HN6YYBE3D2NN5UWG2U5A5CIKA"/>
    <x v="867"/>
    <n v="5"/>
    <d v="2025-07-17T20:00:18"/>
    <s v="Toys, Games &amp; Hobbies"/>
    <s v="Realistic looking cool cat"/>
    <s v="Complete"/>
    <s v="Valid"/>
    <s v="High(4-5)"/>
    <s v="AF3HN6YYBE3D2NN5UWG2U5A5CIKA"/>
    <s v="One-Time User"/>
  </r>
  <r>
    <s v="AEZ7XDYKDQEYFJB7U6EX35WKWPYQ"/>
    <x v="868"/>
    <n v="5"/>
    <d v="2025-07-17T21:07:45"/>
    <s v="Toys, Games &amp; Hobbies"/>
    <s v="Too life like"/>
    <s v="Complete"/>
    <s v="Valid"/>
    <s v="High(4-5)"/>
    <s v="AEZ7XDYKDQEYFJB7U6EX35WKWPYQ"/>
    <s v="One-Time User"/>
  </r>
  <r>
    <s v="AETRQ4I36AIUK5S34FRJT4TNFTLQ"/>
    <x v="869"/>
    <n v="4"/>
    <d v="2025-07-18T12:29:13"/>
    <s v="Toys, Games &amp; Hobbies"/>
    <s v="Box beat to hell"/>
    <s v="Complete"/>
    <s v="Valid"/>
    <s v="High(4-5)"/>
    <s v="AETRQ4I36AIUK5S34FRJT4TNFTLQ"/>
    <s v="One-Time User"/>
  </r>
  <r>
    <s v="AFQX42I75WONLBDULEXRJEWDKG5A"/>
    <x v="870"/>
    <n v="5"/>
    <d v="2025-07-18T14:48:30"/>
    <s v="Toys, Games &amp; Hobbies"/>
    <s v="Cute Tuxedo Cat Lego Sets!"/>
    <s v="Complete"/>
    <s v="Valid"/>
    <s v="High(4-5)"/>
    <s v="AFQX42I75WONLBDULEXRJEWDKG5A"/>
    <s v="One-Time User"/>
  </r>
  <r>
    <s v="AGF4267WHZ5LQAJNRFGK2C2TUVWQ"/>
    <x v="871"/>
    <n v="5"/>
    <d v="2025-07-19T16:16:56"/>
    <s v="Toys, Games &amp; Hobbies"/>
    <s v="Was a grate gift"/>
    <s v="Complete"/>
    <s v="Valid"/>
    <s v="High(4-5)"/>
    <s v="AGF4267WHZ5LQAJNRFGK2C2TUVWQ"/>
    <s v="One-Time User"/>
  </r>
  <r>
    <s v="AFXZMNHVJFPTF7KPR22UINSN5PKQ"/>
    <x v="872"/>
    <n v="5"/>
    <d v="2025-07-19T20:23:04"/>
    <s v="Toys, Games &amp; Hobbies"/>
    <s v="Great product but itâ€™s jealous over my cat. ðŸ˜"/>
    <s v="Complete"/>
    <s v="Valid"/>
    <s v="High(4-5)"/>
    <s v="AFXZMNHVJFPTF7KPR22UINSN5PKQ"/>
    <s v="One-Time User"/>
  </r>
  <r>
    <s v="AH2UA3GPF2DEOZ3F2LZ7QCPUSIPA"/>
    <x v="873"/>
    <n v="5"/>
    <d v="2025-07-20T04:21:39"/>
    <s v="Toys, Games &amp; Hobbies"/>
    <s v="Amazing gift"/>
    <s v="Complete"/>
    <s v="Valid"/>
    <s v="High(4-5)"/>
    <s v="AH2UA3GPF2DEOZ3F2LZ7QCPUSIPA"/>
    <s v="One-Time User"/>
  </r>
  <r>
    <s v="AGI7KMTDW65G27VL6BNYLGYIV6JQ"/>
    <x v="874"/>
    <n v="5"/>
    <d v="2025-07-20T15:18:53"/>
    <s v="Toys, Games &amp; Hobbies"/>
    <s v="Awesome!"/>
    <s v="Complete"/>
    <s v="Valid"/>
    <s v="High(4-5)"/>
    <s v="AGI7KMTDW65G27VL6BNYLGYIV6JQ"/>
    <s v="One-Time User"/>
  </r>
  <r>
    <s v="AGSMYISGTBNQ75NIM73JQICXS4TQ"/>
    <x v="875"/>
    <n v="5"/>
    <d v="2025-07-21T00:09:23"/>
    <s v="Toys, Games &amp; Hobbies"/>
    <s v="Looks kinda real"/>
    <s v="Complete"/>
    <s v="Valid"/>
    <s v="High(4-5)"/>
    <s v="AGSMYISGTBNQ75NIM73JQICXS4TQ"/>
    <s v="One-Time User"/>
  </r>
  <r>
    <s v="AHZZCFRYXSKG4P5OIFYBSH4JGZMQ"/>
    <x v="876"/>
    <n v="5"/>
    <d v="2025-07-21T03:42:58"/>
    <s v="Toys, Games &amp; Hobbies"/>
    <s v="Lego/Cat Lover"/>
    <s v="Complete"/>
    <s v="Valid"/>
    <s v="High(4-5)"/>
    <s v="AHZZCFRYXSKG4P5OIFYBSH4JGZMQ"/>
    <s v="One-Time User"/>
  </r>
  <r>
    <s v="AEMKEE4R3MKMVJIBKH3H5Q73H3PA"/>
    <x v="877"/>
    <n v="5"/>
    <d v="2025-07-21T08:12:19"/>
    <s v="Electronics"/>
    <s v="Absolutely Amazing and one of the greatest laptops I've ever owned"/>
    <s v="Complete"/>
    <s v="Valid"/>
    <s v="High(4-5)"/>
    <s v="AEMKEE4R3MKMVJIBKH3H5Q73H3PA"/>
    <s v="One-Time User"/>
  </r>
  <r>
    <s v="AGWR24TX72HFE3GMAKXCB3QZ7OYA"/>
    <x v="878"/>
    <n v="5"/>
    <d v="2025-07-21T13:05:36"/>
    <s v="Electronics"/>
    <s v="Great little present"/>
    <s v="Complete"/>
    <s v="Valid"/>
    <s v="High(4-5)"/>
    <s v="AGWR24TX72HFE3GMAKXCB3QZ7OYA"/>
    <s v="One-Time User"/>
  </r>
  <r>
    <s v="AH5UN5DUIU7AYLCTUJLMRT3KX2RQ"/>
    <x v="879"/>
    <n v="5"/>
    <d v="2025-07-21T22:00:31"/>
    <s v="Electronics"/>
    <s v="One of the best laptops for the buck!!"/>
    <s v="Complete"/>
    <s v="Valid"/>
    <s v="High(4-5)"/>
    <s v="AH5UN5DUIU7AYLCTUJLMRT3KX2RQ"/>
    <s v="One-Time User"/>
  </r>
  <r>
    <s v="AHHTXUAL65ZKCNECGNVF72EFACVQ"/>
    <x v="880"/>
    <n v="5"/>
    <d v="2025-07-22T10:51:59"/>
    <s v="Electronics"/>
    <s v="Nice laptop"/>
    <s v="Complete"/>
    <s v="Valid"/>
    <s v="High(4-5)"/>
    <s v="AHHTXUAL65ZKCNECGNVF72EFACVQ"/>
    <s v="One-Time User"/>
  </r>
  <r>
    <s v="AHLKACHCST4JG3ET5D5J7NEHSYUQ"/>
    <x v="881"/>
    <n v="5"/>
    <d v="2025-07-22T15:01:55"/>
    <s v="Electronics"/>
    <s v="My MAC computer"/>
    <s v="Complete"/>
    <s v="Valid"/>
    <s v="High(4-5)"/>
    <s v="AHLKACHCST4JG3ET5D5J7NEHSYUQ"/>
    <s v="One-Time User"/>
  </r>
  <r>
    <s v="AEDMUILY4DLPQDXRJBUOUI7DXSKA"/>
    <x v="882"/>
    <n v="5"/>
    <d v="2025-07-22T22:43:44"/>
    <s v="Electronics"/>
    <s v="Great laptop"/>
    <s v="Complete"/>
    <s v="Valid"/>
    <s v="High(4-5)"/>
    <s v="AEDMUILY4DLPQDXRJBUOUI7DXSKA"/>
    <s v="One-Time User"/>
  </r>
  <r>
    <s v="AHV7PSFY44E3IRU7UN2IOQZMHO6A"/>
    <x v="883"/>
    <n v="5"/>
    <d v="2025-07-23T00:41:17"/>
    <s v="Electronics"/>
    <s v="Great laptop, too small for my workflow"/>
    <s v="Complete"/>
    <s v="Valid"/>
    <s v="High(4-5)"/>
    <s v="AHV7PSFY44E3IRU7UN2IOQZMHO6A"/>
    <s v="One-Time User"/>
  </r>
  <r>
    <s v="AEFI3VICIW7R3O72PFOFFAACFAQA"/>
    <x v="884"/>
    <n v="5"/>
    <d v="2025-07-23T17:58:12"/>
    <s v="Electronics"/>
    <s v="Great laptop"/>
    <s v="Complete"/>
    <s v="Valid"/>
    <s v="High(4-5)"/>
    <s v="AEFI3VICIW7R3O72PFOFFAACFAQA"/>
    <s v="One-Time User"/>
  </r>
  <r>
    <s v="AG4HTYNNPKAVZVJI3FUVWERCWIJA"/>
    <x v="885"/>
    <n v="4"/>
    <d v="2025-07-24T06:13:09"/>
    <s v="Electronics"/>
    <s v="Screen is Damaged after little useage"/>
    <s v="Complete"/>
    <s v="Valid"/>
    <s v="High(4-5)"/>
    <s v="AG4HTYNNPKAVZVJI3FUVWERCWIJA"/>
    <s v="One-Time User"/>
  </r>
  <r>
    <s v="AGZVYD2RGLKCT2NYHWOJLJVGFIBA"/>
    <x v="886"/>
    <n v="5"/>
    <d v="2025-07-24T22:16:34"/>
    <s v="Electronics"/>
    <s v="Excellent Purchase"/>
    <s v="Complete"/>
    <s v="Valid"/>
    <s v="High(4-5)"/>
    <s v="AGZVYD2RGLKCT2NYHWOJLJVGFIBA"/>
    <s v="One-Time User"/>
  </r>
  <r>
    <s v="AEQ2O7MVF3ZBAYNF6BXXQDE3QTRA"/>
    <x v="887"/>
    <n v="4"/>
    <d v="2025-07-25T10:05:04"/>
    <s v="Electronics"/>
    <s v="Beautiful machine, steep learning curve if you've never had a Mac"/>
    <s v="Complete"/>
    <s v="Valid"/>
    <s v="High(4-5)"/>
    <s v="AEQ2O7MVF3ZBAYNF6BXXQDE3QTRA"/>
    <s v="One-Time User"/>
  </r>
  <r>
    <s v="AGDTIQU2JGV3VKCWSC5GXKGJ26ZQ"/>
    <x v="888"/>
    <n v="5"/>
    <d v="2025-07-25T11:42:11"/>
    <s v="Electronics"/>
    <s v="the best deal to get macOS AND Windows in your bag."/>
    <s v="Complete"/>
    <s v="Valid"/>
    <s v="High(4-5)"/>
    <s v="AGDTIQU2JGV3VKCWSC5GXKGJ26ZQ"/>
    <s v="One-Time User"/>
  </r>
  <r>
    <s v="AGSTJI7SGRPQO33WXCBBMACYQQSQ"/>
    <x v="889"/>
    <n v="5"/>
    <d v="2025-07-25T23:15:16"/>
    <s v="Electronics"/>
    <s v="Finally transitioned from Windows to Apple .."/>
    <s v="Complete"/>
    <s v="Valid"/>
    <s v="High(4-5)"/>
    <s v="AGSTJI7SGRPQO33WXCBBMACYQQSQ"/>
    <s v="One-Time User"/>
  </r>
  <r>
    <s v="AHBXQ55FYHJWDAGSSX72G5RUEBJA"/>
    <x v="890"/>
    <n v="5"/>
    <d v="2025-07-26T03:54:09"/>
    <s v="Electronics"/>
    <s v="Iâ€™m in LOVE!"/>
    <s v="Complete"/>
    <s v="Valid"/>
    <s v="High(4-5)"/>
    <s v="AHBXQ55FYHJWDAGSSX72G5RUEBJA"/>
    <s v="One-Time User"/>
  </r>
  <r>
    <s v="AGHQMQZCK6D7LNUHQPNS7OJBNX7Q"/>
    <x v="891"/>
    <n v="5"/>
    <d v="2025-07-26T04:33:03"/>
    <s v="Electronics"/>
    <s v="Most important thing is to load files and then apps."/>
    <s v="Complete"/>
    <s v="Valid"/>
    <s v="High(4-5)"/>
    <s v="AGHQMQZCK6D7LNUHQPNS7OJBNX7Q"/>
    <s v="One-Time User"/>
  </r>
  <r>
    <s v="AGZAB2K76LI6SC5TMXJPEXSJ37BA"/>
    <x v="892"/>
    <n v="5"/>
    <d v="2025-07-26T06:27:15"/>
    <s v="Electronics"/>
    <s v="Love it! :)"/>
    <s v="Complete"/>
    <s v="Valid"/>
    <s v="High(4-5)"/>
    <s v="AGZAB2K76LI6SC5TMXJPEXSJ37BA"/>
    <s v="One-Time User"/>
  </r>
  <r>
    <s v="AEEV3EWHGFTNA5IK3S6VK2S6FPXQ"/>
    <x v="893"/>
    <n v="5"/>
    <d v="2025-07-26T06:30:28"/>
    <s v="Electronics"/>
    <s v="Love my Mac"/>
    <s v="Complete"/>
    <s v="Valid"/>
    <s v="High(4-5)"/>
    <s v="AEEV3EWHGFTNA5IK3S6VK2S6FPXQ"/>
    <s v="One-Time User"/>
  </r>
  <r>
    <s v="AHGFSROFGU4VL4HCMBLQLLMJB5IA"/>
    <x v="894"/>
    <n v="5"/>
    <d v="2025-07-26T06:49:44"/>
    <s v="Electronics"/>
    <s v="Apple 2024 MacBook Air 13"/>
    <s v="Complete"/>
    <s v="Valid"/>
    <s v="High(4-5)"/>
    <s v="AHGFSROFGU4VL4HCMBLQLLMJB5IA"/>
    <s v="One-Time User"/>
  </r>
  <r>
    <s v="AG4FLEOB457KR7P32ZFYATLQ26PA"/>
    <x v="895"/>
    <n v="5"/>
    <d v="2025-07-26T21:10:52"/>
    <s v="Electronics"/>
    <s v="Mackbook"/>
    <s v="Complete"/>
    <s v="Valid"/>
    <s v="High(4-5)"/>
    <s v="AG4FLEOB457KR7P32ZFYATLQ26PA"/>
    <s v="One-Time User"/>
  </r>
  <r>
    <s v="AENZHDWOGSJ2P3IYHTC6IXR6R3FQ"/>
    <x v="896"/>
    <n v="5"/>
    <d v="2025-07-26T21:32:44"/>
    <s v="Electronics"/>
    <s v="Mi primer Macbook, excelente experiencia!"/>
    <s v="Complete"/>
    <s v="Valid"/>
    <s v="High(4-5)"/>
    <s v="AENZHDWOGSJ2P3IYHTC6IXR6R3FQ"/>
    <s v="One-Time User"/>
  </r>
  <r>
    <s v="AGWHX6MP7UNEKJIVGJWPH2LVTTZQ"/>
    <x v="897"/>
    <n v="5"/>
    <d v="2025-07-27T05:43:13"/>
    <s v="Electronics"/>
    <s v="Must buy!!)"/>
    <s v="Complete"/>
    <s v="Valid"/>
    <s v="High(4-5)"/>
    <s v="AGWHX6MP7UNEKJIVGJWPH2LVTTZQ"/>
    <s v="One-Time User"/>
  </r>
  <r>
    <s v="AF77AOMS535XZ2IBN7RMLZSA2P5A"/>
    <x v="898"/>
    <n v="5"/>
    <d v="2025-07-27T10:23:35"/>
    <s v="Electronics"/>
    <s v="This laptop is AMAZING! (Silver MacBook Air M3 16GB RAM, 256 GB Storage)"/>
    <s v="Complete"/>
    <s v="Valid"/>
    <s v="High(4-5)"/>
    <s v="AF77AOMS535XZ2IBN7RMLZSA2P5A"/>
    <s v="One-Time User"/>
  </r>
  <r>
    <s v="AFOOGDCBAV35VOBPVM5DKIJPC6DQ"/>
    <x v="899"/>
    <n v="5"/>
    <d v="2025-07-27T10:29:59"/>
    <s v="Electronics"/>
    <s v="Tool for life"/>
    <s v="Complete"/>
    <s v="Valid"/>
    <s v="High(4-5)"/>
    <s v="AFOOGDCBAV35VOBPVM5DKIJPC6DQ"/>
    <s v="One-Time User"/>
  </r>
  <r>
    <s v="AFR5NLVAZXOSQO3ZMKBLPOBGD24A"/>
    <x v="900"/>
    <n v="5"/>
    <d v="2025-07-27T10:32:40"/>
    <s v="Electronics"/>
    <s v="It's exactly as you expect"/>
    <s v="Complete"/>
    <s v="Valid"/>
    <s v="High(4-5)"/>
    <s v="AFR5NLVAZXOSQO3ZMKBLPOBGD24A"/>
    <s v="One-Time User"/>
  </r>
  <r>
    <s v="AF4URZQ7EEBXJCSFE7T2UABNSMEA"/>
    <x v="901"/>
    <n v="5"/>
    <d v="2025-07-28T02:36:50"/>
    <s v="Electronics"/>
    <s v="Great packing"/>
    <s v="Complete"/>
    <s v="Valid"/>
    <s v="High(4-5)"/>
    <s v="AF4URZQ7EEBXJCSFE7T2UABNSMEA"/>
    <s v="One-Time User"/>
  </r>
  <r>
    <s v="AG33LHMMBEHOV7SKJUSI2IJYOKZQ"/>
    <x v="902"/>
    <n v="5"/>
    <d v="2025-07-28T05:53:34"/>
    <s v="Electronics"/>
    <s v="Excellent laptop!"/>
    <s v="Complete"/>
    <s v="Valid"/>
    <s v="High(4-5)"/>
    <s v="AG33LHMMBEHOV7SKJUSI2IJYOKZQ"/>
    <s v="One-Time User"/>
  </r>
  <r>
    <s v="AE7RO2OXYAJQ622LXXAW3TDZLI2A"/>
    <x v="903"/>
    <n v="5"/>
    <d v="2025-07-28T06:00:29"/>
    <s v="Electronics"/>
    <s v="LOVE My MacBook"/>
    <s v="Complete"/>
    <s v="Valid"/>
    <s v="High(4-5)"/>
    <s v="AE7RO2OXYAJQ622LXXAW3TDZLI2A"/>
    <s v="One-Time User"/>
  </r>
  <r>
    <s v="AH2MWXBEBHXUASIYR5TXPWCW3CLA"/>
    <x v="904"/>
    <n v="5"/>
    <d v="2025-07-28T06:32:43"/>
    <s v="Electronics"/>
    <s v="Perfect laptop"/>
    <s v="Complete"/>
    <s v="Valid"/>
    <s v="High(4-5)"/>
    <s v="AH2MWXBEBHXUASIYR5TXPWCW3CLA"/>
    <s v="One-Time User"/>
  </r>
  <r>
    <s v="AH6WA2PDT6F7CB5BQGRY5XEZSHFA"/>
    <x v="905"/>
    <n v="5"/>
    <d v="2025-07-28T12:55:34"/>
    <s v="Electronics"/>
    <s v="Hermosa MacBook"/>
    <s v="Complete"/>
    <s v="Valid"/>
    <s v="High(4-5)"/>
    <s v="AH6WA2PDT6F7CB5BQGRY5XEZSHFA"/>
    <s v="One-Time User"/>
  </r>
  <r>
    <s v="AGEOPVR2EZFXK4VKO4J5AE6LORIA"/>
    <x v="906"/>
    <n v="5"/>
    <d v="2025-07-28T19:06:57"/>
    <s v="Electronics"/>
    <s v="Wonderful"/>
    <s v="Complete"/>
    <s v="Valid"/>
    <s v="High(4-5)"/>
    <s v="AGEOPVR2EZFXK4VKO4J5AE6LORIA"/>
    <s v="Casual User"/>
  </r>
  <r>
    <s v="AHIGMCV3ATOA5CDR6FJHGX7UI3HA"/>
    <x v="907"/>
    <n v="4"/>
    <d v="2025-07-29T00:08:06"/>
    <s v="Electronics"/>
    <s v="High quality but questionable value and compatibility"/>
    <s v="Complete"/>
    <s v="Valid"/>
    <s v="High(4-5)"/>
    <s v="AHIGMCV3ATOA5CDR6FJHGX7UI3HA"/>
    <s v="One-Time User"/>
  </r>
  <r>
    <s v="AHKDLVGZVYRCJRG34FUHTX5VEI7A"/>
    <x v="908"/>
    <n v="5"/>
    <d v="2025-07-29T00:34:45"/>
    <s v="Electronics"/>
    <s v="Savings"/>
    <s v="Complete"/>
    <s v="Valid"/>
    <s v="High(4-5)"/>
    <s v="AHKDLVGZVYRCJRG34FUHTX5VEI7A"/>
    <s v="One-Time User"/>
  </r>
  <r>
    <s v="AEGS2YGZJITSAGADUH4OGBQM3PVQ"/>
    <x v="909"/>
    <n v="5"/>
    <d v="2025-07-29T02:44:10"/>
    <s v="Electronics"/>
    <s v="Excellent As Always!"/>
    <s v="Complete"/>
    <s v="Valid"/>
    <s v="High(4-5)"/>
    <s v="AEGS2YGZJITSAGADUH4OGBQM3PVQ"/>
    <s v="One-Time User"/>
  </r>
  <r>
    <s v="AH3IK3CM7SADBIO4W7LTCJUBXIYQ"/>
    <x v="910"/>
    <n v="5"/>
    <d v="2025-07-29T03:56:05"/>
    <s v="Electronics"/>
    <s v="Good product"/>
    <s v="Complete"/>
    <s v="Valid"/>
    <s v="High(4-5)"/>
    <s v="AH3IK3CM7SADBIO4W7LTCJUBXIYQ"/>
    <s v="One-Time User"/>
  </r>
  <r>
    <s v="AGVQV5XRIRTWMH2UYPNJK3654AZA"/>
    <x v="911"/>
    <n v="5"/>
    <d v="2025-07-29T07:37:56"/>
    <s v="Electronics"/>
    <s v="Very happy with my purchase"/>
    <s v="Complete"/>
    <s v="Valid"/>
    <s v="High(4-5)"/>
    <s v="AGVQV5XRIRTWMH2UYPNJK3654AZA"/>
    <s v="One-Time User"/>
  </r>
  <r>
    <s v="AGNQEMYFUGKD2MIZJFDEAVL5WNPQ"/>
    <x v="912"/>
    <n v="5"/>
    <d v="2025-07-29T10:01:28"/>
    <s v="Electronics"/>
    <s v="Itâ€™s a McAir"/>
    <s v="Complete"/>
    <s v="Valid"/>
    <s v="High(4-5)"/>
    <s v="AGNQEMYFUGKD2MIZJFDEAVL5WNPQ"/>
    <s v="One-Time User"/>
  </r>
  <r>
    <s v="AG434MWN2SBFXEHDAMOU2NX6C36A"/>
    <x v="913"/>
    <n v="5"/>
    <d v="2025-07-29T10:36:13"/>
    <s v="Electronics"/>
    <s v="Awesome deal! Battery life is great!"/>
    <s v="Complete"/>
    <s v="Valid"/>
    <s v="High(4-5)"/>
    <s v="AG434MWN2SBFXEHDAMOU2NX6C36A"/>
    <s v="One-Time User"/>
  </r>
  <r>
    <s v="AE7JV5FJHVFKWRQF4UYSB2I6EYOQ"/>
    <x v="914"/>
    <n v="5"/>
    <d v="2025-07-29T11:22:36"/>
    <s v="Electronics"/>
    <s v="Best laptop by far"/>
    <s v="Complete"/>
    <s v="Valid"/>
    <s v="High(4-5)"/>
    <s v="AE7JV5FJHVFKWRQF4UYSB2I6EYOQ"/>
    <s v="One-Time User"/>
  </r>
  <r>
    <s v="AG5PKEF3DJBU4SKGSBVTPL6H5W7A"/>
    <x v="915"/>
    <n v="5"/>
    <d v="2025-07-29T11:38:40"/>
    <s v="Electronics"/>
    <s v="Great"/>
    <s v="Complete"/>
    <s v="Valid"/>
    <s v="High(4-5)"/>
    <s v="AG5PKEF3DJBU4SKGSBVTPL6H5W7A"/>
    <s v="One-Time User"/>
  </r>
  <r>
    <s v="AEODWJOY4NFDM5HY564OTZOIYGRQ"/>
    <x v="916"/>
    <n v="5"/>
    <d v="2025-07-29T11:44:59"/>
    <s v="Electronics"/>
    <s v="Amazing!"/>
    <s v="Complete"/>
    <s v="Valid"/>
    <s v="High(4-5)"/>
    <s v="AEODWJOY4NFDM5HY564OTZOIYGRQ"/>
    <s v="One-Time User"/>
  </r>
  <r>
    <s v="AHO2P2IK4C6KTPAREMJWXPOUGCYA"/>
    <x v="917"/>
    <n v="5"/>
    <d v="2025-07-29T16:59:34"/>
    <s v="Electronics"/>
    <s v="Smoth working"/>
    <s v="Complete"/>
    <s v="Valid"/>
    <s v="High(4-5)"/>
    <s v="AHO2P2IK4C6KTPAREMJWXPOUGCYA"/>
    <s v="One-Time User"/>
  </r>
  <r>
    <s v="AHTOVTXBT5PGIUX7NEYHM34KTGNA"/>
    <x v="918"/>
    <n v="5"/>
    <d v="2025-07-29T18:35:01"/>
    <s v="Electronics"/>
    <s v="Highly satisfied"/>
    <s v="Complete"/>
    <s v="Valid"/>
    <s v="High(4-5)"/>
    <s v="AHTOVTXBT5PGIUX7NEYHM34KTGNA"/>
    <s v="One-Time User"/>
  </r>
  <r>
    <s v="AHKA2ZJ7EEA77O5KYHOHDCFOL65A"/>
    <x v="919"/>
    <n v="5"/>
    <d v="2025-07-29T22:38:41"/>
    <s v="Electronics"/>
    <s v="Great Apple laptop for college"/>
    <s v="Complete"/>
    <s v="Valid"/>
    <s v="High(4-5)"/>
    <s v="AHKA2ZJ7EEA77O5KYHOHDCFOL65A"/>
    <s v="One-Time User"/>
  </r>
  <r>
    <s v="AFYVXLL65TGWLROSQG5D56D2ZK2A"/>
    <x v="920"/>
    <n v="5"/>
    <d v="2025-07-30T02:38:05"/>
    <s v="Electronics"/>
    <s v="Love it."/>
    <s v="Complete"/>
    <s v="Valid"/>
    <s v="High(4-5)"/>
    <s v="AFYVXLL65TGWLROSQG5D56D2ZK2A"/>
    <s v="One-Time User"/>
  </r>
  <r>
    <s v="AGYS3EX752FXXB2RGF6RICQQ55EQ"/>
    <x v="921"/>
    <n v="5"/>
    <d v="2025-07-30T13:37:32"/>
    <s v="Electronics"/>
    <s v="great product no complains"/>
    <s v="Complete"/>
    <s v="Valid"/>
    <s v="High(4-5)"/>
    <s v="AGYS3EX752FXXB2RGF6RICQQ55EQ"/>
    <s v="One-Time User"/>
  </r>
  <r>
    <s v="AHBGIMFC7IYAJ4SQ5ETOEEE5YR4Q"/>
    <x v="922"/>
    <n v="5"/>
    <d v="2025-07-30T17:20:19"/>
    <s v="Electronics"/>
    <s v="Loving it"/>
    <s v="Complete"/>
    <s v="Valid"/>
    <s v="High(4-5)"/>
    <s v="AHBGIMFC7IYAJ4SQ5ETOEEE5YR4Q"/>
    <s v="One-Time User"/>
  </r>
  <r>
    <s v="AG5BI7J4BGMBNWNV3V2H3FT3MTYQ"/>
    <x v="923"/>
    <n v="5"/>
    <d v="2025-07-30T17:30:08"/>
    <s v="Electronics"/>
    <s v="Perfect"/>
    <s v="Complete"/>
    <s v="Valid"/>
    <s v="High(4-5)"/>
    <s v="AG5BI7J4BGMBNWNV3V2H3FT3MTYQ"/>
    <s v="One-Time User"/>
  </r>
  <r>
    <s v="AEQ5AJA4J534A7HW7333NFMBOUPA"/>
    <x v="924"/>
    <n v="5"/>
    <d v="2025-07-30T23:09:30"/>
    <s v="Electronics"/>
    <s v="Must buy if youâ€™re a Mac person"/>
    <s v="Complete"/>
    <s v="Valid"/>
    <s v="High(4-5)"/>
    <s v="AEQ5AJA4J534A7HW7333NFMBOUPA"/>
    <s v="One-Time User"/>
  </r>
  <r>
    <s v="AEHYIFHH2KXVW65TW4FQSMPDODWA"/>
    <x v="925"/>
    <n v="5"/>
    <d v="2025-07-31T01:08:07"/>
    <s v="Electronics"/>
    <s v="Great laptop !"/>
    <s v="Complete"/>
    <s v="Valid"/>
    <s v="High(4-5)"/>
    <s v="AEHYIFHH2KXVW65TW4FQSMPDODWA"/>
    <s v="One-Time User"/>
  </r>
  <r>
    <s v="AHNHVMQPQBVEGCZDBQYFGB7Y5GDA"/>
    <x v="926"/>
    <n v="4"/>
    <d v="2025-07-31T11:41:21"/>
    <s v="Electronics"/>
    <s v="Misleading info"/>
    <s v="Complete"/>
    <s v="Valid"/>
    <s v="High(4-5)"/>
    <s v="AHNHVMQPQBVEGCZDBQYFGB7Y5GDA"/>
    <s v="One-Time User"/>
  </r>
  <r>
    <s v="AFNEXSZAYPHWNZIYKECHZAGXOBNA"/>
    <x v="927"/>
    <n v="5"/>
    <d v="2025-07-31T15:13:21"/>
    <s v="beauty and personal care"/>
    <s v="BEST MASCARA HANDS DOWN ðŸ‘ðŸ‘"/>
    <s v="Complete"/>
    <s v="Valid"/>
    <s v="High(4-5)"/>
    <s v="AFNEXSZAYPHWNZIYKECHZAGXOBNA"/>
    <s v="One-Time User"/>
  </r>
  <r>
    <s v="AFEB34TIHJOOIXVVMGCNV4PADGZA"/>
    <x v="928"/>
    <n v="5"/>
    <d v="2025-07-31T19:11:04"/>
    <s v="beauty and personal care"/>
    <s v="Great surprise!"/>
    <s v="Complete"/>
    <s v="Valid"/>
    <s v="High(4-5)"/>
    <s v="AFEB34TIHJOOIXVVMGCNV4PADGZA"/>
    <s v="One-Time User"/>
  </r>
  <r>
    <s v="AFMEGD3FKC6KK6Z46OG7FSR7QV2Q"/>
    <x v="929"/>
    <n v="4"/>
    <d v="2025-07-31T21:16:12"/>
    <s v="beauty and personal care"/>
    <s v="Fabulous mascara but not smudge proof for me :("/>
    <s v="Complete"/>
    <s v="Valid"/>
    <s v="High(4-5)"/>
    <s v="AFMEGD3FKC6KK6Z46OG7FSR7QV2Q"/>
    <s v="One-Time User"/>
  </r>
  <r>
    <s v="AGGOGJYH5RMDPORIFIEFCOXHZX3Q"/>
    <x v="930"/>
    <n v="5"/>
    <d v="2025-08-01T02:19:19"/>
    <s v="beauty and personal care"/>
    <s v="The BEST mascara on the market!"/>
    <s v="Complete"/>
    <s v="Valid"/>
    <s v="High(4-5)"/>
    <s v="AGGOGJYH5RMDPORIFIEFCOXHZX3Q"/>
    <s v="One-Time User"/>
  </r>
  <r>
    <s v="AEAQVTK4XALATO7CSHNIBHEP2YWA"/>
    <x v="931"/>
    <n v="5"/>
    <d v="2025-08-01T06:39:50"/>
    <s v="beauty and personal care"/>
    <s v="Close to best!"/>
    <s v="Complete"/>
    <s v="Valid"/>
    <s v="High(4-5)"/>
    <s v="AEAQVTK4XALATO7CSHNIBHEP2YWA"/>
    <s v="One-Time User"/>
  </r>
  <r>
    <s v="AFXSVVQMLLWQHQYCJS7Y7ANKQ4IQ"/>
    <x v="932"/>
    <n v="5"/>
    <d v="2025-08-01T18:32:12"/>
    <s v="beauty and personal care"/>
    <s v="My new go-to mascara for life!!"/>
    <s v="Complete"/>
    <s v="Valid"/>
    <s v="High(4-5)"/>
    <s v="AFXSVVQMLLWQHQYCJS7Y7ANKQ4IQ"/>
    <s v="One-Time User"/>
  </r>
  <r>
    <s v="AFAMNGMHAEER4UVYC6N4FQZIKDPA"/>
    <x v="933"/>
    <n v="4"/>
    <d v="2025-08-01T19:08:41"/>
    <s v="beauty and personal care"/>
    <s v="Didn't get color I ordered"/>
    <s v="Complete"/>
    <s v="Valid"/>
    <s v="High(4-5)"/>
    <s v="AFAMNGMHAEER4UVYC6N4FQZIKDPA"/>
    <s v="One-Time User"/>
  </r>
  <r>
    <s v="AGD4RQ3GXVHFWLWUMUJEPBZFQVRA"/>
    <x v="934"/>
    <n v="5"/>
    <d v="2025-08-02T07:05:53"/>
    <s v="beauty and personal care"/>
    <s v="Good for the price"/>
    <s v="Complete"/>
    <s v="Valid"/>
    <s v="High(4-5)"/>
    <s v="AGD4RQ3GXVHFWLWUMUJEPBZFQVRA"/>
    <s v="One-Time User"/>
  </r>
  <r>
    <s v="AGUF7XAJA5H5SOQM76GSJMLGS3HQ"/>
    <x v="935"/>
    <n v="4"/>
    <d v="2025-08-02T12:32:27"/>
    <s v="beauty and personal care"/>
    <s v="Great product for the price."/>
    <s v="Complete"/>
    <s v="Valid"/>
    <s v="High(4-5)"/>
    <s v="AGUF7XAJA5H5SOQM76GSJMLGS3HQ"/>
    <s v="One-Time User"/>
  </r>
  <r>
    <s v="AHIEZM7X64E6QNWBUZACGI6R5EEA"/>
    <x v="936"/>
    <n v="4"/>
    <d v="2025-08-02T15:16:19"/>
    <s v="beauty and personal care"/>
    <s v="Surprised!"/>
    <s v="Complete"/>
    <s v="Valid"/>
    <s v="High(4-5)"/>
    <s v="AHIEZM7X64E6QNWBUZACGI6R5EEA"/>
    <s v="One-Time User"/>
  </r>
  <r>
    <s v="AFQDOUNPCWVWCE67O5XL42O4PFVQ"/>
    <x v="937"/>
    <n v="5"/>
    <d v="2025-08-02T17:24:13"/>
    <s v="beauty and personal care"/>
    <s v="BEST MASCARA EVERâ€¦. And Iâ€™ve tried most"/>
    <s v="Complete"/>
    <s v="Valid"/>
    <s v="High(4-5)"/>
    <s v="AFQDOUNPCWVWCE67O5XL42O4PFVQ"/>
    <s v="One-Time User"/>
  </r>
  <r>
    <s v="AHEAZI2D2OWKDORUE5RLEP4KWNRA"/>
    <x v="938"/>
    <n v="5"/>
    <d v="2025-08-02T17:59:32"/>
    <s v="beauty and personal care"/>
    <s v="Amazing!"/>
    <s v="Complete"/>
    <s v="Valid"/>
    <s v="High(4-5)"/>
    <s v="AHEAZI2D2OWKDORUE5RLEP4KWNRA"/>
    <s v="One-Time User"/>
  </r>
  <r>
    <s v="AE6IEYBCCMZQZE7VT6T2HWT7RVYQ"/>
    <x v="939"/>
    <n v="5"/>
    <d v="2025-08-02T22:11:30"/>
    <s v="beauty and personal care"/>
    <s v="AWESOME BUDGET FRIENDLY MASCARA!"/>
    <s v="Complete"/>
    <s v="Valid"/>
    <s v="High(4-5)"/>
    <s v="AE6IEYBCCMZQZE7VT6T2HWT7RVYQ"/>
    <s v="One-Time User"/>
  </r>
  <r>
    <s v="AGOKA2FGSZ7EYDF3UT6L43C4NJIQ"/>
    <x v="940"/>
    <n v="5"/>
    <d v="2025-08-03T02:09:46"/>
    <s v="beauty and personal care"/>
    <s v="The best mascara I've ever used, bar none."/>
    <s v="Complete"/>
    <s v="Valid"/>
    <s v="High(4-5)"/>
    <s v="AGOKA2FGSZ7EYDF3UT6L43C4NJIQ"/>
    <s v="One-Time User"/>
  </r>
  <r>
    <s v="AE6RWHWWNGTJY4AZE5JSBN3G34VA"/>
    <x v="941"/>
    <n v="5"/>
    <d v="2025-08-03T06:02:03"/>
    <s v="beauty and personal care"/>
    <s v="Best Mascara!"/>
    <s v="Complete"/>
    <s v="Valid"/>
    <s v="High(4-5)"/>
    <s v="AE6RWHWWNGTJY4AZE5JSBN3G34VA"/>
    <s v="One-Time User"/>
  </r>
  <r>
    <s v="AGHN3BRCASPFPKL6JNUAZ2ADQA5Q"/>
    <x v="942"/>
    <n v="5"/>
    <d v="2025-08-03T08:14:35"/>
    <s v="beauty and personal care"/>
    <s v="Quality is exceptional. Price can't be beat."/>
    <s v="Complete"/>
    <s v="Valid"/>
    <s v="High(4-5)"/>
    <s v="AGHN3BRCASPFPKL6JNUAZ2ADQA5Q"/>
    <s v="One-Time User"/>
  </r>
  <r>
    <s v="AHUNCBP2CDXAN6TRWUMCGM6O6MMA"/>
    <x v="943"/>
    <n v="4"/>
    <d v="2025-08-03T08:56:26"/>
    <s v="beauty and personal care"/>
    <s v="Loving it!"/>
    <s v="Complete"/>
    <s v="Valid"/>
    <s v="High(4-5)"/>
    <s v="AHUNCBP2CDXAN6TRWUMCGM6O6MMA"/>
    <s v="One-Time User"/>
  </r>
  <r>
    <s v="AH7KLKD3O3DKAIML3OFINI5RHJKA"/>
    <x v="944"/>
    <n v="5"/>
    <d v="2025-08-03T09:23:29"/>
    <s v="beauty and personal care"/>
    <s v="Brown Essence Princess Mascara is Gorgeous"/>
    <s v="Complete"/>
    <s v="Valid"/>
    <s v="High(4-5)"/>
    <s v="AH7KLKD3O3DKAIML3OFINI5RHJKA"/>
    <s v="One-Time User"/>
  </r>
  <r>
    <s v="AHMIHDCA4BT3FTBR5PGPWESKAHLA"/>
    <x v="945"/>
    <n v="4"/>
    <d v="2025-08-03T11:21:22"/>
    <s v="beauty and personal care"/>
    <s v="Great for the price!!!"/>
    <s v="Complete"/>
    <s v="Valid"/>
    <s v="High(4-5)"/>
    <s v="AHMIHDCA4BT3FTBR5PGPWESKAHLA"/>
    <s v="One-Time User"/>
  </r>
  <r>
    <s v="AGZIAEWWCERFSMB3M5UJGWYNRFWQ"/>
    <x v="946"/>
    <n v="5"/>
    <d v="2025-08-03T13:54:25"/>
    <s v="beauty and personal care"/>
    <s v="The Hype Is Real!"/>
    <s v="Complete"/>
    <s v="Valid"/>
    <s v="High(4-5)"/>
    <s v="AGZIAEWWCERFSMB3M5UJGWYNRFWQ"/>
    <s v="One-Time User"/>
  </r>
  <r>
    <s v="AHPPR7OBSCWWNKOJ6CGWSDC2ACIQ"/>
    <x v="947"/>
    <n v="5"/>
    <d v="2025-08-03T20:25:05"/>
    <s v="beauty and personal care"/>
    <s v="Great Lightweight Moisturizer!"/>
    <s v="Complete"/>
    <s v="Valid"/>
    <s v="High(4-5)"/>
    <s v="AHPPR7OBSCWWNKOJ6CGWSDC2ACIQ"/>
    <s v="One-Time User"/>
  </r>
  <r>
    <s v="AFT377GADXPAY7MU22A5F7GNLITA"/>
    <x v="948"/>
    <n v="5"/>
    <d v="2025-08-03T20:26:20"/>
    <s v="beauty and personal care"/>
    <s v="JUST TRIED LAST NIGHT LOVE IT!"/>
    <s v="Complete"/>
    <s v="Valid"/>
    <s v="High(4-5)"/>
    <s v="AFT377GADXPAY7MU22A5F7GNLITA"/>
    <s v="One-Time User"/>
  </r>
  <r>
    <s v="AELZ6AWXW5ON3SLFQ27VFDN4XAFA"/>
    <x v="949"/>
    <n v="5"/>
    <d v="2025-08-03T21:40:45"/>
    <s v="beauty and personal care"/>
    <s v="Goes On Smooth and Feels Light"/>
    <s v="Complete"/>
    <s v="Valid"/>
    <s v="High(4-5)"/>
    <s v="AELZ6AWXW5ON3SLFQ27VFDN4XAFA"/>
    <s v="One-Time User"/>
  </r>
  <r>
    <s v="AFK5ANXXXLOKB2VUYKIWB6AN2M4A"/>
    <x v="950"/>
    <n v="4"/>
    <d v="2025-08-03T22:44:30"/>
    <s v="beauty and personal care"/>
    <s v="Good, lightweight face cream"/>
    <s v="Complete"/>
    <s v="Valid"/>
    <s v="High(4-5)"/>
    <s v="AFK5ANXXXLOKB2VUYKIWB6AN2M4A"/>
    <s v="One-Time User"/>
  </r>
  <r>
    <s v="AEQSZQDVDGDHOVZUYCJ6ETJ5S3YQ"/>
    <x v="951"/>
    <n v="5"/>
    <d v="2025-08-04T02:55:22"/>
    <s v="beauty and personal care"/>
    <s v="Great Product and it works well"/>
    <s v="Complete"/>
    <s v="Valid"/>
    <s v="High(4-5)"/>
    <s v="AEQSZQDVDGDHOVZUYCJ6ETJ5S3YQ"/>
    <s v="One-Time User"/>
  </r>
  <r>
    <s v="AEJHXWUAOTEDDP6VAXV4KX6M6CDQ"/>
    <x v="952"/>
    <n v="5"/>
    <d v="2025-08-04T07:29:55"/>
    <s v="beauty and personal care"/>
    <s v="Moisturizer"/>
    <s v="Complete"/>
    <s v="Valid"/>
    <s v="High(4-5)"/>
    <s v="AEJHXWUAOTEDDP6VAXV4KX6M6CDQ"/>
    <s v="One-Time User"/>
  </r>
  <r>
    <s v="AGLFLQZIC3LEPPEU56QUX7DS27CQ"/>
    <x v="953"/>
    <n v="5"/>
    <d v="2025-08-04T09:16:04"/>
    <s v="beauty and personal care"/>
    <s v="Its a 10"/>
    <s v="Complete"/>
    <s v="Valid"/>
    <s v="High(4-5)"/>
    <s v="AGLFLQZIC3LEPPEU56QUX7DS27CQ"/>
    <s v="One-Time User"/>
  </r>
  <r>
    <s v="AESJWOIHXOVKMSOSCNMI6AXWCZWA"/>
    <x v="954"/>
    <n v="3"/>
    <d v="2025-08-04T14:37:02"/>
    <s v="beauty and personal care"/>
    <s v="Slow results"/>
    <s v="Complete"/>
    <s v="Valid"/>
    <s v="Medium(3)"/>
    <s v="AESJWOIHXOVKMSOSCNMI6AXWCZWA"/>
    <s v="One-Time User"/>
  </r>
  <r>
    <s v="AEKSCLBYXGE77Q27KGZOSJXVFT5Q"/>
    <x v="955"/>
    <n v="5"/>
    <d v="2025-08-04T20:08:10"/>
    <s v="beauty and personal care"/>
    <s v="Wow!  Love it!"/>
    <s v="Complete"/>
    <s v="Valid"/>
    <s v="High(4-5)"/>
    <s v="AEKSCLBYXGE77Q27KGZOSJXVFT5Q"/>
    <s v="One-Time User"/>
  </r>
  <r>
    <s v="AGDJUAZTNRGPWLLVWAOQ4ACIVASA"/>
    <x v="956"/>
    <n v="5"/>
    <d v="2025-08-04T20:20:52"/>
    <s v="beauty and personal care"/>
    <s v="Love this stuff"/>
    <s v="Complete"/>
    <s v="Valid"/>
    <s v="High(4-5)"/>
    <s v="AGDJUAZTNRGPWLLVWAOQ4ACIVASA"/>
    <s v="One-Time User"/>
  </r>
  <r>
    <s v="AFWVDCARVINQF3GFHTPWLPVB4XMA"/>
    <x v="957"/>
    <n v="5"/>
    <d v="2025-08-05T07:08:52"/>
    <s v="beauty and personal care"/>
    <s v="Glowing"/>
    <s v="Complete"/>
    <s v="Valid"/>
    <s v="High(4-5)"/>
    <s v="AFWVDCARVINQF3GFHTPWLPVB4XMA"/>
    <s v="One-Time User"/>
  </r>
  <r>
    <s v="AEHSDNIH7JF3CGIXNJ6HT2RLZXYQ"/>
    <x v="958"/>
    <n v="5"/>
    <d v="2025-08-05T11:23:54"/>
    <s v="beauty and personal care"/>
    <s v="Radiant Skin"/>
    <s v="Complete"/>
    <s v="Valid"/>
    <s v="High(4-5)"/>
    <s v="AEHSDNIH7JF3CGIXNJ6HT2RLZXYQ"/>
    <s v="One-Time User"/>
  </r>
  <r>
    <s v="AG2I3DMJL4VX2AWOQ2MAJ4F4MHHA"/>
    <x v="959"/>
    <n v="4"/>
    <d v="2025-08-05T17:37:03"/>
    <s v="beauty and personal care"/>
    <s v="Nice"/>
    <s v="Complete"/>
    <s v="Valid"/>
    <s v="High(4-5)"/>
    <s v="AG2I3DMJL4VX2AWOQ2MAJ4F4MHHA"/>
    <s v="One-Time User"/>
  </r>
  <r>
    <s v="AF22AYCJQEJACIXS6Z74OYG77EOA"/>
    <x v="960"/>
    <n v="4"/>
    <d v="2025-08-06T01:33:40"/>
    <s v="beauty and personal care"/>
    <s v="So good"/>
    <s v="Complete"/>
    <s v="Valid"/>
    <s v="High(4-5)"/>
    <s v="AF22AYCJQEJACIXS6Z74OYG77EOA"/>
    <s v="One-Time User"/>
  </r>
  <r>
    <s v="AFJ3G2GQBKENBXMXAR5IKD3GRKUA"/>
    <x v="961"/>
    <n v="5"/>
    <d v="2025-08-06T10:29:33"/>
    <s v="beauty and personal care"/>
    <s v="Best Ever"/>
    <s v="Complete"/>
    <s v="Valid"/>
    <s v="High(4-5)"/>
    <s v="AFJ3G2GQBKENBXMXAR5IKD3GRKUA"/>
    <s v="One-Time User"/>
  </r>
  <r>
    <s v="AFCGAOHQFP2J23J275SQ2YBXVX3Q"/>
    <x v="962"/>
    <n v="5"/>
    <d v="2025-08-06T20:01:51"/>
    <s v="beauty and personal care"/>
    <s v="Very good"/>
    <s v="Complete"/>
    <s v="Valid"/>
    <s v="High(4-5)"/>
    <s v="AFCGAOHQFP2J23J275SQ2YBXVX3Q"/>
    <s v="One-Time User"/>
  </r>
  <r>
    <s v="AHRBEIRKMNBLLWSYBHQTVSSWX4MQ"/>
    <x v="963"/>
    <n v="5"/>
    <d v="2025-08-06T23:10:59"/>
    <s v="beauty and personal care"/>
    <s v="Good product"/>
    <s v="Complete"/>
    <s v="Valid"/>
    <s v="High(4-5)"/>
    <s v="AHRBEIRKMNBLLWSYBHQTVSSWX4MQ"/>
    <s v="One-Time User"/>
  </r>
  <r>
    <s v="AEHSH3JXHJ3EQ57JBQGJESFBP6MQ"/>
    <x v="964"/>
    <n v="5"/>
    <d v="2025-08-07T00:19:48"/>
    <s v="beauty and personal care"/>
    <s v="Works"/>
    <s v="Complete"/>
    <s v="Valid"/>
    <s v="High(4-5)"/>
    <s v="AEHSH3JXHJ3EQ57JBQGJESFBP6MQ"/>
    <s v="One-Time User"/>
  </r>
  <r>
    <s v="AFOZGXAUPOTOOCMYRLU6VYPER5ZQ"/>
    <x v="965"/>
    <n v="4"/>
    <d v="2025-08-07T14:02:42"/>
    <s v="beauty and personal care"/>
    <s v="Itâ€™s good"/>
    <s v="Complete"/>
    <s v="Valid"/>
    <s v="High(4-5)"/>
    <s v="AFOZGXAUPOTOOCMYRLU6VYPER5ZQ"/>
    <s v="One-Time User"/>
  </r>
  <r>
    <s v="AEUJSDJDCZUTUJU6U5JMWJIT3Q6Q"/>
    <x v="966"/>
    <n v="5"/>
    <d v="2025-08-07T15:28:51"/>
    <s v="beauty and personal care"/>
    <s v="Nice"/>
    <s v="Complete"/>
    <s v="Valid"/>
    <s v="High(4-5)"/>
    <s v="AEUJSDJDCZUTUJU6U5JMWJIT3Q6Q"/>
    <s v="One-Time User"/>
  </r>
  <r>
    <s v="AHAUKXM5JBGNZGBR76ABMOQVZ4SA"/>
    <x v="967"/>
    <n v="5"/>
    <d v="2025-08-08T00:34:38"/>
    <s v="beauty and personal care"/>
    <s v="I'm satisfied totally"/>
    <s v="Complete"/>
    <s v="Valid"/>
    <s v="High(4-5)"/>
    <s v="AHAUKXM5JBGNZGBR76ABMOQVZ4SA"/>
    <s v="One-Time User"/>
  </r>
  <r>
    <s v="AEX6BQ5J5VW47MFYMO7RMKH4Z22A"/>
    <x v="968"/>
    <n v="5"/>
    <d v="2025-08-08T04:30:52"/>
    <s v="beauty and personal care"/>
    <s v="Good product"/>
    <s v="Complete"/>
    <s v="Valid"/>
    <s v="High(4-5)"/>
    <s v="AEX6BQ5J5VW47MFYMO7RMKH4Z22A"/>
    <s v="One-Time User"/>
  </r>
  <r>
    <s v="AGZNN5TNRMDQTOYQT4MQIXJSBLPQ"/>
    <x v="969"/>
    <n v="5"/>
    <d v="2025-08-08T12:17:48"/>
    <s v="beauty and personal care"/>
    <s v="Highly Recommend."/>
    <s v="Complete"/>
    <s v="Valid"/>
    <s v="High(4-5)"/>
    <s v="AGZNN5TNRMDQTOYQT4MQIXJSBLPQ"/>
    <s v="One-Time User"/>
  </r>
  <r>
    <s v="AEGU7MVBA2DNFIKP56VGZ6DXPXHA"/>
    <x v="970"/>
    <n v="5"/>
    <d v="2025-08-08T18:49:54"/>
    <s v="beauty and personal care"/>
    <s v="Listerine"/>
    <s v="Complete"/>
    <s v="Valid"/>
    <s v="High(4-5)"/>
    <s v="AEGU7MVBA2DNFIKP56VGZ6DXPXHA"/>
    <s v="One-Time User"/>
  </r>
  <r>
    <s v="AG2NPTG7JJ4M4FOE5E4SNRPZJDWQ"/>
    <x v="971"/>
    <n v="5"/>
    <d v="2025-08-08T18:50:26"/>
    <s v="beauty and personal care"/>
    <s v="driver"/>
    <s v="Complete"/>
    <s v="Valid"/>
    <s v="High(4-5)"/>
    <s v="AG2NPTG7JJ4M4FOE5E4SNRPZJDWQ"/>
    <s v="One-Time User"/>
  </r>
  <r>
    <s v="AFX5LTZVTUKC7E6EKJI3DPKI5DZQ"/>
    <x v="972"/>
    <n v="4"/>
    <d v="2025-08-08T18:52:25"/>
    <s v="beauty and personal care"/>
    <s v="Good"/>
    <s v="Complete"/>
    <s v="Valid"/>
    <s v="High(4-5)"/>
    <s v="AFX5LTZVTUKC7E6EKJI3DPKI5DZQ"/>
    <s v="One-Time User"/>
  </r>
  <r>
    <s v="AH3CU5V7733T4KSHRZIDXZKDIO6Q"/>
    <x v="973"/>
    <n v="5"/>
    <d v="2025-08-09T06:30:04"/>
    <s v="beauty and personal care"/>
    <s v="Big bottles"/>
    <s v="Complete"/>
    <s v="Valid"/>
    <s v="High(4-5)"/>
    <s v="AH3CU5V7733T4KSHRZIDXZKDIO6Q"/>
    <s v="One-Time User"/>
  </r>
  <r>
    <s v="AGB7TMX5ABHOKBR3XTHI3QEAKG3Q"/>
    <x v="974"/>
    <n v="5"/>
    <d v="2025-08-09T08:08:59"/>
    <s v="beauty and personal care"/>
    <s v="I loved"/>
    <s v="Complete"/>
    <s v="Valid"/>
    <s v="High(4-5)"/>
    <s v="AGB7TMX5ABHOKBR3XTHI3QEAKG3Q"/>
    <s v="One-Time User"/>
  </r>
  <r>
    <s v="AHMZQLWDIL25MP7F3GOD3USAHI4Q"/>
    <x v="975"/>
    <n v="5"/>
    <d v="2025-08-09T20:00:38"/>
    <s v="beauty and personal care"/>
    <s v="good"/>
    <s v="Complete"/>
    <s v="Valid"/>
    <s v="High(4-5)"/>
    <s v="AHMZQLWDIL25MP7F3GOD3USAHI4Q"/>
    <s v="One-Time User"/>
  </r>
  <r>
    <s v="AHRWXTLKJRF2EC3NFRRYXD2T6X6Q"/>
    <x v="976"/>
    <n v="5"/>
    <d v="2025-08-10T00:26:43"/>
    <s v="beauty and personal care"/>
    <s v="easy to use"/>
    <s v="Complete"/>
    <s v="Valid"/>
    <s v="High(4-5)"/>
    <s v="AHRWXTLKJRF2EC3NFRRYXD2T6X6Q"/>
    <s v="One-Time User"/>
  </r>
  <r>
    <s v="AEZJBPHBZ5E4UYGFTHECC4IR57CQ"/>
    <x v="977"/>
    <n v="5"/>
    <d v="2025-08-10T01:23:39"/>
    <s v="beauty and personal care"/>
    <s v="Best stuff â€¦ top to bottom"/>
    <s v="Complete"/>
    <s v="Valid"/>
    <s v="High(4-5)"/>
    <s v="AEZJBPHBZ5E4UYGFTHECC4IR57CQ"/>
    <s v="One-Time User"/>
  </r>
  <r>
    <s v="AGOWZRGT6P5SGPKHHLGAKWMXWRMQ"/>
    <x v="978"/>
    <n v="5"/>
    <d v="2025-08-10T05:45:34"/>
    <s v="beauty and personal care"/>
    <s v="Month wash"/>
    <s v="Complete"/>
    <s v="Valid"/>
    <s v="High(4-5)"/>
    <s v="AGOWZRGT6P5SGPKHHLGAKWMXWRMQ"/>
    <s v="One-Time User"/>
  </r>
  <r>
    <s v="AGIVXSWSSZATLMPLOB5EAV5XAABA"/>
    <x v="979"/>
    <n v="5"/>
    <d v="2025-08-10T07:23:01"/>
    <s v="beauty and personal care"/>
    <s v="Love it"/>
    <s v="Complete"/>
    <s v="Valid"/>
    <s v="High(4-5)"/>
    <s v="AGIVXSWSSZATLMPLOB5EAV5XAABA"/>
    <s v="One-Time User"/>
  </r>
  <r>
    <s v="AGANPYZCUMJGDGN4WWBS4XKXOSGQ"/>
    <x v="980"/>
    <n v="5"/>
    <d v="2025-08-10T18:30:26"/>
    <s v="beauty and personal care"/>
    <s v="Listerine"/>
    <s v="Complete"/>
    <s v="Valid"/>
    <s v="High(4-5)"/>
    <s v="AGANPYZCUMJGDGN4WWBS4XKXOSGQ"/>
    <s v="One-Time User"/>
  </r>
  <r>
    <s v="AGUC5Z4XPKMAFR2KVCAULS2CSA7Q"/>
    <x v="981"/>
    <n v="5"/>
    <d v="2025-08-11T01:32:25"/>
    <s v="beauty and personal care"/>
    <s v="Delivered quickly and good price."/>
    <s v="Complete"/>
    <s v="Valid"/>
    <s v="High(4-5)"/>
    <s v="AGUC5Z4XPKMAFR2KVCAULS2CSA7Q"/>
    <s v="One-Time User"/>
  </r>
  <r>
    <s v="AHWI4MVWIQXS7E7AIWPMOEOTSVIA"/>
    <x v="982"/>
    <n v="5"/>
    <d v="2025-08-11T02:42:21"/>
    <s v="beauty and personal care"/>
    <s v="Great taste,freshen breath"/>
    <s v="Complete"/>
    <s v="Valid"/>
    <s v="High(4-5)"/>
    <s v="AHWI4MVWIQXS7E7AIWPMOEOTSVIA"/>
    <s v="One-Time User"/>
  </r>
  <r>
    <s v="AE6W3UDHBNG2E7Z3KARWTGJEFW6Q"/>
    <x v="983"/>
    <n v="5"/>
    <d v="2025-08-11T22:39:58"/>
    <s v="beauty and personal care"/>
    <s v="Nice"/>
    <s v="Complete"/>
    <s v="Valid"/>
    <s v="High(4-5)"/>
    <s v="AE6W3UDHBNG2E7Z3KARWTGJEFW6Q"/>
    <s v="One-Time User"/>
  </r>
  <r>
    <s v="AHTYT6YXV67FSTSLCGRLZGC736DA"/>
    <x v="984"/>
    <n v="5"/>
    <d v="2025-08-12T05:38:07"/>
    <s v="beauty and personal care"/>
    <s v="Great Value"/>
    <s v="Complete"/>
    <s v="Valid"/>
    <s v="High(4-5)"/>
    <s v="AHTYT6YXV67FSTSLCGRLZGC736DA"/>
    <s v="One-Time User"/>
  </r>
  <r>
    <s v="AE46S6ICTS7QE3FNSSKVIV2TLOXA"/>
    <x v="985"/>
    <n v="5"/>
    <d v="2025-08-12T09:14:39"/>
    <s v="beauty and personal care"/>
    <s v="A"/>
    <s v="Complete"/>
    <s v="Valid"/>
    <s v="High(4-5)"/>
    <s v="AE46S6ICTS7QE3FNSSKVIV2TLOXA"/>
    <s v="One-Time User"/>
  </r>
  <r>
    <s v="AHVL2MW3WKKFHXAQE6MES4UNPZGA"/>
    <x v="986"/>
    <n v="5"/>
    <d v="2025-08-12T13:38:30"/>
    <s v="beauty and personal care"/>
    <s v="Good mouthwash"/>
    <s v="Complete"/>
    <s v="Valid"/>
    <s v="High(4-5)"/>
    <s v="AHVL2MW3WKKFHXAQE6MES4UNPZGA"/>
    <s v="One-Time User"/>
  </r>
  <r>
    <s v="AET7M2UBUPSBPZP766L7JYXQ6LEA"/>
    <x v="987"/>
    <n v="5"/>
    <d v="2025-08-12T13:49:22"/>
    <s v="Grocery &amp; Gourmet Food"/>
    <s v="Great product"/>
    <s v="Complete"/>
    <s v="Valid"/>
    <s v="High(4-5)"/>
    <s v="AET7M2UBUPSBPZP766L7JYXQ6LEA"/>
    <s v="One-Time User"/>
  </r>
  <r>
    <s v="AGMGK4XJNB7YLYPLLBLSA52WS55A"/>
    <x v="988"/>
    <n v="5"/>
    <d v="2025-08-12T14:48:52"/>
    <s v="Grocery &amp; Gourmet Food"/>
    <s v="A+++ Almond Oil"/>
    <s v="Complete"/>
    <s v="Valid"/>
    <s v="High(4-5)"/>
    <s v="AGMGK4XJNB7YLYPLLBLSA52WS55A"/>
    <s v="One-Time User"/>
  </r>
  <r>
    <s v="AGPN2ZIJBAVV6ZELF6YHWH3FTZWQ"/>
    <x v="989"/>
    <n v="5"/>
    <d v="2025-08-12T18:40:54"/>
    <s v="Grocery &amp; Gourmet Food"/>
    <s v="I love this stuff"/>
    <s v="Complete"/>
    <s v="Valid"/>
    <s v="High(4-5)"/>
    <s v="AGPN2ZIJBAVV6ZELF6YHWH3FTZWQ"/>
    <s v="One-Time User"/>
  </r>
  <r>
    <s v="AH3DUC453QRWZYJ3L4XY55OVJIDA"/>
    <x v="990"/>
    <n v="5"/>
    <d v="2025-08-12T19:00:40"/>
    <s v="Grocery &amp; Gourmet Food"/>
    <s v="Great"/>
    <s v="Complete"/>
    <s v="Valid"/>
    <s v="High(4-5)"/>
    <s v="AH3DUC453QRWZYJ3L4XY55OVJIDA"/>
    <s v="One-Time User"/>
  </r>
  <r>
    <s v="AGJQUTI5D2WJNT3QQKITYE6F5PEA"/>
    <x v="991"/>
    <n v="5"/>
    <d v="2025-08-12T22:11:24"/>
    <s v="Grocery &amp; Gourmet Food"/>
    <s v="Scentless and tasteless almond oil"/>
    <s v="Complete"/>
    <s v="Valid"/>
    <s v="High(4-5)"/>
    <s v="AGJQUTI5D2WJNT3QQKITYE6F5PEA"/>
    <s v="One-Time User"/>
  </r>
  <r>
    <s v="AG4MPRXIJGMCKI66JXILGNIVFBCQ"/>
    <x v="992"/>
    <n v="5"/>
    <d v="2025-08-13T02:13:37"/>
    <s v="Grocery &amp; Gourmet Food"/>
    <s v="Great product!"/>
    <s v="Complete"/>
    <s v="Valid"/>
    <s v="High(4-5)"/>
    <s v="AG4MPRXIJGMCKI66JXILGNIVFBCQ"/>
    <s v="One-Time User"/>
  </r>
  <r>
    <s v="AFBCFLVP7TMU2YQ4YMSA3DE64QRQ"/>
    <x v="993"/>
    <n v="5"/>
    <d v="2025-08-13T05:18:43"/>
    <s v="Grocery &amp; Gourmet Food"/>
    <s v="Great source of natural Vitamin E"/>
    <s v="Complete"/>
    <s v="Valid"/>
    <s v="High(4-5)"/>
    <s v="AFBCFLVP7TMU2YQ4YMSA3DE64QRQ"/>
    <s v="One-Time User"/>
  </r>
  <r>
    <s v="AGEN2LS7F4TO2MTYEFNHODGETCKQ"/>
    <x v="994"/>
    <n v="4"/>
    <d v="2025-08-13T17:43:57"/>
    <s v="Grocery &amp; Gourmet Food"/>
    <s v="Great product"/>
    <s v="Complete"/>
    <s v="Valid"/>
    <s v="High(4-5)"/>
    <s v="AGEN2LS7F4TO2MTYEFNHODGETCKQ"/>
    <s v="One-Time User"/>
  </r>
  <r>
    <s v="AETQ6FGY75OFRTVTVJD6QRHQU4DA"/>
    <x v="995"/>
    <n v="4"/>
    <d v="2025-08-13T19:55:00"/>
    <s v="Grocery &amp; Gourmet Food"/>
    <s v="Changing?"/>
    <s v="Complete"/>
    <s v="Valid"/>
    <s v="High(4-5)"/>
    <s v="AETQ6FGY75OFRTVTVJD6QRHQU4DA"/>
    <s v="One-Time User"/>
  </r>
  <r>
    <s v="AEIJSGWZPSZWFMUTEUYKZX2PXYPA"/>
    <x v="996"/>
    <n v="4"/>
    <d v="2025-08-13T22:21:05"/>
    <s v="Grocery &amp; Gourmet Food"/>
    <s v="Why Is My Latest Order A DIfferent Color ?"/>
    <s v="Complete"/>
    <s v="Valid"/>
    <s v="High(4-5)"/>
    <s v="AEIJSGWZPSZWFMUTEUYKZX2PXYPA"/>
    <s v="One-Time User"/>
  </r>
  <r>
    <s v="AGOCIO2DIRMQHAHSWVHZP2ATTLCA"/>
    <x v="997"/>
    <n v="5"/>
    <d v="2025-08-14T02:01:09"/>
    <s v="Grocery &amp; Gourmet Food"/>
    <s v="GREAT PRODUCT, AND SO MUCH CHEAPER TO BUY BY ..."/>
    <s v="Complete"/>
    <s v="Valid"/>
    <s v="High(4-5)"/>
    <s v="AGOCIO2DIRMQHAHSWVHZP2ATTLCA"/>
    <s v="One-Time User"/>
  </r>
  <r>
    <s v="AF5WQ4FLPVSFDRPEVWUBKVKBQOWA"/>
    <x v="998"/>
    <n v="5"/>
    <d v="2025-08-14T05:16:39"/>
    <s v="Grocery &amp; Gourmet Food"/>
    <s v="Itâ€™s what I was looking for"/>
    <s v="Complete"/>
    <s v="Valid"/>
    <s v="High(4-5)"/>
    <s v="AF5WQ4FLPVSFDRPEVWUBKVKBQOWA"/>
    <s v="One-Time User"/>
  </r>
  <r>
    <s v="AFBBALOVIYNUK4P3777VX5IYJISA"/>
    <x v="999"/>
    <n v="5"/>
    <d v="2025-08-14T05:50:59"/>
    <s v="Grocery &amp; Gourmet Food"/>
    <s v="Quality product, quality price!"/>
    <s v="Complete"/>
    <s v="Valid"/>
    <s v="High(4-5)"/>
    <s v="AFBBALOVIYNUK4P3777VX5IYJISA"/>
    <s v="One-Time User"/>
  </r>
  <r>
    <s v="AEJSCZVFTOMWZB2YGNDRFQ2FOCBQ"/>
    <x v="1000"/>
    <n v="5"/>
    <d v="2025-08-14T11:29:18"/>
    <s v="Grocery &amp; Gourmet Food"/>
    <s v="Product is consistently excellent."/>
    <s v="Complete"/>
    <s v="Valid"/>
    <s v="High(4-5)"/>
    <s v="AEJSCZVFTOMWZB2YGNDRFQ2FOCBQ"/>
    <s v="One-Time User"/>
  </r>
  <r>
    <s v="AGKFJA73UNA44RW4JUTUZRMYAIIQ"/>
    <x v="1001"/>
    <n v="5"/>
    <d v="2025-08-14T20:29:27"/>
    <s v="Grocery &amp; Gourmet Food"/>
    <s v="No Scent Whatsoever!"/>
    <s v="Complete"/>
    <s v="Valid"/>
    <s v="High(4-5)"/>
    <s v="AGKFJA73UNA44RW4JUTUZRMYAIIQ"/>
    <s v="One-Time User"/>
  </r>
  <r>
    <s v="AH4SBESOJS3KMLNXD62AOX24MSUA"/>
    <x v="1002"/>
    <n v="5"/>
    <d v="2025-08-15T05:22:57"/>
    <s v="Grocery &amp; Gourmet Food"/>
    <s v="Spices up love life BIG TIME"/>
    <s v="Complete"/>
    <s v="Valid"/>
    <s v="High(4-5)"/>
    <s v="AH4SBESOJS3KMLNXD62AOX24MSUA"/>
    <s v="One-Time User"/>
  </r>
  <r>
    <s v="AG35G5SHT2FTWTKAAO4QSBK6U3DQ"/>
    <x v="1003"/>
    <n v="5"/>
    <d v="2025-08-15T11:25:06"/>
    <s v="Grocery &amp; Gourmet Food"/>
    <s v="Used as body oil"/>
    <s v="Complete"/>
    <s v="Valid"/>
    <s v="High(4-5)"/>
    <s v="AG35G5SHT2FTWTKAAO4QSBK6U3DQ"/>
    <s v="One-Time User"/>
  </r>
  <r>
    <s v="AHK7WAVH4GNXA4KUGOTRNJSJ7CIQ"/>
    <x v="1004"/>
    <n v="5"/>
    <d v="2025-08-15T14:55:15"/>
    <s v="Grocery &amp; Gourmet Food"/>
    <s v="Good quality"/>
    <s v="Complete"/>
    <s v="Valid"/>
    <s v="High(4-5)"/>
    <s v="AHK7WAVH4GNXA4KUGOTRNJSJ7CIQ"/>
    <s v="One-Time User"/>
  </r>
  <r>
    <s v="AFCZFSCEV6GTRU2CGRI4YY7EE6AQ"/>
    <x v="1005"/>
    <n v="5"/>
    <d v="2025-08-15T16:13:12"/>
    <s v="Grocery &amp; Gourmet Food"/>
    <s v="I moisturize my skin with this!"/>
    <s v="Complete"/>
    <s v="Valid"/>
    <s v="High(4-5)"/>
    <s v="AFCZFSCEV6GTRU2CGRI4YY7EE6AQ"/>
    <s v="One-Time User"/>
  </r>
  <r>
    <s v="AG3EEAF3BDGFIWF4Q6PZB4SBXBAQ"/>
    <x v="1006"/>
    <n v="5"/>
    <d v="2025-08-15T20:00:52"/>
    <s v="Grocery &amp; Gourmet Food"/>
    <s v="Great stuff!!"/>
    <s v="Complete"/>
    <s v="Valid"/>
    <s v="High(4-5)"/>
    <s v="AG3EEAF3BDGFIWF4Q6PZB4SBXBAQ"/>
    <s v="One-Time User"/>
  </r>
  <r>
    <s v="AEUCP7JM32USGMTFVFS7YUCVBH3Q"/>
    <x v="1007"/>
    <n v="5"/>
    <d v="2025-08-15T20:55:47"/>
    <s v="Health, Wellness &amp; Medical Supplies"/>
    <s v="AMAZING!!!"/>
    <s v="Complete"/>
    <s v="Valid"/>
    <s v="High(4-5)"/>
    <s v="AEUCP7JM32USGMTFVFS7YUCVBH3Q"/>
    <s v="One-Time User"/>
  </r>
  <r>
    <s v="AHK2WGLW2YJV2USLJYV6CINFXR6Q"/>
    <x v="1008"/>
    <n v="5"/>
    <d v="2025-08-16T00:44:10"/>
    <s v="Health, Wellness &amp; Medical Supplies"/>
    <s v="Seven Minerals Magnesium Oil Spray: Because Your Muscles Deserve to Chill"/>
    <s v="Complete"/>
    <s v="Valid"/>
    <s v="High(4-5)"/>
    <s v="AHK2WGLW2YJV2USLJYV6CINFXR6Q"/>
    <s v="One-Time User"/>
  </r>
  <r>
    <s v="AHXA6SBAZIKMBCHY5RMGTCPGIEOQ"/>
    <x v="1009"/>
    <n v="4"/>
    <d v="2025-08-16T07:40:03"/>
    <s v="Health, Wellness &amp; Medical Supplies"/>
    <s v="Sevenâ€™s Pure Magnesium Oil Spray"/>
    <s v="Complete"/>
    <s v="Valid"/>
    <s v="High(4-5)"/>
    <s v="AHXA6SBAZIKMBCHY5RMGTCPGIEOQ"/>
    <s v="One-Time User"/>
  </r>
  <r>
    <s v="AFD7E4ETG24KKWCW2SB5PCFJYJAQ"/>
    <x v="1010"/>
    <n v="5"/>
    <d v="2025-08-16T22:39:21"/>
    <s v="Health, Wellness &amp; Medical Supplies"/>
    <s v="Quite impressed!"/>
    <s v="Complete"/>
    <s v="Valid"/>
    <s v="High(4-5)"/>
    <s v="AFD7E4ETG24KKWCW2SB5PCFJYJAQ"/>
    <s v="One-Time User"/>
  </r>
  <r>
    <s v="AEOVVFJZYKC6ZGF5IEICKDYAMCUA"/>
    <x v="1011"/>
    <n v="5"/>
    <d v="2025-08-17T00:22:56"/>
    <s v="Health, Wellness &amp; Medical Supplies"/>
    <s v="Pain relief and sleep aid"/>
    <s v="Complete"/>
    <s v="Valid"/>
    <s v="High(4-5)"/>
    <s v="AEOVVFJZYKC6ZGF5IEICKDYAMCUA"/>
    <s v="One-Time User"/>
  </r>
  <r>
    <s v="AGFTUJ45WWZQC3GZJP4QEY5TYJHQ"/>
    <x v="1012"/>
    <n v="5"/>
    <d v="2025-08-17T04:33:54"/>
    <s v="Health, Wellness &amp; Medical Supplies"/>
    <s v="Magnesium spray as deodorant"/>
    <s v="Complete"/>
    <s v="Valid"/>
    <s v="High(4-5)"/>
    <s v="AGFTUJ45WWZQC3GZJP4QEY5TYJHQ"/>
    <s v="One-Time User"/>
  </r>
  <r>
    <s v="AGQT2IMVKFVEIOXXZRH7DFNPCNQA"/>
    <x v="1013"/>
    <n v="4"/>
    <d v="2025-08-17T11:26:04"/>
    <s v="Health, Wellness &amp; Medical Supplies"/>
    <s v="The good -- Muscle Relaxation and Better  The bad -- faulty sprayer bottle"/>
    <s v="Complete"/>
    <s v="Valid"/>
    <s v="High(4-5)"/>
    <s v="AGQT2IMVKFVEIOXXZRH7DFNPCNQA"/>
    <s v="One-Time User"/>
  </r>
  <r>
    <s v="AEWQSII5T6D55JS3PQCHGWUJ5XSQ"/>
    <x v="1014"/>
    <n v="5"/>
    <d v="2025-08-17T12:39:33"/>
    <s v="Health, Wellness &amp; Medical Supplies"/>
    <s v="If ya stankin, buy THIS!!!"/>
    <s v="Complete"/>
    <s v="Valid"/>
    <s v="High(4-5)"/>
    <s v="AEWQSII5T6D55JS3PQCHGWUJ5XSQ"/>
    <s v="One-Time User"/>
  </r>
  <r>
    <s v="AEYKJ7VN2ZLPAQJQLSGBNSUHAXHQ"/>
    <x v="1015"/>
    <n v="4"/>
    <d v="2025-08-17T13:27:06"/>
    <s v="Health, Wellness &amp; Medical Supplies"/>
    <s v="Good product!"/>
    <s v="Complete"/>
    <s v="Valid"/>
    <s v="High(4-5)"/>
    <s v="AEYKJ7VN2ZLPAQJQLSGBNSUHAXHQ"/>
    <s v="One-Time User"/>
  </r>
  <r>
    <s v="AFI6ETKX7ZA6T4ZQTPJY5S75BFBA"/>
    <x v="1016"/>
    <n v="4"/>
    <d v="2025-08-17T20:21:15"/>
    <s v="Health, Wellness &amp; Medical Supplies"/>
    <s v="Magnesium Spray"/>
    <s v="Complete"/>
    <s v="Valid"/>
    <s v="High(4-5)"/>
    <s v="AFI6ETKX7ZA6T4ZQTPJY5S75BFBA"/>
    <s v="One-Time User"/>
  </r>
  <r>
    <s v="AH7PXYOHN2T5DO7LCHDUVL7IR7TA"/>
    <x v="1017"/>
    <n v="4"/>
    <d v="2025-08-17T23:20:53"/>
    <s v="Health, Wellness &amp; Medical Supplies"/>
    <s v="Very Good"/>
    <s v="Complete"/>
    <s v="Valid"/>
    <s v="High(4-5)"/>
    <s v="AH7PXYOHN2T5DO7LCHDUVL7IR7TA"/>
    <s v="One-Time User"/>
  </r>
  <r>
    <s v="AGTXLKP3772TXG6K3I7S6KB3UHTA"/>
    <x v="1018"/>
    <n v="4"/>
    <d v="2025-08-18T01:14:14"/>
    <s v="Health, Wellness &amp; Medical Supplies"/>
    <s v="Mildly Relaxing Relief Magnesium Oil Spray"/>
    <s v="Complete"/>
    <s v="Valid"/>
    <s v="High(4-5)"/>
    <s v="AGTXLKP3772TXG6K3I7S6KB3UHTA"/>
    <s v="One-Time User"/>
  </r>
  <r>
    <s v="AF73I2LKCQ6TW2V4DC6YBOFEQN4Q"/>
    <x v="1019"/>
    <n v="4"/>
    <d v="2025-08-18T04:52:49"/>
    <s v="Health, Wellness &amp; Medical Supplies"/>
    <s v="Bought it to help with sleep"/>
    <s v="Complete"/>
    <s v="Valid"/>
    <s v="High(4-5)"/>
    <s v="AF73I2LKCQ6TW2V4DC6YBOFEQN4Q"/>
    <s v="One-Time User"/>
  </r>
  <r>
    <s v="AGFW3YBZ7DZ7QDXBXERY7D7POYVQ"/>
    <x v="1020"/>
    <n v="4"/>
    <d v="2025-08-18T07:47:20"/>
    <s v="Health, Wellness &amp; Medical Supplies"/>
    <s v="Just a few days"/>
    <s v="Complete"/>
    <s v="Valid"/>
    <s v="High(4-5)"/>
    <s v="AGFW3YBZ7DZ7QDXBXERY7D7POYVQ"/>
    <s v="One-Time User"/>
  </r>
  <r>
    <s v="AEBAAPVQN3L3USAWGTXCO74Q6ADQ"/>
    <x v="1021"/>
    <n v="4"/>
    <d v="2025-08-18T20:50:25"/>
    <s v="Health, Wellness &amp; Medical Supplies"/>
    <s v="Defective Pump"/>
    <s v="Complete"/>
    <s v="Valid"/>
    <s v="High(4-5)"/>
    <s v="AEBAAPVQN3L3USAWGTXCO74Q6ADQ"/>
    <s v="One-Time User"/>
  </r>
  <r>
    <s v="AGWCYQUL4XCVQSNBHVSUCVM3CV3A"/>
    <x v="1022"/>
    <n v="4"/>
    <d v="2025-08-18T22:45:07"/>
    <s v="Health, Wellness &amp; Medical Supplies"/>
    <s v="Easy to apply and no smell"/>
    <s v="Complete"/>
    <s v="Valid"/>
    <s v="High(4-5)"/>
    <s v="AGWCYQUL4XCVQSNBHVSUCVM3CV3A"/>
    <s v="One-Time User"/>
  </r>
  <r>
    <s v="AHETL5ATJ5EGYZB7T4ZRQ7KDKJ7Q"/>
    <x v="1023"/>
    <n v="4"/>
    <d v="2025-08-19T02:15:49"/>
    <s v="Health, Wellness &amp; Medical Supplies"/>
    <s v="Magnesium spray"/>
    <s v="Complete"/>
    <s v="Valid"/>
    <s v="High(4-5)"/>
    <s v="AHETL5ATJ5EGYZB7T4ZRQ7KDKJ7Q"/>
    <s v="One-Time User"/>
  </r>
  <r>
    <s v="AHQBLDO34EUDWXR22SKZBZGDHOAA"/>
    <x v="1024"/>
    <n v="5"/>
    <d v="2025-08-19T14:43:17"/>
    <s v="Health, Wellness &amp; Medical Supplies"/>
    <s v="Pure Magnesium oil spray Works for real"/>
    <s v="Complete"/>
    <s v="Valid"/>
    <s v="High(4-5)"/>
    <s v="AHQBLDO34EUDWXR22SKZBZGDHOAA"/>
    <s v="One-Time User"/>
  </r>
  <r>
    <s v="AGEBOEUYH662L5R3YQF3UIZYRSAA"/>
    <x v="1025"/>
    <n v="5"/>
    <d v="2025-08-19T21:19:12"/>
    <s v="Health, Wellness &amp; Medical Supplies"/>
    <s v="2/14 update- replacement sent for pump doesnâ€™t work-"/>
    <s v="Complete"/>
    <s v="Valid"/>
    <s v="High(4-5)"/>
    <s v="AGEBOEUYH662L5R3YQF3UIZYRSAA"/>
    <s v="One-Time User"/>
  </r>
  <r>
    <s v="AGWS5JMHSZOAWLXQWM2JVJDZUH3Q"/>
    <x v="1026"/>
    <n v="4"/>
    <d v="2025-08-20T02:07:45"/>
    <s v="Health, Wellness &amp; Medical Supplies"/>
    <s v="It might be the answer to my prayers to stop the leg cramps"/>
    <s v="Complete"/>
    <s v="Valid"/>
    <s v="High(4-5)"/>
    <s v="AGWS5JMHSZOAWLXQWM2JVJDZUH3Q"/>
    <s v="One-Time User"/>
  </r>
  <r>
    <s v="AFIPN24XP477D53LS3H34RC4C4OQ"/>
    <x v="1027"/>
    <n v="5"/>
    <d v="2025-08-20T02:12:44"/>
    <s v="kitchen"/>
    <s v="Great cookware that cooks, looks and feels expensive but at a reasonable price!"/>
    <s v="Complete"/>
    <s v="Valid"/>
    <s v="High(4-5)"/>
    <s v="AFIPN24XP477D53LS3H34RC4C4OQ"/>
    <s v="One-Time User"/>
  </r>
  <r>
    <s v="AHDIOHTEZZF65F23QFAURD2N34EA"/>
    <x v="1028"/>
    <n v="5"/>
    <d v="2025-08-20T06:01:04"/>
    <s v="kitchen"/>
    <s v="Best pan ever"/>
    <s v="Complete"/>
    <s v="Valid"/>
    <s v="High(4-5)"/>
    <s v="AHDIOHTEZZF65F23QFAURD2N34EA"/>
    <s v="One-Time User"/>
  </r>
  <r>
    <s v="AHQN7KIFLYSH5L6IGDXV6YCALCTQ"/>
    <x v="1029"/>
    <n v="5"/>
    <d v="2025-08-20T10:04:57"/>
    <s v="kitchen"/>
    <s v="Truly Nonstick and Perfect for Everyday Cooking"/>
    <s v="Complete"/>
    <s v="Valid"/>
    <s v="High(4-5)"/>
    <s v="AHQN7KIFLYSH5L6IGDXV6YCALCTQ"/>
    <s v="One-Time User"/>
  </r>
  <r>
    <s v="AHFNMEFUAES6CWNR6CFEMS7M7H2A"/>
    <x v="1030"/>
    <n v="5"/>
    <d v="2025-08-20T12:18:17"/>
    <s v="kitchen"/>
    <s v="Eggs slide right off! ðŸ‘ðŸ¼"/>
    <s v="Complete"/>
    <s v="Valid"/>
    <s v="High(4-5)"/>
    <s v="AHFNMEFUAES6CWNR6CFEMS7M7H2A"/>
    <s v="One-Time User"/>
  </r>
  <r>
    <s v="AGQPTI4FFUEFLGBORZSRA4TL4WAA"/>
    <x v="1031"/>
    <n v="4"/>
    <d v="2025-08-20T12:34:02"/>
    <s v="kitchen"/>
    <s v="Great quality pan but so many restrictions"/>
    <s v="Complete"/>
    <s v="Valid"/>
    <s v="High(4-5)"/>
    <s v="AGQPTI4FFUEFLGBORZSRA4TL4WAA"/>
    <s v="One-Time User"/>
  </r>
  <r>
    <s v="AGTQZPBXJH3COEQ3RBSLPA7MIOBQ"/>
    <x v="1032"/>
    <n v="5"/>
    <d v="2025-08-20T14:56:06"/>
    <s v="kitchen"/>
    <s v="Perfect pan"/>
    <s v="Complete"/>
    <s v="Valid"/>
    <s v="High(4-5)"/>
    <s v="AGTQZPBXJH3COEQ3RBSLPA7MIOBQ"/>
    <s v="One-Time User"/>
  </r>
  <r>
    <s v="AENIXBOYRNDAYL3UBMVTK5YJA6MA"/>
    <x v="1033"/>
    <n v="5"/>
    <d v="2025-08-20T16:26:49"/>
    <s v="kitchen"/>
    <s v="GREAT Pan"/>
    <s v="Complete"/>
    <s v="Valid"/>
    <s v="High(4-5)"/>
    <s v="AENIXBOYRNDAYL3UBMVTK5YJA6MA"/>
    <s v="One-Time User"/>
  </r>
  <r>
    <s v="AH2BAA6TBWYDJKPLIGTTY4F5PMOQ"/>
    <x v="1034"/>
    <n v="5"/>
    <d v="2025-08-20T18:29:34"/>
    <s v="kitchen"/>
    <s v="Reliable and affordable option"/>
    <s v="Complete"/>
    <s v="Valid"/>
    <s v="High(4-5)"/>
    <s v="AH2BAA6TBWYDJKPLIGTTY4F5PMOQ"/>
    <s v="One-Time User"/>
  </r>
  <r>
    <s v="AHCEMMPVOVX3DMPUGHXUKMOCIUPA"/>
    <x v="1035"/>
    <n v="5"/>
    <d v="2025-08-21T06:06:20"/>
    <s v="kitchen"/>
    <s v="Non-stick on first use at least"/>
    <s v="Complete"/>
    <s v="Valid"/>
    <s v="High(4-5)"/>
    <s v="AHCEMMPVOVX3DMPUGHXUKMOCIUPA"/>
    <s v="One-Time User"/>
  </r>
  <r>
    <s v="AEDJHFVPCIQZ4WD6ZYGOC6W7VBYA"/>
    <x v="1036"/>
    <n v="5"/>
    <d v="2025-08-21T14:34:05"/>
    <s v="kitchen"/>
    <s v="Cooks eggs perfectly"/>
    <s v="Complete"/>
    <s v="Valid"/>
    <s v="High(4-5)"/>
    <s v="AEDJHFVPCIQZ4WD6ZYGOC6W7VBYA"/>
    <s v="One-Time User"/>
  </r>
  <r>
    <s v="AGGV4QCK3SXE67733JE4VSC6WOPA"/>
    <x v="1037"/>
    <n v="4"/>
    <d v="2025-08-21T18:36:14"/>
    <s v="kitchen"/>
    <s v="Really like this pan, but its handle sticks up to high.."/>
    <s v="Complete"/>
    <s v="Valid"/>
    <s v="High(4-5)"/>
    <s v="AGGV4QCK3SXE67733JE4VSC6WOPA"/>
    <s v="One-Time User"/>
  </r>
  <r>
    <s v="AF4AMROQPHCCC3SURH3R52CNJ3FQ"/>
    <x v="1038"/>
    <n v="5"/>
    <d v="2025-08-22T04:14:30"/>
    <s v="kitchen"/>
    <s v="No sticking!"/>
    <s v="Complete"/>
    <s v="Valid"/>
    <s v="High(4-5)"/>
    <s v="AF4AMROQPHCCC3SURH3R52CNJ3FQ"/>
    <s v="One-Time User"/>
  </r>
  <r>
    <s v="AEJ5QPHZJXL4NDWWQYCC3BZAQRZQ"/>
    <x v="1039"/>
    <n v="5"/>
    <d v="2025-08-22T19:13:16"/>
    <s v="kitchen"/>
    <s v="Great pan great price"/>
    <s v="Complete"/>
    <s v="Valid"/>
    <s v="High(4-5)"/>
    <s v="AEJ5QPHZJXL4NDWWQYCC3BZAQRZQ"/>
    <s v="One-Time User"/>
  </r>
  <r>
    <s v="AFHV3UDP7TXIE4WWSLD7ZY22QKIQ"/>
    <x v="1040"/>
    <n v="5"/>
    <d v="2025-08-23T06:43:17"/>
    <s v="kitchen"/>
    <s v="Take Proper Care Of Sensarte Pans For 5 Star Results"/>
    <s v="Complete"/>
    <s v="Valid"/>
    <s v="High(4-5)"/>
    <s v="AFHV3UDP7TXIE4WWSLD7ZY22QKIQ"/>
    <s v="One-Time User"/>
  </r>
  <r>
    <s v="AEBXXQNMQNXBCDFAN574H3ZBF7RQ"/>
    <x v="1041"/>
    <n v="5"/>
    <d v="2025-08-23T11:01:08"/>
    <s v="kitchen"/>
    <s v="Better than pans that are twice the priceâ€¦bought two more!"/>
    <s v="Complete"/>
    <s v="Valid"/>
    <s v="High(4-5)"/>
    <s v="AEBXXQNMQNXBCDFAN574H3ZBF7RQ"/>
    <s v="One-Time User"/>
  </r>
  <r>
    <s v="AGSL2NBRHPVUCYHVJ5BEVEENVOKQ"/>
    <x v="1042"/>
    <n v="5"/>
    <d v="2025-08-23T11:08:04"/>
    <s v="kitchen"/>
    <s v="Such a great buy!"/>
    <s v="Complete"/>
    <s v="Valid"/>
    <s v="High(4-5)"/>
    <s v="AGSL2NBRHPVUCYHVJ5BEVEENVOKQ"/>
    <s v="One-Time User"/>
  </r>
  <r>
    <s v="AGNR4TRG4A6K4MCPCFYVIGEEE7KQ"/>
    <x v="1043"/>
    <n v="5"/>
    <d v="2025-08-23T21:25:21"/>
    <s v="kitchen"/>
    <s v="Beautiful modern sleek pan"/>
    <s v="Complete"/>
    <s v="Valid"/>
    <s v="High(4-5)"/>
    <s v="AGNR4TRG4A6K4MCPCFYVIGEEE7KQ"/>
    <s v="One-Time User"/>
  </r>
  <r>
    <s v="AGZYDJVHTGPUOXFQ3TYC6TD7K3HQ"/>
    <x v="1044"/>
    <n v="5"/>
    <d v="2025-08-24T07:19:45"/>
    <s v="kitchen"/>
    <s v="Love this pan"/>
    <s v="Complete"/>
    <s v="Valid"/>
    <s v="High(4-5)"/>
    <s v="AGZYDJVHTGPUOXFQ3TYC6TD7K3HQ"/>
    <s v="One-Time User"/>
  </r>
  <r>
    <s v="AHUVGNVWTJGYHDRLPUT2SIRO26RA"/>
    <x v="1045"/>
    <n v="5"/>
    <d v="2025-08-24T10:16:33"/>
    <s v="kitchen"/>
    <s v="Very good, large pan"/>
    <s v="Complete"/>
    <s v="Valid"/>
    <s v="High(4-5)"/>
    <s v="AHUVGNVWTJGYHDRLPUT2SIRO26RA"/>
    <s v="One-Time User"/>
  </r>
  <r>
    <s v="AEQILMLBH3ZIVB6KZZF56VAREURA"/>
    <x v="1046"/>
    <n v="5"/>
    <d v="2025-08-24T11:17:24"/>
    <s v="kitchen"/>
    <s v="The perfect sausage gravy pan for biscuits and gravy!"/>
    <s v="Complete"/>
    <s v="Valid"/>
    <s v="High(4-5)"/>
    <s v="AEQILMLBH3ZIVB6KZZF56VAREURA"/>
    <s v="One-Time User"/>
  </r>
  <r>
    <s v="AF4WP3B64TITIYYTKFL4E264LJFQ"/>
    <x v="1047"/>
    <n v="5"/>
    <d v="2025-08-24T12:07:05"/>
    <s v="Pet Supplies"/>
    <s v="My Dog Loves It!"/>
    <s v="Complete"/>
    <s v="Valid"/>
    <s v="High(4-5)"/>
    <s v="AF4WP3B64TITIYYTKFL4E264LJFQ"/>
    <s v="One-Time User"/>
  </r>
  <r>
    <s v="AHFLVYTMWTKKSYVQ22H5UEASHCXQ"/>
    <x v="1048"/>
    <n v="5"/>
    <d v="2025-08-24T13:51:54"/>
    <s v="Pet Supplies"/>
    <s v="My Toy Poodle devours it"/>
    <s v="Complete"/>
    <s v="Valid"/>
    <s v="High(4-5)"/>
    <s v="AHFLVYTMWTKKSYVQ22H5UEASHCXQ"/>
    <s v="One-Time User"/>
  </r>
  <r>
    <s v="AHFITXEHTGORFO3YO6YSEYQXEHTA"/>
    <x v="1049"/>
    <n v="5"/>
    <d v="2025-08-24T14:29:44"/>
    <s v="Pet Supplies"/>
    <s v="Decent value"/>
    <s v="Complete"/>
    <s v="Valid"/>
    <s v="High(4-5)"/>
    <s v="AHFITXEHTGORFO3YO6YSEYQXEHTA"/>
    <s v="One-Time User"/>
  </r>
  <r>
    <s v="AE3ZGW5QEAXS56LJUCSU7DAQ6G2Q"/>
    <x v="1050"/>
    <n v="5"/>
    <d v="2025-08-24T18:15:21"/>
    <s v="Pet Supplies"/>
    <s v="Dog food"/>
    <s v="Complete"/>
    <s v="Valid"/>
    <s v="High(4-5)"/>
    <s v="AE3ZGW5QEAXS56LJUCSU7DAQ6G2Q"/>
    <s v="One-Time User"/>
  </r>
  <r>
    <s v="AHUOJ3HBKVVMUKUBNXFPPDRXR4MA"/>
    <x v="1051"/>
    <n v="4"/>
    <d v="2025-08-24T19:57:24"/>
    <s v="Pet Supplies"/>
    <s v="Good quality product, good price"/>
    <s v="Complete"/>
    <s v="Valid"/>
    <s v="High(4-5)"/>
    <s v="AHUOJ3HBKVVMUKUBNXFPPDRXR4MA"/>
    <s v="One-Time User"/>
  </r>
  <r>
    <s v="AHMUR6CSCHC2PA6YHLQL6TGCZKUA"/>
    <x v="1052"/>
    <n v="5"/>
    <d v="2025-08-25T11:05:42"/>
    <s v="Pet Supplies"/>
    <s v="What a great value."/>
    <s v="Complete"/>
    <s v="Valid"/>
    <s v="High(4-5)"/>
    <s v="AHMUR6CSCHC2PA6YHLQL6TGCZKUA"/>
    <s v="One-Time User"/>
  </r>
  <r>
    <s v="AEAEJEGSI4PFVEPN56QEI6NEPIUQ"/>
    <x v="1053"/>
    <n v="5"/>
    <d v="2025-08-25T12:00:49"/>
    <s v="Pet Supplies"/>
    <s v="Dog likes these"/>
    <s v="Complete"/>
    <s v="Valid"/>
    <s v="High(4-5)"/>
    <s v="AEAEJEGSI4PFVEPN56QEI6NEPIUQ"/>
    <s v="One-Time User"/>
  </r>
  <r>
    <s v="AHOHXS4Z44XSTVPCNYY6BSL55VJA"/>
    <x v="1054"/>
    <n v="5"/>
    <d v="2025-08-25T13:30:44"/>
    <s v="Pet Supplies"/>
    <s v="My dog loves these."/>
    <s v="Complete"/>
    <s v="Valid"/>
    <s v="High(4-5)"/>
    <s v="AHOHXS4Z44XSTVPCNYY6BSL55VJA"/>
    <s v="One-Time User"/>
  </r>
  <r>
    <s v="AF2GJU32A7YF5BP2M7UJEVQAPDWQ"/>
    <x v="1055"/>
    <n v="5"/>
    <d v="2025-08-25T16:52:30"/>
    <s v="Pet Supplies"/>
    <s v="2 out of 3 dogs love it."/>
    <s v="Complete"/>
    <s v="Valid"/>
    <s v="High(4-5)"/>
    <s v="AF2GJU32A7YF5BP2M7UJEVQAPDWQ"/>
    <s v="One-Time User"/>
  </r>
  <r>
    <s v="AFZDBKSTBZDA7G7XGLWPSV52PNBQ"/>
    <x v="1056"/>
    <n v="5"/>
    <d v="2025-08-25T18:10:18"/>
    <s v="Pet Supplies"/>
    <s v="Doggy approved."/>
    <s v="Complete"/>
    <s v="Valid"/>
    <s v="High(4-5)"/>
    <s v="AFZDBKSTBZDA7G7XGLWPSV52PNBQ"/>
    <s v="One-Time User"/>
  </r>
  <r>
    <s v="AHMJKLHEXOYJ5UOJ7I5XEG6Q33GQ"/>
    <x v="1057"/>
    <n v="5"/>
    <d v="2025-08-26T00:42:13"/>
    <s v="Pet Supplies"/>
    <s v="Best wet dog food ever!"/>
    <s v="Complete"/>
    <s v="Valid"/>
    <s v="High(4-5)"/>
    <s v="AHMJKLHEXOYJ5UOJ7I5XEG6Q33GQ"/>
    <s v="One-Time User"/>
  </r>
  <r>
    <s v="AGP6LXDXY2SL4Y3D7TBOCTVL3KOA"/>
    <x v="1058"/>
    <n v="5"/>
    <d v="2025-08-26T09:29:10"/>
    <s v="Pet Supplies"/>
    <s v="I put 5 stars for the attention"/>
    <s v="Complete"/>
    <s v="Valid"/>
    <s v="High(4-5)"/>
    <s v="AGP6LXDXY2SL4Y3D7TBOCTVL3KOA"/>
    <s v="One-Time User"/>
  </r>
  <r>
    <s v="AFGLBJK4MQUYDYIQ4I6IG4CM76LQ"/>
    <x v="1059"/>
    <n v="5"/>
    <d v="2025-08-26T13:14:59"/>
    <s v="Pet Supplies"/>
    <s v="Great"/>
    <s v="Complete"/>
    <s v="Valid"/>
    <s v="High(4-5)"/>
    <s v="AFGLBJK4MQUYDYIQ4I6IG4CM76LQ"/>
    <s v="One-Time User"/>
  </r>
  <r>
    <s v="AHI47344HANKGBWX6ROCDDELZOCA"/>
    <x v="1060"/>
    <n v="5"/>
    <d v="2025-08-26T22:20:00"/>
    <s v="Pet Supplies"/>
    <s v="Dog loves it"/>
    <s v="Complete"/>
    <s v="Valid"/>
    <s v="High(4-5)"/>
    <s v="AHI47344HANKGBWX6ROCDDELZOCA"/>
    <s v="One-Time User"/>
  </r>
  <r>
    <s v="AEKX7YXDJPANUWGENYW6N3435UTA"/>
    <x v="1061"/>
    <n v="5"/>
    <d v="2025-08-28T01:00:53"/>
    <s v="Pet Supplies"/>
    <s v="Saves on wasting some of the food that got spoiled."/>
    <s v="Complete"/>
    <s v="Valid"/>
    <s v="High(4-5)"/>
    <s v="AEKX7YXDJPANUWGENYW6N3435UTA"/>
    <s v="One-Time User"/>
  </r>
  <r>
    <s v="AEK66BL2KN7APXF6Y5ZXBJHF4DFQ"/>
    <x v="1062"/>
    <n v="5"/>
    <d v="2025-08-28T04:43:09"/>
    <s v="Pet Supplies"/>
    <s v="My old yorkie loves it"/>
    <s v="Complete"/>
    <s v="Valid"/>
    <s v="High(4-5)"/>
    <s v="AEK66BL2KN7APXF6Y5ZXBJHF4DFQ"/>
    <s v="One-Time User"/>
  </r>
  <r>
    <s v="AFZ2OEN4V4ZYVP66SMIYDFSZRD3Q"/>
    <x v="1063"/>
    <n v="5"/>
    <d v="2025-08-28T19:08:21"/>
    <s v="Pet Supplies"/>
    <s v="Corgi Likes It"/>
    <s v="Complete"/>
    <s v="Valid"/>
    <s v="High(4-5)"/>
    <s v="AFZ2OEN4V4ZYVP66SMIYDFSZRD3Q"/>
    <s v="One-Time User"/>
  </r>
  <r>
    <s v="AGHCVMUSIEAPHPEPFNL2TWJXR3RQ"/>
    <x v="1064"/>
    <n v="5"/>
    <d v="2025-08-29T04:04:36"/>
    <s v="Pet Supplies"/>
    <s v="Annie loved this"/>
    <s v="Complete"/>
    <s v="Valid"/>
    <s v="High(4-5)"/>
    <s v="AGHCVMUSIEAPHPEPFNL2TWJXR3RQ"/>
    <s v="One-Time User"/>
  </r>
  <r>
    <s v="AFIU3GC3AYMHOGC36UBMCZGLKPFQ"/>
    <x v="1065"/>
    <n v="5"/>
    <d v="2025-08-29T05:01:18"/>
    <s v="Pet Supplies"/>
    <s v="Chopped Ground Dinner for my Yorkie Poo"/>
    <s v="Complete"/>
    <s v="Valid"/>
    <s v="High(4-5)"/>
    <s v="AFIU3GC3AYMHOGC36UBMCZGLKPFQ"/>
    <s v="One-Time User"/>
  </r>
  <r>
    <s v="AHF455VA74RIL35GES6F4QTFXK2A"/>
    <x v="1066"/>
    <n v="5"/>
    <d v="2025-08-29T11:55:44"/>
    <s v="Pet Supplies"/>
    <s v="Always happy with this product."/>
    <s v="Complete"/>
    <s v="Valid"/>
    <s v="High(4-5)"/>
    <s v="AHF455VA74RIL35GES6F4QTFXK2A"/>
    <s v="One-Time User"/>
  </r>
  <r>
    <s v="AH75PV76RTA65ERWDFNTP47JOQYQ"/>
    <x v="1067"/>
    <n v="5"/>
    <d v="2025-08-29T13:03:14"/>
    <s v="beauty and personal care"/>
    <s v="4 reviews"/>
    <s v="Complete"/>
    <s v="Valid"/>
    <s v="High(4-5)"/>
    <s v="AH75PV76RTA65ERWDFNTP47JOQYQ"/>
    <s v="One-Time User"/>
  </r>
  <r>
    <s v="AF7B2SI3IYO6TJ6P2G3GOJYDLPXQ"/>
    <x v="1068"/>
    <n v="5"/>
    <d v="2025-08-29T16:07:09"/>
    <s v="beauty and personal care"/>
    <s v="Amaali Beautiful fragrance"/>
    <s v="Complete"/>
    <s v="Valid"/>
    <s v="High(4-5)"/>
    <s v="AF7B2SI3IYO6TJ6P2G3GOJYDLPXQ"/>
    <s v="One-Time User"/>
  </r>
  <r>
    <s v="AF5RSJUDE4YUQEBVMMQW54EUTQAQ"/>
    <x v="1069"/>
    <n v="4"/>
    <d v="2025-08-30T00:59:04"/>
    <s v="beauty and personal care"/>
    <s v="Beautiful and Strong"/>
    <s v="Complete"/>
    <s v="Valid"/>
    <s v="High(4-5)"/>
    <s v="AF5RSJUDE4YUQEBVMMQW54EUTQAQ"/>
    <s v="One-Time User"/>
  </r>
  <r>
    <s v="AG6KMQANQPP4VDH4IG7NDHNQCO7Q"/>
    <x v="1070"/>
    <n v="5"/>
    <d v="2025-08-30T03:07:30"/>
    <s v="beauty and personal care"/>
    <s v="Exquisite, Long-Lasting, and Versatile!"/>
    <s v="Complete"/>
    <s v="Valid"/>
    <s v="High(4-5)"/>
    <s v="AG6KMQANQPP4VDH4IG7NDHNQCO7Q"/>
    <s v="One-Time User"/>
  </r>
  <r>
    <s v="AFRE3RR7OY2H4Y3YS657OGCVMGZA"/>
    <x v="1071"/>
    <n v="3"/>
    <d v="2025-08-30T04:23:39"/>
    <s v="beauty and personal care"/>
    <s v="Scent description was not accurate"/>
    <s v="Complete"/>
    <s v="Valid"/>
    <s v="Medium(3)"/>
    <s v="AFRE3RR7OY2H4Y3YS657OGCVMGZA"/>
    <s v="One-Time User"/>
  </r>
  <r>
    <s v="AHLBUBM6HFYCTXLHCCMMXGUS2PCA"/>
    <x v="1072"/>
    <n v="5"/>
    <d v="2025-08-30T05:37:25"/>
    <s v="beauty and personal care"/>
    <s v="I love this fragrance. It is long lasting and powdery."/>
    <s v="Complete"/>
    <s v="Valid"/>
    <s v="High(4-5)"/>
    <s v="AHLBUBM6HFYCTXLHCCMMXGUS2PCA"/>
    <s v="One-Time User"/>
  </r>
  <r>
    <s v="AGUZOTXSFNUTWTNCPVW4KFVCFRTQ"/>
    <x v="1073"/>
    <n v="5"/>
    <d v="2025-08-30T07:16:05"/>
    <s v="beauty and personal care"/>
    <s v="Smells Great!"/>
    <s v="Complete"/>
    <s v="Valid"/>
    <s v="High(4-5)"/>
    <s v="AGUZOTXSFNUTWTNCPVW4KFVCFRTQ"/>
    <s v="One-Time User"/>
  </r>
  <r>
    <s v="AHUN5ZUHBWPHM7HNSLGGTDEXEZYQ"/>
    <x v="1074"/>
    <n v="4"/>
    <d v="2025-08-30T15:51:18"/>
    <s v="beauty and personal care"/>
    <s v="Yulali"/>
    <s v="Complete"/>
    <s v="Valid"/>
    <s v="High(4-5)"/>
    <s v="AHUN5ZUHBWPHM7HNSLGGTDEXEZYQ"/>
    <s v="One-Time User"/>
  </r>
  <r>
    <s v="AFGJFRLAIFOGHME2T3EXYOMF3N5Q"/>
    <x v="1075"/>
    <n v="5"/>
    <d v="2025-08-30T19:22:05"/>
    <s v="beauty and personal care"/>
    <s v="So phenomenal I've ordered backup!"/>
    <s v="Complete"/>
    <s v="Valid"/>
    <s v="High(4-5)"/>
    <s v="AFGJFRLAIFOGHME2T3EXYOMF3N5Q"/>
    <s v="One-Time User"/>
  </r>
  <r>
    <s v="AFBKUMHWBZYAJKMZF7LV7ELPV6QA"/>
    <x v="1076"/>
    <n v="5"/>
    <d v="2025-08-31T00:13:45"/>
    <s v="beauty and personal care"/>
    <s v="You Will Love It! â¤ï¸"/>
    <s v="Complete"/>
    <s v="Valid"/>
    <s v="High(4-5)"/>
    <s v="AFBKUMHWBZYAJKMZF7LV7ELPV6QA"/>
    <s v="One-Time User"/>
  </r>
  <r>
    <s v="AFHMXMYOQOMC7QZV7N4FBKDJKVHA"/>
    <x v="1077"/>
    <n v="4"/>
    <d v="2025-08-31T01:11:55"/>
    <s v="beauty and personal care"/>
    <s v="Nice scent"/>
    <s v="Complete"/>
    <s v="Valid"/>
    <s v="High(4-5)"/>
    <s v="AFHMXMYOQOMC7QZV7N4FBKDJKVHA"/>
    <s v="One-Time User"/>
  </r>
  <r>
    <s v="AFB4AJ7WEDPCKIIBGQZPXC3YAUHQ"/>
    <x v="1078"/>
    <n v="4"/>
    <d v="2025-08-31T17:57:46"/>
    <s v="beauty and personal care"/>
    <s v="Amaali"/>
    <s v="Complete"/>
    <s v="Valid"/>
    <s v="High(4-5)"/>
    <s v="AFB4AJ7WEDPCKIIBGQZPXC3YAUHQ"/>
    <s v="One-Time User"/>
  </r>
  <r>
    <s v="AENHI74TNWYXA2OTVCQZC7TBIESQ"/>
    <x v="1079"/>
    <n v="5"/>
    <d v="2025-08-31T20:13:12"/>
    <s v="beauty and personal care"/>
    <s v="Supremely Feminine in all aspects!"/>
    <s v="Complete"/>
    <s v="Valid"/>
    <s v="High(4-5)"/>
    <s v="AENHI74TNWYXA2OTVCQZC7TBIESQ"/>
    <s v="One-Time User"/>
  </r>
  <r>
    <s v="AHINIHD3GE2O3ZSN7APGML2IB5YQ"/>
    <x v="1080"/>
    <n v="5"/>
    <d v="2025-08-31T21:13:55"/>
    <s v="beauty and personal care"/>
    <s v="Very nice smell"/>
    <s v="Complete"/>
    <s v="Valid"/>
    <s v="High(4-5)"/>
    <s v="AHINIHD3GE2O3ZSN7APGML2IB5YQ"/>
    <s v="One-Time User"/>
  </r>
  <r>
    <s v="AHPDEWI24S37COQ4KV4BEL25TIUA"/>
    <x v="1081"/>
    <n v="4"/>
    <d v="2025-08-31T22:13:21"/>
    <s v="beauty and personal care"/>
    <s v="Smells nice"/>
    <s v="Complete"/>
    <s v="Valid"/>
    <s v="High(4-5)"/>
    <s v="AHPDEWI24S37COQ4KV4BEL25TIUA"/>
    <s v="One-Time User"/>
  </r>
  <r>
    <s v="AECM3KFEUFUX7HKTS24LWQT6U7XA"/>
    <x v="1082"/>
    <n v="5"/>
    <d v="2025-09-01T09:43:07"/>
    <s v="beauty and personal care"/>
    <s v="Sweet baby Jesus, GET THIS STUFF!!!!!"/>
    <s v="Complete"/>
    <s v="Valid"/>
    <s v="High(4-5)"/>
    <s v="AECM3KFEUFUX7HKTS24LWQT6U7XA"/>
    <s v="One-Time User"/>
  </r>
  <r>
    <s v="AGHJHCXNYKYRJ6IIG3KXZZ6MFOCA"/>
    <x v="1083"/>
    <n v="4"/>
    <d v="2025-09-01T10:11:30"/>
    <s v="beauty and personal care"/>
    <s v="Love the smell"/>
    <s v="Complete"/>
    <s v="Valid"/>
    <s v="High(4-5)"/>
    <s v="AGHJHCXNYKYRJ6IIG3KXZZ6MFOCA"/>
    <s v="One-Time User"/>
  </r>
  <r>
    <s v="AET4F4754MC5JLZOAPWPVJYRWTCA"/>
    <x v="1084"/>
    <n v="5"/>
    <d v="2025-09-01T14:19:22"/>
    <s v="beauty and personal care"/>
    <s v="smells great not damaged"/>
    <s v="Complete"/>
    <s v="Valid"/>
    <s v="High(4-5)"/>
    <s v="AET4F4754MC5JLZOAPWPVJYRWTCA"/>
    <s v="One-Time User"/>
  </r>
  <r>
    <s v="AE3BN5GICAH4GS6GKO6FDGZQ66PQ"/>
    <x v="1085"/>
    <n v="5"/>
    <d v="2025-09-01T16:13:15"/>
    <s v="beauty and personal care"/>
    <s v="Smells good!"/>
    <s v="Complete"/>
    <s v="Valid"/>
    <s v="High(4-5)"/>
    <s v="AE3BN5GICAH4GS6GKO6FDGZQ66PQ"/>
    <s v="One-Time User"/>
  </r>
  <r>
    <s v="AGNAOBB5LJY7IUZAUK7DKU23JO3A"/>
    <x v="1086"/>
    <n v="5"/>
    <d v="2025-09-01T16:20:00"/>
    <s v="beauty and personal care"/>
    <s v="If you wanna smell like an angel and a walking flower, look no more"/>
    <s v="Complete"/>
    <s v="Valid"/>
    <s v="High(4-5)"/>
    <s v="AGNAOBB5LJY7IUZAUK7DKU23JO3A"/>
    <s v="One-Time User"/>
  </r>
  <r>
    <s v="AH4IYTPAALBRN5P2U7NE3JBB6TRQ"/>
    <x v="1087"/>
    <n v="5"/>
    <d v="2025-09-01T23:41:48"/>
    <s v="Toys, Games &amp; Hobbies"/>
    <s v="*UPDATE 3 years in* Better than PS4/5 Gold with daily use even with new issue at 16 months in"/>
    <s v="Complete"/>
    <s v="Valid"/>
    <s v="High(4-5)"/>
    <s v="AH4IYTPAALBRN5P2U7NE3JBB6TRQ"/>
    <s v="One-Time User"/>
  </r>
  <r>
    <s v="AECUWNT7BMDMM46GL2EJSQT74RDA"/>
    <x v="1088"/>
    <n v="5"/>
    <d v="2025-09-02T03:20:51"/>
    <s v="Toys, Games &amp; Hobbies"/>
    <s v="Great entry gaming headphones"/>
    <s v="Complete"/>
    <s v="Valid"/>
    <s v="High(4-5)"/>
    <s v="AECUWNT7BMDMM46GL2EJSQT74RDA"/>
    <s v="One-Time User"/>
  </r>
  <r>
    <s v="AH3KIX4OLQOE25BAWQBGERU3GDVQ"/>
    <x v="1089"/>
    <n v="4"/>
    <d v="2025-09-02T10:51:33"/>
    <s v="Toys, Games &amp; Hobbies"/>
    <s v="I just couldn't give them a 5..."/>
    <s v="Complete"/>
    <s v="Valid"/>
    <s v="High(4-5)"/>
    <s v="AH3KIX4OLQOE25BAWQBGERU3GDVQ"/>
    <s v="One-Time User"/>
  </r>
  <r>
    <s v="AE7XD6CP3JWORL75XN7MI7G3Y42A"/>
    <x v="1090"/>
    <n v="5"/>
    <d v="2025-09-02T13:50:19"/>
    <s v="Toys, Games &amp; Hobbies"/>
    <s v="Headphones"/>
    <s v="Complete"/>
    <s v="Valid"/>
    <s v="High(4-5)"/>
    <s v="AE7XD6CP3JWORL75XN7MI7G3Y42A"/>
    <s v="One-Time User"/>
  </r>
  <r>
    <s v="AHSXAHT4WEGGOZ55BKXC4ALURIWQ"/>
    <x v="1091"/>
    <n v="5"/>
    <d v="2025-09-02T16:13:59"/>
    <s v="Toys, Games &amp; Hobbies"/>
    <s v="Great gaming headphones"/>
    <s v="Complete"/>
    <s v="Valid"/>
    <s v="High(4-5)"/>
    <s v="AHSXAHT4WEGGOZ55BKXC4ALURIWQ"/>
    <s v="One-Time User"/>
  </r>
  <r>
    <s v="AFXWUPUZGF5T4QASG3IRCPEITBEA"/>
    <x v="1092"/>
    <n v="5"/>
    <d v="2025-09-03T02:18:21"/>
    <s v="Toys, Games &amp; Hobbies"/>
    <s v="Best"/>
    <s v="Complete"/>
    <s v="Valid"/>
    <s v="High(4-5)"/>
    <s v="AFXWUPUZGF5T4QASG3IRCPEITBEA"/>
    <s v="One-Time User"/>
  </r>
  <r>
    <s v="AEPRR3YHQNKGHIJNDJGR6565G3DA"/>
    <x v="1093"/>
    <n v="3"/>
    <d v="2025-09-03T02:50:49"/>
    <s v="Toys, Games &amp; Hobbies"/>
    <s v="These are not them"/>
    <s v="Complete"/>
    <s v="Valid"/>
    <s v="Medium(3)"/>
    <s v="AEPRR3YHQNKGHIJNDJGR6565G3DA"/>
    <s v="One-Time User"/>
  </r>
  <r>
    <s v="AG7YW2P72TH2A2EL3WGNJFTYCKJA"/>
    <x v="1094"/>
    <n v="5"/>
    <d v="2025-09-03T19:26:10"/>
    <s v="Toys, Games &amp; Hobbies"/>
    <s v="Nice find! Good for the money!"/>
    <s v="Complete"/>
    <s v="Valid"/>
    <s v="High(4-5)"/>
    <s v="AG7YW2P72TH2A2EL3WGNJFTYCKJA"/>
    <s v="One-Time User"/>
  </r>
  <r>
    <s v="AH5VMWABNWVTLQEMWT3WQUMRQBJA"/>
    <x v="1095"/>
    <n v="4"/>
    <d v="2025-09-04T02:57:28"/>
    <s v="Toys, Games &amp; Hobbies"/>
    <s v="These are decent"/>
    <s v="Complete"/>
    <s v="Valid"/>
    <s v="High(4-5)"/>
    <s v="AH5VMWABNWVTLQEMWT3WQUMRQBJA"/>
    <s v="One-Time User"/>
  </r>
  <r>
    <s v="AFFA2PHI3GXS23BFCMBA6NPJ34OA"/>
    <x v="1096"/>
    <n v="5"/>
    <d v="2025-09-04T07:31:34"/>
    <s v="Toys, Games &amp; Hobbies"/>
    <s v="Work well with iPad"/>
    <s v="Complete"/>
    <s v="Valid"/>
    <s v="High(4-5)"/>
    <s v="AFFA2PHI3GXS23BFCMBA6NPJ34OA"/>
    <s v="One-Time User"/>
  </r>
  <r>
    <s v="AG5I2HQ6DWT45GJS4P4JIUQYWJLA"/>
    <x v="1097"/>
    <n v="5"/>
    <d v="2025-09-04T07:57:34"/>
    <s v="Toys, Games &amp; Hobbies"/>
    <s v="Buenos auriculares"/>
    <s v="Complete"/>
    <s v="Valid"/>
    <s v="High(4-5)"/>
    <s v="AG5I2HQ6DWT45GJS4P4JIUQYWJLA"/>
    <s v="One-Time User"/>
  </r>
  <r>
    <s v="AHBWOF7ZMTSLXAZ3KKYKZOBXCDPQ"/>
    <x v="1098"/>
    <n v="5"/>
    <d v="2025-09-04T12:37:20"/>
    <s v="Toys, Games &amp; Hobbies"/>
    <s v="Satisfactory"/>
    <s v="Complete"/>
    <s v="Valid"/>
    <s v="High(4-5)"/>
    <s v="AHBWOF7ZMTSLXAZ3KKYKZOBXCDPQ"/>
    <s v="One-Time User"/>
  </r>
  <r>
    <s v="AHVEHU6GLWFIJ77O2ACADCWPT2JA"/>
    <x v="1099"/>
    <n v="5"/>
    <d v="2025-09-04T14:25:35"/>
    <s v="Toys, Games &amp; Hobbies"/>
    <s v="they are good"/>
    <s v="Complete"/>
    <s v="Valid"/>
    <s v="High(4-5)"/>
    <s v="AHVEHU6GLWFIJ77O2ACADCWPT2JA"/>
    <s v="One-Time User"/>
  </r>
  <r>
    <s v="AFQSDGX3K5GAYJ4JNNF37YOWKOHA"/>
    <x v="1100"/>
    <n v="4"/>
    <d v="2025-09-04T20:04:57"/>
    <s v="Toys, Games &amp; Hobbies"/>
    <s v="Returned due to small fit"/>
    <s v="Complete"/>
    <s v="Valid"/>
    <s v="High(4-5)"/>
    <s v="AFQSDGX3K5GAYJ4JNNF37YOWKOHA"/>
    <s v="One-Time User"/>
  </r>
  <r>
    <s v="AEWPPBOIDBOREQABILRRYPF74LEA"/>
    <x v="1101"/>
    <n v="5"/>
    <d v="2025-09-04T21:00:30"/>
    <s v="Toys, Games &amp; Hobbies"/>
    <s v="Works great, great price"/>
    <s v="Complete"/>
    <s v="Valid"/>
    <s v="High(4-5)"/>
    <s v="AEWPPBOIDBOREQABILRRYPF74LEA"/>
    <s v="One-Time User"/>
  </r>
  <r>
    <s v="AFCNENDNBN2IF444EDWKLLXABF4Q"/>
    <x v="1102"/>
    <n v="5"/>
    <d v="2025-09-05T05:42:31"/>
    <s v="Toys, Games &amp; Hobbies"/>
    <s v="Better than Skull Candy!"/>
    <s v="Complete"/>
    <s v="Valid"/>
    <s v="High(4-5)"/>
    <s v="AFCNENDNBN2IF444EDWKLLXABF4Q"/>
    <s v="One-Time User"/>
  </r>
  <r>
    <s v="AHEYXDEDUGU6IKQMPNIXC4BDCIOQ"/>
    <x v="1103"/>
    <n v="5"/>
    <d v="2025-09-05T10:19:37"/>
    <s v="Toys, Games &amp; Hobbies"/>
    <s v="Excellent gift"/>
    <s v="Complete"/>
    <s v="Valid"/>
    <s v="High(4-5)"/>
    <s v="AHEYXDEDUGU6IKQMPNIXC4BDCIOQ"/>
    <s v="One-Time User"/>
  </r>
  <r>
    <s v="AHD23O6SIEWOHMMJY7OTYYLLSB2Q"/>
    <x v="1104"/>
    <n v="5"/>
    <d v="2025-09-05T15:26:07"/>
    <s v="Toys, Games &amp; Hobbies"/>
    <s v="Xbox headset teen approved"/>
    <s v="Complete"/>
    <s v="Valid"/>
    <s v="High(4-5)"/>
    <s v="AHD23O6SIEWOHMMJY7OTYYLLSB2Q"/>
    <s v="One-Time User"/>
  </r>
  <r>
    <s v="AFAJQDRVS46IG6OV57JWHG6KZT2Q"/>
    <x v="1105"/>
    <n v="5"/>
    <d v="2025-09-05T17:22:33"/>
    <s v="Toys, Games &amp; Hobbies"/>
    <s v="Head phones"/>
    <s v="Complete"/>
    <s v="Valid"/>
    <s v="High(4-5)"/>
    <s v="AFAJQDRVS46IG6OV57JWHG6KZT2Q"/>
    <s v="One-Time User"/>
  </r>
  <r>
    <s v="AGIDLBYWKPSULF62KH44ZA65F7DQ"/>
    <x v="1106"/>
    <n v="5"/>
    <d v="2025-09-05T17:42:07"/>
    <s v="Toys, Games &amp; Hobbies"/>
    <s v="Works Great ðŸ‘ðŸ½"/>
    <s v="Complete"/>
    <s v="Valid"/>
    <s v="High(4-5)"/>
    <s v="AGIDLBYWKPSULF62KH44ZA65F7DQ"/>
    <s v="One-Time User"/>
  </r>
  <r>
    <s v="AEAYPV2TEKJARFBCJER62TJ37YMA"/>
    <x v="1107"/>
    <n v="5"/>
    <d v="2025-09-06T03:20:25"/>
    <s v="Electronics"/>
    <s v="Wow, impressive upgrade"/>
    <s v="Complete"/>
    <s v="Valid"/>
    <s v="High(4-5)"/>
    <s v="AEAYPV2TEKJARFBCJER62TJ37YMA"/>
    <s v="One-Time User"/>
  </r>
  <r>
    <s v="AEDRFBA64VH2SHGAB5W27J4ZTKHA"/>
    <x v="1108"/>
    <n v="5"/>
    <d v="2025-09-06T03:26:27"/>
    <s v="Electronics"/>
    <s v="Darn near perfection."/>
    <s v="Complete"/>
    <s v="Valid"/>
    <s v="High(4-5)"/>
    <s v="AEDRFBA64VH2SHGAB5W27J4ZTKHA"/>
    <s v="One-Time User"/>
  </r>
  <r>
    <s v="AHTZPYY5LY6NDL3FUAJ3WNM54HRQ"/>
    <x v="1109"/>
    <n v="4"/>
    <d v="2025-09-06T07:53:23"/>
    <s v="Electronics"/>
    <s v="Almost perfect (don't like the foam tips)"/>
    <s v="Complete"/>
    <s v="Valid"/>
    <s v="High(4-5)"/>
    <s v="AHTZPYY5LY6NDL3FUAJ3WNM54HRQ"/>
    <s v="One-Time User"/>
  </r>
  <r>
    <s v="AENUS3E7EQEFMDIECHZYEO2GG44Q"/>
    <x v="1110"/>
    <n v="1"/>
    <d v="2025-09-06T13:13:48"/>
    <s v="Electronics"/>
    <s v="Great as headphones but..."/>
    <s v="Complete"/>
    <s v="Valid"/>
    <s v="Low(1-2)"/>
    <s v="AENUS3E7EQEFMDIECHZYEO2GG44Q"/>
    <s v="One-Time User"/>
  </r>
  <r>
    <s v="AEQNCJNANTHTW7XBKZYTJ4LNZCCQ"/>
    <x v="1111"/>
    <n v="3"/>
    <d v="2025-09-06T22:11:49"/>
    <s v="Electronics"/>
    <s v="Bluetooth connection issues w/ PC, ANC isn't as good as Bose"/>
    <s v="Complete"/>
    <s v="Valid"/>
    <s v="Medium(3)"/>
    <s v="AEQNCJNANTHTW7XBKZYTJ4LNZCCQ"/>
    <s v="One-Time User"/>
  </r>
  <r>
    <s v="AFGBD3JWIQZ2RLVSCNC6U6WXNR4A"/>
    <x v="1111"/>
    <n v="5"/>
    <d v="2025-09-07T03:02:35"/>
    <s v="Electronics"/>
    <s v="Fantastic!"/>
    <s v="Complete"/>
    <s v="Valid"/>
    <s v="High(4-5)"/>
    <s v="AFGBD3JWIQZ2RLVSCNC6U6WXNR4A"/>
    <s v="One-Time User"/>
  </r>
  <r>
    <s v="AGPHPG2FTG2TRHFMZO7HGVSPKOIQ"/>
    <x v="1111"/>
    <n v="2"/>
    <d v="2025-09-07T14:51:39"/>
    <s v="Electronics"/>
    <s v="Shockingly bad user experience..."/>
    <s v="Complete"/>
    <s v="Valid"/>
    <s v="Low(1-2)"/>
    <s v="AGPHPG2FTG2TRHFMZO7HGVSPKOIQ"/>
    <s v="One-Time User"/>
  </r>
  <r>
    <s v="AGRKGKEPQAMG2P5GIB4KPU252QJQ"/>
    <x v="1112"/>
    <n v="5"/>
    <d v="2025-09-07T15:48:49"/>
    <s v="Electronics"/>
    <s v="Excellent sound ... if you find the right tips."/>
    <s v="Complete"/>
    <s v="Valid"/>
    <s v="High(4-5)"/>
    <s v="AGRKGKEPQAMG2P5GIB4KPU252QJQ"/>
    <s v="One-Time User"/>
  </r>
  <r>
    <s v="AGQSB2UVVFVR2PCSMSWU4QLLUSPA"/>
    <x v="1113"/>
    <n v="4"/>
    <d v="2025-09-08T16:30:12"/>
    <s v="Electronics"/>
    <s v="Immersive stellar sound, quirky fit"/>
    <s v="Complete"/>
    <s v="Valid"/>
    <s v="High(4-5)"/>
    <s v="AGQSB2UVVFVR2PCSMSWU4QLLUSPA"/>
    <s v="One-Time User"/>
  </r>
  <r>
    <s v="AHZDZGPX6OQSXBAJ2FRCSVZUECZA"/>
    <x v="1114"/>
    <n v="4"/>
    <d v="2025-09-08T20:15:04"/>
    <s v="Electronics"/>
    <s v="Impressive sound, Subpar ANC"/>
    <s v="Complete"/>
    <s v="Valid"/>
    <s v="High(4-5)"/>
    <s v="AHZDZGPX6OQSXBAJ2FRCSVZUECZA"/>
    <s v="One-Time User"/>
  </r>
  <r>
    <s v="AEX3F2MHIATHEWGYY6DMJE3N36CA"/>
    <x v="1115"/>
    <n v="3"/>
    <d v="2025-09-08T22:49:54"/>
    <s v="Electronics"/>
    <s v="Ok ear buds with bad mic quality"/>
    <s v="Complete"/>
    <s v="Valid"/>
    <s v="Medium(3)"/>
    <s v="AEX3F2MHIATHEWGYY6DMJE3N36CA"/>
    <s v="One-Time User"/>
  </r>
  <r>
    <s v="AH7BWLFRUQB3PDXXS5NDUPI3ACVA"/>
    <x v="1116"/>
    <n v="4"/>
    <d v="2025-09-09T00:19:52"/>
    <s v="Electronics"/>
    <s v="Surprisingly efficient quality buds once I equipped my old silicone tips."/>
    <s v="Complete"/>
    <s v="Valid"/>
    <s v="High(4-5)"/>
    <s v="AH7BWLFRUQB3PDXXS5NDUPI3ACVA"/>
    <s v="One-Time User"/>
  </r>
  <r>
    <s v="AGVLBVPSFJOBQEMVAK5P6VZFA22Q"/>
    <x v="1117"/>
    <n v="4"/>
    <d v="2025-09-09T11:32:26"/>
    <s v="Electronics"/>
    <s v="Clear, quiet, smaller and lighter than the XM4"/>
    <s v="Complete"/>
    <s v="Valid"/>
    <s v="High(4-5)"/>
    <s v="AGVLBVPSFJOBQEMVAK5P6VZFA22Q"/>
    <s v="One-Time User"/>
  </r>
  <r>
    <s v="AFKFGM46ICLUVJTWLHT4IJ2F62EQ"/>
    <x v="1118"/>
    <n v="3"/>
    <d v="2025-09-09T12:23:35"/>
    <s v="Electronics"/>
    <s v="Not as good as I hoped, I am returning them."/>
    <s v="Complete"/>
    <s v="Valid"/>
    <s v="Medium(3)"/>
    <s v="AFKFGM46ICLUVJTWLHT4IJ2F62EQ"/>
    <s v="One-Time User"/>
  </r>
  <r>
    <s v="AHPKWZGT5HNMJQTW4XOTZF7RMU7A"/>
    <x v="1119"/>
    <n v="4"/>
    <d v="2025-09-09T13:05:30"/>
    <s v="Electronics"/>
    <s v="Worthy upgrade from WF-1000XM4"/>
    <s v="Complete"/>
    <s v="Valid"/>
    <s v="High(4-5)"/>
    <s v="AHPKWZGT5HNMJQTW4XOTZF7RMU7A"/>
    <s v="One-Time User"/>
  </r>
  <r>
    <s v="AFOFYOOHCZPIACWICTPOA6JVJGNQ"/>
    <x v="1120"/>
    <n v="5"/>
    <d v="2025-09-09T16:07:39"/>
    <s v="Electronics"/>
    <s v="Worth It"/>
    <s v="Complete"/>
    <s v="Valid"/>
    <s v="High(4-5)"/>
    <s v="AFOFYOOHCZPIACWICTPOA6JVJGNQ"/>
    <s v="One-Time User"/>
  </r>
  <r>
    <s v="AE6ACY5ETVCP4TYOU6DXABPL53IQ"/>
    <x v="1121"/>
    <n v="4"/>
    <d v="2025-09-10T08:54:59"/>
    <s v="Electronics"/>
    <s v="Comparison to XM4 and Bose QC2"/>
    <s v="Complete"/>
    <s v="Valid"/>
    <s v="High(4-5)"/>
    <s v="AE6ACY5ETVCP4TYOU6DXABPL53IQ"/>
    <s v="One-Time User"/>
  </r>
  <r>
    <s v="AGAJ2P2CF2EC2KFYKBWFHCYG7JXQ"/>
    <x v="1122"/>
    <n v="4"/>
    <d v="2025-09-10T09:18:09"/>
    <s v="Electronics"/>
    <s v="Good for a bluetooth headphone but not as good of sound as with quality wired in-ear headphones"/>
    <s v="Complete"/>
    <s v="Valid"/>
    <s v="High(4-5)"/>
    <s v="AGAJ2P2CF2EC2KFYKBWFHCYG7JXQ"/>
    <s v="One-Time User"/>
  </r>
  <r>
    <s v="AFMSOQYAGQSJCY6FMLEFBH4TE23Q"/>
    <x v="1123"/>
    <n v="4"/>
    <d v="2025-09-10T09:21:43"/>
    <s v="Electronics"/>
    <s v="Great sounding earbuds that will stay in your ears"/>
    <s v="Complete"/>
    <s v="Valid"/>
    <s v="High(4-5)"/>
    <s v="AFMSOQYAGQSJCY6FMLEFBH4TE23Q"/>
    <s v="One-Time User"/>
  </r>
  <r>
    <s v="AGVPGI4XUHSOHCDCTPYECMPS5YZA"/>
    <x v="1124"/>
    <n v="3"/>
    <d v="2025-09-10T11:46:55"/>
    <s v="Electronics"/>
    <s v="Good size, doesn't block noise with stock tips"/>
    <s v="Complete"/>
    <s v="Valid"/>
    <s v="Medium(3)"/>
    <s v="AGVPGI4XUHSOHCDCTPYECMPS5YZA"/>
    <s v="One-Time User"/>
  </r>
  <r>
    <s v="AG4664VYNRALGFN7ZKITZTQ5KPQA"/>
    <x v="1125"/>
    <n v="3"/>
    <d v="2025-09-10T14:42:09"/>
    <s v="Electronics"/>
    <s v="They Really Missed An Important Mark"/>
    <s v="Complete"/>
    <s v="Valid"/>
    <s v="Medium(3)"/>
    <s v="AG4664VYNRALGFN7ZKITZTQ5KPQA"/>
    <s v="One-Time User"/>
  </r>
  <r>
    <s v="AHCX4EOH57TDORTUZFZRHXX2T33A"/>
    <x v="1126"/>
    <n v="3"/>
    <d v="2025-09-11T00:30:30"/>
    <s v="Electronics"/>
    <s v="Nice Sound, Mediocre Experience"/>
    <s v="Complete"/>
    <s v="Valid"/>
    <s v="Medium(3)"/>
    <s v="AHCX4EOH57TDORTUZFZRHXX2T33A"/>
    <s v="One-Time User"/>
  </r>
  <r>
    <s v="AEC6MQFXLKCBRA4KNZIJLEAAGNLQ"/>
    <x v="1127"/>
    <n v="3"/>
    <d v="2025-09-11T02:47:37"/>
    <s v="Electronics"/>
    <s v="Good sound but noise cancelation needs improvement"/>
    <s v="Complete"/>
    <s v="Valid"/>
    <s v="Medium(3)"/>
    <s v="AEC6MQFXLKCBRA4KNZIJLEAAGNLQ"/>
    <s v="One-Time User"/>
  </r>
  <r>
    <s v="AFNCA6NW243WSGZNHIWBJ4RGFVXA"/>
    <x v="1128"/>
    <n v="3"/>
    <d v="2025-09-11T05:15:27"/>
    <s v="Electronics"/>
    <s v="I really wanted to like them"/>
    <s v="Complete"/>
    <s v="Valid"/>
    <s v="Medium(3)"/>
    <s v="AFNCA6NW243WSGZNHIWBJ4RGFVXA"/>
    <s v="One-Time User"/>
  </r>
  <r>
    <s v="AGLKH2MNCL77YBJRCG2KTUAERT6Q"/>
    <x v="1129"/>
    <n v="3"/>
    <d v="2025-09-11T06:25:51"/>
    <s v="Electronics"/>
    <s v="Excellent sound quality, minimal ANC, uncomfortable fit."/>
    <s v="Complete"/>
    <s v="Valid"/>
    <s v="Medium(3)"/>
    <s v="AGLKH2MNCL77YBJRCG2KTUAERT6Q"/>
    <s v="One-Time User"/>
  </r>
  <r>
    <s v="AEXWJEFIUSJLS6QBKGTHQDMRC6UQ"/>
    <x v="1130"/>
    <n v="4"/>
    <d v="2025-09-11T18:38:47"/>
    <s v="Electronics"/>
    <s v="Amazing noise cancelling"/>
    <s v="Complete"/>
    <s v="Valid"/>
    <s v="High(4-5)"/>
    <s v="AEXWJEFIUSJLS6QBKGTHQDMRC6UQ"/>
    <s v="One-Time User"/>
  </r>
  <r>
    <s v="AEP2N6LM4AN74W3AO2AJT4ESQBVA"/>
    <x v="1131"/>
    <n v="4"/>
    <d v="2025-09-11T23:30:03"/>
    <s v="Electronics"/>
    <s v="I'm not an expert on buds but Im glad I bought them"/>
    <s v="Complete"/>
    <s v="Valid"/>
    <s v="High(4-5)"/>
    <s v="AEP2N6LM4AN74W3AO2AJT4ESQBVA"/>
    <s v="One-Time User"/>
  </r>
  <r>
    <s v="AE7PVXZHCY3VWMP5HRD6H2SQEFDQ"/>
    <x v="1132"/>
    <n v="3"/>
    <d v="2025-09-12T06:17:55"/>
    <s v="Electronics"/>
    <s v="Sony has us fooled"/>
    <s v="Complete"/>
    <s v="Valid"/>
    <s v="Medium(3)"/>
    <s v="AE7PVXZHCY3VWMP5HRD6H2SQEFDQ"/>
    <s v="One-Time User"/>
  </r>
  <r>
    <s v="AHXDMKARDMWJWV5JFQH5TUXVI27Q"/>
    <x v="1133"/>
    <n v="5"/>
    <d v="2025-09-12T07:00:15"/>
    <s v="Electronics"/>
    <s v="Outstanding quality and value"/>
    <s v="Complete"/>
    <s v="Valid"/>
    <s v="High(4-5)"/>
    <s v="AHXDMKARDMWJWV5JFQH5TUXVI27Q"/>
    <s v="One-Time User"/>
  </r>
  <r>
    <s v="AGR2RTJI3ED3RVJ34KVRK7OO2BSQ"/>
    <x v="1134"/>
    <n v="3"/>
    <d v="2025-09-12T13:07:52"/>
    <s v="Electronics"/>
    <s v="XM5 vs XM4 vs AIRPODS PRO 2 -- WHY THE XM5s ARE GOING BACK"/>
    <s v="Complete"/>
    <s v="Valid"/>
    <s v="Medium(3)"/>
    <s v="AGR2RTJI3ED3RVJ34KVRK7OO2BSQ"/>
    <s v="One-Time User"/>
  </r>
  <r>
    <s v="AHHXZQEBYZLT2XBHTN3KBXINOWXA"/>
    <x v="1135"/>
    <n v="4"/>
    <d v="2025-09-12T18:54:13"/>
    <s v="Electronics"/>
    <s v="Good sound, decent fit, tap to pause touchy"/>
    <s v="Complete"/>
    <s v="Valid"/>
    <s v="High(4-5)"/>
    <s v="AHHXZQEBYZLT2XBHTN3KBXINOWXA"/>
    <s v="One-Time User"/>
  </r>
  <r>
    <s v="AHWDF76DCIVYXSF3UJDQ4LRB3W6A"/>
    <x v="1136"/>
    <n v="4"/>
    <d v="2025-09-13T07:09:43"/>
    <s v="Electronics"/>
    <s v="Good overall, meh mic"/>
    <s v="Complete"/>
    <s v="Valid"/>
    <s v="High(4-5)"/>
    <s v="AHWDF76DCIVYXSF3UJDQ4LRB3W6A"/>
    <s v="One-Time User"/>
  </r>
  <r>
    <s v="AHZBALKTUN2YQ44NF2UTIKGEC2QA"/>
    <x v="1137"/>
    <n v="3"/>
    <d v="2025-09-13T09:50:20"/>
    <s v="Electronics"/>
    <s v="Good Quality, Bad Design"/>
    <s v="Complete"/>
    <s v="Valid"/>
    <s v="Medium(3)"/>
    <s v="AHZBALKTUN2YQ44NF2UTIKGEC2QA"/>
    <s v="One-Time User"/>
  </r>
  <r>
    <s v="AGENUPPP2NTW276LZLYWMVNY3VFQ"/>
    <x v="1138"/>
    <n v="4"/>
    <d v="2025-09-13T15:08:47"/>
    <s v="Electronics"/>
    <s v="Good sound, mediocre design and software."/>
    <s v="Complete"/>
    <s v="Valid"/>
    <s v="High(4-5)"/>
    <s v="AGENUPPP2NTW276LZLYWMVNY3VFQ"/>
    <s v="One-Time User"/>
  </r>
  <r>
    <s v="AGVG4O5A6MOPKB74WBOGCTTGUVKA"/>
    <x v="1139"/>
    <n v="5"/>
    <d v="2025-09-13T20:56:02"/>
    <s v="Electronics"/>
    <s v="New Favorates"/>
    <s v="Complete"/>
    <s v="Valid"/>
    <s v="High(4-5)"/>
    <s v="AGVG4O5A6MOPKB74WBOGCTTGUVKA"/>
    <s v="One-Time User"/>
  </r>
  <r>
    <s v="AFH23JSGQS4ICPUR5H6CEEOC6RTA"/>
    <x v="1140"/>
    <n v="3"/>
    <d v="2025-09-13T22:09:51"/>
    <s v="Electronics"/>
    <s v="Good earbuds but disappointing overall"/>
    <s v="Complete"/>
    <s v="Valid"/>
    <s v="Medium(3)"/>
    <s v="AFH23JSGQS4ICPUR5H6CEEOC6RTA"/>
    <s v="One-Time User"/>
  </r>
  <r>
    <s v="AHSPGV3EI2NWISGH3PCDELKUF2KQ"/>
    <x v="1141"/>
    <n v="3"/>
    <d v="2025-09-14T00:01:02"/>
    <s v="Electronics"/>
    <s v="Impressive, but lacking vital features."/>
    <s v="Complete"/>
    <s v="Valid"/>
    <s v="Medium(3)"/>
    <s v="AHSPGV3EI2NWISGH3PCDELKUF2KQ"/>
    <s v="One-Time User"/>
  </r>
  <r>
    <s v="AEVIODKPSLXV7IOKW2UGXLSPEDTQ"/>
    <x v="1142"/>
    <n v="5"/>
    <d v="2025-09-14T05:19:24"/>
    <s v="Electronics"/>
    <s v="Great headphones IF you know how to read"/>
    <s v="Complete"/>
    <s v="Valid"/>
    <s v="High(4-5)"/>
    <s v="AEVIODKPSLXV7IOKW2UGXLSPEDTQ"/>
    <s v="One-Time User"/>
  </r>
  <r>
    <s v="AGLPSNYPJG2VC3SU572YCW6H35IA"/>
    <x v="1143"/>
    <n v="5"/>
    <d v="2025-09-14T07:05:37"/>
    <s v="Electronics"/>
    <s v="Ear tip seal is key.  Sony will send you better tips for free!"/>
    <s v="Complete"/>
    <s v="Valid"/>
    <s v="High(4-5)"/>
    <s v="AGLPSNYPJG2VC3SU572YCW6H35IA"/>
    <s v="One-Time User"/>
  </r>
  <r>
    <s v="AGRWZIEA4GD55CUJQF55TI5WNUSQ"/>
    <x v="1144"/>
    <n v="5"/>
    <d v="2025-09-14T07:57:18"/>
    <s v="Electronics"/>
    <s v="Sound is loud and clear"/>
    <s v="Complete"/>
    <s v="Valid"/>
    <s v="High(4-5)"/>
    <s v="AGRWZIEA4GD55CUJQF55TI5WNUSQ"/>
    <s v="One-Time User"/>
  </r>
  <r>
    <s v="AFB72QDWJBFQ5FVTUN7DDSZ3QDPA"/>
    <x v="1145"/>
    <n v="4"/>
    <d v="2025-09-14T11:38:11"/>
    <s v="Electronics"/>
    <s v="Amazing"/>
    <s v="Complete"/>
    <s v="Valid"/>
    <s v="High(4-5)"/>
    <s v="AFB72QDWJBFQ5FVTUN7DDSZ3QDPA"/>
    <s v="One-Time User"/>
  </r>
  <r>
    <s v="AFYYYAKW4P5F4BL62HOXCYGTTG4Q"/>
    <x v="1146"/>
    <n v="3"/>
    <d v="2025-09-14T18:40:21"/>
    <s v="Electronics"/>
    <s v="Beware: used product sent as &quot;new&quot;"/>
    <s v="Complete"/>
    <s v="Valid"/>
    <s v="Medium(3)"/>
    <s v="AFYYYAKW4P5F4BL62HOXCYGTTG4Q"/>
    <s v="One-Time User"/>
  </r>
  <r>
    <s v="AEYBZLL2AJCLTZWVTP6LC5TMDDBA"/>
    <x v="1147"/>
    <n v="3"/>
    <d v="2025-09-14T19:25:15"/>
    <s v="Electronics"/>
    <s v="Decent, had I not already had the QC Earbuds II's"/>
    <s v="Complete"/>
    <s v="Valid"/>
    <s v="Medium(3)"/>
    <s v="AEYBZLL2AJCLTZWVTP6LC5TMDDBA"/>
    <s v="One-Time User"/>
  </r>
  <r>
    <s v="AEUOBDYZSWEWLR4YSVVM2BW5RR6A"/>
    <x v="1148"/>
    <n v="1"/>
    <d v="2025-09-14T21:49:32"/>
    <s v="Electronics"/>
    <s v="Complete garbage for the price ZERO stars"/>
    <s v="Complete"/>
    <s v="Valid"/>
    <s v="Low(1-2)"/>
    <s v="AEUOBDYZSWEWLR4YSVVM2BW5RR6A"/>
    <s v="One-Time User"/>
  </r>
  <r>
    <s v="AET64INLO7LTA62XCU7IAUWWOBYQ"/>
    <x v="1149"/>
    <n v="4"/>
    <d v="2025-09-15T01:05:15"/>
    <s v="Electronics"/>
    <s v="great earbuds"/>
    <s v="Complete"/>
    <s v="Valid"/>
    <s v="High(4-5)"/>
    <s v="AET64INLO7LTA62XCU7IAUWWOBYQ"/>
    <s v="One-Time User"/>
  </r>
  <r>
    <s v="AEP2Q366EXYHYTOBZPUIDYBNY43Q"/>
    <x v="1150"/>
    <n v="4"/>
    <d v="2025-09-15T07:43:34"/>
    <s v="Electronics"/>
    <s v="Great sound system quality; however, the noise canceling is no different from the ambient sound"/>
    <s v="Complete"/>
    <s v="Valid"/>
    <s v="High(4-5)"/>
    <s v="AEP2Q366EXYHYTOBZPUIDYBNY43Q"/>
    <s v="One-Time User"/>
  </r>
  <r>
    <s v="AET3X7ZYTTO3L6VL2FBTOP3ZIZFA"/>
    <x v="1151"/>
    <n v="3"/>
    <d v="2025-09-15T11:36:20"/>
    <s v="Electronics"/>
    <s v="Music great/ calls sucks"/>
    <s v="Complete"/>
    <s v="Valid"/>
    <s v="Medium(3)"/>
    <s v="AET3X7ZYTTO3L6VL2FBTOP3ZIZFA"/>
    <s v="One-Time User"/>
  </r>
  <r>
    <s v="AHBKZEGCOV7TPXD7B2SWJYD7SG3Q"/>
    <x v="1152"/>
    <n v="5"/>
    <d v="2025-09-15T15:13:09"/>
    <s v="Electronics"/>
    <s v="Yes, It worth an upgrade!"/>
    <s v="Complete"/>
    <s v="Valid"/>
    <s v="High(4-5)"/>
    <s v="AHBKZEGCOV7TPXD7B2SWJYD7SG3Q"/>
    <s v="One-Time User"/>
  </r>
  <r>
    <s v="AHDUO5GC5LHF4C5DJVUURKZMCY5A"/>
    <x v="1153"/>
    <n v="3"/>
    <d v="2025-09-15T15:13:51"/>
    <s v="Electronics"/>
    <s v="Poor fit, I guess"/>
    <s v="Complete"/>
    <s v="Valid"/>
    <s v="Medium(3)"/>
    <s v="AHDUO5GC5LHF4C5DJVUURKZMCY5A"/>
    <s v="One-Time User"/>
  </r>
  <r>
    <s v="AFNPZCRF4LV7M5Z2VQH7T677EVRQ"/>
    <x v="1154"/>
    <n v="3"/>
    <d v="2025-09-15T18:01:41"/>
    <s v="Electronics"/>
    <s v="UPDATE after owning for months:  NOT as good as the previous series 4."/>
    <s v="Complete"/>
    <s v="Valid"/>
    <s v="Medium(3)"/>
    <s v="AFNPZCRF4LV7M5Z2VQH7T677EVRQ"/>
    <s v="One-Time User"/>
  </r>
  <r>
    <s v="AGXMG3HTYRT4OIXZCTHDDS4JCQ7A"/>
    <x v="1155"/>
    <n v="5"/>
    <d v="2025-09-15T19:33:58"/>
    <s v="Books and Stationary"/>
    <s v="beautiful and poignant stories, with humor and meaning"/>
    <s v="Complete"/>
    <s v="Valid"/>
    <s v="High(4-5)"/>
    <s v="AGXMG3HTYRT4OIXZCTHDDS4JCQ7A"/>
    <s v="One-Time User"/>
  </r>
  <r>
    <s v="AGNQAEMSJD7YZOZNGYZR5HS55E2Q"/>
    <x v="1156"/>
    <n v="5"/>
    <d v="2025-09-15T20:33:21"/>
    <s v="Books and Stationary"/>
    <s v="Such heart, light and lessons and youâ€™ll shed a tear(s)"/>
    <s v="Complete"/>
    <s v="Valid"/>
    <s v="High(4-5)"/>
    <s v="AGNQAEMSJD7YZOZNGYZR5HS55E2Q"/>
    <s v="One-Time User"/>
  </r>
  <r>
    <s v="AEOILAITBRZQIIJZ2OLDF4QWINEQ"/>
    <x v="1157"/>
    <n v="5"/>
    <d v="2025-09-15T23:08:38"/>
    <s v="Books and Stationary"/>
    <s v="Love these short stories"/>
    <s v="Complete"/>
    <s v="Valid"/>
    <s v="High(4-5)"/>
    <s v="AEOILAITBRZQIIJZ2OLDF4QWINEQ"/>
    <s v="One-Time User"/>
  </r>
  <r>
    <s v="AGGDI27RGRRTVWRD5TLPXPMXMQ6Q"/>
    <x v="1158"/>
    <n v="5"/>
    <d v="2025-09-16T05:35:29"/>
    <s v="Books and Stationary"/>
    <s v="What a Refreshing Book!"/>
    <s v="Complete"/>
    <s v="Valid"/>
    <s v="High(4-5)"/>
    <s v="AGGDI27RGRRTVWRD5TLPXPMXMQ6Q"/>
    <s v="One-Time User"/>
  </r>
  <r>
    <s v="AHRPQIQECGEG35U2OZW3LO2DP2TA"/>
    <x v="1159"/>
    <n v="5"/>
    <d v="2025-09-16T23:24:21"/>
    <s v="Books and Stationary"/>
    <s v="A wonderful journey of kindness and a reminder: We are all in this together."/>
    <s v="Complete"/>
    <s v="Valid"/>
    <s v="High(4-5)"/>
    <s v="AHRPQIQECGEG35U2OZW3LO2DP2TA"/>
    <s v="One-Time User"/>
  </r>
  <r>
    <s v="AGMKFWCIHHY25HAJWG7UCOWB5K2A"/>
    <x v="1160"/>
    <n v="5"/>
    <d v="2025-09-16T23:53:32"/>
    <s v="Books and Stationary"/>
    <s v="Worth the read. Making a difference."/>
    <s v="Complete"/>
    <s v="Valid"/>
    <s v="High(4-5)"/>
    <s v="AGMKFWCIHHY25HAJWG7UCOWB5K2A"/>
    <s v="One-Time User"/>
  </r>
  <r>
    <s v="AHYMIU6YNL5MATFCE3LX5FOUTZHQ"/>
    <x v="1161"/>
    <n v="5"/>
    <d v="2025-09-17T00:16:11"/>
    <s v="Books and Stationary"/>
    <s v="This is compilation of short stories"/>
    <s v="Complete"/>
    <s v="Valid"/>
    <s v="High(4-5)"/>
    <s v="AHYMIU6YNL5MATFCE3LX5FOUTZHQ"/>
    <s v="One-Time User"/>
  </r>
  <r>
    <s v="AEYYUWTXTHD3ELU246JYRRQYIZIQ"/>
    <x v="1162"/>
    <n v="5"/>
    <d v="2025-09-17T06:16:31"/>
    <s v="Books and Stationary"/>
    <s v="THIS SEEMS TO BE A MAGIC BOOK!"/>
    <s v="Complete"/>
    <s v="Valid"/>
    <s v="High(4-5)"/>
    <s v="AEYYUWTXTHD3ELU246JYRRQYIZIQ"/>
    <s v="One-Time User"/>
  </r>
  <r>
    <s v="AF5C5PPOVF36E7TQBAJO4ZOXTXWA"/>
    <x v="1163"/>
    <n v="5"/>
    <d v="2025-09-17T08:56:10"/>
    <s v="Books and Stationary"/>
    <s v="Heart warming, encouraging, and challenging"/>
    <s v="Complete"/>
    <s v="Valid"/>
    <s v="High(4-5)"/>
    <s v="AF5C5PPOVF36E7TQBAJO4ZOXTXWA"/>
    <s v="One-Time User"/>
  </r>
  <r>
    <s v="AFB2ZD6HXFZUZC734WAUK3GKVQMQ"/>
    <x v="1164"/>
    <n v="5"/>
    <d v="2025-09-17T11:58:04"/>
    <s v="Books and Stationary"/>
    <s v="One or more of these stories will resonate with everybody"/>
    <s v="Complete"/>
    <s v="Valid"/>
    <s v="High(4-5)"/>
    <s v="AFB2ZD6HXFZUZC734WAUK3GKVQMQ"/>
    <s v="One-Time User"/>
  </r>
  <r>
    <s v="AEBOPNX6N3W6EUC6M3O2PZXVJBHQ"/>
    <x v="1165"/>
    <n v="5"/>
    <d v="2025-09-17T18:21:14"/>
    <s v="Books and Stationary"/>
    <s v="I sought out help to find where to leave a review"/>
    <s v="Complete"/>
    <s v="Valid"/>
    <s v="High(4-5)"/>
    <s v="AEBOPNX6N3W6EUC6M3O2PZXVJBHQ"/>
    <s v="One-Time User"/>
  </r>
  <r>
    <s v="AGJL7VUYQYIW6AYKGSO6VDHCQC7Q"/>
    <x v="1166"/>
    <n v="5"/>
    <d v="2025-09-17T19:19:29"/>
    <s v="Books and Stationary"/>
    <s v="Pure joy to read"/>
    <s v="Complete"/>
    <s v="Valid"/>
    <s v="High(4-5)"/>
    <s v="AGJL7VUYQYIW6AYKGSO6VDHCQC7Q"/>
    <s v="One-Time User"/>
  </r>
  <r>
    <s v="AEDBJR4ZQJAMEGFDE3XLANWT66CQ"/>
    <x v="1167"/>
    <n v="5"/>
    <d v="2025-09-17T23:48:31"/>
    <s v="Books and Stationary"/>
    <s v="Good author."/>
    <s v="Complete"/>
    <s v="Valid"/>
    <s v="High(4-5)"/>
    <s v="AEDBJR4ZQJAMEGFDE3XLANWT66CQ"/>
    <s v="One-Time User"/>
  </r>
  <r>
    <s v="AH6JLHK7LCU3YYZT6EQCBKKUJ4YA"/>
    <x v="1168"/>
    <n v="5"/>
    <d v="2025-09-18T02:17:54"/>
    <s v="Books and Stationary"/>
    <s v="Love these heartwarming stories!"/>
    <s v="Complete"/>
    <s v="Valid"/>
    <s v="High(4-5)"/>
    <s v="AH6JLHK7LCU3YYZT6EQCBKKUJ4YA"/>
    <s v="One-Time User"/>
  </r>
  <r>
    <s v="AFK5P56624W3XTOEDLAU5FIZAMRQ"/>
    <x v="1169"/>
    <n v="5"/>
    <d v="2025-09-18T03:59:13"/>
    <s v="Books and Stationary"/>
    <s v="Everything you Need to know you learn inâ€¦ Sixth grade"/>
    <s v="Complete"/>
    <s v="Valid"/>
    <s v="High(4-5)"/>
    <s v="AFK5P56624W3XTOEDLAU5FIZAMRQ"/>
    <s v="One-Time User"/>
  </r>
  <r>
    <s v="AHXHIYNIP7PJTZAZPYL7Z7FWLSSA"/>
    <x v="1170"/>
    <n v="5"/>
    <d v="2025-09-18T06:05:49"/>
    <s v="Books and Stationary"/>
    <s v="Wit, wisdom, inspiration, and so much love!"/>
    <s v="Complete"/>
    <s v="Valid"/>
    <s v="High(4-5)"/>
    <s v="AHXHIYNIP7PJTZAZPYL7Z7FWLSSA"/>
    <s v="One-Time User"/>
  </r>
  <r>
    <s v="AF7BVYKT6CGWDCAZNSPY7L6WJZ6A"/>
    <x v="1171"/>
    <n v="5"/>
    <d v="2025-09-18T06:29:07"/>
    <s v="Books and Stationary"/>
    <s v="Teacher Inspiration"/>
    <s v="Complete"/>
    <s v="Valid"/>
    <s v="High(4-5)"/>
    <s v="AF7BVYKT6CGWDCAZNSPY7L6WJZ6A"/>
    <s v="One-Time User"/>
  </r>
  <r>
    <s v="AEKTSM4CXZGODJTDYJAYY7DGSN6A"/>
    <x v="1172"/>
    <n v="5"/>
    <d v="2025-09-18T10:42:38"/>
    <s v="Books and Stationary"/>
    <s v="Inspiring"/>
    <s v="Complete"/>
    <s v="Valid"/>
    <s v="High(4-5)"/>
    <s v="AEKTSM4CXZGODJTDYJAYY7DGSN6A"/>
    <s v="One-Time User"/>
  </r>
  <r>
    <s v="AEWD5UHGIEDGUY6TXLARLHBAI7GA"/>
    <x v="1173"/>
    <n v="5"/>
    <d v="2025-09-18T20:34:34"/>
    <s v="Books and Stationary"/>
    <s v="I cannot say enough good things"/>
    <s v="Complete"/>
    <s v="Valid"/>
    <s v="High(4-5)"/>
    <s v="AEWD5UHGIEDGUY6TXLARLHBAI7GA"/>
    <s v="One-Time User"/>
  </r>
  <r>
    <s v="AHDMKQITO5DYHCTV5EU36LLRCWNQ"/>
    <x v="1174"/>
    <n v="5"/>
    <d v="2025-09-18T20:36:23"/>
    <s v="Books and Stationary"/>
    <s v="Love this book! â¤ï¸ Pictures of your childhood in the stories"/>
    <s v="Complete"/>
    <s v="Valid"/>
    <s v="High(4-5)"/>
    <s v="AHDMKQITO5DYHCTV5EU36LLRCWNQ"/>
    <s v="One-Time User"/>
  </r>
  <r>
    <s v="AHRW7OHVS43YFL7UDALNRYLSQYHA"/>
    <x v="1175"/>
    <n v="5"/>
    <d v="2025-09-19T02:07:06"/>
    <s v="Books and Stationary"/>
    <s v="Touching stories"/>
    <s v="Complete"/>
    <s v="Valid"/>
    <s v="High(4-5)"/>
    <s v="AHRW7OHVS43YFL7UDALNRYLSQYHA"/>
    <s v="One-Time User"/>
  </r>
  <r>
    <s v="AGJ2W62E3EVUEHF7UZXK5J7ZCREQ"/>
    <x v="1176"/>
    <n v="5"/>
    <d v="2025-09-19T06:54:36"/>
    <s v="Books and Stationary"/>
    <s v="True teacher's view"/>
    <s v="Complete"/>
    <s v="Valid"/>
    <s v="High(4-5)"/>
    <s v="AGJ2W62E3EVUEHF7UZXK5J7ZCREQ"/>
    <s v="One-Time User"/>
  </r>
  <r>
    <s v="AF6IJ5BH3FXXBGDXRQE5ZYMGSQIA"/>
    <x v="1177"/>
    <n v="5"/>
    <d v="2025-09-19T12:12:44"/>
    <s v="Books and Stationary"/>
    <s v="Sticky Notes - Encouraging"/>
    <s v="Complete"/>
    <s v="Valid"/>
    <s v="High(4-5)"/>
    <s v="AF6IJ5BH3FXXBGDXRQE5ZYMGSQIA"/>
    <s v="One-Time User"/>
  </r>
  <r>
    <s v="AH5UI2LLR22PQMYCY2OSCS75HCVQ"/>
    <x v="1178"/>
    <n v="5"/>
    <d v="2025-09-19T20:54:58"/>
    <s v="Books and Stationary"/>
    <s v="Such a great book"/>
    <s v="Complete"/>
    <s v="Valid"/>
    <s v="High(4-5)"/>
    <s v="AH5UI2LLR22PQMYCY2OSCS75HCVQ"/>
    <s v="One-Time User"/>
  </r>
  <r>
    <s v="AE6VZGS5GOCHOR6IHTCBTMQGRJIQ"/>
    <x v="1179"/>
    <n v="5"/>
    <d v="2025-09-19T21:28:02"/>
    <s v="Books and Stationary"/>
    <s v="Love this book!!!"/>
    <s v="Complete"/>
    <s v="Valid"/>
    <s v="High(4-5)"/>
    <s v="AE6VZGS5GOCHOR6IHTCBTMQGRJIQ"/>
    <s v="One-Time User"/>
  </r>
  <r>
    <s v="AFJUVX7CYR7H7NFHD3E5LIWRQWLA"/>
    <x v="1180"/>
    <n v="5"/>
    <d v="2025-09-20T05:26:13"/>
    <s v="Books and Stationary"/>
    <s v="Peace of Mind with Sticky Notes"/>
    <s v="Complete"/>
    <s v="Valid"/>
    <s v="High(4-5)"/>
    <s v="AFJUVX7CYR7H7NFHD3E5LIWRQWLA"/>
    <s v="One-Time User"/>
  </r>
  <r>
    <s v="AFXST3X2U6D5UZGTDGAWBPTWXP4A"/>
    <x v="1181"/>
    <n v="5"/>
    <d v="2025-09-20T09:18:08"/>
    <s v="Books and Stationary"/>
    <s v="The world we want to live in"/>
    <s v="Complete"/>
    <s v="Valid"/>
    <s v="High(4-5)"/>
    <s v="AFXST3X2U6D5UZGTDGAWBPTWXP4A"/>
    <s v="One-Time User"/>
  </r>
  <r>
    <s v="AFFZDCJXD55ISQRYPYNNSKEVKEKA"/>
    <x v="1182"/>
    <n v="5"/>
    <d v="2025-09-20T19:17:46"/>
    <s v="Books and Stationary"/>
    <s v="Love it so much I bought the audio also!"/>
    <s v="Complete"/>
    <s v="Valid"/>
    <s v="High(4-5)"/>
    <s v="AFFZDCJXD55ISQRYPYNNSKEVKEKA"/>
    <s v="One-Time User"/>
  </r>
  <r>
    <s v="AF4RXVCLCLZWYNGNTJICYFTJDNDQ"/>
    <x v="1183"/>
    <n v="5"/>
    <d v="2025-09-21T01:03:38"/>
    <s v="Books and Stationary"/>
    <s v="Great book, great author"/>
    <s v="Complete"/>
    <s v="Valid"/>
    <s v="High(4-5)"/>
    <s v="AF4RXVCLCLZWYNGNTJICYFTJDNDQ"/>
    <s v="One-Time User"/>
  </r>
  <r>
    <s v="AFU2N7O7AK57BURU6MUZV372PBMQ"/>
    <x v="1184"/>
    <n v="5"/>
    <d v="2025-09-21T01:20:03"/>
    <s v="Books and Stationary"/>
    <s v="Totally enjoyed this book"/>
    <s v="Complete"/>
    <s v="Valid"/>
    <s v="High(4-5)"/>
    <s v="AFU2N7O7AK57BURU6MUZV372PBMQ"/>
    <s v="One-Time User"/>
  </r>
  <r>
    <s v="AF3AHD4CLDIHO4E6UE6S3GWHJ5WQ"/>
    <x v="1185"/>
    <n v="5"/>
    <d v="2025-09-21T03:47:28"/>
    <s v="Books and Stationary"/>
    <s v="All we wanted and more!"/>
    <s v="Complete"/>
    <s v="Valid"/>
    <s v="High(4-5)"/>
    <s v="AF3AHD4CLDIHO4E6UE6S3GWHJ5WQ"/>
    <s v="One-Time User"/>
  </r>
  <r>
    <s v="AEIQX6MOPJFHKREBDMOHTMOP6XLQ"/>
    <x v="1186"/>
    <n v="5"/>
    <d v="2025-09-21T05:13:21"/>
    <s v="Books and Stationary"/>
    <s v="So good I had to share!"/>
    <s v="Complete"/>
    <s v="Valid"/>
    <s v="High(4-5)"/>
    <s v="AEIQX6MOPJFHKREBDMOHTMOP6XLQ"/>
    <s v="One-Time User"/>
  </r>
  <r>
    <s v="AEJOVEMSR63BJIN54EN2RLFBNZDA"/>
    <x v="1187"/>
    <n v="5"/>
    <d v="2025-09-21T18:03:40"/>
    <s v="Books and Stationary"/>
    <s v="Thoughtful and inspiring"/>
    <s v="Complete"/>
    <s v="Valid"/>
    <s v="High(4-5)"/>
    <s v="AEJOVEMSR63BJIN54EN2RLFBNZDA"/>
    <s v="One-Time User"/>
  </r>
  <r>
    <s v="AGNO57ZKXOA3MNOHPJOLUSGM7LIA"/>
    <x v="1188"/>
    <n v="5"/>
    <d v="2025-09-21T21:34:04"/>
    <s v="Books and Stationary"/>
    <s v="Bite-sized Life Stories"/>
    <s v="Complete"/>
    <s v="Valid"/>
    <s v="High(4-5)"/>
    <s v="AGNO57ZKXOA3MNOHPJOLUSGM7LIA"/>
    <s v="One-Time User"/>
  </r>
  <r>
    <s v="AGWZOBFMQ5QSR6TG23OQ57CI6H6Q"/>
    <x v="1189"/>
    <n v="5"/>
    <d v="2025-09-22T04:42:03"/>
    <s v="Books and Stationary"/>
    <s v="Inspirational!!"/>
    <s v="Complete"/>
    <s v="Valid"/>
    <s v="High(4-5)"/>
    <s v="AGWZOBFMQ5QSR6TG23OQ57CI6H6Q"/>
    <s v="One-Time User"/>
  </r>
  <r>
    <s v="AGZQZBZQU7ATMRQXC3BKHDDNYK7A"/>
    <x v="1190"/>
    <n v="5"/>
    <d v="2025-09-22T06:32:40"/>
    <s v="Books and Stationary"/>
    <s v="A teacher who truly understands kids"/>
    <s v="Complete"/>
    <s v="Valid"/>
    <s v="High(4-5)"/>
    <s v="AGZQZBZQU7ATMRQXC3BKHDDNYK7A"/>
    <s v="One-Time User"/>
  </r>
  <r>
    <s v="AFBVBA2ZZLR5T4LGF4OUC37S2VZA"/>
    <x v="1191"/>
    <n v="5"/>
    <d v="2025-09-22T10:01:45"/>
    <s v="Books and Stationary"/>
    <s v="Great Book!"/>
    <s v="Complete"/>
    <s v="Valid"/>
    <s v="High(4-5)"/>
    <s v="AFBVBA2ZZLR5T4LGF4OUC37S2VZA"/>
    <s v="One-Time User"/>
  </r>
  <r>
    <s v="AHBSSYOTRHJPOV3RRB3SEUTU4EFQ"/>
    <x v="1192"/>
    <n v="5"/>
    <d v="2025-09-22T18:00:04"/>
    <s v="Books and Stationary"/>
    <s v="Positivity overflows!"/>
    <s v="Complete"/>
    <s v="Valid"/>
    <s v="High(4-5)"/>
    <s v="AHBSSYOTRHJPOV3RRB3SEUTU4EFQ"/>
    <s v="One-Time User"/>
  </r>
  <r>
    <s v="AG4NEIFOZLL7MZNNYDYOIWH6JMIQ"/>
    <x v="1193"/>
    <n v="5"/>
    <d v="2025-09-22T18:50:24"/>
    <s v="Books and Stationary"/>
    <s v="Slices of life"/>
    <s v="Complete"/>
    <s v="Valid"/>
    <s v="High(4-5)"/>
    <s v="AG4NEIFOZLL7MZNNYDYOIWH6JMIQ"/>
    <s v="One-Time User"/>
  </r>
  <r>
    <s v="AFYYTPCMTONHIA5LNDYJQLS4JETA"/>
    <x v="1194"/>
    <n v="5"/>
    <d v="2025-09-22T21:19:20"/>
    <s v="Books and Stationary"/>
    <s v="Inspiring, heart warming book"/>
    <s v="Complete"/>
    <s v="Valid"/>
    <s v="High(4-5)"/>
    <s v="AFYYTPCMTONHIA5LNDYJQLS4JETA"/>
    <s v="One-Time User"/>
  </r>
  <r>
    <s v="AHCRDUIEAQ52FRAAP47DXII5WWZQ"/>
    <x v="1195"/>
    <n v="5"/>
    <d v="2025-09-23T07:16:32"/>
    <s v="Books and Stationary"/>
    <s v="Excellent book!"/>
    <s v="Complete"/>
    <s v="Valid"/>
    <s v="High(4-5)"/>
    <s v="AHCRDUIEAQ52FRAAP47DXII5WWZQ"/>
    <s v="One-Time User"/>
  </r>
  <r>
    <s v="AHYEH5AUDTSJH2FG2FXH2AI6ZF7Q"/>
    <x v="1196"/>
    <n v="5"/>
    <d v="2025-09-23T11:07:33"/>
    <s v="Books and Stationary"/>
    <s v="A feel good book"/>
    <s v="Complete"/>
    <s v="Valid"/>
    <s v="High(4-5)"/>
    <s v="AHYEH5AUDTSJH2FG2FXH2AI6ZF7Q"/>
    <s v="One-Time User"/>
  </r>
  <r>
    <s v="AFOW26TGXHZLUVPF7AEU4YTPKQMQ"/>
    <x v="1197"/>
    <n v="5"/>
    <d v="2025-09-23T17:45:23"/>
    <s v="Books and Stationary"/>
    <s v="Wonderful stories and life lessons"/>
    <s v="Complete"/>
    <s v="Valid"/>
    <s v="High(4-5)"/>
    <s v="AFOW26TGXHZLUVPF7AEU4YTPKQMQ"/>
    <s v="One-Time User"/>
  </r>
  <r>
    <s v="AGLNEAXXDP25FQKD6X77CGLLIV5A"/>
    <x v="1198"/>
    <n v="5"/>
    <d v="2025-09-23T19:03:58"/>
    <s v="Books and Stationary"/>
    <s v="Sticky Notes is a wonderful, thought provoking book for all"/>
    <s v="Complete"/>
    <s v="Valid"/>
    <s v="High(4-5)"/>
    <s v="AGLNEAXXDP25FQKD6X77CGLLIV5A"/>
    <s v="One-Time User"/>
  </r>
  <r>
    <s v="AE3N7KCFQFWE3JR7TCXA4VODRMWQ"/>
    <x v="1199"/>
    <n v="5"/>
    <d v="2025-09-23T21:04:02"/>
    <s v="Books and Stationary"/>
    <s v="What is essential â€¦"/>
    <s v="Complete"/>
    <s v="Valid"/>
    <s v="High(4-5)"/>
    <s v="AE3N7KCFQFWE3JR7TCXA4VODRMWQ"/>
    <s v="One-Time User"/>
  </r>
  <r>
    <s v="AEJP4T5AV27OC3XTYDQTKKQJ3WJQ"/>
    <x v="1200"/>
    <n v="5"/>
    <d v="2025-09-24T08:06:52"/>
    <s v="Books and Stationary"/>
    <s v="Beautifully written, getting copies for everyone!"/>
    <s v="Complete"/>
    <s v="Valid"/>
    <s v="High(4-5)"/>
    <s v="AEJP4T5AV27OC3XTYDQTKKQJ3WJQ"/>
    <s v="One-Time User"/>
  </r>
  <r>
    <s v="AGOHOGONOW4IOSTDV6KOKF24B4CA"/>
    <x v="1201"/>
    <n v="5"/>
    <d v="2025-09-24T14:11:14"/>
    <s v="Books and Stationary"/>
    <s v="Such a great book"/>
    <s v="Complete"/>
    <s v="Valid"/>
    <s v="High(4-5)"/>
    <s v="AGOHOGONOW4IOSTDV6KOKF24B4CA"/>
    <s v="One-Time User"/>
  </r>
  <r>
    <s v="AE7V47635R57Q2CSVTQAOGMOVEFA"/>
    <x v="1202"/>
    <n v="5"/>
    <d v="2025-09-24T17:58:21"/>
    <s v="Books and Stationary"/>
    <s v="Uplifting, bringing a smile to your face."/>
    <s v="Complete"/>
    <s v="Valid"/>
    <s v="High(4-5)"/>
    <s v="AE7V47635R57Q2CSVTQAOGMOVEFA"/>
    <s v="One-Time User"/>
  </r>
  <r>
    <s v="AFE265K6YHNHIWV6CZTJHYASLJVQ"/>
    <x v="1203"/>
    <n v="5"/>
    <d v="2025-09-24T22:53:30"/>
    <s v="Books and Stationary"/>
    <s v="We love â€œSticky Notesâ€!  Hereâ€™s  why!"/>
    <s v="Complete"/>
    <s v="Valid"/>
    <s v="High(4-5)"/>
    <s v="AFE265K6YHNHIWV6CZTJHYASLJVQ"/>
    <s v="One-Time User"/>
  </r>
  <r>
    <s v="AFMK7XXJTSSIWK5YET3HOA7J7TTQ"/>
    <x v="1204"/>
    <n v="5"/>
    <d v="2025-09-24T23:56:15"/>
    <s v="Books and Stationary"/>
    <s v="The soul of a teacher."/>
    <s v="Complete"/>
    <s v="Valid"/>
    <s v="High(4-5)"/>
    <s v="AFMK7XXJTSSIWK5YET3HOA7J7TTQ"/>
    <s v="One-Time User"/>
  </r>
  <r>
    <s v="AG5VO6PTLG3PFMJM5YT2VEH6KXHQ"/>
    <x v="1205"/>
    <n v="5"/>
    <d v="2025-09-25T01:06:19"/>
    <s v="home"/>
    <s v="Great Buy"/>
    <s v="Complete"/>
    <s v="Valid"/>
    <s v="High(4-5)"/>
    <s v="AG5VO6PTLG3PFMJM5YT2VEH6KXHQ"/>
    <s v="One-Time User"/>
  </r>
  <r>
    <s v="AH7HUWAURIXMXENEFXFAVFLPUUQA"/>
    <x v="1206"/>
    <n v="5"/>
    <d v="2025-09-25T06:08:03"/>
    <s v="home"/>
    <s v="Beautiful big table â­ï¸â­ï¸â­ï¸â­ï¸â­ï¸"/>
    <s v="Complete"/>
    <s v="Valid"/>
    <s v="High(4-5)"/>
    <s v="AH7HUWAURIXMXENEFXFAVFLPUUQA"/>
    <s v="One-Time User"/>
  </r>
  <r>
    <s v="AFZIZKFZACSH4HPQGDPM2IF3REWQ"/>
    <x v="1207"/>
    <n v="5"/>
    <d v="2025-09-25T10:56:38"/>
    <s v="home"/>
    <s v="Great Product Great Price"/>
    <s v="Complete"/>
    <s v="Valid"/>
    <s v="High(4-5)"/>
    <s v="AFZIZKFZACSH4HPQGDPM2IF3REWQ"/>
    <s v="One-Time User"/>
  </r>
  <r>
    <s v="AGNX5WSUGSBBKTAN2P2LB33TDAYA"/>
    <x v="1208"/>
    <n v="4"/>
    <d v="2025-09-25T17:24:16"/>
    <s v="home"/>
    <s v="Great little crafting or small workspace desk"/>
    <s v="Complete"/>
    <s v="Valid"/>
    <s v="High(4-5)"/>
    <s v="AGNX5WSUGSBBKTAN2P2LB33TDAYA"/>
    <s v="One-Time User"/>
  </r>
  <r>
    <s v="AG6QYAVHOLYB2HE4W6DFNMMYQQVA"/>
    <x v="1209"/>
    <n v="5"/>
    <d v="2025-09-25T22:01:56"/>
    <s v="home"/>
    <s v="Great Desk. Great value."/>
    <s v="Complete"/>
    <s v="Valid"/>
    <s v="High(4-5)"/>
    <s v="AG6QYAVHOLYB2HE4W6DFNMMYQQVA"/>
    <s v="One-Time User"/>
  </r>
  <r>
    <s v="AHJEQLLXWKOCCTTWLZSLDAZ3AUVA"/>
    <x v="1210"/>
    <n v="5"/>
    <d v="2025-09-26T00:47:26"/>
    <s v="home"/>
    <s v="So much better than the price indicates ! !"/>
    <s v="Complete"/>
    <s v="Valid"/>
    <s v="High(4-5)"/>
    <s v="AHJEQLLXWKOCCTTWLZSLDAZ3AUVA"/>
    <s v="One-Time User"/>
  </r>
  <r>
    <s v="AGPFVYNMXPRDTKZE4UHLTBIP5ZKQ"/>
    <x v="1211"/>
    <n v="5"/>
    <d v="2025-09-26T02:11:17"/>
    <s v="home"/>
    <s v="Good quality, right size, strong"/>
    <s v="Complete"/>
    <s v="Valid"/>
    <s v="High(4-5)"/>
    <s v="AGPFVYNMXPRDTKZE4UHLTBIP5ZKQ"/>
    <s v="One-Time User"/>
  </r>
  <r>
    <s v="AHEFSZUEG73NBVDU2OCCETGDEMSA"/>
    <x v="1212"/>
    <n v="5"/>
    <d v="2025-09-26T04:56:44"/>
    <s v="home"/>
    <s v="perfect"/>
    <s v="Complete"/>
    <s v="Valid"/>
    <s v="High(4-5)"/>
    <s v="AHEFSZUEG73NBVDU2OCCETGDEMSA"/>
    <s v="One-Time User"/>
  </r>
  <r>
    <s v="AH4YJDYR3OCFGATPQOOO2AEUSX7Q"/>
    <x v="1213"/>
    <n v="4"/>
    <d v="2025-09-26T04:59:34"/>
    <s v="home"/>
    <s v="works well for small rooms and easy to assemble"/>
    <s v="Complete"/>
    <s v="Valid"/>
    <s v="High(4-5)"/>
    <s v="AH4YJDYR3OCFGATPQOOO2AEUSX7Q"/>
    <s v="One-Time User"/>
  </r>
  <r>
    <s v="AFMAT5W7VKWRGFIYFIIEVWJIIZAQ"/>
    <x v="1214"/>
    <n v="5"/>
    <d v="2025-09-26T08:46:10"/>
    <s v="home"/>
    <s v="great item for the price"/>
    <s v="Complete"/>
    <s v="Valid"/>
    <s v="High(4-5)"/>
    <s v="AFMAT5W7VKWRGFIYFIIEVWJIIZAQ"/>
    <s v="One-Time User"/>
  </r>
  <r>
    <s v="AEKB6KFCDNOCBDMNUS46I7OLVSBQ"/>
    <x v="1215"/>
    <n v="5"/>
    <d v="2025-09-26T15:55:25"/>
    <s v="home"/>
    <s v="Great value!"/>
    <s v="Complete"/>
    <s v="Valid"/>
    <s v="High(4-5)"/>
    <s v="AEKB6KFCDNOCBDMNUS46I7OLVSBQ"/>
    <s v="One-Time User"/>
  </r>
  <r>
    <s v="AG5ZYOE4QWMZBXAVMOKWA6DUANUA"/>
    <x v="1216"/>
    <n v="5"/>
    <d v="2025-09-27T00:28:29"/>
    <s v="home"/>
    <s v="I love it!!"/>
    <s v="Complete"/>
    <s v="Valid"/>
    <s v="High(4-5)"/>
    <s v="AG5ZYOE4QWMZBXAVMOKWA6DUANUA"/>
    <s v="One-Time User"/>
  </r>
  <r>
    <s v="AERDHHR2FVUQNETN4GBZLBKMX6YQ"/>
    <x v="1217"/>
    <n v="5"/>
    <d v="2025-09-27T09:30:26"/>
    <s v="home"/>
    <s v="Sturdy &amp; easy to assemble"/>
    <s v="Complete"/>
    <s v="Valid"/>
    <s v="High(4-5)"/>
    <s v="AERDHHR2FVUQNETN4GBZLBKMX6YQ"/>
    <s v="One-Time User"/>
  </r>
  <r>
    <s v="AEDKRWBQEE5ZVCBAVTCDAPYZ6QCA"/>
    <x v="1218"/>
    <n v="4"/>
    <d v="2025-09-27T12:04:51"/>
    <s v="home"/>
    <s v="Cute"/>
    <s v="Complete"/>
    <s v="Valid"/>
    <s v="High(4-5)"/>
    <s v="AEDKRWBQEE5ZVCBAVTCDAPYZ6QCA"/>
    <s v="One-Time User"/>
  </r>
  <r>
    <s v="AEZVQ4SWFPV6BNME45GWTCQALD3A"/>
    <x v="1219"/>
    <n v="4"/>
    <d v="2025-09-27T12:33:34"/>
    <s v="home"/>
    <s v="You will have to fiddle to use the Allen wrench, but a good table."/>
    <s v="Complete"/>
    <s v="Valid"/>
    <s v="High(4-5)"/>
    <s v="AEZVQ4SWFPV6BNME45GWTCQALD3A"/>
    <s v="One-Time User"/>
  </r>
  <r>
    <s v="AETT44XDYUNRXHT4PPOST6EA4GXA"/>
    <x v="1220"/>
    <n v="5"/>
    <d v="2025-09-28T02:44:38"/>
    <s v="home"/>
    <s v="Nice table"/>
    <s v="Complete"/>
    <s v="Valid"/>
    <s v="High(4-5)"/>
    <s v="AETT44XDYUNRXHT4PPOST6EA4GXA"/>
    <s v="One-Time User"/>
  </r>
  <r>
    <s v="AFFZ7UBOEZHBJEVIYNWXI7OMAVZQ"/>
    <x v="1221"/>
    <n v="5"/>
    <d v="2025-09-28T06:22:04"/>
    <s v="home"/>
    <s v="Good 4 the price"/>
    <s v="Complete"/>
    <s v="Valid"/>
    <s v="High(4-5)"/>
    <s v="AFFZ7UBOEZHBJEVIYNWXI7OMAVZQ"/>
    <s v="One-Time User"/>
  </r>
  <r>
    <s v="AHNH2POBGMIHJUA6LGRJGL36UPEA"/>
    <x v="1222"/>
    <n v="5"/>
    <d v="2025-09-28T10:29:31"/>
    <s v="home"/>
    <s v="Great. Construction."/>
    <s v="Complete"/>
    <s v="Valid"/>
    <s v="High(4-5)"/>
    <s v="AHNH2POBGMIHJUA6LGRJGL36UPEA"/>
    <s v="One-Time User"/>
  </r>
  <r>
    <s v="AF4HKNAQPRCEGJASTMEKNZVEVEYQ"/>
    <x v="1223"/>
    <n v="5"/>
    <d v="2025-09-28T12:42:12"/>
    <s v="home"/>
    <s v="Very sturdy"/>
    <s v="Complete"/>
    <s v="Valid"/>
    <s v="High(4-5)"/>
    <s v="AF4HKNAQPRCEGJASTMEKNZVEVEYQ"/>
    <s v="One-Time User"/>
  </r>
  <r>
    <s v="AHY6VN563B6IZ45FQ726LYTVZ43A"/>
    <x v="1224"/>
    <n v="5"/>
    <d v="2025-09-28T18:18:35"/>
    <s v="home"/>
    <s v="Itâ€™s perfect"/>
    <s v="Complete"/>
    <s v="Valid"/>
    <s v="High(4-5)"/>
    <s v="AHY6VN563B6IZ45FQ726LYTVZ43A"/>
    <s v="One-Time User"/>
  </r>
  <r>
    <s v="AGBCOBQCQZ47STR2BSW45AOJGIVQ"/>
    <x v="1225"/>
    <n v="5"/>
    <d v="2025-09-28T18:27:12"/>
    <s v="Cloth and accessaries"/>
    <s v="Love these"/>
    <s v="Complete"/>
    <s v="Valid"/>
    <s v="High(4-5)"/>
    <s v="AGBCOBQCQZ47STR2BSW45AOJGIVQ"/>
    <s v="One-Time User"/>
  </r>
  <r>
    <s v="AHCCY4Y3ALPA6PVUGVZB2EJ3DZDQ"/>
    <x v="1226"/>
    <n v="5"/>
    <d v="2025-09-28T20:24:04"/>
    <s v="Cloth and accessaries"/>
    <s v="Great for the beach!"/>
    <s v="Complete"/>
    <s v="Valid"/>
    <s v="High(4-5)"/>
    <s v="AHCCY4Y3ALPA6PVUGVZB2EJ3DZDQ"/>
    <s v="One-Time User"/>
  </r>
  <r>
    <s v="AEJSQ353TYHXFUKTEWVS5OMREAEA"/>
    <x v="1227"/>
    <n v="5"/>
    <d v="2025-09-28T21:09:23"/>
    <s v="Cloth and accessaries"/>
    <s v="Style/Color"/>
    <s v="Complete"/>
    <s v="Valid"/>
    <s v="High(4-5)"/>
    <s v="AEJSQ353TYHXFUKTEWVS5OMREAEA"/>
    <s v="One-Time User"/>
  </r>
  <r>
    <s v="AGOJ6754OXQP4JOF42L57AMDSVTA"/>
    <x v="1228"/>
    <n v="4"/>
    <d v="2025-09-29T03:07:50"/>
    <s v="Cloth and accessaries"/>
    <s v="Wish these would have fit!"/>
    <s v="Complete"/>
    <s v="Valid"/>
    <s v="High(4-5)"/>
    <s v="AGOJ6754OXQP4JOF42L57AMDSVTA"/>
    <s v="One-Time User"/>
  </r>
  <r>
    <s v="AEBTBW3TKVFV7NF3IYK6RN4533LA"/>
    <x v="1229"/>
    <n v="5"/>
    <d v="2025-09-29T04:09:43"/>
    <s v="Cloth and accessaries"/>
    <s v="Durable and high quality"/>
    <s v="Complete"/>
    <s v="Valid"/>
    <s v="High(4-5)"/>
    <s v="AEBTBW3TKVFV7NF3IYK6RN4533LA"/>
    <s v="One-Time User"/>
  </r>
  <r>
    <s v="AHBQV7TIWH77YAAWW6P6YOQMVWEQ"/>
    <x v="1230"/>
    <n v="5"/>
    <d v="2025-09-29T13:45:12"/>
    <s v="Cloth and accessaries"/>
    <s v="Great Sunglasses"/>
    <s v="Complete"/>
    <s v="Valid"/>
    <s v="High(4-5)"/>
    <s v="AHBQV7TIWH77YAAWW6P6YOQMVWEQ"/>
    <s v="One-Time User"/>
  </r>
  <r>
    <s v="AEZGF3LONGPEBHYXR6XTFQOZ2MNA"/>
    <x v="1231"/>
    <n v="1"/>
    <d v="2025-09-29T15:29:09"/>
    <s v="Cloth and accessaries"/>
    <s v="Really wanted to like them"/>
    <s v="Complete"/>
    <s v="Valid"/>
    <s v="Low(1-2)"/>
    <s v="AEZGF3LONGPEBHYXR6XTFQOZ2MNA"/>
    <s v="One-Time User"/>
  </r>
  <r>
    <s v="AHENCKGXV6MZTPMGA2HL4B7I7V2Q"/>
    <x v="1232"/>
    <n v="3"/>
    <d v="2025-09-29T17:59:26"/>
    <s v="Cloth and accessaries"/>
    <s v="Affordable not long lasting"/>
    <s v="Complete"/>
    <s v="Valid"/>
    <s v="Medium(3)"/>
    <s v="AHENCKGXV6MZTPMGA2HL4B7I7V2Q"/>
    <s v="One-Time User"/>
  </r>
  <r>
    <s v="AHFJS5FSDLYQF2EK65X3I2EWSYWA"/>
    <x v="1233"/>
    <n v="4"/>
    <d v="2025-09-30T07:30:22"/>
    <s v="Cloth and accessaries"/>
    <s v="Aviator glasses"/>
    <s v="Complete"/>
    <s v="Valid"/>
    <s v="High(4-5)"/>
    <s v="AHFJS5FSDLYQF2EK65X3I2EWSYWA"/>
    <s v="One-Time User"/>
  </r>
  <r>
    <s v="AH4QJBHVTPDWKQRJS46JHCAQW5SA"/>
    <x v="1234"/>
    <n v="4"/>
    <d v="2025-09-30T08:23:11"/>
    <s v="Cloth and accessaries"/>
    <s v="Fram"/>
    <s v="Complete"/>
    <s v="Valid"/>
    <s v="High(4-5)"/>
    <s v="AH4QJBHVTPDWKQRJS46JHCAQW5SA"/>
    <s v="One-Time User"/>
  </r>
  <r>
    <s v="AEXDFNERPMCNTFSPUOONA3I6ZWDQ"/>
    <x v="1235"/>
    <n v="4"/>
    <d v="2025-09-30T08:49:21"/>
    <s v="Cloth and accessaries"/>
    <s v="Could be great"/>
    <s v="Complete"/>
    <s v="Valid"/>
    <s v="High(4-5)"/>
    <s v="AEXDFNERPMCNTFSPUOONA3I6ZWDQ"/>
    <s v="One-Time User"/>
  </r>
  <r>
    <s v="AECJF3AUV5LOIY26BNQPCJJLWGFQ"/>
    <x v="1236"/>
    <n v="3"/>
    <d v="2025-09-30T13:26:21"/>
    <s v="Cloth and accessaries"/>
    <s v="45-19-145"/>
    <s v="Complete"/>
    <s v="Valid"/>
    <s v="Medium(3)"/>
    <s v="AECJF3AUV5LOIY26BNQPCJJLWGFQ"/>
    <s v="One-Time User"/>
  </r>
  <r>
    <s v="AEDPWCCNLBCUWHT6NO3IRCLX26BQ"/>
    <x v="1237"/>
    <n v="4"/>
    <d v="2025-09-30T23:04:58"/>
    <s v="Cloth and accessaries"/>
    <s v="Very slick"/>
    <s v="Complete"/>
    <s v="Valid"/>
    <s v="High(4-5)"/>
    <s v="AEDPWCCNLBCUWHT6NO3IRCLX26BQ"/>
    <s v="One-Time User"/>
  </r>
  <r>
    <s v="AGO5VNEVMRF4K52O6QTL766FGMVQ"/>
    <x v="1238"/>
    <n v="3"/>
    <d v="2025-10-01T00:19:08"/>
    <s v="Cloth and accessaries"/>
    <s v="The sunglasses for people who want the sun glaring in their eyes"/>
    <s v="Complete"/>
    <s v="Valid"/>
    <s v="Medium(3)"/>
    <s v="AGO5VNEVMRF4K52O6QTL766FGMVQ"/>
    <s v="One-Time User"/>
  </r>
  <r>
    <s v="AGM4QSDDGM4HJOBJZBKNY2WXC5OA"/>
    <x v="1239"/>
    <n v="4"/>
    <d v="2025-10-01T05:28:02"/>
    <s v="Cloth and accessaries"/>
    <s v="Smaller glasses not for big heads. Otherwise great!"/>
    <s v="Complete"/>
    <s v="Valid"/>
    <s v="High(4-5)"/>
    <s v="AGM4QSDDGM4HJOBJZBKNY2WXC5OA"/>
    <s v="One-Time User"/>
  </r>
  <r>
    <s v="AENXPBDB4ACD3QKCXXYTKS7UG63A"/>
    <x v="1240"/>
    <n v="4"/>
    <d v="2025-10-01T08:44:16"/>
    <s v="Cloth and accessaries"/>
    <s v="Cool but a little over priced for the quality and look"/>
    <s v="Complete"/>
    <s v="Valid"/>
    <s v="High(4-5)"/>
    <s v="AENXPBDB4ACD3QKCXXYTKS7UG63A"/>
    <s v="One-Time User"/>
  </r>
  <r>
    <s v="AHQZDFLROKIF5FDXYGWXS7DUOVCA"/>
    <x v="1241"/>
    <n v="5"/>
    <d v="2025-10-01T15:05:07"/>
    <s v="Cloth and accessaries"/>
    <s v="Bought them for myself. They are now my wife's."/>
    <s v="Complete"/>
    <s v="Valid"/>
    <s v="High(4-5)"/>
    <s v="AHQZDFLROKIF5FDXYGWXS7DUOVCA"/>
    <s v="One-Time User"/>
  </r>
  <r>
    <s v="AGCWNLAZG6VXXNRKFT7UBUAQZEEQ"/>
    <x v="1242"/>
    <n v="5"/>
    <d v="2025-10-01T21:12:00"/>
    <s v="Cloth and accessaries"/>
    <s v="Excellent for everyday activities"/>
    <s v="Complete"/>
    <s v="Valid"/>
    <s v="High(4-5)"/>
    <s v="AGCWNLAZG6VXXNRKFT7UBUAQZEEQ"/>
    <s v="One-Time User"/>
  </r>
  <r>
    <s v="AHNZROT4RMKPHPNFFYCBDIKNSYTQ"/>
    <x v="1243"/>
    <n v="5"/>
    <d v="2025-10-01T22:54:46"/>
    <s v="Cloth and accessaries"/>
    <s v="Great Sunglasses at a great price!"/>
    <s v="Complete"/>
    <s v="Valid"/>
    <s v="High(4-5)"/>
    <s v="AHNZROT4RMKPHPNFFYCBDIKNSYTQ"/>
    <s v="One-Time User"/>
  </r>
  <r>
    <s v="AHXY6RISTMYTSGHIC4ET5EOQEIKA"/>
    <x v="1244"/>
    <n v="5"/>
    <d v="2025-10-02T01:17:50"/>
    <s v="Cloth and accessaries"/>
    <s v="Perfect Fit &amp; light weight"/>
    <s v="Complete"/>
    <s v="Valid"/>
    <s v="High(4-5)"/>
    <s v="AHXY6RISTMYTSGHIC4ET5EOQEIKA"/>
    <s v="One-Time User"/>
  </r>
  <r>
    <s v="AE3WOVNWSDGEAGRTJKM7A2E5GRXQ"/>
    <x v="1245"/>
    <n v="5"/>
    <d v="2025-10-02T08:18:13"/>
    <s v="Cloth and accessaries"/>
    <s v="Stylish glasses for men"/>
    <s v="Complete"/>
    <s v="Valid"/>
    <s v="High(4-5)"/>
    <s v="AE3WOVNWSDGEAGRTJKM7A2E5GRXQ"/>
    <s v="One-Time User"/>
  </r>
  <r>
    <s v="AGIVIXXTGZ7SCPH4MBEYV6KLT23A"/>
    <x v="1246"/>
    <n v="5"/>
    <d v="2025-10-02T13:18:21"/>
    <s v="Cloth and accessaries"/>
    <s v="Beautiful Shades"/>
    <s v="Complete"/>
    <s v="Valid"/>
    <s v="High(4-5)"/>
    <s v="AGIVIXXTGZ7SCPH4MBEYV6KLT23A"/>
    <s v="One-Time User"/>
  </r>
  <r>
    <s v="AFCN3VNJOQVRNQ3NE4RTPDHOQHLQ"/>
    <x v="1247"/>
    <n v="3"/>
    <d v="2025-10-02T16:35:39"/>
    <s v="Cloth and accessaries"/>
    <s v="Disappointed"/>
    <s v="Complete"/>
    <s v="Valid"/>
    <s v="Medium(3)"/>
    <s v="AFCN3VNJOQVRNQ3NE4RTPDHOQHLQ"/>
    <s v="One-Time User"/>
  </r>
  <r>
    <s v="AEITM4DPD6RCTE6ZHKU47PISAFTA"/>
    <x v="1248"/>
    <n v="4"/>
    <d v="2025-10-02T21:33:20"/>
    <s v="Cloth and accessaries"/>
    <s v="GREAT FIT ON NOSE BRIDGE"/>
    <s v="Complete"/>
    <s v="Valid"/>
    <s v="High(4-5)"/>
    <s v="AEITM4DPD6RCTE6ZHKU47PISAFTA"/>
    <s v="One-Time User"/>
  </r>
  <r>
    <s v="AGJ6BWLJOJT3TUUFGTGXS5VE7LEA"/>
    <x v="1249"/>
    <n v="5"/>
    <d v="2025-10-02T23:12:38"/>
    <s v="Cloth and accessaries"/>
    <s v="EXCELENTE"/>
    <s v="Complete"/>
    <s v="Valid"/>
    <s v="High(4-5)"/>
    <s v="AGJ6BWLJOJT3TUUFGTGXS5VE7LEA"/>
    <s v="One-Time User"/>
  </r>
  <r>
    <s v="AEIT4RARMKN33IQVP7HXCQNYDHTA"/>
    <x v="1250"/>
    <n v="3"/>
    <d v="2025-10-03T06:21:27"/>
    <s v="Cloth and accessaries"/>
    <s v="Not for larger size heads"/>
    <s v="Complete"/>
    <s v="Valid"/>
    <s v="Medium(3)"/>
    <s v="AEIT4RARMKN33IQVP7HXCQNYDHTA"/>
    <s v="One-Time User"/>
  </r>
  <r>
    <s v="AEEQ344FJA4TRXVOQIMOHLJOXJPQ"/>
    <x v="1251"/>
    <n v="4"/>
    <d v="2025-10-03T15:39:19"/>
    <s v="Cloth and accessaries"/>
    <s v="The Perfect Amount of Shade ðŸ˜Ž"/>
    <s v="Complete"/>
    <s v="Valid"/>
    <s v="High(4-5)"/>
    <s v="AEEQ344FJA4TRXVOQIMOHLJOXJPQ"/>
    <s v="One-Time User"/>
  </r>
  <r>
    <s v="AH5R5ZJKLOIVJDBJKXC3PR6L7AUA"/>
    <x v="1252"/>
    <n v="4"/>
    <d v="2025-10-04T10:51:07"/>
    <s v="Cloth and accessaries"/>
    <s v="Good sunglasses but slightly crooked"/>
    <s v="Complete"/>
    <s v="Valid"/>
    <s v="High(4-5)"/>
    <s v="AH5R5ZJKLOIVJDBJKXC3PR6L7AUA"/>
    <s v="One-Time User"/>
  </r>
  <r>
    <s v="AGKW75D7Y4MXQGRTKKZKCCESYZMA"/>
    <x v="1253"/>
    <n v="5"/>
    <d v="2025-10-04T21:09:57"/>
    <s v="Cloth and accessaries"/>
    <s v="Super Lightweight!"/>
    <s v="Complete"/>
    <s v="Valid"/>
    <s v="High(4-5)"/>
    <s v="AGKW75D7Y4MXQGRTKKZKCCESYZMA"/>
    <s v="One-Time User"/>
  </r>
  <r>
    <s v="AE6IUUJTJVSRZM4BIJ6BGFCONIEQ"/>
    <x v="1254"/>
    <n v="4"/>
    <d v="2025-10-05T02:43:12"/>
    <s v="Cloth and accessaries"/>
    <s v="Not That Great"/>
    <s v="Complete"/>
    <s v="Valid"/>
    <s v="High(4-5)"/>
    <s v="AE6IUUJTJVSRZM4BIJ6BGFCONIEQ"/>
    <s v="One-Time User"/>
  </r>
  <r>
    <s v="AHUR3BFNMT42I6C6KHC2N5ZHH6PQ"/>
    <x v="1255"/>
    <n v="4"/>
    <d v="2025-10-05T16:25:12"/>
    <s v="Cloth and accessaries"/>
    <s v="Not the best for men"/>
    <s v="Complete"/>
    <s v="Valid"/>
    <s v="High(4-5)"/>
    <s v="AHUR3BFNMT42I6C6KHC2N5ZHH6PQ"/>
    <s v="One-Time User"/>
  </r>
  <r>
    <s v="AEJVTJLTNA2N6SYNJ344YPQEYELQ"/>
    <x v="1256"/>
    <n v="4"/>
    <d v="2025-10-06T01:47:11"/>
    <s v="Cloth and accessaries"/>
    <s v="Received wrong color twice!"/>
    <s v="Complete"/>
    <s v="Valid"/>
    <s v="High(4-5)"/>
    <s v="AEJVTJLTNA2N6SYNJ344YPQEYELQ"/>
    <s v="One-Time User"/>
  </r>
  <r>
    <s v="AHWT2WOUKG6IRDRVK3PVIV4YECXA"/>
    <x v="1257"/>
    <n v="5"/>
    <d v="2025-10-06T03:23:29"/>
    <s v="Cloth and accessaries"/>
    <s v="Great Appearance and Fit"/>
    <s v="Complete"/>
    <s v="Valid"/>
    <s v="High(4-5)"/>
    <s v="AHWT2WOUKG6IRDRVK3PVIV4YECXA"/>
    <s v="One-Time User"/>
  </r>
  <r>
    <s v="AH6SNVYHDJGZOPY4ATCZMERRWVUA"/>
    <x v="1258"/>
    <n v="5"/>
    <d v="2025-10-06T07:13:37"/>
    <s v="Cloth and accessaries"/>
    <s v="Second pair"/>
    <s v="Complete"/>
    <s v="Valid"/>
    <s v="High(4-5)"/>
    <s v="AH6SNVYHDJGZOPY4ATCZMERRWVUA"/>
    <s v="One-Time User"/>
  </r>
  <r>
    <s v="AGYOAOF67FSYLYXNL3TUEHUV6SVQ"/>
    <x v="1259"/>
    <n v="4"/>
    <d v="2025-10-06T16:37:49"/>
    <s v="Cloth and accessaries"/>
    <s v="Great glasses"/>
    <s v="Complete"/>
    <s v="Valid"/>
    <s v="High(4-5)"/>
    <s v="AGYOAOF67FSYLYXNL3TUEHUV6SVQ"/>
    <s v="One-Time User"/>
  </r>
  <r>
    <s v="AE2VUZ374BPRHMA46ZXOGAL53BOQ"/>
    <x v="1260"/>
    <n v="5"/>
    <d v="2025-10-06T19:26:45"/>
    <s v="Cloth and accessaries"/>
    <s v="Great style"/>
    <s v="Complete"/>
    <s v="Valid"/>
    <s v="High(4-5)"/>
    <s v="AE2VUZ374BPRHMA46ZXOGAL53BOQ"/>
    <s v="One-Time User"/>
  </r>
  <r>
    <s v="AFYTIO2EOY5E7GFDKUR6D2SL5BXQ"/>
    <x v="1261"/>
    <n v="3"/>
    <d v="2025-10-06T23:28:09"/>
    <s v="Cloth and accessaries"/>
    <s v="Crooked on face"/>
    <s v="Complete"/>
    <s v="Valid"/>
    <s v="Medium(3)"/>
    <s v="AFYTIO2EOY5E7GFDKUR6D2SL5BXQ"/>
    <s v="One-Time User"/>
  </r>
  <r>
    <s v="AH7AXY2VFNKX6JO4YJRXJ22PAHHA"/>
    <x v="1262"/>
    <n v="5"/>
    <d v="2025-10-06T23:34:28"/>
    <s v="Cloth and accessaries"/>
    <s v="Excellent Fit and Quality"/>
    <s v="Complete"/>
    <s v="Valid"/>
    <s v="High(4-5)"/>
    <s v="AH7AXY2VFNKX6JO4YJRXJ22PAHHA"/>
    <s v="One-Time User"/>
  </r>
  <r>
    <s v="AEGZ7YXBE6FTYHQNGHZO3ZMCIYKQ"/>
    <x v="1263"/>
    <n v="5"/>
    <d v="2025-10-07T00:03:01"/>
    <s v="Cloth and accessaries"/>
    <s v="Buena compra"/>
    <s v="Complete"/>
    <s v="Valid"/>
    <s v="High(4-5)"/>
    <s v="AEGZ7YXBE6FTYHQNGHZO3ZMCIYKQ"/>
    <s v="One-Time User"/>
  </r>
  <r>
    <s v="AGT7W2T26TPBNJH734TPADOTJZPA"/>
    <x v="1264"/>
    <n v="4"/>
    <d v="2025-10-07T02:55:54"/>
    <s v="Cloth and accessaries"/>
    <s v="Pretty nice"/>
    <s v="Complete"/>
    <s v="Valid"/>
    <s v="High(4-5)"/>
    <s v="AGT7W2T26TPBNJH734TPADOTJZPA"/>
    <s v="One-Time User"/>
  </r>
  <r>
    <s v="AHI6UYXENWAUJY7UBCRPR6YCGKZQ"/>
    <x v="1265"/>
    <n v="3"/>
    <d v="2025-10-07T08:07:09"/>
    <s v="Cloth and accessaries"/>
    <s v="Cool but not what I ordered"/>
    <s v="Complete"/>
    <s v="Valid"/>
    <s v="Medium(3)"/>
    <s v="AHI6UYXENWAUJY7UBCRPR6YCGKZQ"/>
    <s v="One-Time User"/>
  </r>
  <r>
    <s v="AG4P76UKJXCNNNMDO5JIRPSIR7YA"/>
    <x v="1266"/>
    <n v="5"/>
    <d v="2025-10-07T09:34:24"/>
    <s v="Cloth and accessaries"/>
    <s v="Great sun glasses"/>
    <s v="Complete"/>
    <s v="Valid"/>
    <s v="High(4-5)"/>
    <s v="AG4P76UKJXCNNNMDO5JIRPSIR7YA"/>
    <s v="One-Time User"/>
  </r>
  <r>
    <s v="AHSX7PIVTMOQXZP2UT54MUYNMFGA"/>
    <x v="1267"/>
    <n v="5"/>
    <d v="2025-10-07T11:54:36"/>
    <s v="Cloth and accessaries"/>
    <s v="Great fit, inexpensive and modern style. Got a couple for the summer!"/>
    <s v="Complete"/>
    <s v="Valid"/>
    <s v="High(4-5)"/>
    <s v="AHSX7PIVTMOQXZP2UT54MUYNMFGA"/>
    <s v="One-Time User"/>
  </r>
  <r>
    <s v="AHMLQS7LVYCDUGHJKVM56ZFIT2HA"/>
    <x v="1268"/>
    <n v="5"/>
    <d v="2025-10-07T12:35:45"/>
    <s v="Cloth and accessaries"/>
    <s v="Feela good on my face"/>
    <s v="Complete"/>
    <s v="Valid"/>
    <s v="High(4-5)"/>
    <s v="AHMLQS7LVYCDUGHJKVM56ZFIT2HA"/>
    <s v="One-Time User"/>
  </r>
  <r>
    <s v="AF3RPZXUM4ZJBLFG4MFTYI4BTOIQ"/>
    <x v="1269"/>
    <n v="4"/>
    <d v="2025-10-07T15:34:56"/>
    <s v="Cloth and accessaries"/>
    <s v="Durable and Comfortable"/>
    <s v="Complete"/>
    <s v="Valid"/>
    <s v="High(4-5)"/>
    <s v="AF3RPZXUM4ZJBLFG4MFTYI4BTOIQ"/>
    <s v="One-Time User"/>
  </r>
  <r>
    <s v="AF3BSNRCKZDXHMHY5HOLNBFFGRBQ"/>
    <x v="1270"/>
    <n v="5"/>
    <d v="2025-10-07T21:36:51"/>
    <s v="Cloth and accessaries"/>
    <s v="LOVE!!!!â­ï¸â­ï¸â­ï¸â­ï¸â­ï¸"/>
    <s v="Complete"/>
    <s v="Valid"/>
    <s v="High(4-5)"/>
    <s v="AF3BSNRCKZDXHMHY5HOLNBFFGRBQ"/>
    <s v="One-Time User"/>
  </r>
  <r>
    <s v="AF2UQJGTRIRDTQUL62C6XAB5VOJA"/>
    <x v="1271"/>
    <n v="3"/>
    <d v="2025-10-07T23:32:22"/>
    <s v="Cloth and accessaries"/>
    <s v="3 star Frame color and lense"/>
    <s v="Complete"/>
    <s v="Valid"/>
    <s v="Medium(3)"/>
    <s v="AF2UQJGTRIRDTQUL62C6XAB5VOJA"/>
    <s v="One-Time User"/>
  </r>
  <r>
    <s v="AG2GLCG5K3AN7M5R2B5QOVYPQLGQ"/>
    <x v="1272"/>
    <n v="4"/>
    <d v="2025-10-08T02:51:26"/>
    <s v="Cloth and accessaries"/>
    <s v="Love the color, shape and quality"/>
    <s v="Complete"/>
    <s v="Valid"/>
    <s v="High(4-5)"/>
    <s v="AG2GLCG5K3AN7M5R2B5QOVYPQLGQ"/>
    <s v="One-Time User"/>
  </r>
  <r>
    <s v="AFMG2UB27P2SXD2MWNZFUO4HYIUA"/>
    <x v="1273"/>
    <n v="5"/>
    <d v="2025-10-08T10:23:08"/>
    <s v="Cloth and accessaries"/>
    <s v="Work great"/>
    <s v="Complete"/>
    <s v="Valid"/>
    <s v="High(4-5)"/>
    <s v="AFMG2UB27P2SXD2MWNZFUO4HYIUA"/>
    <s v="One-Time User"/>
  </r>
  <r>
    <s v="AE6R7UEP7VCBC4BAHIKRII5B22LA"/>
    <x v="1274"/>
    <n v="5"/>
    <d v="2025-10-08T13:39:52"/>
    <s v="Cloth and accessaries"/>
    <s v="Dark sunglasses"/>
    <s v="Complete"/>
    <s v="Valid"/>
    <s v="High(4-5)"/>
    <s v="AE6R7UEP7VCBC4BAHIKRII5B22LA"/>
    <s v="One-Time User"/>
  </r>
  <r>
    <s v="AHYGJJEWFQA42L5XWIW6EWSQ5YJQ"/>
    <x v="1275"/>
    <n v="5"/>
    <d v="2025-10-08T22:08:04"/>
    <s v="Sports, Outdoors &amp; Travel"/>
    <s v="Very Spacious and Easy to Assemble"/>
    <s v="Complete"/>
    <s v="Valid"/>
    <s v="High(4-5)"/>
    <s v="AHYGJJEWFQA42L5XWIW6EWSQ5YJQ"/>
    <s v="One-Time User"/>
  </r>
  <r>
    <s v="AEXLHRUB37S5Q4TUXWPJ5DOH3F6Q"/>
    <x v="1276"/>
    <n v="5"/>
    <d v="2025-10-09T05:51:34"/>
    <s v="Sports, Outdoors &amp; Travel"/>
    <s v="Good tent for the money"/>
    <s v="Complete"/>
    <s v="Valid"/>
    <s v="High(4-5)"/>
    <s v="AEXLHRUB37S5Q4TUXWPJ5DOH3F6Q"/>
    <s v="One-Time User"/>
  </r>
  <r>
    <s v="AFL27DVIFRUNEW7AVUU47T2FE2NQ"/>
    <x v="1277"/>
    <n v="5"/>
    <d v="2025-10-09T09:37:18"/>
    <s v="Sports, Outdoors &amp; Travel"/>
    <s v="Awesome tent!"/>
    <s v="Complete"/>
    <s v="Valid"/>
    <s v="High(4-5)"/>
    <s v="AFL27DVIFRUNEW7AVUU47T2FE2NQ"/>
    <s v="One-Time User"/>
  </r>
  <r>
    <s v="AFHI4Y2OJLXHC3BHF2JMXZMF2FEA"/>
    <x v="1278"/>
    <n v="4"/>
    <d v="2025-10-09T23:17:08"/>
    <s v="Sports, Outdoors &amp; Travel"/>
    <s v="Almost perfect tent!"/>
    <s v="Complete"/>
    <s v="Valid"/>
    <s v="High(4-5)"/>
    <s v="AFHI4Y2OJLXHC3BHF2JMXZMF2FEA"/>
    <s v="One-Time User"/>
  </r>
  <r>
    <s v="AGOHM7KBA5ZJXENN26V2A54B2FTQ"/>
    <x v="1279"/>
    <n v="5"/>
    <d v="2025-10-10T19:26:33"/>
    <s v="Sports, Outdoors &amp; Travel"/>
    <s v="Super spacious and easy to assemble"/>
    <s v="Complete"/>
    <s v="Valid"/>
    <s v="High(4-5)"/>
    <s v="AGOHM7KBA5ZJXENN26V2A54B2FTQ"/>
    <s v="One-Time User"/>
  </r>
  <r>
    <s v="AFV44ZRBEQYJ75BXR2OWIQP63G5A"/>
    <x v="1280"/>
    <n v="5"/>
    <d v="2025-10-10T22:31:55"/>
    <s v="Sports, Outdoors &amp; Travel"/>
    <s v="A lovely, spacious tent for an amazing price"/>
    <s v="Complete"/>
    <s v="Valid"/>
    <s v="High(4-5)"/>
    <s v="AFV44ZRBEQYJ75BXR2OWIQP63G5A"/>
    <s v="One-Time User"/>
  </r>
  <r>
    <s v="AGGNJLG2JVT3MUDWMSL7YPA373AQ"/>
    <x v="1281"/>
    <n v="5"/>
    <d v="2025-10-11T03:28:46"/>
    <s v="Sports, Outdoors &amp; Travel"/>
    <s v="Camping tent"/>
    <s v="Complete"/>
    <s v="Valid"/>
    <s v="High(4-5)"/>
    <s v="AGGNJLG2JVT3MUDWMSL7YPA373AQ"/>
    <s v="One-Time User"/>
  </r>
  <r>
    <s v="AFW2VWI3YGI4NKJ2BCSPSJTFHOQA"/>
    <x v="1282"/>
    <n v="3"/>
    <d v="2025-10-11T03:57:15"/>
    <s v="Sports, Outdoors &amp; Travel"/>
    <s v="Amazing Tent, Needs Better Poles"/>
    <s v="Complete"/>
    <s v="Valid"/>
    <s v="Medium(3)"/>
    <s v="AFW2VWI3YGI4NKJ2BCSPSJTFHOQA"/>
    <s v="One-Time User"/>
  </r>
  <r>
    <s v="AHLSWWJDNQTGPAWSYXYUJNB3OTYA"/>
    <x v="1283"/>
    <n v="4"/>
    <d v="2025-10-11T09:35:35"/>
    <s v="Sports, Outdoors &amp; Travel"/>
    <s v="Setup is easy"/>
    <s v="Complete"/>
    <s v="Valid"/>
    <s v="High(4-5)"/>
    <s v="AHLSWWJDNQTGPAWSYXYUJNB3OTYA"/>
    <s v="One-Time User"/>
  </r>
  <r>
    <s v="AGWA3KUBMXI3TQAKVLHPRSMDIPUQ"/>
    <x v="1284"/>
    <n v="4"/>
    <d v="2025-10-11T11:27:02"/>
    <s v="Sports, Outdoors &amp; Travel"/>
    <s v="Uhhh"/>
    <s v="Complete"/>
    <s v="Valid"/>
    <s v="High(4-5)"/>
    <s v="AGWA3KUBMXI3TQAKVLHPRSMDIPUQ"/>
    <s v="One-Time User"/>
  </r>
  <r>
    <s v="AFEBVNMVTE2I4GVQFFDYBGW3MY2Q"/>
    <x v="1285"/>
    <n v="5"/>
    <d v="2025-10-11T16:48:10"/>
    <s v="Sports, Outdoors &amp; Travel"/>
    <s v="Large"/>
    <s v="Complete"/>
    <s v="Valid"/>
    <s v="High(4-5)"/>
    <s v="AFEBVNMVTE2I4GVQFFDYBGW3MY2Q"/>
    <s v="One-Time User"/>
  </r>
  <r>
    <s v="AGZ6CUTJRD4M5CBDZOTBXRJ3GUZQ"/>
    <x v="1286"/>
    <n v="5"/>
    <d v="2025-10-11T21:39:29"/>
    <s v="Sports, Outdoors &amp; Travel"/>
    <s v="delivered fast"/>
    <s v="Complete"/>
    <s v="Valid"/>
    <s v="High(4-5)"/>
    <s v="AGZ6CUTJRD4M5CBDZOTBXRJ3GUZQ"/>
    <s v="One-Time User"/>
  </r>
  <r>
    <s v="AHQTCFY3JSGU6NTRFGPTMQTRRQBQ"/>
    <x v="1287"/>
    <n v="5"/>
    <d v="2025-10-12T05:52:23"/>
    <s v="Sports, Outdoors &amp; Travel"/>
    <s v="Good quality good price"/>
    <s v="Complete"/>
    <s v="Valid"/>
    <s v="High(4-5)"/>
    <s v="AHQTCFY3JSGU6NTRFGPTMQTRRQBQ"/>
    <s v="One-Time User"/>
  </r>
  <r>
    <s v="AHY7EIPGS5HB3YTJANCA25FL6M2Q"/>
    <x v="1288"/>
    <n v="5"/>
    <d v="2025-10-12T10:05:16"/>
    <s v="Sports, Outdoors &amp; Travel"/>
    <s v="Spacious tent"/>
    <s v="Complete"/>
    <s v="Valid"/>
    <s v="High(4-5)"/>
    <s v="AHY7EIPGS5HB3YTJANCA25FL6M2Q"/>
    <s v="One-Time User"/>
  </r>
  <r>
    <s v="AE3A75BTOMFF25Z4X5AJ36EZWIVA"/>
    <x v="1289"/>
    <n v="4"/>
    <d v="2025-10-12T23:28:04"/>
    <s v="Sports, Outdoors &amp; Travel"/>
    <s v="Returning"/>
    <s v="Complete"/>
    <s v="Valid"/>
    <s v="High(4-5)"/>
    <s v="AE3A75BTOMFF25Z4X5AJ36EZWIVA"/>
    <s v="One-Time User"/>
  </r>
  <r>
    <s v="AHTNCCJB7S35VUZ7AHYPG4KVUSVQ"/>
    <x v="1290"/>
    <n v="5"/>
    <d v="2025-10-13T06:21:08"/>
    <s v="Sports, Outdoors &amp; Travel"/>
    <s v="Wow!! Just wowâ€¦"/>
    <s v="Complete"/>
    <s v="Valid"/>
    <s v="High(4-5)"/>
    <s v="AHTNCCJB7S35VUZ7AHYPG4KVUSVQ"/>
    <s v="One-Time User"/>
  </r>
  <r>
    <s v="AEULBH7BBASUOIFZ5RG3WA6RL5RQ"/>
    <x v="1291"/>
    <n v="4"/>
    <d v="2025-10-13T07:17:08"/>
    <s v="Sports, Outdoors &amp; Travel"/>
    <s v="Grab a little camp dry and youâ€™re good"/>
    <s v="Complete"/>
    <s v="Valid"/>
    <s v="High(4-5)"/>
    <s v="AEULBH7BBASUOIFZ5RG3WA6RL5RQ"/>
    <s v="One-Time User"/>
  </r>
  <r>
    <s v="AHZCRQR37SF6VWN67KHQA6KFIZNA"/>
    <x v="1292"/>
    <n v="5"/>
    <d v="2025-10-13T11:13:58"/>
    <s v="Sports, Outdoors &amp; Travel"/>
    <s v="Happy Brother"/>
    <s v="Complete"/>
    <s v="Valid"/>
    <s v="High(4-5)"/>
    <s v="AHZCRQR37SF6VWN67KHQA6KFIZNA"/>
    <s v="One-Time User"/>
  </r>
  <r>
    <s v="AEG7C2IGLUKBRNT3522OUSTYHEHA"/>
    <x v="1293"/>
    <n v="4"/>
    <d v="2025-10-13T17:34:03"/>
    <s v="Sports, Outdoors &amp; Travel"/>
    <s v="It's pretty good"/>
    <s v="Complete"/>
    <s v="Valid"/>
    <s v="High(4-5)"/>
    <s v="AEG7C2IGLUKBRNT3522OUSTYHEHA"/>
    <s v="One-Time User"/>
  </r>
  <r>
    <s v="AGRDMVMVYN3I5TY2D6FKU2BBAH3Q"/>
    <x v="1294"/>
    <n v="4"/>
    <d v="2025-10-13T19:39:28"/>
    <s v="Sports, Outdoors &amp; Travel"/>
    <s v="Could be better"/>
    <s v="Complete"/>
    <s v="Valid"/>
    <s v="High(4-5)"/>
    <s v="AGRDMVMVYN3I5TY2D6FKU2BBAH3Q"/>
    <s v="One-Time User"/>
  </r>
  <r>
    <s v="AGDFKVYMADLTR2FJV6N4BULGQ6VQ"/>
    <x v="1295"/>
    <n v="5"/>
    <d v="2025-10-14T00:24:33"/>
    <s v="Health, Wellness &amp; Medical Supplies"/>
    <s v="My 2nd Horizon Treadmill"/>
    <s v="Complete"/>
    <s v="Valid"/>
    <s v="High(4-5)"/>
    <s v="AGDFKVYMADLTR2FJV6N4BULGQ6VQ"/>
    <s v="One-Time User"/>
  </r>
  <r>
    <s v="AE6FXTC7IKKXORLGW6CRDN5AYLDA"/>
    <x v="1296"/>
    <n v="5"/>
    <d v="2025-10-14T01:16:42"/>
    <s v="Health, Wellness &amp; Medical Supplies"/>
    <s v="Great Treadmill for the price"/>
    <s v="Complete"/>
    <s v="Valid"/>
    <s v="High(4-5)"/>
    <s v="AE6FXTC7IKKXORLGW6CRDN5AYLDA"/>
    <s v="One-Time User"/>
  </r>
  <r>
    <s v="AEMN52EFDZ2EOOFNIXUXWMNGWIRA"/>
    <x v="1297"/>
    <n v="5"/>
    <d v="2025-10-14T05:41:21"/>
    <s v="Health, Wellness &amp; Medical Supplies"/>
    <s v="Couldn't ask for better"/>
    <s v="Complete"/>
    <s v="Valid"/>
    <s v="High(4-5)"/>
    <s v="AEMN52EFDZ2EOOFNIXUXWMNGWIRA"/>
    <s v="One-Time User"/>
  </r>
  <r>
    <s v="AF5MM6WH4N2O6ZMY7DNI4TEBW55A"/>
    <x v="1298"/>
    <n v="4"/>
    <d v="2025-10-14T20:17:39"/>
    <s v="Health, Wellness &amp; Medical Supplies"/>
    <s v="good treadmill, not top of the line but good quality."/>
    <s v="Complete"/>
    <s v="Valid"/>
    <s v="High(4-5)"/>
    <s v="AF5MM6WH4N2O6ZMY7DNI4TEBW55A"/>
    <s v="One-Time User"/>
  </r>
  <r>
    <s v="AFN2PAXQQQHJJAFN3SLHRX4FO2QQ"/>
    <x v="1299"/>
    <n v="1"/>
    <d v="2025-10-15T10:07:56"/>
    <s v="Health, Wellness &amp; Medical Supplies"/>
    <s v="Not for Daily Home Use"/>
    <s v="Complete"/>
    <s v="Valid"/>
    <s v="Low(1-2)"/>
    <s v="AFN2PAXQQQHJJAFN3SLHRX4FO2QQ"/>
    <s v="One-Time User"/>
  </r>
  <r>
    <s v="AFQKRORKH6KTTTQPIDTDQ2ULRKDA"/>
    <x v="1300"/>
    <n v="5"/>
    <d v="2025-10-15T15:31:25"/>
    <s v="Health, Wellness &amp; Medical Supplies"/>
    <s v="These machines are a crap shoot. This one turned out to be great. I recommend buying this treadmill"/>
    <s v="Complete"/>
    <s v="Valid"/>
    <s v="High(4-5)"/>
    <s v="AFQKRORKH6KTTTQPIDTDQ2ULRKDA"/>
    <s v="One-Time User"/>
  </r>
  <r>
    <s v="AEX2ICNEA6QBJRDFOZ77OMHC7QAQ"/>
    <x v="1301"/>
    <n v="5"/>
    <d v="2025-10-15T20:46:22"/>
    <s v="Health, Wellness &amp; Medical Supplies"/>
    <s v="A Great Buy!"/>
    <s v="Complete"/>
    <s v="Valid"/>
    <s v="High(4-5)"/>
    <s v="AEX2ICNEA6QBJRDFOZ77OMHC7QAQ"/>
    <s v="One-Time User"/>
  </r>
  <r>
    <s v="AGWGNZRHJC2HD35QOOBYDIBEMMEQ"/>
    <x v="1302"/>
    <n v="5"/>
    <d v="2025-10-15T23:45:05"/>
    <s v="Health, Wellness &amp; Medical Supplies"/>
    <s v="Great Blend of Functionality and User-Friendly Features"/>
    <s v="Complete"/>
    <s v="Valid"/>
    <s v="High(4-5)"/>
    <s v="AGWGNZRHJC2HD35QOOBYDIBEMMEQ"/>
    <s v="One-Time User"/>
  </r>
  <r>
    <s v="AH7MQCWUKEUFEQGNUGT5VTQS456Q"/>
    <x v="1303"/>
    <n v="5"/>
    <d v="2025-10-16T03:28:33"/>
    <s v="Health, Wellness &amp; Medical Supplies"/>
    <s v="Great treadmill"/>
    <s v="Complete"/>
    <s v="Valid"/>
    <s v="High(4-5)"/>
    <s v="AH7MQCWUKEUFEQGNUGT5VTQS456Q"/>
    <s v="One-Time User"/>
  </r>
  <r>
    <s v="AHHQ23M3SFJ7254R7ATUISMARAKQ"/>
    <x v="1304"/>
    <n v="4"/>
    <d v="2025-10-16T07:49:30"/>
    <s v="Health, Wellness &amp; Medical Supplies"/>
    <s v="Great Treadmill Overall!"/>
    <s v="Complete"/>
    <s v="Valid"/>
    <s v="High(4-5)"/>
    <s v="AHHQ23M3SFJ7254R7ATUISMARAKQ"/>
    <s v="One-Time User"/>
  </r>
  <r>
    <s v="AER5L5P7467V2A3T7NSAJAFN5AOA"/>
    <x v="1305"/>
    <n v="5"/>
    <d v="2025-10-16T12:09:12"/>
    <s v="Health, Wellness &amp; Medical Supplies"/>
    <s v="Buy this one."/>
    <s v="Complete"/>
    <s v="Valid"/>
    <s v="High(4-5)"/>
    <s v="AER5L5P7467V2A3T7NSAJAFN5AOA"/>
    <s v="One-Time User"/>
  </r>
  <r>
    <s v="AF44SVYKU2L6VDDBT4W2HHO6VNSQ"/>
    <x v="1306"/>
    <n v="3"/>
    <d v="2025-10-16T19:22:15"/>
    <s v="Health, Wellness &amp; Medical Supplies"/>
    <s v="Not terrible, but not my favorite"/>
    <s v="Complete"/>
    <s v="Valid"/>
    <s v="Medium(3)"/>
    <s v="AF44SVYKU2L6VDDBT4W2HHO6VNSQ"/>
    <s v="One-Time User"/>
  </r>
  <r>
    <s v="AEC3OVHG2UCL4ZJJMUTYNGN2ZTVA"/>
    <x v="1307"/>
    <n v="5"/>
    <d v="2025-10-17T04:48:59"/>
    <s v="Health, Wellness &amp; Medical Supplies"/>
    <s v="Would buy this again!"/>
    <s v="Complete"/>
    <s v="Valid"/>
    <s v="High(4-5)"/>
    <s v="AEC3OVHG2UCL4ZJJMUTYNGN2ZTVA"/>
    <s v="One-Time User"/>
  </r>
  <r>
    <s v="AEBUFBUPTVBFBWAHT5HY4XK6URYA"/>
    <x v="1308"/>
    <n v="4"/>
    <d v="2025-10-17T05:09:18"/>
    <s v="Health, Wellness &amp; Medical Supplies"/>
    <s v="Overall a happy customer"/>
    <s v="Complete"/>
    <s v="Valid"/>
    <s v="High(4-5)"/>
    <s v="AEBUFBUPTVBFBWAHT5HY4XK6URYA"/>
    <s v="One-Time User"/>
  </r>
  <r>
    <s v="AF7S4XQ2BUQSUMUUSCWDBSYSELVA"/>
    <x v="1309"/>
    <n v="5"/>
    <d v="2025-10-17T07:48:02"/>
    <s v="Health, Wellness &amp; Medical Supplies"/>
    <s v="Excellent treadmill!"/>
    <s v="Complete"/>
    <s v="Valid"/>
    <s v="High(4-5)"/>
    <s v="AF7S4XQ2BUQSUMUUSCWDBSYSELVA"/>
    <s v="One-Time User"/>
  </r>
  <r>
    <s v="AHQGLQ2ZP57PJ5IYXYDYP7MMTKEQ"/>
    <x v="1310"/>
    <n v="4"/>
    <d v="2025-10-17T09:30:28"/>
    <s v="Health, Wellness &amp; Medical Supplies"/>
    <s v="would recommend to others"/>
    <s v="Complete"/>
    <s v="Valid"/>
    <s v="High(4-5)"/>
    <s v="AHQGLQ2ZP57PJ5IYXYDYP7MMTKEQ"/>
    <s v="One-Time User"/>
  </r>
  <r>
    <s v="AGFD32RNHNLO6D5BRAEFHC6WLLLQ"/>
    <x v="1311"/>
    <n v="4"/>
    <d v="2025-10-17T16:37:19"/>
    <s v="Health, Wellness &amp; Medical Supplies"/>
    <s v="Good treadmill for the money, but some features are a little frustrating."/>
    <s v="Complete"/>
    <s v="Valid"/>
    <s v="High(4-5)"/>
    <s v="AGFD32RNHNLO6D5BRAEFHC6WLLLQ"/>
    <s v="One-Time User"/>
  </r>
  <r>
    <s v="AFUNQFYLBLJYOMCB7OI5CPVSGEHA"/>
    <x v="1312"/>
    <n v="4"/>
    <d v="2025-10-17T19:57:02"/>
    <s v="Health, Wellness &amp; Medical Supplies"/>
    <s v="Easy to use, strong and sturdy"/>
    <s v="Complete"/>
    <s v="Valid"/>
    <s v="High(4-5)"/>
    <s v="AFUNQFYLBLJYOMCB7OI5CPVSGEHA"/>
    <s v="One-Time User"/>
  </r>
  <r>
    <s v="AETKUDV5V2U4VHQZIJ5JBJMYEIZQ"/>
    <x v="1313"/>
    <n v="3"/>
    <d v="2025-10-18T00:22:01"/>
    <s v="Health, Wellness &amp; Medical Supplies"/>
    <s v="Might be over priced for what you get"/>
    <s v="Complete"/>
    <s v="Valid"/>
    <s v="Medium(3)"/>
    <s v="AETKUDV5V2U4VHQZIJ5JBJMYEIZQ"/>
    <s v="One-Time User"/>
  </r>
  <r>
    <s v="AEITBOOP7SS4QUBXFBKGC3ERBUAQ"/>
    <x v="1314"/>
    <n v="5"/>
    <d v="2025-10-18T02:40:24"/>
    <s v="Health, Wellness &amp; Medical Supplies"/>
    <s v="Nice Machine"/>
    <s v="Complete"/>
    <s v="Valid"/>
    <s v="High(4-5)"/>
    <s v="AEITBOOP7SS4QUBXFBKGC3ERBUAQ"/>
    <s v="One-Time User"/>
  </r>
  <r>
    <s v="AE4UF3NXHV6LMINHOOOHIARNCDHQ"/>
    <x v="1315"/>
    <n v="5"/>
    <d v="2025-10-18T07:01:35"/>
    <s v="beauty and personal care"/>
    <s v="So far, so good!"/>
    <s v="Complete"/>
    <s v="Valid"/>
    <s v="High(4-5)"/>
    <s v="AE4UF3NXHV6LMINHOOOHIARNCDHQ"/>
    <s v="One-Time User"/>
  </r>
  <r>
    <s v="AG3I5RI4QDXM4EVUF4IVVUHCQBSA"/>
    <x v="1316"/>
    <n v="5"/>
    <d v="2025-10-18T07:21:03"/>
    <s v="beauty and personal care"/>
    <s v="Good Product, wish it had hair vacuum"/>
    <s v="Complete"/>
    <s v="Valid"/>
    <s v="High(4-5)"/>
    <s v="AG3I5RI4QDXM4EVUF4IVVUHCQBSA"/>
    <s v="One-Time User"/>
  </r>
  <r>
    <s v="AEKVFD4WJMTES6CB34B23O66F4IQ"/>
    <x v="1317"/>
    <n v="4"/>
    <d v="2025-10-18T11:10:20"/>
    <s v="beauty and personal care"/>
    <s v="PROs and CONs"/>
    <s v="Complete"/>
    <s v="Valid"/>
    <s v="High(4-5)"/>
    <s v="AEKVFD4WJMTES6CB34B23O66F4IQ"/>
    <s v="One-Time User"/>
  </r>
  <r>
    <s v="AGSJLXGFC7JGINGBDLRWXKOLJGDA"/>
    <x v="1318"/>
    <n v="5"/>
    <d v="2025-10-18T11:38:15"/>
    <s v="beauty and personal care"/>
    <s v="Comfortable size. Works great. Love the nose and ear hair trimmer"/>
    <s v="Complete"/>
    <s v="Valid"/>
    <s v="High(4-5)"/>
    <s v="AGSJLXGFC7JGINGBDLRWXKOLJGDA"/>
    <s v="One-Time User"/>
  </r>
  <r>
    <s v="AH7GQ45LBVQPONSV5H6373GI7RBA"/>
    <x v="1319"/>
    <n v="5"/>
    <d v="2025-10-18T13:07:10"/>
    <s v="beauty and personal care"/>
    <s v="Love these and love bronze â¤ï¸"/>
    <s v="Complete"/>
    <s v="Valid"/>
    <s v="High(4-5)"/>
    <s v="AH7GQ45LBVQPONSV5H6373GI7RBA"/>
    <s v="One-Time User"/>
  </r>
  <r>
    <s v="AG6ELJCUKE3SJCDJQMFERDPVSAKA"/>
    <x v="1320"/>
    <n v="5"/>
    <d v="2025-10-18T20:47:30"/>
    <s v="beauty and personal care"/>
    <s v="Need a trim? Buy this trimmer."/>
    <s v="Complete"/>
    <s v="Valid"/>
    <s v="High(4-5)"/>
    <s v="AG6ELJCUKE3SJCDJQMFERDPVSAKA"/>
    <s v="One-Time User"/>
  </r>
  <r>
    <s v="AHIDRACB7GZ6XZENHLULXJ3J67EA"/>
    <x v="1321"/>
    <n v="3"/>
    <d v="2025-10-18T21:24:43"/>
    <s v="beauty and personal care"/>
    <s v="Itâ€™s okay for the price."/>
    <s v="Complete"/>
    <s v="Valid"/>
    <s v="Medium(3)"/>
    <s v="AHIDRACB7GZ6XZENHLULXJ3J67EA"/>
    <s v="One-Time User"/>
  </r>
  <r>
    <s v="AHS4XOUOPUZI7O7FOI5WLMYESFGA"/>
    <x v="1322"/>
    <n v="4"/>
    <d v="2025-10-19T01:38:15"/>
    <s v="beauty and personal care"/>
    <s v="Comes with cable, but no adapter/â€œbrickâ€"/>
    <s v="Complete"/>
    <s v="Valid"/>
    <s v="High(4-5)"/>
    <s v="AHS4XOUOPUZI7O7FOI5WLMYESFGA"/>
    <s v="One-Time User"/>
  </r>
  <r>
    <s v="AHUFML7TTZGA4XBTA5NSJFB43N6Q"/>
    <x v="1323"/>
    <n v="4"/>
    <d v="2025-10-19T10:56:45"/>
    <s v="beauty and personal care"/>
    <s v="Great Trimmer! Perfect for Everything"/>
    <s v="Complete"/>
    <s v="Valid"/>
    <s v="High(4-5)"/>
    <s v="AHUFML7TTZGA4XBTA5NSJFB43N6Q"/>
    <s v="One-Time User"/>
  </r>
  <r>
    <s v="AGEVY44APFZX46FEIHNQKVIZQVYA"/>
    <x v="1324"/>
    <n v="4"/>
    <d v="2025-10-19T14:41:18"/>
    <s v="beauty and personal care"/>
    <s v="Trimmer that makes life easy"/>
    <s v="Complete"/>
    <s v="Valid"/>
    <s v="High(4-5)"/>
    <s v="AGEVY44APFZX46FEIHNQKVIZQVYA"/>
    <s v="One-Time User"/>
  </r>
  <r>
    <s v="AGJUSMLMXD5OKXTVMVR6KGA7UH3Q"/>
    <x v="1325"/>
    <n v="4"/>
    <d v="2025-10-19T15:29:46"/>
    <s v="beauty and personal care"/>
    <s v="Good product"/>
    <s v="Complete"/>
    <s v="Valid"/>
    <s v="High(4-5)"/>
    <s v="AGJUSMLMXD5OKXTVMVR6KGA7UH3Q"/>
    <s v="One-Time User"/>
  </r>
  <r>
    <s v="AHCC6PRA3QM3ZYJVPE5KUDAIYMZQ"/>
    <x v="1326"/>
    <n v="4"/>
    <d v="2025-10-19T17:06:53"/>
    <s v="beauty and personal care"/>
    <s v="Great value"/>
    <s v="Complete"/>
    <s v="Valid"/>
    <s v="High(4-5)"/>
    <s v="AHCC6PRA3QM3ZYJVPE5KUDAIYMZQ"/>
    <s v="One-Time User"/>
  </r>
  <r>
    <s v="AHONMMQUSLN7LRTEF3SXBUCTSJRA"/>
    <x v="1327"/>
    <n v="4"/>
    <d v="2025-10-19T23:04:03"/>
    <s v="beauty and personal care"/>
    <s v="So far ok"/>
    <s v="Complete"/>
    <s v="Valid"/>
    <s v="High(4-5)"/>
    <s v="AHONMMQUSLN7LRTEF3SXBUCTSJRA"/>
    <s v="One-Time User"/>
  </r>
  <r>
    <s v="AFAKEOVRDXADWYODI4BTVKWAWUFA"/>
    <x v="1328"/>
    <n v="5"/>
    <d v="2025-10-19T23:53:05"/>
    <s v="beauty and personal care"/>
    <s v="MÃ¡quina de Recorte personal o profesional"/>
    <s v="Complete"/>
    <s v="Valid"/>
    <s v="High(4-5)"/>
    <s v="AFAKEOVRDXADWYODI4BTVKWAWUFA"/>
    <s v="One-Time User"/>
  </r>
  <r>
    <s v="AGYPCUU65I3Y5ZDEGAAKJXZC22XA"/>
    <x v="1329"/>
    <n v="4"/>
    <d v="2025-10-20T01:14:22"/>
    <s v="beauty and personal care"/>
    <s v="Ok trimmer."/>
    <s v="Complete"/>
    <s v="Valid"/>
    <s v="High(4-5)"/>
    <s v="AGYPCUU65I3Y5ZDEGAAKJXZC22XA"/>
    <s v="One-Time User"/>
  </r>
  <r>
    <s v="AFIUF36AMFQRDQ5NQY5OSEQLBUOA"/>
    <x v="1330"/>
    <n v="4"/>
    <d v="2025-10-20T08:31:53"/>
    <s v="beauty and personal care"/>
    <s v="Make sure all your items are fully functional"/>
    <s v="Complete"/>
    <s v="Valid"/>
    <s v="High(4-5)"/>
    <s v="AFIUF36AMFQRDQ5NQY5OSEQLBUOA"/>
    <s v="One-Time User"/>
  </r>
  <r>
    <s v="AE24UN6UBR2SEIAGPQQH7DZD5ZNQ"/>
    <x v="1331"/>
    <n v="4"/>
    <d v="2025-10-20T14:53:49"/>
    <s v="beauty and personal care"/>
    <s v="Good clippers for the money."/>
    <s v="Complete"/>
    <s v="Valid"/>
    <s v="High(4-5)"/>
    <s v="AE24UN6UBR2SEIAGPQQH7DZD5ZNQ"/>
    <s v="One-Time User"/>
  </r>
  <r>
    <s v="AHQW3XD6FJ74UQPBTIHP52QUNXOQ"/>
    <x v="1332"/>
    <n v="4"/>
    <d v="2025-10-20T15:44:22"/>
    <s v="beauty and personal care"/>
    <s v="Accessories are hard to remove."/>
    <s v="Complete"/>
    <s v="Valid"/>
    <s v="High(4-5)"/>
    <s v="AHQW3XD6FJ74UQPBTIHP52QUNXOQ"/>
    <s v="One-Time User"/>
  </r>
  <r>
    <s v="AEYRQGKNKNUOMKVKMOY4EAJUCHSA"/>
    <x v="1333"/>
    <n v="4"/>
    <d v="2025-10-20T21:57:46"/>
    <s v="beauty and personal care"/>
    <s v="Time will tell"/>
    <s v="Complete"/>
    <s v="Valid"/>
    <s v="High(4-5)"/>
    <s v="AEYRQGKNKNUOMKVKMOY4EAJUCHSA"/>
    <s v="One-Time User"/>
  </r>
  <r>
    <s v="AE5D6IHWP5UEJUEISHU6QVCB4DFA"/>
    <x v="1334"/>
    <n v="4"/>
    <d v="2025-10-21T07:26:25"/>
    <s v="beauty and personal care"/>
    <s v="Manual needs to be updated to let people know what each part is and what it's useful"/>
    <s v="Complete"/>
    <s v="Valid"/>
    <s v="High(4-5)"/>
    <s v="AE5D6IHWP5UEJUEISHU6QVCB4DFA"/>
    <s v="One-Time User"/>
  </r>
  <r>
    <s v="AH6BCT55C556PWKZTURQWS6CCKKA"/>
    <x v="1335"/>
    <n v="5"/>
    <d v="2025-10-21T07:34:54"/>
    <s v="Cloth and accessaries"/>
    <s v="Comfortable shirt"/>
    <s v="Complete"/>
    <s v="Valid"/>
    <s v="High(4-5)"/>
    <s v="AH6BCT55C556PWKZTURQWS6CCKKA"/>
    <s v="One-Time User"/>
  </r>
  <r>
    <s v="AGDGXX4XHIOKEPH5H5LXFGDUPTGQ"/>
    <x v="1336"/>
    <n v="5"/>
    <d v="2025-10-21T10:29:27"/>
    <s v="Cloth and accessaries"/>
    <s v="Great Shirt at Great Price!"/>
    <s v="Complete"/>
    <s v="Valid"/>
    <s v="High(4-5)"/>
    <s v="AGDGXX4XHIOKEPH5H5LXFGDUPTGQ"/>
    <s v="One-Time User"/>
  </r>
  <r>
    <s v="AFHSOOT6OK6V5H72EL73WBNFRQUQ"/>
    <x v="1337"/>
    <n v="5"/>
    <d v="2025-10-21T12:24:01"/>
    <s v="Cloth and accessaries"/>
    <s v="White shirt"/>
    <s v="Complete"/>
    <s v="Valid"/>
    <s v="High(4-5)"/>
    <s v="AFHSOOT6OK6V5H72EL73WBNFRQUQ"/>
    <s v="One-Time User"/>
  </r>
  <r>
    <s v="AED5SLCD3DMOACLCSUWWYOTTELHA"/>
    <x v="1338"/>
    <n v="5"/>
    <d v="2025-10-21T16:56:11"/>
    <s v="Cloth and accessaries"/>
    <s v="Value for money"/>
    <s v="Complete"/>
    <s v="Valid"/>
    <s v="High(4-5)"/>
    <s v="AED5SLCD3DMOACLCSUWWYOTTELHA"/>
    <s v="One-Time User"/>
  </r>
  <r>
    <s v="AEI4T2NTDXS2BBAXYOC6KVRD3FJA"/>
    <x v="1339"/>
    <n v="4"/>
    <d v="2025-10-21T18:33:40"/>
    <s v="Cloth and accessaries"/>
    <s v="Comfortable but Runs Too Loose"/>
    <s v="Complete"/>
    <s v="Valid"/>
    <s v="High(4-5)"/>
    <s v="AEI4T2NTDXS2BBAXYOC6KVRD3FJA"/>
    <s v="One-Time User"/>
  </r>
  <r>
    <s v="AHOZ2XFQMC23HAWVBELBCMO2QQSQ"/>
    <x v="1340"/>
    <n v="5"/>
    <d v="2025-10-22T10:36:24"/>
    <s v="Cloth and accessaries"/>
    <s v="Quality"/>
    <s v="Complete"/>
    <s v="Valid"/>
    <s v="High(4-5)"/>
    <s v="AHOZ2XFQMC23HAWVBELBCMO2QQSQ"/>
    <s v="One-Time User"/>
  </r>
  <r>
    <s v="AGMRLILFETZCVSAS7UHLOUHQJGWQ"/>
    <x v="1341"/>
    <n v="5"/>
    <d v="2025-10-22T16:35:50"/>
    <s v="Cloth and accessaries"/>
    <s v="Adidas shirt"/>
    <s v="Complete"/>
    <s v="Valid"/>
    <s v="High(4-5)"/>
    <s v="AGMRLILFETZCVSAS7UHLOUHQJGWQ"/>
    <s v="One-Time User"/>
  </r>
  <r>
    <s v="AHXBFXQKNK7K75P7BPYFTUORCTXA"/>
    <x v="1342"/>
    <n v="5"/>
    <d v="2025-10-22T22:08:16"/>
    <s v="Cloth and accessaries"/>
    <s v="Great shirts! Almost enough for people to think I know how to dress myself."/>
    <s v="Complete"/>
    <s v="Valid"/>
    <s v="High(4-5)"/>
    <s v="AHXBFXQKNK7K75P7BPYFTUORCTXA"/>
    <s v="One-Time User"/>
  </r>
  <r>
    <s v="AEJTBLFJETHBK7OOIQFVFF3RQUIQ"/>
    <x v="1343"/>
    <n v="5"/>
    <d v="2025-10-23T03:37:30"/>
    <s v="Cloth and accessaries"/>
    <s v="Love"/>
    <s v="Complete"/>
    <s v="Valid"/>
    <s v="High(4-5)"/>
    <s v="AEJTBLFJETHBK7OOIQFVFF3RQUIQ"/>
    <s v="One-Time User"/>
  </r>
  <r>
    <s v="AH6SAUDNI3EEO3UMTJWFN7EQNLWQ"/>
    <x v="1344"/>
    <n v="4"/>
    <d v="2025-10-23T05:39:04"/>
    <s v="Cloth and accessaries"/>
    <s v="so far so good"/>
    <s v="Complete"/>
    <s v="Valid"/>
    <s v="High(4-5)"/>
    <s v="AH6SAUDNI3EEO3UMTJWFN7EQNLWQ"/>
    <s v="One-Time User"/>
  </r>
  <r>
    <s v="AH5SMZZJASO2AASNFA3BHSTUFSBA"/>
    <x v="1345"/>
    <n v="5"/>
    <d v="2025-10-23T07:09:33"/>
    <s v="Cloth and accessaries"/>
    <s v="Calidad perfecta"/>
    <s v="Complete"/>
    <s v="Valid"/>
    <s v="High(4-5)"/>
    <s v="AH5SMZZJASO2AASNFA3BHSTUFSBA"/>
    <s v="One-Time User"/>
  </r>
  <r>
    <s v="AFZFEO63SBVNPLTEYGVDLSVVHFAA"/>
    <x v="1346"/>
    <n v="5"/>
    <d v="2025-10-23T08:22:17"/>
    <s v="Cloth and accessaries"/>
    <s v="Good"/>
    <s v="Complete"/>
    <s v="Valid"/>
    <s v="High(4-5)"/>
    <s v="AFZFEO63SBVNPLTEYGVDLSVVHFAA"/>
    <s v="One-Time User"/>
  </r>
  <r>
    <s v="AFYCBW6L4SJWBAZ4AGA6N2P6C6JA"/>
    <x v="1347"/>
    <n v="5"/>
    <d v="2025-10-23T09:19:33"/>
    <s v="Cloth and accessaries"/>
    <s v="Christmas presents"/>
    <s v="Complete"/>
    <s v="Valid"/>
    <s v="High(4-5)"/>
    <s v="AFYCBW6L4SJWBAZ4AGA6N2P6C6JA"/>
    <s v="One-Time User"/>
  </r>
  <r>
    <s v="AEPPASR45OX473HS4V6FNXOE7E2Q"/>
    <x v="1348"/>
    <n v="5"/>
    <d v="2025-10-23T15:10:30"/>
    <s v="Cloth and accessaries"/>
    <s v="La camiseta es exactamente como la que querÃ­a."/>
    <s v="Complete"/>
    <s v="Valid"/>
    <s v="High(4-5)"/>
    <s v="AEPPASR45OX473HS4V6FNXOE7E2Q"/>
    <s v="One-Time User"/>
  </r>
  <r>
    <s v="AEO4WQP6AWKRVZLBULEQP5BOR3YQ"/>
    <x v="1349"/>
    <n v="4"/>
    <d v="2025-10-23T22:00:08"/>
    <s v="Cloth and accessaries"/>
    <s v="Sizing"/>
    <s v="Complete"/>
    <s v="Valid"/>
    <s v="High(4-5)"/>
    <s v="AEO4WQP6AWKRVZLBULEQP5BOR3YQ"/>
    <s v="One-Time User"/>
  </r>
  <r>
    <s v="AGCARN7RLFWQOXHL5PBFSIZVAWFA"/>
    <x v="1350"/>
    <n v="4"/>
    <d v="2025-10-24T00:07:19"/>
    <s v="Cloth and accessaries"/>
    <s v="Buena compra"/>
    <s v="Complete"/>
    <s v="Valid"/>
    <s v="High(4-5)"/>
    <s v="AGCARN7RLFWQOXHL5PBFSIZVAWFA"/>
    <s v="One-Time User"/>
  </r>
  <r>
    <s v="AE5BUUPPUBHWHH7JZRFPCHDG7VQQ"/>
    <x v="1351"/>
    <n v="4"/>
    <d v="2025-10-24T03:06:56"/>
    <s v="Cloth and accessaries"/>
    <s v="Good fit"/>
    <s v="Complete"/>
    <s v="Valid"/>
    <s v="High(4-5)"/>
    <s v="AE5BUUPPUBHWHH7JZRFPCHDG7VQQ"/>
    <s v="One-Time User"/>
  </r>
  <r>
    <s v="AF23DEGN3XFAE2Y2QI4W2N7O2ZZQ"/>
    <x v="1352"/>
    <n v="4"/>
    <d v="2025-10-24T05:13:30"/>
    <s v="Cloth and accessaries"/>
    <s v="Adidas is worldwide and still a very popular sport."/>
    <s v="Complete"/>
    <s v="Valid"/>
    <s v="High(4-5)"/>
    <s v="AF23DEGN3XFAE2Y2QI4W2N7O2ZZQ"/>
    <s v="One-Time User"/>
  </r>
  <r>
    <s v="AFN65DDQQSOAHZOK7XDWIJPU5BPA"/>
    <x v="1353"/>
    <n v="5"/>
    <d v="2025-10-24T06:29:19"/>
    <s v="Cloth and accessaries"/>
    <s v="Perfect !!! Love it!!!I"/>
    <s v="Complete"/>
    <s v="Valid"/>
    <s v="High(4-5)"/>
    <s v="AFN65DDQQSOAHZOK7XDWIJPU5BPA"/>
    <s v="One-Time User"/>
  </r>
  <r>
    <s v="AHJG7BHBOM2ZI3TMFCM46NXCUGJQ"/>
    <x v="1354"/>
    <n v="5"/>
    <d v="2025-10-24T08:41:29"/>
    <s v="Cloth and accessaries"/>
    <s v="Sharp"/>
    <s v="Complete"/>
    <s v="Valid"/>
    <s v="High(4-5)"/>
    <s v="AHJG7BHBOM2ZI3TMFCM46NXCUGJQ"/>
    <s v="One-Time User"/>
  </r>
  <r>
    <s v="AEERPKAMB3RT3DDHE7UUTNFNMWHQ"/>
    <x v="1355"/>
    <n v="5"/>
    <d v="2025-10-24T12:16:51"/>
    <s v="Cloth and accessaries"/>
    <s v="Plain white cotton T-shirt with a Adidas logo"/>
    <s v="Complete"/>
    <s v="Valid"/>
    <s v="High(4-5)"/>
    <s v="AEERPKAMB3RT3DDHE7UUTNFNMWHQ"/>
    <s v="One-Time User"/>
  </r>
  <r>
    <s v="AGLSR2JUDJQIW7JM4IFUHRBXZR5Q"/>
    <x v="1356"/>
    <n v="5"/>
    <d v="2025-10-24T21:07:45"/>
    <s v="Cloth and accessaries"/>
    <s v="Nice one"/>
    <s v="Complete"/>
    <s v="Valid"/>
    <s v="High(4-5)"/>
    <s v="AGLSR2JUDJQIW7JM4IFUHRBXZR5Q"/>
    <s v="One-Time User"/>
  </r>
  <r>
    <s v="AGCP6BYFO35JF4YDMBMXRR4ZF3ZA"/>
    <x v="1357"/>
    <n v="5"/>
    <d v="2025-10-25T00:05:00"/>
    <s v="Cloth and accessaries"/>
    <s v="Adidas"/>
    <s v="Complete"/>
    <s v="Valid"/>
    <s v="High(4-5)"/>
    <s v="AGCP6BYFO35JF4YDMBMXRR4ZF3ZA"/>
    <s v="One-Time User"/>
  </r>
  <r>
    <s v="AHQROHA5ZMPIXAO77KMRT2ADDDPA"/>
    <x v="1358"/>
    <n v="5"/>
    <d v="2025-10-25T07:51:31"/>
    <s v="Cloth and accessaries"/>
    <s v="comfortable"/>
    <s v="Complete"/>
    <s v="Valid"/>
    <s v="High(4-5)"/>
    <s v="AHQROHA5ZMPIXAO77KMRT2ADDDPA"/>
    <s v="One-Time User"/>
  </r>
  <r>
    <s v="AGH65OO2HRWHSG3PTDCVKLK5HUVA"/>
    <x v="1359"/>
    <n v="5"/>
    <d v="2025-10-25T09:54:03"/>
    <s v="Cloth and accessaries"/>
    <s v="Tan y como se describe la taba es excelente"/>
    <s v="Complete"/>
    <s v="Valid"/>
    <s v="High(4-5)"/>
    <s v="AGH65OO2HRWHSG3PTDCVKLK5HUVA"/>
    <s v="One-Time User"/>
  </r>
  <r>
    <s v="AFLEEJ4FRKIPKNANG7SORYCZBWEA"/>
    <x v="1360"/>
    <n v="4"/>
    <d v="2025-10-25T10:05:39"/>
    <s v="Cloth and accessaries"/>
    <s v="Adidas quality"/>
    <s v="Complete"/>
    <s v="Valid"/>
    <s v="High(4-5)"/>
    <s v="AFLEEJ4FRKIPKNANG7SORYCZBWEA"/>
    <s v="One-Time User"/>
  </r>
  <r>
    <s v="AGCIRQ5JX5ZXG7WJROHKFUT3ZFRQ"/>
    <x v="1361"/>
    <n v="5"/>
    <d v="2025-10-25T20:00:30"/>
    <s v="Cloth and accessaries"/>
    <s v="Muy linda calidad"/>
    <s v="Complete"/>
    <s v="Valid"/>
    <s v="High(4-5)"/>
    <s v="AGCIRQ5JX5ZXG7WJROHKFUT3ZFRQ"/>
    <s v="One-Time User"/>
  </r>
  <r>
    <s v="AGNHYFR5CUW7QAZZJVEJ66O76LBQ"/>
    <x v="1362"/>
    <n v="5"/>
    <d v="2025-10-26T01:20:45"/>
    <s v="Cloth and accessaries"/>
    <s v="Tejido suave ideal para deportes y climas cÃ¡lidos"/>
    <s v="Complete"/>
    <s v="Valid"/>
    <s v="High(4-5)"/>
    <s v="AGNHYFR5CUW7QAZZJVEJ66O76LBQ"/>
    <s v="One-Time User"/>
  </r>
  <r>
    <s v="AHPDCBK6FRNZ6CRUCZ7BPPXYGYOQ"/>
    <x v="1363"/>
    <n v="5"/>
    <d v="2025-10-26T09:12:05"/>
    <s v="Cloth and accessaries"/>
    <s v="Bonita camisa"/>
    <s v="Complete"/>
    <s v="Valid"/>
    <s v="High(4-5)"/>
    <s v="AHPDCBK6FRNZ6CRUCZ7BPPXYGYOQ"/>
    <s v="One-Time User"/>
  </r>
  <r>
    <s v="AFJK4VEJVVGYTUGZEUP2V4V6IPUA"/>
    <x v="1364"/>
    <n v="5"/>
    <d v="2025-10-26T10:50:23"/>
    <s v="Cloth and accessaries"/>
    <s v="Good quality"/>
    <s v="Complete"/>
    <s v="Valid"/>
    <s v="High(4-5)"/>
    <s v="AFJK4VEJVVGYTUGZEUP2V4V6IPUA"/>
    <s v="One-Time User"/>
  </r>
  <r>
    <s v="AFWDZBTJ6BTK3MMMYOWY4VKJ65IQ"/>
    <x v="1365"/>
    <n v="5"/>
    <d v="2025-10-26T11:51:33"/>
    <s v="Cloth and accessaries"/>
    <s v="Nice"/>
    <s v="Complete"/>
    <s v="Valid"/>
    <s v="High(4-5)"/>
    <s v="AFWDZBTJ6BTK3MMMYOWY4VKJ65IQ"/>
    <s v="One-Time User"/>
  </r>
  <r>
    <s v="AFJ4WKBPU2LQFRTNQXEJQY7THZAQ"/>
    <x v="1366"/>
    <n v="5"/>
    <d v="2025-10-26T23:00:59"/>
    <s v="Cloth and accessaries"/>
    <s v="Excellent"/>
    <s v="Complete"/>
    <s v="Valid"/>
    <s v="High(4-5)"/>
    <s v="AFJ4WKBPU2LQFRTNQXEJQY7THZAQ"/>
    <s v="One-Time User"/>
  </r>
  <r>
    <s v="AEKXN5USRFL7BNID3TEBRAZB7NDA"/>
    <x v="1367"/>
    <n v="5"/>
    <d v="2025-10-27T01:21:02"/>
    <s v="Cloth and accessaries"/>
    <s v="Itâ€™s good"/>
    <s v="Complete"/>
    <s v="Valid"/>
    <s v="High(4-5)"/>
    <s v="AEKXN5USRFL7BNID3TEBRAZB7NDA"/>
    <s v="One-Time User"/>
  </r>
  <r>
    <s v="AE2TL4MCXU64H3B2CB3RERKRH4KA"/>
    <x v="1368"/>
    <n v="5"/>
    <d v="2025-10-27T11:21:07"/>
    <s v="Cloth and accessaries"/>
    <s v="Good quality, perfect fit."/>
    <s v="Complete"/>
    <s v="Valid"/>
    <s v="High(4-5)"/>
    <s v="AE2TL4MCXU64H3B2CB3RERKRH4KA"/>
    <s v="One-Time User"/>
  </r>
  <r>
    <s v="AGWCBXGODV2QS4QOTMAQ6DDPMAIQ"/>
    <x v="1369"/>
    <n v="5"/>
    <d v="2025-10-28T00:02:37"/>
    <s v="Cloth and accessaries"/>
    <s v="Awesome"/>
    <s v="Complete"/>
    <s v="Valid"/>
    <s v="High(4-5)"/>
    <s v="AGWCBXGODV2QS4QOTMAQ6DDPMAIQ"/>
    <s v="One-Time User"/>
  </r>
  <r>
    <s v="AGTX3QDMN4772BZ4YQOU5VP5AHJA"/>
    <x v="1370"/>
    <n v="5"/>
    <d v="2025-10-28T00:40:06"/>
    <s v="Cloth and accessaries"/>
    <s v="Statement Top"/>
    <s v="Complete"/>
    <s v="Valid"/>
    <s v="High(4-5)"/>
    <s v="AGTX3QDMN4772BZ4YQOU5VP5AHJA"/>
    <s v="One-Time User"/>
  </r>
  <r>
    <s v="AFS273EU3MO4GSJZYP7TJP5DMYKQ"/>
    <x v="1371"/>
    <n v="5"/>
    <d v="2025-10-28T01:51:15"/>
    <s v="Cloth and accessaries"/>
    <s v="La tela es de muy buena calidad"/>
    <s v="Complete"/>
    <s v="Valid"/>
    <s v="High(4-5)"/>
    <s v="AFS273EU3MO4GSJZYP7TJP5DMYKQ"/>
    <s v="One-Time User"/>
  </r>
  <r>
    <s v="AHP3O5YDTO6YJ325U4HFV5NL5QIQ"/>
    <x v="1372"/>
    <n v="5"/>
    <d v="2025-10-28T05:31:09"/>
    <s v="Cloth and accessaries"/>
    <s v="A+"/>
    <s v="Complete"/>
    <s v="Valid"/>
    <s v="High(4-5)"/>
    <s v="AHP3O5YDTO6YJ325U4HFV5NL5QIQ"/>
    <s v="One-Time User"/>
  </r>
  <r>
    <s v="AFQ7TIPKEMRIR5T6NV4GVBTGLYNA"/>
    <x v="1373"/>
    <n v="5"/>
    <d v="2025-10-28T07:55:36"/>
    <s v="Cloth and accessaries"/>
    <s v="Great Shirt!"/>
    <s v="Complete"/>
    <s v="Valid"/>
    <s v="High(4-5)"/>
    <s v="AFQ7TIPKEMRIR5T6NV4GVBTGLYNA"/>
    <s v="One-Time User"/>
  </r>
  <r>
    <s v="AHIE45LC6WWZ7YCKDURTAD7RALXA"/>
    <x v="1374"/>
    <n v="5"/>
    <d v="2025-10-28T20:10:53"/>
    <s v="Cloth and accessaries"/>
    <s v="perfect"/>
    <s v="Complete"/>
    <s v="Valid"/>
    <s v="High(4-5)"/>
    <s v="AHIE45LC6WWZ7YCKDURTAD7RALXA"/>
    <s v="One-Time User"/>
  </r>
  <r>
    <s v="AETAR64NK37Y532SCEC4HSP7LT2A"/>
    <x v="1375"/>
    <n v="5"/>
    <d v="2025-10-29T04:35:54"/>
    <s v="home"/>
    <s v="The Best Vacuum â€“ Worth Every Penny!"/>
    <s v="Complete"/>
    <s v="Valid"/>
    <s v="High(4-5)"/>
    <s v="AETAR64NK37Y532SCEC4HSP7LT2A"/>
    <s v="One-Time User"/>
  </r>
  <r>
    <s v="AH6RHOS3FUCH5EVWWTHAEZIMOJIA"/>
    <x v="1376"/>
    <n v="5"/>
    <d v="2025-10-29T05:59:16"/>
    <s v="home"/>
    <s v="It SUCKS! Literally"/>
    <s v="Complete"/>
    <s v="Valid"/>
    <s v="High(4-5)"/>
    <s v="AH6RHOS3FUCH5EVWWTHAEZIMOJIA"/>
    <s v="One-Time User"/>
  </r>
  <r>
    <s v="AEUI3KZFDWAIYASMFRP266AY7KWA"/>
    <x v="1377"/>
    <n v="4"/>
    <d v="2025-10-29T06:25:47"/>
    <s v="home"/>
    <s v="Powerful Suction, Great Value"/>
    <s v="Complete"/>
    <s v="Valid"/>
    <s v="High(4-5)"/>
    <s v="AEUI3KZFDWAIYASMFRP266AY7KWA"/>
    <s v="One-Time User"/>
  </r>
  <r>
    <s v="AE2EOF5TGPFAXJL3UWTCS244W3FQ"/>
    <x v="1378"/>
    <n v="5"/>
    <d v="2025-10-29T08:50:36"/>
    <s v="home"/>
    <s v="Strong suction, Glides beautifully"/>
    <s v="Complete"/>
    <s v="Valid"/>
    <s v="High(4-5)"/>
    <s v="AE2EOF5TGPFAXJL3UWTCS244W3FQ"/>
    <s v="One-Time User"/>
  </r>
  <r>
    <s v="AFKKVLADISIKWG4HBIYZN422MIJQ"/>
    <x v="1379"/>
    <n v="5"/>
    <d v="2025-10-30T00:27:17"/>
    <s v="home"/>
    <s v="Fantastic Vacuum"/>
    <s v="Complete"/>
    <s v="Valid"/>
    <s v="High(4-5)"/>
    <s v="AFKKVLADISIKWG4HBIYZN422MIJQ"/>
    <s v="One-Time User"/>
  </r>
  <r>
    <s v="AH72UUUDRFTMKB3NIGTD2GGBV2DQ"/>
    <x v="1380"/>
    <n v="5"/>
    <d v="2025-10-30T01:32:44"/>
    <s v="home"/>
    <s v="Amazing vacuum. Beats out my older Bissell 2999."/>
    <s v="Complete"/>
    <s v="Valid"/>
    <s v="High(4-5)"/>
    <s v="AH72UUUDRFTMKB3NIGTD2GGBV2DQ"/>
    <s v="One-Time User"/>
  </r>
  <r>
    <s v="AF2BTWAYF37CQ5U3QFMHPDPVP2VQ"/>
    <x v="1381"/>
    <n v="5"/>
    <d v="2025-10-30T06:23:24"/>
    <s v="home"/>
    <s v="Best thing ever for college students"/>
    <s v="Complete"/>
    <s v="Valid"/>
    <s v="High(4-5)"/>
    <s v="AF2BTWAYF37CQ5U3QFMHPDPVP2VQ"/>
    <s v="One-Time User"/>
  </r>
  <r>
    <s v="AHMY4ZE6UA2RK6UEGWEFTA35A4KQ"/>
    <x v="1382"/>
    <n v="4"/>
    <d v="2025-10-30T07:24:14"/>
    <s v="home"/>
    <s v="It sucks and it's loud. Don't worry It's a good thing."/>
    <s v="Complete"/>
    <s v="Valid"/>
    <s v="High(4-5)"/>
    <s v="AHMY4ZE6UA2RK6UEGWEFTA35A4KQ"/>
    <s v="One-Time User"/>
  </r>
  <r>
    <s v="AEMRN4RJO2WZKJHAZCXXH3SJSI7Q"/>
    <x v="1383"/>
    <n v="5"/>
    <d v="2025-10-30T09:19:29"/>
    <s v="home"/>
    <s v="Surprise For Yet Another Dyson Owner"/>
    <s v="Complete"/>
    <s v="Valid"/>
    <s v="High(4-5)"/>
    <s v="AEMRN4RJO2WZKJHAZCXXH3SJSI7Q"/>
    <s v="One-Time User"/>
  </r>
  <r>
    <s v="AEWVLTCNUUIIBPVKQJTVS3SXMPFA"/>
    <x v="1383"/>
    <n v="5"/>
    <d v="2025-10-30T23:12:37"/>
    <s v="home"/>
    <s v="Shark Navigator- BUY IT"/>
    <s v="Complete"/>
    <s v="Valid"/>
    <s v="High(4-5)"/>
    <s v="AEWVLTCNUUIIBPVKQJTVS3SXMPFA"/>
    <s v="One-Time User"/>
  </r>
  <r>
    <s v="AHRPE5LWDUGXRHV5E4Z3FGYVMOOA"/>
    <x v="1383"/>
    <n v="5"/>
    <d v="2025-10-31T09:37:11"/>
    <s v="home"/>
    <s v="Bought a spare after 9 years"/>
    <s v="Complete"/>
    <s v="Valid"/>
    <s v="High(4-5)"/>
    <s v="AHRPE5LWDUGXRHV5E4Z3FGYVMOOA"/>
    <s v="One-Time User"/>
  </r>
  <r>
    <s v="AEXIBKQY4JBXU2YXXM455ZF2CZMQ"/>
    <x v="1383"/>
    <n v="4"/>
    <d v="2025-10-31T12:20:37"/>
    <s v="home"/>
    <s v="This vacuum really sucks...in a good way...but"/>
    <s v="Complete"/>
    <s v="Valid"/>
    <s v="High(4-5)"/>
    <s v="AEXIBKQY4JBXU2YXXM455ZF2CZMQ"/>
    <s v="One-Time User"/>
  </r>
  <r>
    <s v="AEPVTEBWBOBUFUDDVF2UYZZKVFAQ"/>
    <x v="1384"/>
    <n v="4"/>
    <d v="2025-10-31T20:22:14"/>
    <s v="home"/>
    <s v="&quot;Lift-away&quot; use isn't stable"/>
    <s v="Complete"/>
    <s v="Valid"/>
    <s v="High(4-5)"/>
    <s v="AEPVTEBWBOBUFUDDVF2UYZZKVFAQ"/>
    <s v="One-Time User"/>
  </r>
  <r>
    <s v="AF2RB742LHLUIRYQEQHBZ5P3MSWA"/>
    <x v="1384"/>
    <n v="5"/>
    <d v="2025-10-31T22:41:24"/>
    <s v="home"/>
    <s v="HOLY COW!!! WOW!"/>
    <s v="Complete"/>
    <s v="Valid"/>
    <s v="High(4-5)"/>
    <s v="AF2RB742LHLUIRYQEQHBZ5P3MSWA"/>
    <s v="One-Time User"/>
  </r>
  <r>
    <s v="AENZH5O5UY27OJSTDBW2ZVMOAIMA"/>
    <x v="1384"/>
    <n v="4"/>
    <d v="2025-11-01T05:27:31"/>
    <s v="home"/>
    <s v="Works great, I use it for everything"/>
    <s v="Complete"/>
    <s v="Valid"/>
    <s v="High(4-5)"/>
    <s v="AENZH5O5UY27OJSTDBW2ZVMOAIMA"/>
    <s v="One-Time User"/>
  </r>
  <r>
    <s v="AGGR24IAROH56WWQHJK4OVXYMJ3Q"/>
    <x v="1384"/>
    <n v="4"/>
    <d v="2025-11-01T12:04:03"/>
    <s v="home"/>
    <s v="Adjustable suction"/>
    <s v="Complete"/>
    <s v="Valid"/>
    <s v="High(4-5)"/>
    <s v="AGGR24IAROH56WWQHJK4OVXYMJ3Q"/>
    <s v="One-Time User"/>
  </r>
  <r>
    <s v="AG2IJ5RIRNDQ63MGNKAZJARKV2PA"/>
    <x v="1384"/>
    <n v="5"/>
    <d v="2025-11-01T17:10:59"/>
    <s v="home"/>
    <s v="AMAZING SUCTION!"/>
    <s v="Complete"/>
    <s v="Valid"/>
    <s v="High(4-5)"/>
    <s v="AG2IJ5RIRNDQ63MGNKAZJARKV2PA"/>
    <s v="One-Time User"/>
  </r>
  <r>
    <s v="AEJRIJHYFQNEOHUEP2IKQHBHGTSA"/>
    <x v="1385"/>
    <n v="4"/>
    <d v="2025-11-01T21:56:09"/>
    <s v="home"/>
    <s v="Lightweight, strong suction and reasonably priced"/>
    <s v="Complete"/>
    <s v="Valid"/>
    <s v="High(4-5)"/>
    <s v="AEJRIJHYFQNEOHUEP2IKQHBHGTSA"/>
    <s v="One-Time User"/>
  </r>
  <r>
    <s v="AGWQVR2X4RU75GHBYFIUFIXZ6FSA"/>
    <x v="1384"/>
    <n v="5"/>
    <d v="2025-11-02T03:48:11"/>
    <s v="home"/>
    <s v="This vacuum inspired me to write my 1st ever product review that's how amazing it is!"/>
    <s v="Complete"/>
    <s v="Valid"/>
    <s v="High(4-5)"/>
    <s v="AGWQVR2X4RU75GHBYFIUFIXZ6FSA"/>
    <s v="One-Time User"/>
  </r>
  <r>
    <s v="AGP3KNBEKCFKEUZZ4VJDD2DNHMSQ"/>
    <x v="1384"/>
    <n v="5"/>
    <d v="2025-11-02T10:02:30"/>
    <s v="home"/>
    <s v="YAY!! Finally a vacuum worthy of my dirty floors"/>
    <s v="Complete"/>
    <s v="Valid"/>
    <s v="High(4-5)"/>
    <s v="AGP3KNBEKCFKEUZZ4VJDD2DNHMSQ"/>
    <s v="One-Time User"/>
  </r>
  <r>
    <s v="AEZ44UHQORTJBNQX5X57NUIYQT7A"/>
    <x v="1386"/>
    <n v="5"/>
    <d v="2025-11-02T10:49:50"/>
    <s v="Cloth and accessaries"/>
    <s v="Great wallet"/>
    <s v="Complete"/>
    <s v="Valid"/>
    <s v="High(4-5)"/>
    <s v="AEZ44UHQORTJBNQX5X57NUIYQT7A"/>
    <s v="One-Time User"/>
  </r>
  <r>
    <s v="AGT6UA7Y2QMRBZ4OWVK4WSSXJA3A"/>
    <x v="1387"/>
    <n v="5"/>
    <d v="2025-11-02T18:51:44"/>
    <s v="Cloth and accessaries"/>
    <s v="soooo classy"/>
    <s v="Complete"/>
    <s v="Valid"/>
    <s v="High(4-5)"/>
    <s v="AGT6UA7Y2QMRBZ4OWVK4WSSXJA3A"/>
    <s v="One-Time User"/>
  </r>
  <r>
    <s v="AE7Z36QATV22RAEOKTY6IAMOUNRQ"/>
    <x v="1388"/>
    <n v="5"/>
    <d v="2025-11-02T22:03:30"/>
    <s v="Cloth and accessaries"/>
    <s v="Best gift ever!"/>
    <s v="Complete"/>
    <s v="Valid"/>
    <s v="High(4-5)"/>
    <s v="AE7Z36QATV22RAEOKTY6IAMOUNRQ"/>
    <s v="One-Time User"/>
  </r>
  <r>
    <s v="AGZ2VI44XU3WUBCKPRE6ZR7MHNRQ"/>
    <x v="1389"/>
    <n v="5"/>
    <d v="2025-11-02T23:05:21"/>
    <s v="Cloth and accessaries"/>
    <s v="Great wallet"/>
    <s v="Complete"/>
    <s v="Valid"/>
    <s v="High(4-5)"/>
    <s v="AGZ2VI44XU3WUBCKPRE6ZR7MHNRQ"/>
    <s v="One-Time User"/>
  </r>
  <r>
    <s v="AEIPJC2A4TO7INRPH5PEK25M3XVA"/>
    <x v="1390"/>
    <n v="4"/>
    <d v="2025-11-03T06:22:56"/>
    <s v="Cloth and accessaries"/>
    <s v="Nice wallet but imperfection out of the box"/>
    <s v="Complete"/>
    <s v="Valid"/>
    <s v="High(4-5)"/>
    <s v="AEIPJC2A4TO7INRPH5PEK25M3XVA"/>
    <s v="One-Time User"/>
  </r>
  <r>
    <s v="AFNEG2DCW6WH7GYF4RSYKB3ET7ZQ"/>
    <x v="1391"/>
    <n v="5"/>
    <d v="2025-11-03T19:23:28"/>
    <s v="Cloth and accessaries"/>
    <s v="Good quality wallet"/>
    <s v="Complete"/>
    <s v="Valid"/>
    <s v="High(4-5)"/>
    <s v="AFNEG2DCW6WH7GYF4RSYKB3ET7ZQ"/>
    <s v="One-Time User"/>
  </r>
  <r>
    <s v="AGVVFTLVSXOTKDPOZZF6V36Z7NGA"/>
    <x v="1392"/>
    <n v="5"/>
    <d v="2025-11-04T02:14:19"/>
    <s v="Cloth and accessaries"/>
    <s v="Buena calidad"/>
    <s v="Complete"/>
    <s v="Valid"/>
    <s v="High(4-5)"/>
    <s v="AGVVFTLVSXOTKDPOZZF6V36Z7NGA"/>
    <s v="One-Time User"/>
  </r>
  <r>
    <s v="AF4V3ONLT6OAPAE7OIWPIMZMJHXA"/>
    <x v="1393"/>
    <n v="5"/>
    <d v="2025-11-04T06:57:48"/>
    <s v="Cloth and accessaries"/>
    <s v="You get your Money's Worth"/>
    <s v="Complete"/>
    <s v="Valid"/>
    <s v="High(4-5)"/>
    <s v="AF4V3ONLT6OAPAE7OIWPIMZMJHXA"/>
    <s v="One-Time User"/>
  </r>
  <r>
    <s v="AGUKU7PJYBGWMNNYANDTUIKR56IA"/>
    <x v="1394"/>
    <n v="5"/>
    <d v="2025-11-04T14:42:53"/>
    <s v="Cloth and accessaries"/>
    <s v="4 Years going strong"/>
    <s v="Complete"/>
    <s v="Valid"/>
    <s v="High(4-5)"/>
    <s v="AGUKU7PJYBGWMNNYANDTUIKR56IA"/>
    <s v="One-Time User"/>
  </r>
  <r>
    <s v="AENMJSH2JZ4FZOXPTC7SOHF6G6QA"/>
    <x v="1395"/>
    <n v="4"/>
    <d v="2025-11-04T17:38:39"/>
    <s v="Cloth and accessaries"/>
    <s v="decent for the price"/>
    <s v="Complete"/>
    <s v="Valid"/>
    <s v="High(4-5)"/>
    <s v="AENMJSH2JZ4FZOXPTC7SOHF6G6QA"/>
    <s v="One-Time User"/>
  </r>
  <r>
    <s v="AERS63MUESZ5VJQSB47L5RBNRD6A"/>
    <x v="1396"/>
    <n v="5"/>
    <d v="2025-11-04T18:49:00"/>
    <s v="Cloth and accessaries"/>
    <s v="Nice looking wallet"/>
    <s v="Complete"/>
    <s v="Valid"/>
    <s v="High(4-5)"/>
    <s v="AERS63MUESZ5VJQSB47L5RBNRD6A"/>
    <s v="One-Time User"/>
  </r>
  <r>
    <s v="AHPY43XNMO7ZU5JRC27I7IMI4MCQ"/>
    <x v="1397"/>
    <n v="4"/>
    <d v="2025-11-04T19:50:01"/>
    <s v="Cloth and accessaries"/>
    <s v="Muy buena calidad"/>
    <s v="Complete"/>
    <s v="Valid"/>
    <s v="High(4-5)"/>
    <s v="AHPY43XNMO7ZU5JRC27I7IMI4MCQ"/>
    <s v="One-Time User"/>
  </r>
  <r>
    <s v="AFRNO3HD76HCXNGRKSVILKYFQUQQ"/>
    <x v="1398"/>
    <n v="3"/>
    <d v="2025-11-04T22:40:12"/>
    <s v="Cloth and accessaries"/>
    <s v="Came In An Ugly Plastic Bad, Quality Is A Bit Iffy"/>
    <s v="Complete"/>
    <s v="Valid"/>
    <s v="Medium(3)"/>
    <s v="AFRNO3HD76HCXNGRKSVILKYFQUQQ"/>
    <s v="One-Time User"/>
  </r>
  <r>
    <s v="AH4AIBMUF4XGB2XC2GLBEQB6ANDQ"/>
    <x v="1399"/>
    <n v="5"/>
    <d v="2025-11-05T06:09:00"/>
    <s v="Cloth and accessaries"/>
    <s v="Excelente"/>
    <s v="Complete"/>
    <s v="Valid"/>
    <s v="High(4-5)"/>
    <s v="AH4AIBMUF4XGB2XC2GLBEQB6ANDQ"/>
    <s v="One-Time User"/>
  </r>
  <r>
    <s v="AH4L3NTMH5QM3GJNIZ6FFNPZRTMA"/>
    <x v="1400"/>
    <n v="5"/>
    <d v="2025-11-05T21:09:26"/>
    <s v="Cloth and accessaries"/>
    <s v="excelente"/>
    <s v="Complete"/>
    <s v="Valid"/>
    <s v="High(4-5)"/>
    <s v="AH4L3NTMH5QM3GJNIZ6FFNPZRTMA"/>
    <s v="One-Time User"/>
  </r>
  <r>
    <s v="AHGECOUM6ZFOZUHNOWD244LTFJAQ"/>
    <x v="1401"/>
    <n v="5"/>
    <d v="2025-11-06T03:29:18"/>
    <s v="Cloth and accessaries"/>
    <s v="Impossible to lose!"/>
    <s v="Complete"/>
    <s v="Valid"/>
    <s v="High(4-5)"/>
    <s v="AHGECOUM6ZFOZUHNOWD244LTFJAQ"/>
    <s v="One-Time User"/>
  </r>
  <r>
    <s v="AEIYT4FKXTCVLIKPV66IBGDCMIUQ"/>
    <x v="1402"/>
    <n v="5"/>
    <d v="2025-11-06T04:23:51"/>
    <s v="Cloth and accessaries"/>
    <s v="CALIDAD Y CUMPLIMIENTO"/>
    <s v="Complete"/>
    <s v="Valid"/>
    <s v="High(4-5)"/>
    <s v="AEIYT4FKXTCVLIKPV66IBGDCMIUQ"/>
    <s v="One-Time User"/>
  </r>
  <r>
    <s v="AHUOZ4WHOQQKXO2HF73JRKLEQWQA"/>
    <x v="1403"/>
    <n v="4"/>
    <d v="2025-11-06T04:35:41"/>
    <s v="Cloth and accessaries"/>
    <s v="Useful"/>
    <s v="Complete"/>
    <s v="Valid"/>
    <s v="High(4-5)"/>
    <s v="AHUOZ4WHOQQKXO2HF73JRKLEQWQA"/>
    <s v="One-Time User"/>
  </r>
  <r>
    <s v="AHOSSYLLBDYH3HBYKLOVA7DXBQJQ"/>
    <x v="1404"/>
    <n v="1"/>
    <d v="2025-11-06T05:22:31"/>
    <s v="Cloth and accessaries"/>
    <s v="Beautiful wallet but took too long to receive"/>
    <s v="Complete"/>
    <s v="Valid"/>
    <s v="Low(1-2)"/>
    <s v="AHOSSYLLBDYH3HBYKLOVA7DXBQJQ"/>
    <s v="One-Time User"/>
  </r>
  <r>
    <s v="AE5KYF2QVH6VMX4F4FAZS57E2FXQ"/>
    <x v="1405"/>
    <n v="5"/>
    <d v="2025-11-06T20:20:11"/>
    <s v="Cloth and accessaries"/>
    <s v="Un poco liviana, pero parece buena."/>
    <s v="Complete"/>
    <s v="Valid"/>
    <s v="High(4-5)"/>
    <s v="AE5KYF2QVH6VMX4F4FAZS57E2FXQ"/>
    <s v="One-Time User"/>
  </r>
  <r>
    <m/>
    <x v="1406"/>
    <m/>
    <m/>
    <m/>
    <m/>
    <m/>
    <m/>
    <m/>
    <m/>
    <m/>
  </r>
</pivotCacheRecords>
</file>

<file path=xl/pivotCache/pivotCacheRecords3.xml><?xml version="1.0" encoding="utf-8"?>
<pivotCacheRecords xmlns="http://schemas.openxmlformats.org/spreadsheetml/2006/main" xmlns:r="http://schemas.openxmlformats.org/officeDocument/2006/relationships" count="1444">
  <r>
    <s v="AH5M24Z73ZHQGN77WA3JT3Q7TEBQ"/>
    <s v="PROD001"/>
    <x v="0"/>
    <d v="2025-01-01T03:47:01"/>
    <s v="kitchen"/>
    <s v="NUWAVE, GRILL IS PRETTY GOOD SO FAR"/>
    <s v="Complete"/>
    <s v="Valid"/>
    <s v="High(4-5)"/>
    <s v="AH5M24Z73ZHQGN77WA3JT3Q7TEBQ"/>
    <x v="0"/>
    <x v="0"/>
    <x v="0"/>
    <s v="January"/>
    <x v="0"/>
  </r>
  <r>
    <s v="AFI7ALURI5CPDT4V7CUXZXLNFDVA"/>
    <s v="PROD002"/>
    <x v="0"/>
    <d v="2025-01-01T05:19:49"/>
    <s v="kitchen"/>
    <s v="Game changer"/>
    <s v="Complete"/>
    <s v="Valid"/>
    <s v="High(4-5)"/>
    <s v="AFI7ALURI5CPDT4V7CUXZXLNFDVA"/>
    <x v="0"/>
    <x v="0"/>
    <x v="0"/>
    <s v="January"/>
    <x v="0"/>
  </r>
  <r>
    <s v="AENH6LSB6BM7XLPEYUL43WBOD6JA"/>
    <s v="PROD002"/>
    <x v="1"/>
    <d v="2025-01-01T10:43:43"/>
    <s v="kitchen"/>
    <s v="More Than Meets My Needs"/>
    <s v="Complete"/>
    <s v="Valid"/>
    <s v="High(4-5)"/>
    <s v="AENH6LSB6BM7XLPEYUL43WBOD6JA"/>
    <x v="0"/>
    <x v="0"/>
    <x v="0"/>
    <s v="January"/>
    <x v="0"/>
  </r>
  <r>
    <s v="AHFAAT5CJ6IIGIURHFBICP44ZHVA"/>
    <s v="PROD002"/>
    <x v="0"/>
    <d v="2025-01-01T15:45:49"/>
    <s v="kitchen"/>
    <s v="Great machine and incredible customer support!"/>
    <s v="Complete"/>
    <s v="Valid"/>
    <s v="High(4-5)"/>
    <s v="AHFAAT5CJ6IIGIURHFBICP44ZHVA"/>
    <x v="0"/>
    <x v="0"/>
    <x v="0"/>
    <s v="January"/>
    <x v="0"/>
  </r>
  <r>
    <s v="AG4UMTWF2QN3BRDCSNVXTGZTPCAA"/>
    <s v="PROD002"/>
    <x v="0"/>
    <d v="2025-01-01T20:05:22"/>
    <s v="kitchen"/>
    <s v="Love it"/>
    <s v="Complete"/>
    <s v="Valid"/>
    <s v="High(4-5)"/>
    <s v="AG4UMTWF2QN3BRDCSNVXTGZTPCAA"/>
    <x v="0"/>
    <x v="0"/>
    <x v="0"/>
    <s v="January"/>
    <x v="0"/>
  </r>
  <r>
    <s v="AHO5TWX2UUDF22I2XOW4SZN2GDRQ"/>
    <s v="PROD002"/>
    <x v="0"/>
    <d v="2025-01-01T23:54:35"/>
    <s v="kitchen"/>
    <s v="Works great!"/>
    <s v="Complete"/>
    <s v="Valid"/>
    <s v="High(4-5)"/>
    <s v="AHO5TWX2UUDF22I2XOW4SZN2GDRQ"/>
    <x v="0"/>
    <x v="0"/>
    <x v="0"/>
    <s v="January"/>
    <x v="0"/>
  </r>
  <r>
    <s v="AFKZUIF6G6FKXDFO22NL5W3ZLHUQ"/>
    <s v="PROD001"/>
    <x v="0"/>
    <d v="2025-01-02T00:56:22"/>
    <s v="kitchen"/>
    <s v="Quiet! Hot! It has Rotisserie!!"/>
    <s v="Complete"/>
    <s v="Valid"/>
    <s v="High(4-5)"/>
    <s v="AFKZUIF6G6FKXDFO22NL5W3ZLHUQ"/>
    <x v="0"/>
    <x v="0"/>
    <x v="0"/>
    <s v="January"/>
    <x v="0"/>
  </r>
  <r>
    <s v="AF44IYYKVBHBUNKQEICMO4T7MJ6Q"/>
    <s v="PROD001"/>
    <x v="0"/>
    <d v="2025-01-02T06:14:54"/>
    <s v="kitchen"/>
    <s v="Good for cheese burgers"/>
    <s v="Complete"/>
    <s v="Valid"/>
    <s v="High(4-5)"/>
    <s v="AF44IYYKVBHBUNKQEICMO4T7MJ6Q"/>
    <x v="0"/>
    <x v="0"/>
    <x v="0"/>
    <s v="January"/>
    <x v="0"/>
  </r>
  <r>
    <s v="AGTVNHEOZCRUASEIU2QX6JBVWNCQ"/>
    <s v="PROD002"/>
    <x v="0"/>
    <d v="2025-01-02T09:02:53"/>
    <s v="kitchen"/>
    <s v="oven"/>
    <s v="Complete"/>
    <s v="Valid"/>
    <s v="High(4-5)"/>
    <s v="AGTVNHEOZCRUASEIU2QX6JBVWNCQ"/>
    <x v="0"/>
    <x v="0"/>
    <x v="0"/>
    <s v="January"/>
    <x v="0"/>
  </r>
  <r>
    <s v="AEZMHCTOR4XWPQJJEP47UBY2G4UA"/>
    <s v="PROD010"/>
    <x v="1"/>
    <d v="2025-01-03T03:40:53"/>
    <s v="kitchen"/>
    <s v="Good"/>
    <s v="Complete"/>
    <s v="Valid"/>
    <s v="High(4-5)"/>
    <s v="AEZMHCTOR4XWPQJJEP47UBY2G4UA"/>
    <x v="0"/>
    <x v="0"/>
    <x v="0"/>
    <s v="January"/>
    <x v="0"/>
  </r>
  <r>
    <s v="AFGOHTTJWRAYHJQKZZULDJID5ADQ"/>
    <s v="PROD011"/>
    <x v="0"/>
    <d v="2025-01-03T06:57:19"/>
    <s v="Electronics"/>
    <s v="Great tool for busy mom"/>
    <s v="Complete"/>
    <s v="Valid"/>
    <s v="High(4-5)"/>
    <s v="AFGOHTTJWRAYHJQKZZULDJID5ADQ"/>
    <x v="0"/>
    <x v="0"/>
    <x v="0"/>
    <s v="January"/>
    <x v="0"/>
  </r>
  <r>
    <s v="AFFUJJPQEWVDXYGSKC3SLMIIU75Q"/>
    <s v="PROD012"/>
    <x v="0"/>
    <d v="2025-01-03T12:34:22"/>
    <s v="Electronics"/>
    <s v="Amazing, my favorite purchase"/>
    <s v="Complete"/>
    <s v="Valid"/>
    <s v="High(4-5)"/>
    <s v="AFFUJJPQEWVDXYGSKC3SLMIIU75Q"/>
    <x v="0"/>
    <x v="0"/>
    <x v="0"/>
    <s v="January"/>
    <x v="0"/>
  </r>
  <r>
    <s v="AEWQC7JKO4RBKIHOK3U7S7PJ5O6A"/>
    <s v="PROD013"/>
    <x v="0"/>
    <d v="2025-01-03T19:01:24"/>
    <s v="Electronics"/>
    <s v="Daily watch"/>
    <s v="Complete"/>
    <s v="Valid"/>
    <s v="High(4-5)"/>
    <s v="AEWQC7JKO4RBKIHOK3U7S7PJ5O6A"/>
    <x v="0"/>
    <x v="0"/>
    <x v="0"/>
    <s v="January"/>
    <x v="0"/>
  </r>
  <r>
    <s v="AHJGHJOHYP5YGMOACP4BNXQKZTIQ"/>
    <s v="PROD014"/>
    <x v="0"/>
    <d v="2025-01-04T00:54:59"/>
    <s v="Electronics"/>
    <s v="Great battery life and seamless integration!"/>
    <s v="Complete"/>
    <s v="Valid"/>
    <s v="High(4-5)"/>
    <s v="AHJGHJOHYP5YGMOACP4BNXQKZTIQ"/>
    <x v="0"/>
    <x v="0"/>
    <x v="0"/>
    <s v="January"/>
    <x v="0"/>
  </r>
  <r>
    <s v="AEEEIOCKG5TKBOHMHNLSAGAQRHZQ"/>
    <s v="PROD015"/>
    <x v="0"/>
    <d v="2025-01-04T03:28:42"/>
    <s v="Electronics"/>
    <s v="Best watch for iOS users, itâ€™s a no-brainer!"/>
    <s v="Complete"/>
    <s v="Valid"/>
    <s v="High(4-5)"/>
    <s v="AEEEIOCKG5TKBOHMHNLSAGAQRHZQ"/>
    <x v="0"/>
    <x v="0"/>
    <x v="0"/>
    <s v="January"/>
    <x v="0"/>
  </r>
  <r>
    <s v="AE3JRWFDK7YKPRU5LQVQSJQWGB7A"/>
    <s v="PROD016"/>
    <x v="1"/>
    <d v="2025-01-04T14:49:34"/>
    <s v="Electronics"/>
    <s v="Nice and affordable watch"/>
    <s v="Complete"/>
    <s v="Valid"/>
    <s v="High(4-5)"/>
    <s v="AE3JRWFDK7YKPRU5LQVQSJQWGB7A"/>
    <x v="0"/>
    <x v="0"/>
    <x v="0"/>
    <s v="January"/>
    <x v="0"/>
  </r>
  <r>
    <s v="AECKACZU66B2I754RUINZDECF3AQ"/>
    <s v="PROD010"/>
    <x v="0"/>
    <d v="2025-01-04T15:35:25"/>
    <s v="Electronics"/>
    <s v="Authentic product"/>
    <s v="Complete"/>
    <s v="Valid"/>
    <s v="High(4-5)"/>
    <s v="AECKACZU66B2I754RUINZDECF3AQ"/>
    <x v="0"/>
    <x v="0"/>
    <x v="0"/>
    <s v="January"/>
    <x v="0"/>
  </r>
  <r>
    <s v="AHKYMAJBD6UHJMES64ZTISYKNM5A"/>
    <s v="PROD010"/>
    <x v="0"/>
    <d v="2025-01-04T18:07:41"/>
    <s v="Electronics"/>
    <s v="Great apple watch"/>
    <s v="Complete"/>
    <s v="Valid"/>
    <s v="High(4-5)"/>
    <s v="AHKYMAJBD6UHJMES64ZTISYKNM5A"/>
    <x v="0"/>
    <x v="0"/>
    <x v="0"/>
    <s v="January"/>
    <x v="0"/>
  </r>
  <r>
    <s v="AEX3T6BZUU3X7SW3NVMRRB26BYDQ"/>
    <s v="PROD010"/>
    <x v="0"/>
    <d v="2025-01-04T22:36:54"/>
    <s v="Electronics"/>
    <s v="Great Watch"/>
    <s v="Complete"/>
    <s v="Valid"/>
    <s v="High(4-5)"/>
    <s v="AEX3T6BZUU3X7SW3NVMRRB26BYDQ"/>
    <x v="0"/>
    <x v="0"/>
    <x v="0"/>
    <s v="January"/>
    <x v="0"/>
  </r>
  <r>
    <s v="AEK55BORHMM5XESWCDLS3TAFSEHQ"/>
    <s v="PROD010"/>
    <x v="0"/>
    <d v="2025-01-05T11:00:39"/>
    <s v="Electronics"/>
    <s v="Apple Watch/fitness tracker"/>
    <s v="Complete"/>
    <s v="Valid"/>
    <s v="High(4-5)"/>
    <s v="AEK55BORHMM5XESWCDLS3TAFSEHQ"/>
    <x v="0"/>
    <x v="0"/>
    <x v="0"/>
    <s v="January"/>
    <x v="0"/>
  </r>
  <r>
    <s v="AE563QU2VOUFPWLJ266B6DHQJT5Q"/>
    <s v="PROD010"/>
    <x v="0"/>
    <d v="2025-01-05T18:19:18"/>
    <s v="Electronics"/>
    <s v="Watch Saver"/>
    <s v="Complete"/>
    <s v="Valid"/>
    <s v="High(4-5)"/>
    <s v="AE563QU2VOUFPWLJ266B6DHQJT5Q"/>
    <x v="0"/>
    <x v="0"/>
    <x v="0"/>
    <s v="January"/>
    <x v="0"/>
  </r>
  <r>
    <s v="AEHRQQWGO6WRJNDGCXC5EUG6TNGQ"/>
    <s v="PROD022"/>
    <x v="0"/>
    <d v="2025-01-05T21:55:35"/>
    <s v="Electronics"/>
    <s v="I purchased a watch front  &amp; back cover to keep it nicer."/>
    <s v="Complete"/>
    <s v="Valid"/>
    <s v="High(4-5)"/>
    <s v="AEHRQQWGO6WRJNDGCXC5EUG6TNGQ"/>
    <x v="0"/>
    <x v="0"/>
    <x v="0"/>
    <s v="January"/>
    <x v="0"/>
  </r>
  <r>
    <s v="AGAYKCP2GM6DDHHJLW6CTBWKBSMA"/>
    <s v="PROD023"/>
    <x v="0"/>
    <d v="2025-01-06T07:27:18"/>
    <s v="Electronics"/>
    <s v="Apple Watch accessories"/>
    <s v="Complete"/>
    <s v="Valid"/>
    <s v="High(4-5)"/>
    <s v="AGAYKCP2GM6DDHHJLW6CTBWKBSMA"/>
    <x v="0"/>
    <x v="0"/>
    <x v="0"/>
    <s v="January"/>
    <x v="0"/>
  </r>
  <r>
    <s v="AFCZNLXHN2L3OFOETOBGK42LBBEQ"/>
    <s v="PROD024"/>
    <x v="0"/>
    <d v="2025-01-06T11:52:20"/>
    <s v="Electronics"/>
    <s v="Perfect"/>
    <s v="Complete"/>
    <s v="Valid"/>
    <s v="High(4-5)"/>
    <s v="AFCZNLXHN2L3OFOETOBGK42LBBEQ"/>
    <x v="0"/>
    <x v="0"/>
    <x v="0"/>
    <s v="January"/>
    <x v="0"/>
  </r>
  <r>
    <s v="AEICPXK6OTUMCQPNXNOZ5MU2NXEA"/>
    <s v="PROD025"/>
    <x v="0"/>
    <d v="2025-01-06T17:33:11"/>
    <s v="Electronics"/>
    <s v="It wakes me up in the morning by tapping my wrist, without waking up anyone else"/>
    <s v="Complete"/>
    <s v="Valid"/>
    <s v="High(4-5)"/>
    <s v="AEICPXK6OTUMCQPNXNOZ5MU2NXEA"/>
    <x v="0"/>
    <x v="0"/>
    <x v="0"/>
    <s v="January"/>
    <x v="0"/>
  </r>
  <r>
    <s v="AHZMTCAM7PECOL2L7QZVF225VONA"/>
    <s v="PROD026"/>
    <x v="0"/>
    <d v="2025-01-06T23:02:59"/>
    <s v="Electronics"/>
    <s v="Great gift"/>
    <s v="Complete"/>
    <s v="Valid"/>
    <s v="High(4-5)"/>
    <s v="AHZMTCAM7PECOL2L7QZVF225VONA"/>
    <x v="0"/>
    <x v="0"/>
    <x v="0"/>
    <s v="January"/>
    <x v="0"/>
  </r>
  <r>
    <s v="AE4T7OL4UCDBFVWFKPEUCJR5CKKA"/>
    <s v="PROD027"/>
    <x v="1"/>
    <d v="2025-01-07T16:43:07"/>
    <s v="Electronics"/>
    <s v="you have to charge it everyday"/>
    <s v="Complete"/>
    <s v="Valid"/>
    <s v="High(4-5)"/>
    <s v="AE4T7OL4UCDBFVWFKPEUCJR5CKKA"/>
    <x v="0"/>
    <x v="0"/>
    <x v="0"/>
    <s v="January"/>
    <x v="0"/>
  </r>
  <r>
    <s v="AFVA2N7GIU6SSK2K26QC7JE2CI3A"/>
    <s v="PROD028"/>
    <x v="0"/>
    <d v="2025-01-08T12:39:55"/>
    <s v="Electronics"/>
    <s v="Happy with watch"/>
    <s v="Complete"/>
    <s v="Valid"/>
    <s v="High(4-5)"/>
    <s v="AFVA2N7GIU6SSK2K26QC7JE2CI3A"/>
    <x v="0"/>
    <x v="0"/>
    <x v="0"/>
    <s v="January"/>
    <x v="0"/>
  </r>
  <r>
    <s v="AHKAY36QG2ZU2ETEC7R26LDSLIHA"/>
    <s v="PROD029"/>
    <x v="1"/>
    <d v="2025-01-08T13:32:11"/>
    <s v="Electronics"/>
    <s v="Satisfied"/>
    <s v="Complete"/>
    <s v="Valid"/>
    <s v="High(4-5)"/>
    <s v="AHKAY36QG2ZU2ETEC7R26LDSLIHA"/>
    <x v="0"/>
    <x v="0"/>
    <x v="0"/>
    <s v="January"/>
    <x v="0"/>
  </r>
  <r>
    <s v="AH524CD5S6DI4M665QORBS6QJL3Q"/>
    <s v="PROD030"/>
    <x v="0"/>
    <d v="2025-01-08T14:03:03"/>
    <s v="Electronics"/>
    <s v="Exactly what we wanted"/>
    <s v="Complete"/>
    <s v="Valid"/>
    <s v="High(4-5)"/>
    <s v="AH524CD5S6DI4M665QORBS6QJL3Q"/>
    <x v="0"/>
    <x v="0"/>
    <x v="0"/>
    <s v="January"/>
    <x v="0"/>
  </r>
  <r>
    <s v="AHRQQN36UWBMDXA7G53775PYRJRQ"/>
    <s v="PROD031"/>
    <x v="0"/>
    <d v="2025-01-08T21:57:19"/>
    <s v="Electronics"/>
    <s v="My daughter loves it"/>
    <s v="Complete"/>
    <s v="Valid"/>
    <s v="High(4-5)"/>
    <s v="AHRQQN36UWBMDXA7G53775PYRJRQ"/>
    <x v="0"/>
    <x v="0"/>
    <x v="0"/>
    <s v="January"/>
    <x v="0"/>
  </r>
  <r>
    <s v="AE74NWBRHXSGMN5AWZHDGAZNMBCQ"/>
    <s v="PROD032"/>
    <x v="0"/>
    <d v="2025-01-09T01:21:41"/>
    <s v="Electronics"/>
    <s v="Love, love, love it"/>
    <s v="Complete"/>
    <s v="Valid"/>
    <s v="High(4-5)"/>
    <s v="AE74NWBRHXSGMN5AWZHDGAZNMBCQ"/>
    <x v="0"/>
    <x v="0"/>
    <x v="0"/>
    <s v="January"/>
    <x v="0"/>
  </r>
  <r>
    <s v="AGDJD5B3AUVK4WGEDM2S7YEKB7FA"/>
    <s v="PROD033"/>
    <x v="0"/>
    <d v="2025-01-09T04:03:12"/>
    <s v="Electronics"/>
    <s v="Okay, I'm a convert"/>
    <s v="Complete"/>
    <s v="Valid"/>
    <s v="High(4-5)"/>
    <s v="AGDJD5B3AUVK4WGEDM2S7YEKB7FA"/>
    <x v="0"/>
    <x v="0"/>
    <x v="0"/>
    <s v="January"/>
    <x v="0"/>
  </r>
  <r>
    <s v="AHKETNWF3EFO54W2U2AGW4GGHIOA"/>
    <s v="PROD034"/>
    <x v="1"/>
    <d v="2025-01-09T12:29:30"/>
    <s v="Electronics"/>
    <s v="Battery life"/>
    <s v="Complete"/>
    <s v="Valid"/>
    <s v="High(4-5)"/>
    <s v="AHKETNWF3EFO54W2U2AGW4GGHIOA"/>
    <x v="0"/>
    <x v="0"/>
    <x v="0"/>
    <s v="January"/>
    <x v="0"/>
  </r>
  <r>
    <s v="AHG62TLHNV6VMSHX6ZKLKK6GBQCQ"/>
    <s v="PROD035"/>
    <x v="2"/>
    <d v="2025-01-10T04:34:06"/>
    <s v="Electronics"/>
    <s v="It's OK"/>
    <s v="Complete"/>
    <s v="Valid"/>
    <s v="Medium(3)"/>
    <s v="AHG62TLHNV6VMSHX6ZKLKK6GBQCQ"/>
    <x v="0"/>
    <x v="0"/>
    <x v="0"/>
    <s v="January"/>
    <x v="0"/>
  </r>
  <r>
    <s v="AGOEB7I7DMZOWRJH4H2VTGE7AWYQ"/>
    <s v="PROD036"/>
    <x v="0"/>
    <d v="2025-01-10T11:39:40"/>
    <s v="Electronics"/>
    <s v="Easier than going to the store."/>
    <s v="Complete"/>
    <s v="Valid"/>
    <s v="High(4-5)"/>
    <s v="AGOEB7I7DMZOWRJH4H2VTGE7AWYQ"/>
    <x v="0"/>
    <x v="0"/>
    <x v="0"/>
    <s v="January"/>
    <x v="0"/>
  </r>
  <r>
    <s v="AHRLNVY3M6VKWNYR5J6OZGYHHUBA"/>
    <s v="PROD037"/>
    <x v="0"/>
    <d v="2025-01-10T15:01:32"/>
    <s v="Electronics"/>
    <s v="1st time Apple Watch wearer!"/>
    <s v="Complete"/>
    <s v="Valid"/>
    <s v="High(4-5)"/>
    <s v="AHRLNVY3M6VKWNYR5J6OZGYHHUBA"/>
    <x v="0"/>
    <x v="0"/>
    <x v="0"/>
    <s v="January"/>
    <x v="0"/>
  </r>
  <r>
    <s v="AFCVISYWC2AVDOXPZKNIB6PUHRMQ"/>
    <s v="PROD010"/>
    <x v="1"/>
    <d v="2025-01-10T17:07:01"/>
    <s v="Electronics"/>
    <s v="Great little watch except for one important thing"/>
    <s v="Complete"/>
    <s v="Valid"/>
    <s v="High(4-5)"/>
    <s v="AFCVISYWC2AVDOXPZKNIB6PUHRMQ"/>
    <x v="0"/>
    <x v="0"/>
    <x v="0"/>
    <s v="January"/>
    <x v="0"/>
  </r>
  <r>
    <s v="AGXQFILAA7LDXARFEIYWDGGBWAFQ"/>
    <s v="PROD039"/>
    <x v="0"/>
    <d v="2025-01-10T23:20:24"/>
    <s v="Electronics"/>
    <s v="Fiance Loves It"/>
    <s v="Complete"/>
    <s v="Valid"/>
    <s v="High(4-5)"/>
    <s v="AGXQFILAA7LDXARFEIYWDGGBWAFQ"/>
    <x v="0"/>
    <x v="0"/>
    <x v="0"/>
    <s v="January"/>
    <x v="0"/>
  </r>
  <r>
    <s v="AGPZMNVA52KNZMA2KEIBJ74EUAUA"/>
    <s v="PROD040"/>
    <x v="0"/>
    <d v="2025-01-11T01:04:41"/>
    <s v="Electronics"/>
    <s v="Love it"/>
    <s v="Complete"/>
    <s v="Valid"/>
    <s v="High(4-5)"/>
    <s v="AGPZMNVA52KNZMA2KEIBJ74EUAUA"/>
    <x v="0"/>
    <x v="0"/>
    <x v="0"/>
    <s v="January"/>
    <x v="0"/>
  </r>
  <r>
    <s v="AF2G47CBXMAILR36PQ53GPRZRY6Q"/>
    <s v="PROD012"/>
    <x v="1"/>
    <d v="2025-01-11T07:19:59"/>
    <s v="Electronics"/>
    <s v="Love it but the battery dies way too fast"/>
    <s v="Complete"/>
    <s v="Valid"/>
    <s v="High(4-5)"/>
    <s v="AF2G47CBXMAILR36PQ53GPRZRY6Q"/>
    <x v="0"/>
    <x v="0"/>
    <x v="0"/>
    <s v="January"/>
    <x v="0"/>
  </r>
  <r>
    <s v="AFZGVAGNQJXZJRWNM4VPPM4HGKTQ"/>
    <s v="PROD012"/>
    <x v="1"/>
    <d v="2025-01-11T11:20:43"/>
    <s v="Electronics"/>
    <s v="Watch"/>
    <s v="Complete"/>
    <s v="Valid"/>
    <s v="High(4-5)"/>
    <s v="AFZGVAGNQJXZJRWNM4VPPM4HGKTQ"/>
    <x v="0"/>
    <x v="0"/>
    <x v="0"/>
    <s v="January"/>
    <x v="0"/>
  </r>
  <r>
    <s v="AGMY7JWCQVFJC7XP4TKPIIJBJVEQ"/>
    <s v="PROD012"/>
    <x v="0"/>
    <d v="2025-01-11T12:36:33"/>
    <s v="Electronics"/>
    <s v="Love Love"/>
    <s v="Complete"/>
    <s v="Valid"/>
    <s v="High(4-5)"/>
    <s v="AGMY7JWCQVFJC7XP4TKPIIJBJVEQ"/>
    <x v="0"/>
    <x v="0"/>
    <x v="0"/>
    <s v="January"/>
    <x v="0"/>
  </r>
  <r>
    <s v="AEYNIGTERZ2VQJADFPAHMMXFEY6A"/>
    <s v="PROD012"/>
    <x v="0"/>
    <d v="2025-01-11T17:15:20"/>
    <s v="Electronics"/>
    <s v="Bought in Prime Days n Worth It"/>
    <s v="Complete"/>
    <s v="Valid"/>
    <s v="High(4-5)"/>
    <s v="AEYNIGTERZ2VQJADFPAHMMXFEY6A"/>
    <x v="0"/>
    <x v="0"/>
    <x v="0"/>
    <s v="January"/>
    <x v="0"/>
  </r>
  <r>
    <s v="AGTTE5HS7SZFAWMC6P2WLQ5UJVGQ"/>
    <s v="PROD012"/>
    <x v="1"/>
    <d v="2025-01-12T03:30:12"/>
    <s v="Electronics"/>
    <s v="Does the job"/>
    <s v="Complete"/>
    <s v="Valid"/>
    <s v="High(4-5)"/>
    <s v="AGTTE5HS7SZFAWMC6P2WLQ5UJVGQ"/>
    <x v="0"/>
    <x v="0"/>
    <x v="0"/>
    <s v="January"/>
    <x v="0"/>
  </r>
  <r>
    <s v="AHHVQ4GWPNWFAP3YAR6EKGPEOMQQ"/>
    <s v="PROD046"/>
    <x v="0"/>
    <d v="2025-01-12T05:04:57"/>
    <s v="Electronics"/>
    <s v="Love This Watch"/>
    <s v="Complete"/>
    <s v="Valid"/>
    <s v="High(4-5)"/>
    <s v="AHHVQ4GWPNWFAP3YAR6EKGPEOMQQ"/>
    <x v="0"/>
    <x v="0"/>
    <x v="0"/>
    <s v="January"/>
    <x v="0"/>
  </r>
  <r>
    <s v="AHS22FERVIN3GXYIIEQMHPYMJZTA"/>
    <s v="PROD047"/>
    <x v="1"/>
    <d v="2025-01-12T05:48:28"/>
    <s v="Electronics"/>
    <s v="Battery life"/>
    <s v="Complete"/>
    <s v="Valid"/>
    <s v="High(4-5)"/>
    <s v="AHS22FERVIN3GXYIIEQMHPYMJZTA"/>
    <x v="0"/>
    <x v="0"/>
    <x v="0"/>
    <s v="January"/>
    <x v="0"/>
  </r>
  <r>
    <s v="AEU67U54MXRR5MTKPWM3YAFTTSDQ"/>
    <s v="PROD048"/>
    <x v="0"/>
    <d v="2025-01-12T06:31:51"/>
    <s v="Electronics"/>
    <s v="Perfect and Affordable!"/>
    <s v="Complete"/>
    <s v="Valid"/>
    <s v="High(4-5)"/>
    <s v="AEU67U54MXRR5MTKPWM3YAFTTSDQ"/>
    <x v="0"/>
    <x v="0"/>
    <x v="0"/>
    <s v="January"/>
    <x v="0"/>
  </r>
  <r>
    <s v="AFN6DF772KMD3NZ4PTZQ3K4YAVAA"/>
    <s v="PROD049"/>
    <x v="0"/>
    <d v="2025-01-12T13:43:48"/>
    <s v="Electronics"/>
    <s v="Really good!"/>
    <s v="Complete"/>
    <s v="Valid"/>
    <s v="High(4-5)"/>
    <s v="AFN6DF772KMD3NZ4PTZQ3K4YAVAA"/>
    <x v="0"/>
    <x v="0"/>
    <x v="0"/>
    <s v="January"/>
    <x v="0"/>
  </r>
  <r>
    <s v="AHQ3IPOJYC432FQKOQ7H5N3X62TQ"/>
    <s v="PROD050"/>
    <x v="0"/>
    <d v="2025-01-13T01:13:13"/>
    <s v="Electronics"/>
    <s v="Nice"/>
    <s v="Complete"/>
    <s v="Valid"/>
    <s v="High(4-5)"/>
    <s v="AHQ3IPOJYC432FQKOQ7H5N3X62TQ"/>
    <x v="0"/>
    <x v="0"/>
    <x v="0"/>
    <s v="January"/>
    <x v="0"/>
  </r>
  <r>
    <s v="AHOJVFMWNQWI23DEWGYIJY5NUNVA"/>
    <s v="PROD051"/>
    <x v="0"/>
    <d v="2025-01-13T04:47:23"/>
    <s v="Books and Stationary"/>
    <s v="Huge toolkit of actionable, practical, organized strategies to build positive habits"/>
    <s v="Complete"/>
    <s v="Valid"/>
    <s v="High(4-5)"/>
    <s v="AHOJVFMWNQWI23DEWGYIJY5NUNVA"/>
    <x v="0"/>
    <x v="0"/>
    <x v="0"/>
    <s v="January"/>
    <x v="0"/>
  </r>
  <r>
    <s v="AFOO7WNTJ5WCQ6ZWXCSJYSYI5OWQ"/>
    <s v="PROD052"/>
    <x v="0"/>
    <d v="2025-01-13T08:14:09"/>
    <s v="Books and Stationary"/>
    <s v="Updated review after 100 days building small yet lasting habits."/>
    <s v="Complete"/>
    <s v="Valid"/>
    <s v="High(4-5)"/>
    <s v="AFOO7WNTJ5WCQ6ZWXCSJYSYI5OWQ"/>
    <x v="0"/>
    <x v="0"/>
    <x v="0"/>
    <s v="January"/>
    <x v="0"/>
  </r>
  <r>
    <s v="AFIYLH7AIYLQEKPDV7EIYPMIJJEA"/>
    <s v="PROD053"/>
    <x v="0"/>
    <d v="2025-01-13T11:11:45"/>
    <s v="Books and Stationary"/>
    <s v="Atomic Habits will change your life! 9 takeaways:"/>
    <s v="Complete"/>
    <s v="Valid"/>
    <s v="High(4-5)"/>
    <s v="AFIYLH7AIYLQEKPDV7EIYPMIJJEA"/>
    <x v="0"/>
    <x v="0"/>
    <x v="0"/>
    <s v="January"/>
    <x v="0"/>
  </r>
  <r>
    <s v="AF3BU2FPKRUWQSRPTJLJVBPRDCDQ"/>
    <s v="PROD054"/>
    <x v="1"/>
    <d v="2025-01-13T16:13:31"/>
    <s v="Books and Stationary"/>
    <s v="Tiny Baby Steps"/>
    <s v="Complete"/>
    <s v="Valid"/>
    <s v="High(4-5)"/>
    <s v="AF3BU2FPKRUWQSRPTJLJVBPRDCDQ"/>
    <x v="0"/>
    <x v="0"/>
    <x v="0"/>
    <s v="January"/>
    <x v="0"/>
  </r>
  <r>
    <s v="AG62UD7Q67DBARLYYTGSWHASW33Q"/>
    <s v="PROD055"/>
    <x v="0"/>
    <d v="2025-01-13T22:58:47"/>
    <s v="Books and Stationary"/>
    <s v="Transforming Through Tiny Changes: A Deep Dive into 'Atomic Habits"/>
    <s v="Complete"/>
    <s v="Valid"/>
    <s v="High(4-5)"/>
    <s v="AG62UD7Q67DBARLYYTGSWHASW33Q"/>
    <x v="0"/>
    <x v="0"/>
    <x v="0"/>
    <s v="January"/>
    <x v="0"/>
  </r>
  <r>
    <s v="AFJWILVUKZTXLMXJCBMMTQMVZAVA"/>
    <s v="PROD056"/>
    <x v="0"/>
    <d v="2025-01-14T22:36:13"/>
    <s v="Books and Stationary"/>
    <s v="Focusing on habits has changed my life"/>
    <s v="Complete"/>
    <s v="Valid"/>
    <s v="High(4-5)"/>
    <s v="AFJWILVUKZTXLMXJCBMMTQMVZAVA"/>
    <x v="0"/>
    <x v="0"/>
    <x v="0"/>
    <s v="January"/>
    <x v="0"/>
  </r>
  <r>
    <s v="AH3CO6FCIGKQ3Y6RLQKN7AJRA5RA"/>
    <s v="PROD057"/>
    <x v="0"/>
    <d v="2025-01-14T23:48:23"/>
    <s v="Books and Stationary"/>
    <s v="A â€œMust Haveâ€ For Young Adults"/>
    <s v="Complete"/>
    <s v="Valid"/>
    <s v="High(4-5)"/>
    <s v="AH3CO6FCIGKQ3Y6RLQKN7AJRA5RA"/>
    <x v="0"/>
    <x v="0"/>
    <x v="0"/>
    <s v="January"/>
    <x v="0"/>
  </r>
  <r>
    <s v="AFJJBXPYP5ANFCWQJ2KEEMYBL4MA"/>
    <s v="PROD058"/>
    <x v="0"/>
    <d v="2025-01-15T06:02:31"/>
    <s v="Books and Stationary"/>
    <s v="A Game-Changer for Building Lasting Habits"/>
    <s v="Complete"/>
    <s v="Valid"/>
    <s v="High(4-5)"/>
    <s v="AFJJBXPYP5ANFCWQJ2KEEMYBL4MA"/>
    <x v="0"/>
    <x v="0"/>
    <x v="0"/>
    <s v="January"/>
    <x v="0"/>
  </r>
  <r>
    <s v="AH3COXJMS7ZLFUJS4FV2X2K3EL3A"/>
    <s v="PROD059"/>
    <x v="0"/>
    <d v="2025-01-15T09:02:52"/>
    <s v="Books and Stationary"/>
    <s v="Small changes make a big difference"/>
    <s v="Complete"/>
    <s v="Valid"/>
    <s v="High(4-5)"/>
    <s v="AH3COXJMS7ZLFUJS4FV2X2K3EL3A"/>
    <x v="0"/>
    <x v="0"/>
    <x v="0"/>
    <s v="January"/>
    <x v="0"/>
  </r>
  <r>
    <s v="AEPO2M5PT34MN74SUW2CGNUZWESQ"/>
    <s v="PROD060"/>
    <x v="1"/>
    <d v="2025-01-15T20:34:58"/>
    <s v="Books and Stationary"/>
    <s v="Good"/>
    <s v="Complete"/>
    <s v="Valid"/>
    <s v="High(4-5)"/>
    <s v="AEPO2M5PT34MN74SUW2CGNUZWESQ"/>
    <x v="0"/>
    <x v="0"/>
    <x v="0"/>
    <s v="January"/>
    <x v="0"/>
  </r>
  <r>
    <s v="AE63ONDBAUZOOQRORRRL3XI4UPVQ"/>
    <s v="PROD061"/>
    <x v="0"/>
    <d v="2025-01-16T00:56:22"/>
    <s v="Books and Stationary"/>
    <s v="This Book Was So Good, I Bought It Twice!"/>
    <s v="Complete"/>
    <s v="Valid"/>
    <s v="High(4-5)"/>
    <s v="AE63ONDBAUZOOQRORRRL3XI4UPVQ"/>
    <x v="0"/>
    <x v="0"/>
    <x v="0"/>
    <s v="January"/>
    <x v="0"/>
  </r>
  <r>
    <s v="AGZWQJBHTLOR3LQTBDVMSZSQEYWA"/>
    <s v="PROD062"/>
    <x v="0"/>
    <d v="2025-01-16T07:26:42"/>
    <s v="Books and Stationary"/>
    <s v="FILLED WITH NUGGETS"/>
    <s v="Complete"/>
    <s v="Valid"/>
    <s v="High(4-5)"/>
    <s v="AGZWQJBHTLOR3LQTBDVMSZSQEYWA"/>
    <x v="0"/>
    <x v="0"/>
    <x v="0"/>
    <s v="January"/>
    <x v="0"/>
  </r>
  <r>
    <s v="AFYQP34WCN2L7ZPODP4J4LAOV4ZQ"/>
    <s v="PROD063"/>
    <x v="0"/>
    <d v="2025-01-16T10:25:08"/>
    <s v="Books and Stationary"/>
    <s v="Mary Poppins for adults"/>
    <s v="Complete"/>
    <s v="Valid"/>
    <s v="High(4-5)"/>
    <s v="AFYQP34WCN2L7ZPODP4J4LAOV4ZQ"/>
    <x v="0"/>
    <x v="0"/>
    <x v="0"/>
    <s v="January"/>
    <x v="0"/>
  </r>
  <r>
    <s v="AGG5ADSURYJDEQDWHIND5NBLWWFQ"/>
    <s v="PROD064"/>
    <x v="1"/>
    <d v="2025-01-16T11:31:45"/>
    <s v="Books and Stationary"/>
    <s v="You will be familiar with much of the material in this book. You've heard it before."/>
    <s v="Complete"/>
    <s v="Valid"/>
    <s v="High(4-5)"/>
    <s v="AGG5ADSURYJDEQDWHIND5NBLWWFQ"/>
    <x v="0"/>
    <x v="0"/>
    <x v="0"/>
    <s v="January"/>
    <x v="0"/>
  </r>
  <r>
    <s v="AEAKEDWXDU7I5WTIAF2VNNYGRJLQ"/>
    <s v="PROD065"/>
    <x v="0"/>
    <d v="2025-01-16T11:50:49"/>
    <s v="Books and Stationary"/>
    <s v="Great gift with practical insights"/>
    <s v="Complete"/>
    <s v="Valid"/>
    <s v="High(4-5)"/>
    <s v="AEAKEDWXDU7I5WTIAF2VNNYGRJLQ"/>
    <x v="0"/>
    <x v="0"/>
    <x v="0"/>
    <s v="January"/>
    <x v="0"/>
  </r>
  <r>
    <s v="AEDPRDHBU3YLOCQUKNDUZNMTU3BQ"/>
    <s v="PROD066"/>
    <x v="0"/>
    <d v="2025-01-16T14:59:10"/>
    <s v="Books and Stationary"/>
    <s v="This book has already become ingrained in our culture"/>
    <s v="Complete"/>
    <s v="Valid"/>
    <s v="High(4-5)"/>
    <s v="AEDPRDHBU3YLOCQUKNDUZNMTU3BQ"/>
    <x v="0"/>
    <x v="0"/>
    <x v="0"/>
    <s v="January"/>
    <x v="0"/>
  </r>
  <r>
    <s v="AGDOPXBUVJC72XHYDYXNYXDEFRDA"/>
    <s v="PROD067"/>
    <x v="0"/>
    <d v="2025-01-16T15:13:58"/>
    <s v="Books and Stationary"/>
    <s v="A digestible, applicable, memorable self help book"/>
    <s v="Complete"/>
    <s v="Valid"/>
    <s v="High(4-5)"/>
    <s v="AGDOPXBUVJC72XHYDYXNYXDEFRDA"/>
    <x v="0"/>
    <x v="0"/>
    <x v="0"/>
    <s v="January"/>
    <x v="0"/>
  </r>
  <r>
    <s v="AFM5UF7HWHO2FMJLASKH6M6Z4ZTA"/>
    <s v="PROD068"/>
    <x v="0"/>
    <d v="2025-01-16T22:47:31"/>
    <s v="Books and Stationary"/>
    <s v="Led me to a great app."/>
    <s v="Complete"/>
    <s v="Valid"/>
    <s v="High(4-5)"/>
    <s v="AFM5UF7HWHO2FMJLASKH6M6Z4ZTA"/>
    <x v="0"/>
    <x v="0"/>
    <x v="0"/>
    <s v="January"/>
    <x v="0"/>
  </r>
  <r>
    <s v="AG5FZB3PUDZQ2QANJ3QLI2K774TQ"/>
    <s v="PROD069"/>
    <x v="1"/>
    <d v="2025-01-17T05:52:23"/>
    <s v="Books and Stationary"/>
    <s v="A Gentle Reminderâ€¦"/>
    <s v="Complete"/>
    <s v="Valid"/>
    <s v="High(4-5)"/>
    <s v="AG5FZB3PUDZQ2QANJ3QLI2K774TQ"/>
    <x v="0"/>
    <x v="0"/>
    <x v="0"/>
    <s v="January"/>
    <x v="0"/>
  </r>
  <r>
    <s v="AHMIJSZ6Y2XYTDAYRNV327JDW3CA"/>
    <s v="PROD070"/>
    <x v="0"/>
    <d v="2025-01-17T20:59:14"/>
    <s v="Books and Stationary"/>
    <s v="Glad this book came to me!"/>
    <s v="Complete"/>
    <s v="Valid"/>
    <s v="High(4-5)"/>
    <s v="AHMIJSZ6Y2XYTDAYRNV327JDW3CA"/>
    <x v="0"/>
    <x v="0"/>
    <x v="0"/>
    <s v="January"/>
    <x v="0"/>
  </r>
  <r>
    <s v="AE4AGH5233UP5VQSBHHNRQIHSDGA"/>
    <s v="PROD071"/>
    <x v="1"/>
    <d v="2025-01-17T22:49:20"/>
    <s v="Books and Stationary"/>
    <s v="Helpful Info about Habit Breaking and Making"/>
    <s v="Complete"/>
    <s v="Valid"/>
    <s v="High(4-5)"/>
    <s v="AE4AGH5233UP5VQSBHHNRQIHSDGA"/>
    <x v="0"/>
    <x v="0"/>
    <x v="0"/>
    <s v="January"/>
    <x v="0"/>
  </r>
  <r>
    <s v="AG7DFXXPS5PNARCPXGX5Y6SE5PKA"/>
    <s v="PROD072"/>
    <x v="0"/>
    <d v="2025-01-18T02:55:06"/>
    <s v="Books and Stationary"/>
    <s v="Great book and will make a great gift as well."/>
    <s v="Complete"/>
    <s v="Valid"/>
    <s v="High(4-5)"/>
    <s v="AG7DFXXPS5PNARCPXGX5Y6SE5PKA"/>
    <x v="0"/>
    <x v="0"/>
    <x v="0"/>
    <s v="January"/>
    <x v="0"/>
  </r>
  <r>
    <s v="AHL4PUMBLEFOFIWCJH2ONF2T322A"/>
    <s v="PROD073"/>
    <x v="2"/>
    <d v="2025-01-18T05:42:44"/>
    <s v="Books and Stationary"/>
    <s v="Distilled and clear ideas made into a simple system of behavior change. Top notch!"/>
    <s v="Complete"/>
    <s v="Valid"/>
    <s v="Medium(3)"/>
    <s v="AHL4PUMBLEFOFIWCJH2ONF2T322A"/>
    <x v="0"/>
    <x v="0"/>
    <x v="0"/>
    <s v="January"/>
    <x v="0"/>
  </r>
  <r>
    <s v="AHJQFJU2YHED6MATIIW37GZE6BUA"/>
    <s v="PROD074"/>
    <x v="0"/>
    <d v="2025-01-18T16:14:13"/>
    <s v="Books and Stationary"/>
    <s v="I hate giving 5 stars, too much rating inflation, but this one deserves it."/>
    <s v="Complete"/>
    <s v="Valid"/>
    <s v="High(4-5)"/>
    <s v="AHJQFJU2YHED6MATIIW37GZE6BUA"/>
    <x v="0"/>
    <x v="0"/>
    <x v="0"/>
    <s v="January"/>
    <x v="0"/>
  </r>
  <r>
    <s v="AEG7HBO5ETXGTSGVU5XCUP6MWVZA"/>
    <s v="PROD075"/>
    <x v="1"/>
    <d v="2025-01-18T19:06:51"/>
    <s v="Books and Stationary"/>
    <s v="Best Book on Habit Formation"/>
    <s v="Complete"/>
    <s v="Valid"/>
    <s v="High(4-5)"/>
    <s v="AEG7HBO5ETXGTSGVU5XCUP6MWVZA"/>
    <x v="0"/>
    <x v="0"/>
    <x v="0"/>
    <s v="January"/>
    <x v="0"/>
  </r>
  <r>
    <s v="AFYQOZJ4IJUMV2QLPXJ7RBWDHM3A"/>
    <s v="PROD076"/>
    <x v="0"/>
    <d v="2025-01-18T20:40:00"/>
    <s v="Books and Stationary"/>
    <s v="Life-changing Book. My favorite book of all time."/>
    <s v="Complete"/>
    <s v="Valid"/>
    <s v="High(4-5)"/>
    <s v="AFYQOZJ4IJUMV2QLPXJ7RBWDHM3A"/>
    <x v="0"/>
    <x v="0"/>
    <x v="0"/>
    <s v="January"/>
    <x v="0"/>
  </r>
  <r>
    <s v="AHNLNFD2RENWQFBISKE3JO3X7EKQ"/>
    <s v="PROD077"/>
    <x v="1"/>
    <d v="2025-01-18T22:44:35"/>
    <s v="Books and Stationary"/>
    <s v="Functional, Realistic Strategies for Success in Life"/>
    <s v="Complete"/>
    <s v="Valid"/>
    <s v="High(4-5)"/>
    <s v="AHNLNFD2RENWQFBISKE3JO3X7EKQ"/>
    <x v="0"/>
    <x v="0"/>
    <x v="0"/>
    <s v="January"/>
    <x v="0"/>
  </r>
  <r>
    <s v="AEPE3NE55F7XWH7IKXR2FS4H7XVQ"/>
    <s v="PROD078"/>
    <x v="0"/>
    <d v="2025-01-19T07:09:23"/>
    <s v="Books and Stationary"/>
    <s v="The book will change your life!"/>
    <s v="Complete"/>
    <s v="Valid"/>
    <s v="High(4-5)"/>
    <s v="AEPE3NE55F7XWH7IKXR2FS4H7XVQ"/>
    <x v="0"/>
    <x v="0"/>
    <x v="0"/>
    <s v="January"/>
    <x v="0"/>
  </r>
  <r>
    <s v="AHP7T6TYPYEITN3VY5EVZQKIVS2A"/>
    <s v="PROD079"/>
    <x v="0"/>
    <d v="2025-01-20T01:07:31"/>
    <s v="Books and Stationary"/>
    <s v="The book =10/10; The delivery=1/10"/>
    <s v="Complete"/>
    <s v="Valid"/>
    <s v="High(4-5)"/>
    <s v="AHP7T6TYPYEITN3VY5EVZQKIVS2A"/>
    <x v="0"/>
    <x v="0"/>
    <x v="0"/>
    <s v="January"/>
    <x v="0"/>
  </r>
  <r>
    <s v="AHSI3XBTDDHLR2MVXM3O3XJKRCEQ"/>
    <s v="PROD080"/>
    <x v="0"/>
    <d v="2025-01-20T11:21:37"/>
    <s v="Books and Stationary"/>
    <s v="Transformative and Practical â€“ A Game-Changer for Building Habits"/>
    <s v="Complete"/>
    <s v="Valid"/>
    <s v="High(4-5)"/>
    <s v="AHSI3XBTDDHLR2MVXM3O3XJKRCEQ"/>
    <x v="0"/>
    <x v="0"/>
    <x v="0"/>
    <s v="January"/>
    <x v="0"/>
  </r>
  <r>
    <s v="AGAVKTOX5HJF54F7FJ4SZC3QIXOQ"/>
    <s v="PROD081"/>
    <x v="0"/>
    <d v="2025-01-20T12:04:09"/>
    <s v="Books and Stationary"/>
    <s v="Baby steps"/>
    <s v="Complete"/>
    <s v="Valid"/>
    <s v="High(4-5)"/>
    <s v="AGAVKTOX5HJF54F7FJ4SZC3QIXOQ"/>
    <x v="0"/>
    <x v="0"/>
    <x v="0"/>
    <s v="January"/>
    <x v="0"/>
  </r>
  <r>
    <s v="AGAZ34K26PDGIXDAHBN74ZL3B2KQ"/>
    <s v="PROD082"/>
    <x v="0"/>
    <d v="2025-01-20T12:41:12"/>
    <s v="Books and Stationary"/>
    <s v="Atomic Habit"/>
    <s v="Complete"/>
    <s v="Valid"/>
    <s v="High(4-5)"/>
    <s v="AGAZ34K26PDGIXDAHBN74ZL3B2KQ"/>
    <x v="0"/>
    <x v="0"/>
    <x v="0"/>
    <s v="January"/>
    <x v="0"/>
  </r>
  <r>
    <s v="AGWZO32SUGSJDFM6N3OVUCZZBDPQ"/>
    <s v="PROD083"/>
    <x v="0"/>
    <d v="2025-01-20T15:31:02"/>
    <s v="Books and Stationary"/>
    <s v="Easy to Read (Iâ€™m beginning to read books again)"/>
    <s v="Complete"/>
    <s v="Valid"/>
    <s v="High(4-5)"/>
    <s v="AGWZO32SUGSJDFM6N3OVUCZZBDPQ"/>
    <x v="0"/>
    <x v="0"/>
    <x v="0"/>
    <s v="January"/>
    <x v="0"/>
  </r>
  <r>
    <s v="AEF4KZXAOMPUFCZK2KBQF7MF7FSQ"/>
    <s v="PROD084"/>
    <x v="0"/>
    <d v="2025-01-20T17:28:48"/>
    <s v="Books and Stationary"/>
    <s v="Why You Need this Book"/>
    <s v="Complete"/>
    <s v="Valid"/>
    <s v="High(4-5)"/>
    <s v="AEF4KZXAOMPUFCZK2KBQF7MF7FSQ"/>
    <x v="0"/>
    <x v="0"/>
    <x v="0"/>
    <s v="January"/>
    <x v="0"/>
  </r>
  <r>
    <s v="AEC5HY52RVXC52OAJ5AJQRNGPA3A"/>
    <s v="PROD085"/>
    <x v="0"/>
    <d v="2025-01-20T22:51:56"/>
    <s v="Books and Stationary"/>
    <s v="A great piece"/>
    <s v="Complete"/>
    <s v="Valid"/>
    <s v="High(4-5)"/>
    <s v="AEC5HY52RVXC52OAJ5AJQRNGPA3A"/>
    <x v="0"/>
    <x v="0"/>
    <x v="0"/>
    <s v="January"/>
    <x v="0"/>
  </r>
  <r>
    <s v="AE3TD64LLO4FCUX5BOUERQRPJHRA"/>
    <s v="PROD086"/>
    <x v="0"/>
    <d v="2025-01-21T01:03:23"/>
    <s v="Books and Stationary"/>
    <s v="A Comprehensive &amp; Encouraging Book!"/>
    <s v="Complete"/>
    <s v="Valid"/>
    <s v="High(4-5)"/>
    <s v="AE3TD64LLO4FCUX5BOUERQRPJHRA"/>
    <x v="0"/>
    <x v="0"/>
    <x v="0"/>
    <s v="January"/>
    <x v="0"/>
  </r>
  <r>
    <s v="AH4LISFLHKWERFR7IGUXXFOFUWNA"/>
    <s v="PROD087"/>
    <x v="0"/>
    <d v="2025-01-21T05:28:22"/>
    <s v="Books and Stationary"/>
    <s v="The book that will change your habits and results!"/>
    <s v="Complete"/>
    <s v="Valid"/>
    <s v="High(4-5)"/>
    <s v="AH4LISFLHKWERFR7IGUXXFOFUWNA"/>
    <x v="0"/>
    <x v="0"/>
    <x v="0"/>
    <s v="January"/>
    <x v="0"/>
  </r>
  <r>
    <s v="AH5HOQ3UTZF5ZG2RHW5OJRL643YQ"/>
    <s v="PROD088"/>
    <x v="0"/>
    <d v="2025-01-21T19:40:22"/>
    <s v="Books and Stationary"/>
    <s v="Clarity for a cluttered life"/>
    <s v="Complete"/>
    <s v="Valid"/>
    <s v="High(4-5)"/>
    <s v="AH5HOQ3UTZF5ZG2RHW5OJRL643YQ"/>
    <x v="0"/>
    <x v="0"/>
    <x v="0"/>
    <s v="January"/>
    <x v="0"/>
  </r>
  <r>
    <s v="AHP4FYIEKSZRH4NPP2O27UF2A5FQ"/>
    <s v="PROD089"/>
    <x v="0"/>
    <d v="2025-01-22T00:54:43"/>
    <s v="Books and Stationary"/>
    <s v="Great book!"/>
    <s v="Complete"/>
    <s v="Valid"/>
    <s v="High(4-5)"/>
    <s v="AHP4FYIEKSZRH4NPP2O27UF2A5FQ"/>
    <x v="0"/>
    <x v="0"/>
    <x v="0"/>
    <s v="January"/>
    <x v="0"/>
  </r>
  <r>
    <s v="AHBAS5TNK4G2A7C56KJNZRIV6THQ"/>
    <s v="PROD090"/>
    <x v="0"/>
    <d v="2025-01-22T01:13:07"/>
    <s v="Books and Stationary"/>
    <s v="Read and Read Again"/>
    <s v="Complete"/>
    <s v="Valid"/>
    <s v="High(4-5)"/>
    <s v="AHBAS5TNK4G2A7C56KJNZRIV6THQ"/>
    <x v="0"/>
    <x v="0"/>
    <x v="0"/>
    <s v="January"/>
    <x v="0"/>
  </r>
  <r>
    <s v="AETLSEK7GDFXXNYU4PQRKEMNTWRQ"/>
    <s v="PROD091"/>
    <x v="0"/>
    <d v="2025-01-22T04:13:09"/>
    <s v="Books and Stationary"/>
    <s v="Must read it"/>
    <s v="Complete"/>
    <s v="Valid"/>
    <s v="High(4-5)"/>
    <s v="AETLSEK7GDFXXNYU4PQRKEMNTWRQ"/>
    <x v="0"/>
    <x v="0"/>
    <x v="0"/>
    <s v="January"/>
    <x v="0"/>
  </r>
  <r>
    <s v="AEJJVY6IOE55YRJZU6UODS5WCKRA"/>
    <s v="PROD092"/>
    <x v="0"/>
    <d v="2025-01-22T17:22:46"/>
    <s v="Books and Stationary"/>
    <s v="Playbook for those who have tried &quot;cold turkey&quot; or &quot;crash diets&quot; and failed. James has the formula!"/>
    <s v="Complete"/>
    <s v="Valid"/>
    <s v="High(4-5)"/>
    <s v="AEJJVY6IOE55YRJZU6UODS5WCKRA"/>
    <x v="0"/>
    <x v="0"/>
    <x v="0"/>
    <s v="January"/>
    <x v="0"/>
  </r>
  <r>
    <s v="AHD7ZFWYAJPDUHLAEKLSKYBMBWKA"/>
    <s v="PROD093"/>
    <x v="0"/>
    <d v="2025-01-22T19:04:08"/>
    <s v="Books and Stationary"/>
    <s v="A must read for anyone wanting to makes changes"/>
    <s v="Complete"/>
    <s v="Valid"/>
    <s v="High(4-5)"/>
    <s v="AHD7ZFWYAJPDUHLAEKLSKYBMBWKA"/>
    <x v="0"/>
    <x v="0"/>
    <x v="0"/>
    <s v="January"/>
    <x v="0"/>
  </r>
  <r>
    <s v="AG3OIITA66NAX6JCGGCCLOPK25RQ"/>
    <s v="PROD094"/>
    <x v="0"/>
    <d v="2025-01-23T02:09:21"/>
    <s v="Books and Stationary"/>
    <s v="This book changed the way I live."/>
    <s v="Complete"/>
    <s v="Valid"/>
    <s v="High(4-5)"/>
    <s v="AG3OIITA66NAX6JCGGCCLOPK25RQ"/>
    <x v="0"/>
    <x v="0"/>
    <x v="0"/>
    <s v="January"/>
    <x v="0"/>
  </r>
  <r>
    <s v="AHW3DLIDTH7AFBYC7F6MHNKNGQ5Q"/>
    <s v="PROD095"/>
    <x v="0"/>
    <d v="2025-01-23T04:49:08"/>
    <s v="Books and Stationary"/>
    <s v="Literally Life Changing"/>
    <s v="Complete"/>
    <s v="Valid"/>
    <s v="High(4-5)"/>
    <s v="AHW3DLIDTH7AFBYC7F6MHNKNGQ5Q"/>
    <x v="0"/>
    <x v="0"/>
    <x v="0"/>
    <s v="January"/>
    <x v="0"/>
  </r>
  <r>
    <s v="AHZY2RSYH7DDVD73Q22AULXK4PYA"/>
    <s v="PROD096"/>
    <x v="0"/>
    <d v="2025-01-23T11:54:06"/>
    <s v="Books and Stationary"/>
    <s v="Good book"/>
    <s v="Complete"/>
    <s v="Valid"/>
    <s v="High(4-5)"/>
    <s v="AHZY2RSYH7DDVD73Q22AULXK4PYA"/>
    <x v="0"/>
    <x v="0"/>
    <x v="0"/>
    <s v="January"/>
    <x v="0"/>
  </r>
  <r>
    <s v="AHWRFICKVK42RR2PXKUIJBOELYDQ"/>
    <s v="PROD097"/>
    <x v="0"/>
    <d v="2025-01-23T17:06:13"/>
    <s v="Books and Stationary"/>
    <s v="Highly Recommend"/>
    <s v="Complete"/>
    <s v="Valid"/>
    <s v="High(4-5)"/>
    <s v="AHWRFICKVK42RR2PXKUIJBOELYDQ"/>
    <x v="0"/>
    <x v="0"/>
    <x v="0"/>
    <s v="January"/>
    <x v="0"/>
  </r>
  <r>
    <s v="AEJPYBYEMUFXVEDATTQG5V4EF5SQ"/>
    <s v="PROD098"/>
    <x v="0"/>
    <d v="2025-01-23T18:31:17"/>
    <s v="Books and Stationary"/>
    <s v="Helps reach goals"/>
    <s v="Complete"/>
    <s v="Valid"/>
    <s v="High(4-5)"/>
    <s v="AEJPYBYEMUFXVEDATTQG5V4EF5SQ"/>
    <x v="0"/>
    <x v="0"/>
    <x v="0"/>
    <s v="January"/>
    <x v="0"/>
  </r>
  <r>
    <s v="AF3MAAQAZ6AJTGYC736YEBTBD4HA"/>
    <s v="PROD099"/>
    <x v="0"/>
    <d v="2025-01-23T20:44:35"/>
    <s v="Books and Stationary"/>
    <s v="Happy customer"/>
    <s v="Complete"/>
    <s v="Valid"/>
    <s v="High(4-5)"/>
    <s v="AF3MAAQAZ6AJTGYC736YEBTBD4HA"/>
    <x v="0"/>
    <x v="0"/>
    <x v="0"/>
    <s v="January"/>
    <x v="0"/>
  </r>
  <r>
    <s v="AGUBA4H4K2NCROFNGLZWH7GNTBJA"/>
    <s v="PROD100"/>
    <x v="0"/>
    <d v="2025-01-24T03:52:00"/>
    <s v="Books and Stationary"/>
    <s v="Actionable"/>
    <s v="Complete"/>
    <s v="Valid"/>
    <s v="High(4-5)"/>
    <s v="AGUBA4H4K2NCROFNGLZWH7GNTBJA"/>
    <x v="0"/>
    <x v="0"/>
    <x v="0"/>
    <s v="January"/>
    <x v="0"/>
  </r>
  <r>
    <s v="AFMYXQVCEZJR2R5UBP5KTEL7A2BA"/>
    <s v="PROD101"/>
    <x v="0"/>
    <d v="2025-01-24T09:23:13"/>
    <s v="Sports, Outdoors &amp; Travel"/>
    <s v="Awesome waterproof backpack with lots of space"/>
    <s v="Complete"/>
    <s v="Valid"/>
    <s v="High(4-5)"/>
    <s v="AFMYXQVCEZJR2R5UBP5KTEL7A2BA"/>
    <x v="0"/>
    <x v="0"/>
    <x v="0"/>
    <s v="January"/>
    <x v="0"/>
  </r>
  <r>
    <s v="AHRNLZDL46XD4GXR3HEFC763ANTA"/>
    <s v="PROD102"/>
    <x v="0"/>
    <d v="2025-01-24T12:57:03"/>
    <s v="Sports, Outdoors &amp; Travel"/>
    <s v="Great backpack-sturdy-roomy-lots of pockets"/>
    <s v="Complete"/>
    <s v="Valid"/>
    <s v="High(4-5)"/>
    <s v="AHRNLZDL46XD4GXR3HEFC763ANTA"/>
    <x v="0"/>
    <x v="0"/>
    <x v="0"/>
    <s v="January"/>
    <x v="0"/>
  </r>
  <r>
    <s v="AF4SXVKZ3WCFI3MXIJYNALCH2U3Q"/>
    <s v="PROD103"/>
    <x v="0"/>
    <d v="2025-01-24T16:09:56"/>
    <s v="Sports, Outdoors &amp; Travel"/>
    <s v="Spacious Laptop Backpack"/>
    <s v="Complete"/>
    <s v="Valid"/>
    <s v="High(4-5)"/>
    <s v="AF4SXVKZ3WCFI3MXIJYNALCH2U3Q"/>
    <x v="0"/>
    <x v="0"/>
    <x v="0"/>
    <s v="January"/>
    <x v="0"/>
  </r>
  <r>
    <s v="AHDFBHEMZCZ2G4TD3MFEFY6LKYYQ"/>
    <s v="PROD104"/>
    <x v="1"/>
    <d v="2025-01-25T04:21:30"/>
    <s v="Sports, Outdoors &amp; Travel"/>
    <s v="Backpack is great for the money"/>
    <s v="Complete"/>
    <s v="Valid"/>
    <s v="High(4-5)"/>
    <s v="AHDFBHEMZCZ2G4TD3MFEFY6LKYYQ"/>
    <x v="0"/>
    <x v="0"/>
    <x v="0"/>
    <s v="January"/>
    <x v="0"/>
  </r>
  <r>
    <s v="AHMQFRSYKYFEPSIPW2NH3EJ3GLWA"/>
    <s v="PROD105"/>
    <x v="0"/>
    <d v="2025-01-25T16:07:16"/>
    <s v="Sports, Outdoors &amp; Travel"/>
    <s v="Still going strong after 2 years!"/>
    <s v="Complete"/>
    <s v="Valid"/>
    <s v="High(4-5)"/>
    <s v="AHMQFRSYKYFEPSIPW2NH3EJ3GLWA"/>
    <x v="0"/>
    <x v="0"/>
    <x v="0"/>
    <s v="January"/>
    <x v="0"/>
  </r>
  <r>
    <s v="AHPLRXCIHCYZPKSM5HYTTOYL6V7Q"/>
    <s v="PROD106"/>
    <x v="0"/>
    <d v="2025-01-25T20:45:52"/>
    <s v="Sports, Outdoors &amp; Travel"/>
    <s v="Beautiful &amp; functional"/>
    <s v="Complete"/>
    <s v="Valid"/>
    <s v="High(4-5)"/>
    <s v="AHPLRXCIHCYZPKSM5HYTTOYL6V7Q"/>
    <x v="0"/>
    <x v="0"/>
    <x v="0"/>
    <s v="January"/>
    <x v="0"/>
  </r>
  <r>
    <s v="AGYB7CN5HNHGJTEPUXXRLOAIUCVA"/>
    <s v="PROD107"/>
    <x v="0"/>
    <d v="2025-01-25T22:39:22"/>
    <s v="Sports, Outdoors &amp; Travel"/>
    <s v="Great"/>
    <s v="Complete"/>
    <s v="Valid"/>
    <s v="High(4-5)"/>
    <s v="AGYB7CN5HNHGJTEPUXXRLOAIUCVA"/>
    <x v="0"/>
    <x v="0"/>
    <x v="0"/>
    <s v="January"/>
    <x v="0"/>
  </r>
  <r>
    <s v="AGRMOZ3Y5ITEXPL5UIYNJT6VKZYA"/>
    <s v="PROD108"/>
    <x v="0"/>
    <d v="2025-01-26T09:02:41"/>
    <s v="Sports, Outdoors &amp; Travel"/>
    <s v="Great Back Pack for everything"/>
    <s v="Complete"/>
    <s v="Valid"/>
    <s v="High(4-5)"/>
    <s v="AGRMOZ3Y5ITEXPL5UIYNJT6VKZYA"/>
    <x v="0"/>
    <x v="0"/>
    <x v="0"/>
    <s v="January"/>
    <x v="0"/>
  </r>
  <r>
    <s v="AHD4RX4NEGQ2G5KJTDW3THJ26OPA"/>
    <s v="PROD109"/>
    <x v="0"/>
    <d v="2025-01-26T16:55:21"/>
    <s v="Sports, Outdoors &amp; Travel"/>
    <s v="Comfortable Airport Bag"/>
    <s v="Complete"/>
    <s v="Valid"/>
    <s v="High(4-5)"/>
    <s v="AHD4RX4NEGQ2G5KJTDW3THJ26OPA"/>
    <x v="0"/>
    <x v="0"/>
    <x v="0"/>
    <s v="January"/>
    <x v="0"/>
  </r>
  <r>
    <s v="AF3MMJGX3O4FFBMFBJVA6DOM3USQ"/>
    <s v="PROD110"/>
    <x v="0"/>
    <d v="2025-01-27T04:12:59"/>
    <s v="Sports, Outdoors &amp; Travel"/>
    <s v="Great"/>
    <s v="Complete"/>
    <s v="Valid"/>
    <s v="High(4-5)"/>
    <s v="AF3MMJGX3O4FFBMFBJVA6DOM3USQ"/>
    <x v="0"/>
    <x v="0"/>
    <x v="0"/>
    <s v="January"/>
    <x v="0"/>
  </r>
  <r>
    <s v="AHCDZ43GRDK4VVG2YSPQUG2F2RVA"/>
    <s v="PROD110"/>
    <x v="0"/>
    <d v="2025-01-27T09:26:28"/>
    <s v="Sports, Outdoors &amp; Travel"/>
    <s v="So far, so good."/>
    <s v="Complete"/>
    <s v="Valid"/>
    <s v="High(4-5)"/>
    <s v="AHCDZ43GRDK4VVG2YSPQUG2F2RVA"/>
    <x v="0"/>
    <x v="0"/>
    <x v="0"/>
    <s v="January"/>
    <x v="0"/>
  </r>
  <r>
    <s v="AGR5UVLTXR3UVLTOXAT7TTPJFUUA"/>
    <s v="PROD110"/>
    <x v="0"/>
    <d v="2025-01-27T13:43:39"/>
    <s v="Sports, Outdoors &amp; Travel"/>
    <s v="Phone from the lunch bag."/>
    <s v="Complete"/>
    <s v="Valid"/>
    <s v="High(4-5)"/>
    <s v="AGR5UVLTXR3UVLTOXAT7TTPJFUUA"/>
    <x v="0"/>
    <x v="0"/>
    <x v="0"/>
    <s v="January"/>
    <x v="0"/>
  </r>
  <r>
    <s v="AF4UWMBPQRY2STYZYXXZ7EF4QLEA"/>
    <s v="PROD110"/>
    <x v="0"/>
    <d v="2025-01-27T14:39:54"/>
    <s v="Sports, Outdoors &amp; Travel"/>
    <s v="Loving it"/>
    <s v="Complete"/>
    <s v="Valid"/>
    <s v="High(4-5)"/>
    <s v="AF4UWMBPQRY2STYZYXXZ7EF4QLEA"/>
    <x v="0"/>
    <x v="0"/>
    <x v="0"/>
    <s v="January"/>
    <x v="0"/>
  </r>
  <r>
    <s v="AFKM5YFNXUUWXMG7576FWWKAERGA"/>
    <s v="PROD110"/>
    <x v="0"/>
    <d v="2025-01-27T15:34:10"/>
    <s v="Sports, Outdoors &amp; Travel"/>
    <s v="It is an excellent product, I loved it!"/>
    <s v="Complete"/>
    <s v="Valid"/>
    <s v="High(4-5)"/>
    <s v="AFKM5YFNXUUWXMG7576FWWKAERGA"/>
    <x v="0"/>
    <x v="0"/>
    <x v="0"/>
    <s v="January"/>
    <x v="0"/>
  </r>
  <r>
    <s v="AGEGD5JR5BHJBU76TYNRPS2OEJPQ"/>
    <s v="PROD110"/>
    <x v="0"/>
    <d v="2025-01-27T17:10:53"/>
    <s v="Sports, Outdoors &amp; Travel"/>
    <s v="Suficiente espacio y buen material"/>
    <s v="Complete"/>
    <s v="Valid"/>
    <s v="High(4-5)"/>
    <s v="AGEGD5JR5BHJBU76TYNRPS2OEJPQ"/>
    <x v="0"/>
    <x v="0"/>
    <x v="0"/>
    <s v="January"/>
    <x v="0"/>
  </r>
  <r>
    <s v="AF2OG2YLZG4XIIPVU2HHFONRF6FQ"/>
    <s v="PROD116"/>
    <x v="0"/>
    <d v="2025-01-27T18:43:24"/>
    <s v="Sports, Outdoors &amp; Travel"/>
    <s v="Very nice"/>
    <s v="Complete"/>
    <s v="Valid"/>
    <s v="High(4-5)"/>
    <s v="AF2OG2YLZG4XIIPVU2HHFONRF6FQ"/>
    <x v="0"/>
    <x v="0"/>
    <x v="0"/>
    <s v="January"/>
    <x v="0"/>
  </r>
  <r>
    <s v="AHA7MBUQDFIUH5NP534UIGJMCXRQ"/>
    <s v="PROD117"/>
    <x v="0"/>
    <d v="2025-01-27T21:06:26"/>
    <s v="Sports, Outdoors &amp; Travel"/>
    <s v="Muy  complacido!!!"/>
    <s v="Complete"/>
    <s v="Valid"/>
    <s v="High(4-5)"/>
    <s v="AHA7MBUQDFIUH5NP534UIGJMCXRQ"/>
    <x v="0"/>
    <x v="0"/>
    <x v="0"/>
    <s v="January"/>
    <x v="0"/>
  </r>
  <r>
    <s v="AHWFPN6PPZ4ZYUSX4SWBJARGZO2A"/>
    <s v="PROD118"/>
    <x v="0"/>
    <d v="2025-01-27T23:02:53"/>
    <s v="Sports, Outdoors &amp; Travel"/>
    <s v="Buena"/>
    <s v="Complete"/>
    <s v="Valid"/>
    <s v="High(4-5)"/>
    <s v="AHWFPN6PPZ4ZYUSX4SWBJARGZO2A"/>
    <x v="0"/>
    <x v="0"/>
    <x v="0"/>
    <s v="January"/>
    <x v="0"/>
  </r>
  <r>
    <s v="AHCKACFQHPP4VYO6KQSDONCSSYXQ"/>
    <s v="PROD119"/>
    <x v="0"/>
    <d v="2025-01-28T00:18:03"/>
    <s v="Sports, Outdoors &amp; Travel"/>
    <s v="Awesome"/>
    <s v="Complete"/>
    <s v="Valid"/>
    <s v="High(4-5)"/>
    <s v="AHCKACFQHPP4VYO6KQSDONCSSYXQ"/>
    <x v="0"/>
    <x v="0"/>
    <x v="0"/>
    <s v="January"/>
    <x v="0"/>
  </r>
  <r>
    <s v="AH7LO2H52OKQ5KVHSAMZSMTL2YRA"/>
    <s v="PROD120"/>
    <x v="0"/>
    <d v="2025-01-28T02:40:37"/>
    <s v="Sports, Outdoors &amp; Travel"/>
    <s v="Backpack"/>
    <s v="Complete"/>
    <s v="Valid"/>
    <s v="High(4-5)"/>
    <s v="AH7LO2H52OKQ5KVHSAMZSMTL2YRA"/>
    <x v="0"/>
    <x v="0"/>
    <x v="0"/>
    <s v="January"/>
    <x v="0"/>
  </r>
  <r>
    <s v="AH3VKH3ANQ7CLNYYNSWIXHQP6ROA"/>
    <s v="PROD121"/>
    <x v="0"/>
    <d v="2025-01-28T04:12:11"/>
    <s v="Sports, Outdoors &amp; Travel"/>
    <s v="Great for dogs."/>
    <s v="Complete"/>
    <s v="Valid"/>
    <s v="High(4-5)"/>
    <s v="AH3VKH3ANQ7CLNYYNSWIXHQP6ROA"/>
    <x v="0"/>
    <x v="0"/>
    <x v="0"/>
    <s v="January"/>
    <x v="0"/>
  </r>
  <r>
    <s v="AHOEUCRTFVGST4EYT3XEL554L2TA"/>
    <s v="PROD122"/>
    <x v="0"/>
    <d v="2025-01-28T12:26:18"/>
    <s v="Sports, Outdoors &amp; Travel"/>
    <s v="Got these for my dogs"/>
    <s v="Complete"/>
    <s v="Valid"/>
    <s v="High(4-5)"/>
    <s v="AHOEUCRTFVGST4EYT3XEL554L2TA"/>
    <x v="0"/>
    <x v="0"/>
    <x v="0"/>
    <s v="January"/>
    <x v="0"/>
  </r>
  <r>
    <s v="AECMENL3C235K6IMTYPYGMZRNQSA"/>
    <s v="PROD123"/>
    <x v="0"/>
    <d v="2025-01-28T13:42:12"/>
    <s v="Sports, Outdoors &amp; Travel"/>
    <s v="Good, I guess"/>
    <s v="Complete"/>
    <s v="Valid"/>
    <s v="High(4-5)"/>
    <s v="AECMENL3C235K6IMTYPYGMZRNQSA"/>
    <x v="0"/>
    <x v="0"/>
    <x v="0"/>
    <s v="January"/>
    <x v="0"/>
  </r>
  <r>
    <s v="AF5QRFL57S7C6HBLZIFUJ4CTYLIQ"/>
    <s v="PROD124"/>
    <x v="1"/>
    <d v="2025-01-28T15:26:36"/>
    <s v="Sports, Outdoors &amp; Travel"/>
    <s v="Great for Pets, Skill Practice, and Young Kids Learning Tennis"/>
    <s v="Complete"/>
    <s v="Valid"/>
    <s v="High(4-5)"/>
    <s v="AF5QRFL57S7C6HBLZIFUJ4CTYLIQ"/>
    <x v="0"/>
    <x v="0"/>
    <x v="0"/>
    <s v="January"/>
    <x v="0"/>
  </r>
  <r>
    <s v="AFIBEWL6FNQ3UCL7WTZMUNNBLIOA"/>
    <s v="PROD125"/>
    <x v="0"/>
    <d v="2025-01-28T17:31:10"/>
    <s v="Sports, Outdoors &amp; Travel"/>
    <s v="Want more"/>
    <s v="Complete"/>
    <s v="Valid"/>
    <s v="High(4-5)"/>
    <s v="AFIBEWL6FNQ3UCL7WTZMUNNBLIOA"/>
    <x v="0"/>
    <x v="0"/>
    <x v="0"/>
    <s v="January"/>
    <x v="0"/>
  </r>
  <r>
    <s v="AEMZF3E2EVEYBTNE5UMF5KY47SAQ"/>
    <s v="PROD126"/>
    <x v="0"/>
    <d v="2025-01-28T17:35:16"/>
    <s v="Sports, Outdoors &amp; Travel"/>
    <s v="Best Gift Ever!!"/>
    <s v="Complete"/>
    <s v="Valid"/>
    <s v="High(4-5)"/>
    <s v="AEMZF3E2EVEYBTNE5UMF5KY47SAQ"/>
    <x v="0"/>
    <x v="0"/>
    <x v="0"/>
    <s v="January"/>
    <x v="0"/>
  </r>
  <r>
    <s v="AFFK6IFRLIUVZEMSVLO44PD77Q2A"/>
    <s v="PROD127"/>
    <x v="2"/>
    <d v="2025-01-29T04:09:03"/>
    <s v="Sports, Outdoors &amp; Travel"/>
    <s v="Great price but not a pet toy"/>
    <s v="Complete"/>
    <s v="Valid"/>
    <s v="Medium(3)"/>
    <s v="AFFK6IFRLIUVZEMSVLO44PD77Q2A"/>
    <x v="0"/>
    <x v="0"/>
    <x v="0"/>
    <s v="January"/>
    <x v="0"/>
  </r>
  <r>
    <s v="AFKOIY3FU35JIR3JBO4WOZZRXPFQ"/>
    <s v="PROD128"/>
    <x v="0"/>
    <d v="2025-01-29T06:48:29"/>
    <s v="Sports, Outdoors &amp; Travel"/>
    <s v="Good to buy"/>
    <s v="Complete"/>
    <s v="Valid"/>
    <s v="High(4-5)"/>
    <s v="AFKOIY3FU35JIR3JBO4WOZZRXPFQ"/>
    <x v="0"/>
    <x v="0"/>
    <x v="0"/>
    <s v="January"/>
    <x v="0"/>
  </r>
  <r>
    <s v="AG35E7MSWDSD64ZHVCDAMOSODXUQ"/>
    <s v="PROD129"/>
    <x v="1"/>
    <d v="2025-01-29T10:50:21"/>
    <s v="Sports, Outdoors &amp; Travel"/>
    <s v="New tennis balls"/>
    <s v="Complete"/>
    <s v="Valid"/>
    <s v="High(4-5)"/>
    <s v="AG35E7MSWDSD64ZHVCDAMOSODXUQ"/>
    <x v="0"/>
    <x v="0"/>
    <x v="0"/>
    <s v="January"/>
    <x v="0"/>
  </r>
  <r>
    <s v="AFQQVHY5TFDZXD4SUVCYEPNFMLSQ"/>
    <s v="PROD130"/>
    <x v="1"/>
    <d v="2025-01-29T16:26:34"/>
    <s v="Sports, Outdoors &amp; Travel"/>
    <s v="simple"/>
    <s v="Complete"/>
    <s v="Valid"/>
    <s v="High(4-5)"/>
    <s v="AFQQVHY5TFDZXD4SUVCYEPNFMLSQ"/>
    <x v="0"/>
    <x v="0"/>
    <x v="0"/>
    <s v="January"/>
    <x v="0"/>
  </r>
  <r>
    <s v="AGLDGIMQ2IZJLWPXTWRSW6KAKJSA"/>
    <s v="PROD131"/>
    <x v="0"/>
    <d v="2025-01-29T18:29:45"/>
    <s v="Sports, Outdoors &amp; Travel"/>
    <s v="Tennis balls for the washer and dryer"/>
    <s v="Complete"/>
    <s v="Valid"/>
    <s v="High(4-5)"/>
    <s v="AGLDGIMQ2IZJLWPXTWRSW6KAKJSA"/>
    <x v="0"/>
    <x v="0"/>
    <x v="0"/>
    <s v="January"/>
    <x v="0"/>
  </r>
  <r>
    <s v="AFQAFMUEB3IQ37TJH2OK2UZYNOLA"/>
    <s v="PROD132"/>
    <x v="0"/>
    <d v="2025-01-30T01:26:59"/>
    <s v="Sports, Outdoors &amp; Travel"/>
    <s v="Great Product"/>
    <s v="Complete"/>
    <s v="Valid"/>
    <s v="High(4-5)"/>
    <s v="AFQAFMUEB3IQ37TJH2OK2UZYNOLA"/>
    <x v="0"/>
    <x v="0"/>
    <x v="0"/>
    <s v="January"/>
    <x v="0"/>
  </r>
  <r>
    <s v="AEI2DRH63NT7Z4PTR4EJXCF7437A"/>
    <s v="PROD133"/>
    <x v="1"/>
    <d v="2025-01-30T03:39:19"/>
    <s v="Sports, Outdoors &amp; Travel"/>
    <s v="Happy puppy!"/>
    <s v="Complete"/>
    <s v="Valid"/>
    <s v="High(4-5)"/>
    <s v="AEI2DRH63NT7Z4PTR4EJXCF7437A"/>
    <x v="0"/>
    <x v="0"/>
    <x v="0"/>
    <s v="January"/>
    <x v="0"/>
  </r>
  <r>
    <s v="AF7CUTMUVIOVT4XZORAH64ATQESQ"/>
    <s v="PROD134"/>
    <x v="0"/>
    <d v="2025-01-30T05:19:24"/>
    <s v="Sports, Outdoors &amp; Travel"/>
    <s v="For the dogs"/>
    <s v="Complete"/>
    <s v="Valid"/>
    <s v="High(4-5)"/>
    <s v="AF7CUTMUVIOVT4XZORAH64ATQESQ"/>
    <x v="0"/>
    <x v="0"/>
    <x v="0"/>
    <s v="January"/>
    <x v="0"/>
  </r>
  <r>
    <s v="AGMPNCTJMKPYQL5CPBPD27BLKP7Q"/>
    <s v="PROD135"/>
    <x v="0"/>
    <d v="2025-01-30T06:38:17"/>
    <s v="Sports, Outdoors &amp; Travel"/>
    <s v="right on!"/>
    <s v="Complete"/>
    <s v="Valid"/>
    <s v="High(4-5)"/>
    <s v="AGMPNCTJMKPYQL5CPBPD27BLKP7Q"/>
    <x v="0"/>
    <x v="0"/>
    <x v="0"/>
    <s v="January"/>
    <x v="0"/>
  </r>
  <r>
    <s v="AGZ4IE2A4EEXYGZ7XPYMEH4HEXRQ"/>
    <s v="PROD136"/>
    <x v="0"/>
    <d v="2025-01-30T12:20:18"/>
    <s v="Sports, Outdoors &amp; Travel"/>
    <s v="Tennis balls"/>
    <s v="Complete"/>
    <s v="Valid"/>
    <s v="High(4-5)"/>
    <s v="AGZ4IE2A4EEXYGZ7XPYMEH4HEXRQ"/>
    <x v="0"/>
    <x v="0"/>
    <x v="0"/>
    <s v="January"/>
    <x v="0"/>
  </r>
  <r>
    <s v="AEMZRAKPFK7P3TL2522KP64OVYFA"/>
    <s v="PROD137"/>
    <x v="0"/>
    <d v="2025-01-31T02:11:49"/>
    <s v="Sports, Outdoors &amp; Travel"/>
    <s v="Dogo likes them"/>
    <s v="Complete"/>
    <s v="Valid"/>
    <s v="High(4-5)"/>
    <s v="AEMZRAKPFK7P3TL2522KP64OVYFA"/>
    <x v="0"/>
    <x v="0"/>
    <x v="0"/>
    <s v="January"/>
    <x v="0"/>
  </r>
  <r>
    <s v="AFVZXY25ZN4IZZLJUAOBC5LTYFAA"/>
    <s v="PROD138"/>
    <x v="3"/>
    <d v="2025-01-31T14:04:08"/>
    <s v="Sports, Outdoors &amp; Travel"/>
    <s v="If you are buying these for your dog they don't last"/>
    <s v="Complete"/>
    <s v="Valid"/>
    <s v="Low(1-2)"/>
    <s v="AFVZXY25ZN4IZZLJUAOBC5LTYFAA"/>
    <x v="0"/>
    <x v="0"/>
    <x v="0"/>
    <s v="January"/>
    <x v="0"/>
  </r>
  <r>
    <s v="AF6362HRPOR62IHX7ZMXOQSSXFWQ"/>
    <s v="PROD139"/>
    <x v="2"/>
    <d v="2025-01-31T14:28:15"/>
    <s v="Sports, Outdoors &amp; Travel"/>
    <s v="They are okay"/>
    <s v="Complete"/>
    <s v="Valid"/>
    <s v="Medium(3)"/>
    <s v="AF6362HRPOR62IHX7ZMXOQSSXFWQ"/>
    <x v="0"/>
    <x v="0"/>
    <x v="0"/>
    <s v="January"/>
    <x v="0"/>
  </r>
  <r>
    <s v="AHVNZJRTLMHE3QCTDDDEF7YJ5XZQ"/>
    <s v="PROD140"/>
    <x v="0"/>
    <d v="2025-01-31T16:02:18"/>
    <s v="Sports, Outdoors &amp; Travel"/>
    <s v="Balls"/>
    <s v="Complete"/>
    <s v="Valid"/>
    <s v="High(4-5)"/>
    <s v="AHVNZJRTLMHE3QCTDDDEF7YJ5XZQ"/>
    <x v="0"/>
    <x v="0"/>
    <x v="0"/>
    <s v="January"/>
    <x v="0"/>
  </r>
  <r>
    <s v="AFQU4AX4DRPTJDR6WJVW6LKHGRMQ"/>
    <s v="PROD141"/>
    <x v="0"/>
    <d v="2025-01-31T23:42:54"/>
    <s v="Sports, Outdoors &amp; Travel"/>
    <s v="Great customer service"/>
    <s v="Complete"/>
    <s v="Valid"/>
    <s v="High(4-5)"/>
    <s v="AFQU4AX4DRPTJDR6WJVW6LKHGRMQ"/>
    <x v="0"/>
    <x v="0"/>
    <x v="0"/>
    <s v="January"/>
    <x v="0"/>
  </r>
  <r>
    <s v="AENCLGSCXBNGBO2AXAX23AFMRTKQ"/>
    <s v="PROD142"/>
    <x v="0"/>
    <d v="2025-02-01T02:41:34"/>
    <s v="Sports, Outdoors &amp; Travel"/>
    <s v="Excelente"/>
    <s v="Complete"/>
    <s v="Valid"/>
    <s v="High(4-5)"/>
    <s v="AENCLGSCXBNGBO2AXAX23AFMRTKQ"/>
    <x v="0"/>
    <x v="0"/>
    <x v="1"/>
    <s v="February"/>
    <x v="0"/>
  </r>
  <r>
    <s v="AF2UQGSINBPXVKPDOY2HTNF36TZQ"/>
    <s v="PROD143"/>
    <x v="1"/>
    <d v="2025-02-01T04:35:34"/>
    <s v="Sports, Outdoors &amp; Travel"/>
    <s v="Lightweight, but may be less durable"/>
    <s v="Complete"/>
    <s v="Valid"/>
    <s v="High(4-5)"/>
    <s v="AF2UQGSINBPXVKPDOY2HTNF36TZQ"/>
    <x v="0"/>
    <x v="0"/>
    <x v="1"/>
    <s v="February"/>
    <x v="0"/>
  </r>
  <r>
    <s v="AFIC65VT3IC2ACWLR5SU23WUDE6A"/>
    <s v="PROD144"/>
    <x v="0"/>
    <d v="2025-02-01T05:46:20"/>
    <s v="Sports, Outdoors &amp; Travel"/>
    <s v="Great buy"/>
    <s v="Complete"/>
    <s v="Valid"/>
    <s v="High(4-5)"/>
    <s v="AFIC65VT3IC2ACWLR5SU23WUDE6A"/>
    <x v="0"/>
    <x v="0"/>
    <x v="1"/>
    <s v="February"/>
    <x v="0"/>
  </r>
  <r>
    <s v="AGOE2STFT6QXG7A5IQHP2QKICFRA"/>
    <s v="PROD145"/>
    <x v="0"/>
    <d v="2025-02-01T07:02:17"/>
    <s v="Sports, Outdoors &amp; Travel"/>
    <s v="Powerful and easy on the eye"/>
    <s v="Complete"/>
    <s v="Valid"/>
    <s v="High(4-5)"/>
    <s v="AGOE2STFT6QXG7A5IQHP2QKICFRA"/>
    <x v="0"/>
    <x v="0"/>
    <x v="1"/>
    <s v="February"/>
    <x v="0"/>
  </r>
  <r>
    <s v="AGXDQRFPC55GSTJAJ67B2ENJJ5ZQ"/>
    <s v="PROD146"/>
    <x v="2"/>
    <d v="2025-02-01T12:43:19"/>
    <s v="Sports, Outdoors &amp; Travel"/>
    <s v="Feels Better Than It Performs"/>
    <s v="Complete"/>
    <s v="Valid"/>
    <s v="Medium(3)"/>
    <s v="AGXDQRFPC55GSTJAJ67B2ENJJ5ZQ"/>
    <x v="0"/>
    <x v="0"/>
    <x v="1"/>
    <s v="February"/>
    <x v="0"/>
  </r>
  <r>
    <s v="AF5WIAPTLMOZLPI3IISWQ2OHR2IQ"/>
    <s v="PROD147"/>
    <x v="0"/>
    <d v="2025-02-01T19:25:17"/>
    <s v="Sports, Outdoors &amp; Travel"/>
    <s v="Great bat"/>
    <s v="Complete"/>
    <s v="Valid"/>
    <s v="High(4-5)"/>
    <s v="AF5WIAPTLMOZLPI3IISWQ2OHR2IQ"/>
    <x v="0"/>
    <x v="0"/>
    <x v="1"/>
    <s v="February"/>
    <x v="0"/>
  </r>
  <r>
    <s v="AEHDTSTROYUNNYJKJRJ4XP7CA4SA"/>
    <s v="PROD148"/>
    <x v="0"/>
    <d v="2025-02-01T20:08:26"/>
    <s v="Sports, Outdoors &amp; Travel"/>
    <s v="Bate"/>
    <s v="Complete"/>
    <s v="Valid"/>
    <s v="High(4-5)"/>
    <s v="AEHDTSTROYUNNYJKJRJ4XP7CA4SA"/>
    <x v="0"/>
    <x v="0"/>
    <x v="1"/>
    <s v="February"/>
    <x v="0"/>
  </r>
  <r>
    <s v="AE7Z3EA7NDWFG7T6HISP2WHLBGEQ"/>
    <s v="PROD149"/>
    <x v="3"/>
    <d v="2025-02-02T14:26:49"/>
    <s v="Sports, Outdoors &amp; Travel"/>
    <s v="Not as advertised"/>
    <s v="Complete"/>
    <s v="Valid"/>
    <s v="Low(1-2)"/>
    <s v="AE7Z3EA7NDWFG7T6HISP2WHLBGEQ"/>
    <x v="0"/>
    <x v="0"/>
    <x v="1"/>
    <s v="February"/>
    <x v="0"/>
  </r>
  <r>
    <s v="AENDL6V336KG4CUH2JO6NHIXBXLA"/>
    <s v="PROD150"/>
    <x v="0"/>
    <d v="2025-02-02T22:21:06"/>
    <s v="Sports, Outdoors &amp; Travel"/>
    <s v="good"/>
    <s v="Complete"/>
    <s v="Valid"/>
    <s v="High(4-5)"/>
    <s v="AENDL6V336KG4CUH2JO6NHIXBXLA"/>
    <x v="0"/>
    <x v="0"/>
    <x v="1"/>
    <s v="February"/>
    <x v="0"/>
  </r>
  <r>
    <s v="AFR46EDX4PYECI7ID7B6LRBZGFUA"/>
    <s v="PROD151"/>
    <x v="1"/>
    <d v="2025-02-03T01:56:36"/>
    <s v="Sports, Outdoors &amp; Travel"/>
    <s v="color"/>
    <s v="Complete"/>
    <s v="Valid"/>
    <s v="High(4-5)"/>
    <s v="AFR46EDX4PYECI7ID7B6LRBZGFUA"/>
    <x v="0"/>
    <x v="0"/>
    <x v="1"/>
    <s v="February"/>
    <x v="0"/>
  </r>
  <r>
    <s v="AFGSRXNANVX62IUGZEPR5ZL6NGAA"/>
    <s v="PROD152"/>
    <x v="4"/>
    <d v="2025-02-03T05:58:14"/>
    <s v="Sports, Outdoors &amp; Travel"/>
    <s v="Not durable."/>
    <s v="Complete"/>
    <s v="Valid"/>
    <s v="Low(1-2)"/>
    <s v="AFGSRXNANVX62IUGZEPR5ZL6NGAA"/>
    <x v="0"/>
    <x v="0"/>
    <x v="1"/>
    <s v="February"/>
    <x v="0"/>
  </r>
  <r>
    <s v="AENJN2JYXEHUKQGAHFK62KNHFFFA"/>
    <s v="PROD153"/>
    <x v="1"/>
    <d v="2025-02-03T06:20:52"/>
    <s v="Sports, Outdoors &amp; Travel"/>
    <s v="Decent pop if you can handle the bamboo sound"/>
    <s v="Complete"/>
    <s v="Valid"/>
    <s v="High(4-5)"/>
    <s v="AENJN2JYXEHUKQGAHFK62KNHFFFA"/>
    <x v="0"/>
    <x v="0"/>
    <x v="1"/>
    <s v="February"/>
    <x v="0"/>
  </r>
  <r>
    <s v="AGJ5D25APMBGPF5JATP2G6LVULAA"/>
    <s v="PROD154"/>
    <x v="0"/>
    <d v="2025-02-03T15:45:24"/>
    <s v="Sports, Outdoors &amp; Travel"/>
    <s v="Great pop"/>
    <s v="Complete"/>
    <s v="Valid"/>
    <s v="High(4-5)"/>
    <s v="AGJ5D25APMBGPF5JATP2G6LVULAA"/>
    <x v="0"/>
    <x v="0"/>
    <x v="1"/>
    <s v="February"/>
    <x v="0"/>
  </r>
  <r>
    <s v="AFVKU3C65O5GYELNNF4ALGXMXTYQ"/>
    <s v="PROD155"/>
    <x v="3"/>
    <d v="2025-02-03T18:19:43"/>
    <s v="Sports, Outdoors &amp; Travel"/>
    <s v="Broke"/>
    <s v="Complete"/>
    <s v="Valid"/>
    <s v="Low(1-2)"/>
    <s v="AFVKU3C65O5GYELNNF4ALGXMXTYQ"/>
    <x v="0"/>
    <x v="0"/>
    <x v="1"/>
    <s v="February"/>
    <x v="0"/>
  </r>
  <r>
    <s v="AH3OQDQMN543AUFFTCGUGOVYCZXA"/>
    <s v="PROD156"/>
    <x v="1"/>
    <d v="2025-02-04T04:46:36"/>
    <s v="Sports, Outdoors &amp; Travel"/>
    <s v="... a few games with this bat and its a good bat. Not great but"/>
    <s v="Complete"/>
    <s v="Valid"/>
    <s v="High(4-5)"/>
    <s v="AH3OQDQMN543AUFFTCGUGOVYCZXA"/>
    <x v="0"/>
    <x v="0"/>
    <x v="1"/>
    <s v="February"/>
    <x v="0"/>
  </r>
  <r>
    <s v="AEDF72NZQMHA7U6463KABBLBPO7Q"/>
    <s v="PROD157"/>
    <x v="1"/>
    <d v="2025-02-05T00:06:14"/>
    <s v="Sports, Outdoors &amp; Travel"/>
    <s v="One good bat"/>
    <s v="Complete"/>
    <s v="Valid"/>
    <s v="High(4-5)"/>
    <s v="AEDF72NZQMHA7U6463KABBLBPO7Q"/>
    <x v="0"/>
    <x v="0"/>
    <x v="1"/>
    <s v="February"/>
    <x v="0"/>
  </r>
  <r>
    <s v="AGDEXLEBKLE33J7SYACWC3QR42ZA"/>
    <s v="PROD158"/>
    <x v="2"/>
    <d v="2025-02-05T02:23:47"/>
    <s v="Sports, Outdoors &amp; Travel"/>
    <s v="just don't hit like a corndog"/>
    <s v="Complete"/>
    <s v="Valid"/>
    <s v="Medium(3)"/>
    <s v="AGDEXLEBKLE33J7SYACWC3QR42ZA"/>
    <x v="0"/>
    <x v="0"/>
    <x v="1"/>
    <s v="February"/>
    <x v="0"/>
  </r>
  <r>
    <s v="AEOJVGHR2QPK7F3LTCYQGKIEF72A"/>
    <s v="PROD159"/>
    <x v="4"/>
    <d v="2025-02-05T07:20:13"/>
    <s v="Sports, Outdoors &amp; Travel"/>
    <s v="Don't buy this bat because it will break. I ..."/>
    <s v="Complete"/>
    <s v="Valid"/>
    <s v="Low(1-2)"/>
    <s v="AEOJVGHR2QPK7F3LTCYQGKIEF72A"/>
    <x v="0"/>
    <x v="0"/>
    <x v="1"/>
    <s v="February"/>
    <x v="0"/>
  </r>
  <r>
    <s v="AGXT2S5PLMP5J25F5QM4WSEUSTZQ"/>
    <s v="PROD160"/>
    <x v="0"/>
    <d v="2025-02-05T10:26:27"/>
    <s v="Sports, Outdoors &amp; Travel"/>
    <s v="Batting a country mile"/>
    <s v="Complete"/>
    <s v="Valid"/>
    <s v="High(4-5)"/>
    <s v="AGXT2S5PLMP5J25F5QM4WSEUSTZQ"/>
    <x v="0"/>
    <x v="0"/>
    <x v="1"/>
    <s v="February"/>
    <x v="0"/>
  </r>
  <r>
    <s v="AECDXBV7YXUT7T2XYKIOTAMMFBKA"/>
    <s v="PROD161"/>
    <x v="0"/>
    <d v="2025-02-05T11:13:41"/>
    <s v="homen"/>
    <s v="00 so the stainless is not surgical quality but IT IS GOOD!!"/>
    <s v="Complete"/>
    <s v="Valid"/>
    <s v="High(4-5)"/>
    <s v="AECDXBV7YXUT7T2XYKIOTAMMFBKA"/>
    <x v="1"/>
    <x v="0"/>
    <x v="1"/>
    <s v="February"/>
    <x v="0"/>
  </r>
  <r>
    <s v="AEFVTTFB7NFHCAZVLUULL3YC7WMA"/>
    <s v="PROD162"/>
    <x v="0"/>
    <d v="2025-02-05T20:17:02"/>
    <s v="homen"/>
    <s v="Back to the future---great taste and healthy"/>
    <s v="Complete"/>
    <s v="Valid"/>
    <s v="High(4-5)"/>
    <s v="AEFVTTFB7NFHCAZVLUULL3YC7WMA"/>
    <x v="1"/>
    <x v="0"/>
    <x v="1"/>
    <s v="February"/>
    <x v="0"/>
  </r>
  <r>
    <s v="AET6PNHHRUU54WP4OFZHYAU7KBKA"/>
    <s v="PROD163"/>
    <x v="0"/>
    <d v="2025-02-06T00:27:14"/>
    <s v="homen"/>
    <s v="Love it"/>
    <s v="Complete"/>
    <s v="Valid"/>
    <s v="High(4-5)"/>
    <s v="AET6PNHHRUU54WP4OFZHYAU7KBKA"/>
    <x v="1"/>
    <x v="0"/>
    <x v="1"/>
    <s v="February"/>
    <x v="0"/>
  </r>
  <r>
    <s v="AHUV6JS3SNZFQNQFXUDKBA72DNSQ"/>
    <s v="PROD164"/>
    <x v="1"/>
    <d v="2025-02-06T03:19:12"/>
    <s v="homen"/>
    <s v="Read instructions, talk to experienced users and then enjoy this very good piece of equipment."/>
    <s v="Complete"/>
    <s v="Valid"/>
    <s v="High(4-5)"/>
    <s v="AHUV6JS3SNZFQNQFXUDKBA72DNSQ"/>
    <x v="1"/>
    <x v="0"/>
    <x v="1"/>
    <s v="February"/>
    <x v="0"/>
  </r>
  <r>
    <s v="AHXONVJXS6KFLSBYAWMQYAB5P6JQ"/>
    <s v="PROD161"/>
    <x v="0"/>
    <d v="2025-02-06T04:46:21"/>
    <s v="homen"/>
    <s v="Wonderful pressure cooker! Very sturdy and efficient"/>
    <s v="Complete"/>
    <s v="Valid"/>
    <s v="High(4-5)"/>
    <s v="AHXONVJXS6KFLSBYAWMQYAB5P6JQ"/>
    <x v="1"/>
    <x v="0"/>
    <x v="1"/>
    <s v="February"/>
    <x v="0"/>
  </r>
  <r>
    <s v="AHG5QM4MKOFCXJWVDVWNLF42S2WQ"/>
    <s v="PROD166"/>
    <x v="0"/>
    <d v="2025-02-06T05:16:19"/>
    <s v="homen"/>
    <s v="Impressive results!"/>
    <s v="Complete"/>
    <s v="Valid"/>
    <s v="High(4-5)"/>
    <s v="AHG5QM4MKOFCXJWVDVWNLF42S2WQ"/>
    <x v="1"/>
    <x v="0"/>
    <x v="1"/>
    <s v="February"/>
    <x v="0"/>
  </r>
  <r>
    <s v="AE3PNVS6M2VT2ULP6PAYISVOKXAQ"/>
    <s v="PROD167"/>
    <x v="0"/>
    <d v="2025-02-06T06:25:54"/>
    <s v="homen"/>
    <s v="Pressure Cooker"/>
    <s v="Complete"/>
    <s v="Valid"/>
    <s v="High(4-5)"/>
    <s v="AE3PNVS6M2VT2ULP6PAYISVOKXAQ"/>
    <x v="1"/>
    <x v="0"/>
    <x v="1"/>
    <s v="February"/>
    <x v="0"/>
  </r>
  <r>
    <s v="AEIWLJG5KA6GRV66IRCCGUEUP73A"/>
    <s v="PROD168"/>
    <x v="0"/>
    <d v="2025-02-06T09:18:10"/>
    <s v="homen"/>
    <s v="great value, sturdy cooker"/>
    <s v="Complete"/>
    <s v="Valid"/>
    <s v="High(4-5)"/>
    <s v="AEIWLJG5KA6GRV66IRCCGUEUP73A"/>
    <x v="1"/>
    <x v="0"/>
    <x v="1"/>
    <s v="February"/>
    <x v="0"/>
  </r>
  <r>
    <s v="AGLZY6EFUHINYSW7LPU7HNWBFIXA"/>
    <s v="PROD169"/>
    <x v="0"/>
    <d v="2025-02-06T15:10:48"/>
    <s v="homen"/>
    <s v="I really thought I would end up paying more!!"/>
    <s v="Complete"/>
    <s v="Valid"/>
    <s v="High(4-5)"/>
    <s v="AGLZY6EFUHINYSW7LPU7HNWBFIXA"/>
    <x v="1"/>
    <x v="0"/>
    <x v="1"/>
    <s v="February"/>
    <x v="0"/>
  </r>
  <r>
    <s v="AHJMUF7CPNEJZZUXVCAK7KQRHI6A"/>
    <s v="PROD170"/>
    <x v="1"/>
    <d v="2025-02-07T13:27:43"/>
    <s v="homen"/>
    <s v="Aluminum Trivet included instead of Stainless"/>
    <s v="Complete"/>
    <s v="Valid"/>
    <s v="High(4-5)"/>
    <s v="AHJMUF7CPNEJZZUXVCAK7KQRHI6A"/>
    <x v="1"/>
    <x v="0"/>
    <x v="1"/>
    <s v="February"/>
    <x v="0"/>
  </r>
  <r>
    <s v="AF62RCQHBHLR7RTVQ3RXW7PFZAUA"/>
    <s v="PROD171"/>
    <x v="0"/>
    <d v="2025-02-07T15:27:38"/>
    <s v="homen"/>
    <s v="Modern take on an old tech"/>
    <s v="Complete"/>
    <s v="Valid"/>
    <s v="High(4-5)"/>
    <s v="AF62RCQHBHLR7RTVQ3RXW7PFZAUA"/>
    <x v="1"/>
    <x v="0"/>
    <x v="1"/>
    <s v="February"/>
    <x v="0"/>
  </r>
  <r>
    <s v="AHJ64Z5RDZCOUICREXSICDIUMROA"/>
    <s v="PROD172"/>
    <x v="1"/>
    <d v="2025-02-07T17:38:00"/>
    <s v="homen"/>
    <s v="Pressure Cooker"/>
    <s v="Complete"/>
    <s v="Valid"/>
    <s v="High(4-5)"/>
    <s v="AHJ64Z5RDZCOUICREXSICDIUMROA"/>
    <x v="1"/>
    <x v="0"/>
    <x v="1"/>
    <s v="February"/>
    <x v="0"/>
  </r>
  <r>
    <s v="AGRFRPTYNXGE3CGAIO7ZENQBUZWA"/>
    <s v="PROD173"/>
    <x v="2"/>
    <d v="2025-02-08T00:34:31"/>
    <s v="homen"/>
    <s v="Not The Best Choice for Cooking Beans"/>
    <s v="Complete"/>
    <s v="Valid"/>
    <s v="Medium(3)"/>
    <s v="AGRFRPTYNXGE3CGAIO7ZENQBUZWA"/>
    <x v="1"/>
    <x v="0"/>
    <x v="1"/>
    <s v="February"/>
    <x v="0"/>
  </r>
  <r>
    <s v="AHZOS45H5WKR7B2PWESHKQFB75SQ"/>
    <s v="PROD174"/>
    <x v="0"/>
    <d v="2025-02-08T05:19:15"/>
    <s v="homen"/>
    <s v="Nice and madewell"/>
    <s v="Complete"/>
    <s v="Valid"/>
    <s v="High(4-5)"/>
    <s v="AHZOS45H5WKR7B2PWESHKQFB75SQ"/>
    <x v="1"/>
    <x v="0"/>
    <x v="1"/>
    <s v="February"/>
    <x v="0"/>
  </r>
  <r>
    <s v="AEGI7HRSGXLKABXRNEZXHRSFIHKA"/>
    <s v="PROD175"/>
    <x v="0"/>
    <d v="2025-02-08T05:33:23"/>
    <s v="homen"/>
    <s v="A good cooking tool"/>
    <s v="Complete"/>
    <s v="Valid"/>
    <s v="High(4-5)"/>
    <s v="AEGI7HRSGXLKABXRNEZXHRSFIHKA"/>
    <x v="1"/>
    <x v="0"/>
    <x v="1"/>
    <s v="February"/>
    <x v="0"/>
  </r>
  <r>
    <s v="AFJAP2RUXWCRIF356GGACRNQLFBA"/>
    <s v="PROD176"/>
    <x v="0"/>
    <d v="2025-02-08T12:55:26"/>
    <s v="homen"/>
    <s v="I love my pressure cooker. I give 5 â­ï¸"/>
    <s v="Complete"/>
    <s v="Valid"/>
    <s v="High(4-5)"/>
    <s v="AFJAP2RUXWCRIF356GGACRNQLFBA"/>
    <x v="1"/>
    <x v="0"/>
    <x v="1"/>
    <s v="February"/>
    <x v="0"/>
  </r>
  <r>
    <s v="AEGUBOG4HFKND2TYI7FMSJRCLYRQ"/>
    <s v="PROD177"/>
    <x v="1"/>
    <d v="2025-02-08T17:22:49"/>
    <s v="homen"/>
    <s v="Good size for us..."/>
    <s v="Complete"/>
    <s v="Valid"/>
    <s v="High(4-5)"/>
    <s v="AEGUBOG4HFKND2TYI7FMSJRCLYRQ"/>
    <x v="1"/>
    <x v="0"/>
    <x v="1"/>
    <s v="February"/>
    <x v="0"/>
  </r>
  <r>
    <s v="AEUJ53NKXU75BT6LVFDQSOAZIJBQ"/>
    <s v="PROD178"/>
    <x v="1"/>
    <d v="2025-02-08T19:53:34"/>
    <s v="homen"/>
    <s v="Troubleshooting Tips"/>
    <s v="Complete"/>
    <s v="Valid"/>
    <s v="High(4-5)"/>
    <s v="AEUJ53NKXU75BT6LVFDQSOAZIJBQ"/>
    <x v="1"/>
    <x v="0"/>
    <x v="1"/>
    <s v="February"/>
    <x v="0"/>
  </r>
  <r>
    <s v="AG5VTTQKNBBVOCRRFD7SUISNIEOQ"/>
    <s v="PROD179"/>
    <x v="0"/>
    <d v="2025-02-08T23:27:57"/>
    <s v="homen"/>
    <s v="No resulta para mÃ­"/>
    <s v="Complete"/>
    <s v="Valid"/>
    <s v="High(4-5)"/>
    <s v="AG5VTTQKNBBVOCRRFD7SUISNIEOQ"/>
    <x v="1"/>
    <x v="0"/>
    <x v="1"/>
    <s v="February"/>
    <x v="0"/>
  </r>
  <r>
    <s v="AFLO7QKN3WVVES5ASJ5PBDHMKZLQ"/>
    <s v="PROD180"/>
    <x v="0"/>
    <d v="2025-02-09T00:47:43"/>
    <s v="homen"/>
    <s v="Excellent value!"/>
    <s v="Complete"/>
    <s v="Valid"/>
    <s v="High(4-5)"/>
    <s v="AFLO7QKN3WVVES5ASJ5PBDHMKZLQ"/>
    <x v="1"/>
    <x v="0"/>
    <x v="1"/>
    <s v="February"/>
    <x v="0"/>
  </r>
  <r>
    <s v="AEPV2UMXUSRISXHAY3YIJXACVKAA"/>
    <s v="PROD181"/>
    <x v="0"/>
    <d v="2025-02-09T00:58:16"/>
    <s v="Toys, Games &amp; Hobbies"/>
    <s v="Awesome bike!"/>
    <s v="Complete"/>
    <s v="Valid"/>
    <s v="High(4-5)"/>
    <s v="AEPV2UMXUSRISXHAY3YIJXACVKAA"/>
    <x v="0"/>
    <x v="0"/>
    <x v="1"/>
    <s v="February"/>
    <x v="0"/>
  </r>
  <r>
    <s v="AH25MKZFA5IY5Y6DRFJNDZWVTAKA"/>
    <s v="PROD182"/>
    <x v="0"/>
    <d v="2025-02-09T05:24:05"/>
    <s v="Toys, Games &amp; Hobbies"/>
    <s v="So cute!"/>
    <s v="Complete"/>
    <s v="Valid"/>
    <s v="High(4-5)"/>
    <s v="AH25MKZFA5IY5Y6DRFJNDZWVTAKA"/>
    <x v="0"/>
    <x v="0"/>
    <x v="1"/>
    <s v="February"/>
    <x v="0"/>
  </r>
  <r>
    <s v="AHCJMVSJK5B64P3XKP7KA2USN2VA"/>
    <s v="PROD183"/>
    <x v="0"/>
    <d v="2025-02-09T13:47:20"/>
    <s v="Toys, Games &amp; Hobbies"/>
    <s v="Super cute bike"/>
    <s v="Complete"/>
    <s v="Valid"/>
    <s v="High(4-5)"/>
    <s v="AHCJMVSJK5B64P3XKP7KA2USN2VA"/>
    <x v="0"/>
    <x v="0"/>
    <x v="1"/>
    <s v="February"/>
    <x v="0"/>
  </r>
  <r>
    <s v="AEQTP6PWNPVJLPKDLDDXGZT634PQ"/>
    <s v="PROD184"/>
    <x v="1"/>
    <d v="2025-02-09T16:40:07"/>
    <s v="Toys, Games &amp; Hobbies"/>
    <s v="My baby love it"/>
    <s v="Complete"/>
    <s v="Valid"/>
    <s v="High(4-5)"/>
    <s v="AEQTP6PWNPVJLPKDLDDXGZT634PQ"/>
    <x v="0"/>
    <x v="0"/>
    <x v="1"/>
    <s v="February"/>
    <x v="0"/>
  </r>
  <r>
    <s v="AHS6PPAS6542ISNDFOUTMUUI64WQ"/>
    <s v="PROD185"/>
    <x v="0"/>
    <d v="2025-02-09T19:19:27"/>
    <s v="Toys, Games &amp; Hobbies"/>
    <s v="Beautiful"/>
    <s v="Complete"/>
    <s v="Valid"/>
    <s v="High(4-5)"/>
    <s v="AHS6PPAS6542ISNDFOUTMUUI64WQ"/>
    <x v="0"/>
    <x v="0"/>
    <x v="1"/>
    <s v="February"/>
    <x v="0"/>
  </r>
  <r>
    <s v="AH4IL3RXGZTAAGZJPEPPVFF5FCEA"/>
    <s v="PROD186"/>
    <x v="0"/>
    <d v="2025-02-09T20:11:10"/>
    <s v="Toys, Games &amp; Hobbies"/>
    <s v="Nice toddler bicycle!"/>
    <s v="Complete"/>
    <s v="Valid"/>
    <s v="High(4-5)"/>
    <s v="AH4IL3RXGZTAAGZJPEPPVFF5FCEA"/>
    <x v="0"/>
    <x v="0"/>
    <x v="1"/>
    <s v="February"/>
    <x v="0"/>
  </r>
  <r>
    <s v="AGKPWPBGOYBHN2QHSXPB5DVOG3VQ"/>
    <s v="PROD187"/>
    <x v="0"/>
    <d v="2025-02-09T22:06:21"/>
    <s v="Toys, Games &amp; Hobbies"/>
    <s v="Great Bike and Well Priced"/>
    <s v="Complete"/>
    <s v="Valid"/>
    <s v="High(4-5)"/>
    <s v="AGKPWPBGOYBHN2QHSXPB5DVOG3VQ"/>
    <x v="0"/>
    <x v="0"/>
    <x v="1"/>
    <s v="February"/>
    <x v="0"/>
  </r>
  <r>
    <s v="AH6B2LXNIJJDXABJU34SGTMSOUEQ"/>
    <s v="PROD188"/>
    <x v="4"/>
    <d v="2025-02-10T05:29:46"/>
    <s v="Toys, Games &amp; Hobbies"/>
    <s v="Wheel frame warped"/>
    <s v="Complete"/>
    <s v="Valid"/>
    <s v="Low(1-2)"/>
    <s v="AH6B2LXNIJJDXABJU34SGTMSOUEQ"/>
    <x v="0"/>
    <x v="0"/>
    <x v="1"/>
    <s v="February"/>
    <x v="0"/>
  </r>
  <r>
    <s v="AFK2DMNJXE2U6UYCBMOIESOOX74Q"/>
    <s v="PROD189"/>
    <x v="0"/>
    <d v="2025-02-10T14:56:29"/>
    <s v="Toys, Games &amp; Hobbies"/>
    <s v="Gift for someone special"/>
    <s v="Complete"/>
    <s v="Valid"/>
    <s v="High(4-5)"/>
    <s v="AFK2DMNJXE2U6UYCBMOIESOOX74Q"/>
    <x v="0"/>
    <x v="0"/>
    <x v="1"/>
    <s v="February"/>
    <x v="0"/>
  </r>
  <r>
    <s v="AETD5FYI43TGAJYLNP3PVJ67FHMA"/>
    <s v="PROD190"/>
    <x v="0"/>
    <d v="2025-02-10T23:41:36"/>
    <s v="Toys, Games &amp; Hobbies"/>
    <s v="Love it !!"/>
    <s v="Complete"/>
    <s v="Valid"/>
    <s v="High(4-5)"/>
    <s v="AETD5FYI43TGAJYLNP3PVJ67FHMA"/>
    <x v="0"/>
    <x v="0"/>
    <x v="1"/>
    <s v="February"/>
    <x v="0"/>
  </r>
  <r>
    <s v="AFWYFGLDDATQN5UASEBJTQ73ZN3Q"/>
    <s v="PROD191"/>
    <x v="0"/>
    <d v="2025-02-11T07:49:14"/>
    <s v="Toys, Games &amp; Hobbies"/>
    <s v="Great starter bike"/>
    <s v="Complete"/>
    <s v="Valid"/>
    <s v="High(4-5)"/>
    <s v="AFWYFGLDDATQN5UASEBJTQ73ZN3Q"/>
    <x v="0"/>
    <x v="0"/>
    <x v="1"/>
    <s v="February"/>
    <x v="0"/>
  </r>
  <r>
    <s v="AFF2UYMUAA556K3VNE4FGH3BNXDA"/>
    <s v="PROD192"/>
    <x v="0"/>
    <d v="2025-02-11T09:27:56"/>
    <s v="Toys, Games &amp; Hobbies"/>
    <s v="Great bike"/>
    <s v="Complete"/>
    <s v="Valid"/>
    <s v="High(4-5)"/>
    <s v="AFF2UYMUAA556K3VNE4FGH3BNXDA"/>
    <x v="0"/>
    <x v="0"/>
    <x v="1"/>
    <s v="February"/>
    <x v="0"/>
  </r>
  <r>
    <s v="AFCZNVQCK2FRC36HIFOSGK43ETJA"/>
    <s v="PROD193"/>
    <x v="2"/>
    <d v="2025-02-11T10:04:49"/>
    <s v="Toys, Games &amp; Hobbies"/>
    <s v="Damaged"/>
    <s v="Complete"/>
    <s v="Valid"/>
    <s v="Medium(3)"/>
    <s v="AFCZNVQCK2FRC36HIFOSGK43ETJA"/>
    <x v="0"/>
    <x v="0"/>
    <x v="1"/>
    <s v="February"/>
    <x v="0"/>
  </r>
  <r>
    <s v="AGI55HXF2HEG4273G254VQDAQVPA"/>
    <s v="PROD194"/>
    <x v="1"/>
    <d v="2025-02-11T13:38:51"/>
    <s v="Toys, Games &amp; Hobbies"/>
    <s v="Itâ€™s cute but had an issue"/>
    <s v="Complete"/>
    <s v="Valid"/>
    <s v="High(4-5)"/>
    <s v="AGI55HXF2HEG4273G254VQDAQVPA"/>
    <x v="0"/>
    <x v="0"/>
    <x v="1"/>
    <s v="February"/>
    <x v="0"/>
  </r>
  <r>
    <s v="AFSP4SXUV4HHS6R5AFOFUK7PY2XA"/>
    <s v="PROD195"/>
    <x v="1"/>
    <d v="2025-02-11T23:31:27"/>
    <s v="Toys, Games &amp; Hobbies"/>
    <s v="Heavy bike but looks nice"/>
    <s v="Complete"/>
    <s v="Valid"/>
    <s v="High(4-5)"/>
    <s v="AFSP4SXUV4HHS6R5AFOFUK7PY2XA"/>
    <x v="0"/>
    <x v="0"/>
    <x v="1"/>
    <s v="February"/>
    <x v="0"/>
  </r>
  <r>
    <s v="AFDFE6KNVCDW6VLTFOZYT4BFMHCA"/>
    <s v="PROD196"/>
    <x v="0"/>
    <d v="2025-02-11T23:33:12"/>
    <s v="Toys, Games &amp; Hobbies"/>
    <s v="Great bike for 4 yo"/>
    <s v="Complete"/>
    <s v="Valid"/>
    <s v="High(4-5)"/>
    <s v="AFDFE6KNVCDW6VLTFOZYT4BFMHCA"/>
    <x v="0"/>
    <x v="0"/>
    <x v="1"/>
    <s v="February"/>
    <x v="0"/>
  </r>
  <r>
    <s v="AE3UCTV6YSXMCLQVERFGHS32FIZA"/>
    <s v="PROD197"/>
    <x v="0"/>
    <d v="2025-02-12T02:23:05"/>
    <s v="Toys, Games &amp; Hobbies"/>
    <s v="Great kids bike"/>
    <s v="Complete"/>
    <s v="Valid"/>
    <s v="High(4-5)"/>
    <s v="AE3UCTV6YSXMCLQVERFGHS32FIZA"/>
    <x v="0"/>
    <x v="0"/>
    <x v="1"/>
    <s v="February"/>
    <x v="0"/>
  </r>
  <r>
    <s v="AHQOAYPEOOYGXOSKGHIEXKB3NC3Q"/>
    <s v="PROD198"/>
    <x v="2"/>
    <d v="2025-02-12T10:27:40"/>
    <s v="Toys, Games &amp; Hobbies"/>
    <s v="Poor packaging"/>
    <s v="Complete"/>
    <s v="Valid"/>
    <s v="Medium(3)"/>
    <s v="AHQOAYPEOOYGXOSKGHIEXKB3NC3Q"/>
    <x v="0"/>
    <x v="0"/>
    <x v="1"/>
    <s v="February"/>
    <x v="0"/>
  </r>
  <r>
    <s v="AFAAMXCBNLZIIKWWRRENIUAECATA"/>
    <s v="PROD199"/>
    <x v="0"/>
    <d v="2025-02-12T14:00:14"/>
    <s v="Toys, Games &amp; Hobbies"/>
    <s v="Who woulda thought...?!?"/>
    <s v="Complete"/>
    <s v="Valid"/>
    <s v="High(4-5)"/>
    <s v="AFAAMXCBNLZIIKWWRRENIUAECATA"/>
    <x v="0"/>
    <x v="0"/>
    <x v="1"/>
    <s v="February"/>
    <x v="0"/>
  </r>
  <r>
    <s v="AHZSEVADMFPJZ2BP5JFRSLC4EITQ"/>
    <s v="PROD200"/>
    <x v="0"/>
    <d v="2025-02-13T05:40:50"/>
    <s v="Toys, Games &amp; Hobbies"/>
    <s v="This bike is great!"/>
    <s v="Complete"/>
    <s v="Valid"/>
    <s v="High(4-5)"/>
    <s v="AHZSEVADMFPJZ2BP5JFRSLC4EITQ"/>
    <x v="0"/>
    <x v="0"/>
    <x v="1"/>
    <s v="February"/>
    <x v="0"/>
  </r>
  <r>
    <s v="AG3CCWCRVH4D4SQOPPRKZGHSRD4A"/>
    <s v="PROD201"/>
    <x v="0"/>
    <d v="2025-02-13T07:44:29"/>
    <s v="Sports, Outdoors &amp; Travel"/>
    <s v="Well made, perfect size"/>
    <s v="Complete"/>
    <s v="Valid"/>
    <s v="High(4-5)"/>
    <s v="AG3CCWCRVH4D4SQOPPRKZGHSRD4A"/>
    <x v="0"/>
    <x v="0"/>
    <x v="1"/>
    <s v="February"/>
    <x v="0"/>
  </r>
  <r>
    <s v="AEPKRJJXXQR6GR2YUZSTS7ENXAHA"/>
    <s v="PROD202"/>
    <x v="0"/>
    <d v="2025-02-13T10:40:57"/>
    <s v="Sports, Outdoors &amp; Travel"/>
    <s v="Wonderful Thermos"/>
    <s v="Complete"/>
    <s v="Valid"/>
    <s v="High(4-5)"/>
    <s v="AEPKRJJXXQR6GR2YUZSTS7ENXAHA"/>
    <x v="0"/>
    <x v="0"/>
    <x v="1"/>
    <s v="February"/>
    <x v="0"/>
  </r>
  <r>
    <s v="AGO3KW4IZ7EWWVXRT3JQ667RAGLA"/>
    <s v="PROD203"/>
    <x v="0"/>
    <d v="2025-02-13T10:44:24"/>
    <s v="Sports, Outdoors &amp; Travel"/>
    <s v="Love It!"/>
    <s v="Complete"/>
    <s v="Valid"/>
    <s v="High(4-5)"/>
    <s v="AGO3KW4IZ7EWWVXRT3JQ667RAGLA"/>
    <x v="0"/>
    <x v="0"/>
    <x v="1"/>
    <s v="February"/>
    <x v="0"/>
  </r>
  <r>
    <s v="AF7YZQWA4OLIREX65J3P4OVNTKLQ"/>
    <s v="PROD204"/>
    <x v="0"/>
    <d v="2025-02-14T01:32:03"/>
    <s v="Sports, Outdoors &amp; Travel"/>
    <s v="Impressive Performance: Keeps Coffee Hot for Over 36 Hours!"/>
    <s v="Complete"/>
    <s v="Valid"/>
    <s v="High(4-5)"/>
    <s v="AF7YZQWA4OLIREX65J3P4OVNTKLQ"/>
    <x v="0"/>
    <x v="0"/>
    <x v="1"/>
    <s v="February"/>
    <x v="0"/>
  </r>
  <r>
    <s v="AFBFBDMQ6BQCZY2DW3Z45P74GDXQ"/>
    <s v="PROD205"/>
    <x v="1"/>
    <d v="2025-02-14T07:22:09"/>
    <s v="Sports, Outdoors &amp; Travel"/>
    <s v="Thermos Stainless King"/>
    <s v="Complete"/>
    <s v="Valid"/>
    <s v="High(4-5)"/>
    <s v="AFBFBDMQ6BQCZY2DW3Z45P74GDXQ"/>
    <x v="0"/>
    <x v="0"/>
    <x v="1"/>
    <s v="February"/>
    <x v="0"/>
  </r>
  <r>
    <s v="AFGWTE5MBSKTT55XOKIHDILL7FCA"/>
    <s v="PROD206"/>
    <x v="0"/>
    <d v="2025-02-14T10:11:12"/>
    <s v="Sports, Outdoors &amp; Travel"/>
    <s v="Great product"/>
    <s v="Complete"/>
    <s v="Valid"/>
    <s v="High(4-5)"/>
    <s v="AFGWTE5MBSKTT55XOKIHDILL7FCA"/>
    <x v="0"/>
    <x v="0"/>
    <x v="1"/>
    <s v="February"/>
    <x v="0"/>
  </r>
  <r>
    <s v="AFDFU6X6WUEN54ORKXKRDQSZTMTQ"/>
    <s v="PROD207"/>
    <x v="0"/>
    <d v="2025-02-14T11:31:25"/>
    <s v="Sports, Outdoors &amp; Travel"/>
    <s v="Water still very hot after nearly 2 days"/>
    <s v="Complete"/>
    <s v="Valid"/>
    <s v="High(4-5)"/>
    <s v="AFDFU6X6WUEN54ORKXKRDQSZTMTQ"/>
    <x v="0"/>
    <x v="0"/>
    <x v="1"/>
    <s v="February"/>
    <x v="0"/>
  </r>
  <r>
    <s v="AH5AW2YMTHXJ7YXNKI6ZJZPBTP4Q"/>
    <s v="PROD208"/>
    <x v="0"/>
    <d v="2025-02-14T11:41:58"/>
    <s v="Sports, Outdoors &amp; Travel"/>
    <s v="Easy to fill and carry"/>
    <s v="Complete"/>
    <s v="Valid"/>
    <s v="High(4-5)"/>
    <s v="AH5AW2YMTHXJ7YXNKI6ZJZPBTP4Q"/>
    <x v="0"/>
    <x v="0"/>
    <x v="1"/>
    <s v="February"/>
    <x v="0"/>
  </r>
  <r>
    <s v="AH27VPVTJDI43ZYYIV4FIAJC5ZVA"/>
    <s v="PROD209"/>
    <x v="0"/>
    <d v="2025-02-14T13:47:33"/>
    <s v="Sports, Outdoors &amp; Travel"/>
    <s v="Excellent quality and excellent purchase / Excelente calidad y excelente compra"/>
    <s v="Complete"/>
    <s v="Valid"/>
    <s v="High(4-5)"/>
    <s v="AH27VPVTJDI43ZYYIV4FIAJC5ZVA"/>
    <x v="0"/>
    <x v="0"/>
    <x v="1"/>
    <s v="February"/>
    <x v="0"/>
  </r>
  <r>
    <s v="AHVZERGXOXKCMWFXA2ICTWAEB6OA"/>
    <s v="PROD210"/>
    <x v="1"/>
    <d v="2025-02-14T19:03:46"/>
    <s v="Sports, Outdoors &amp; Travel"/>
    <s v="Average thermos"/>
    <s v="Complete"/>
    <s v="Valid"/>
    <s v="High(4-5)"/>
    <s v="AHVZERGXOXKCMWFXA2ICTWAEB6OA"/>
    <x v="0"/>
    <x v="0"/>
    <x v="1"/>
    <s v="February"/>
    <x v="0"/>
  </r>
  <r>
    <s v="AFIIXUKXTVY5FO6VIKWMO2X2X6OA"/>
    <s v="PROD211"/>
    <x v="0"/>
    <d v="2025-02-14T19:52:23"/>
    <s v="Sports, Outdoors &amp; Travel"/>
    <s v="Great product"/>
    <s v="Complete"/>
    <s v="Valid"/>
    <s v="High(4-5)"/>
    <s v="AFIIXUKXTVY5FO6VIKWMO2X2X6OA"/>
    <x v="0"/>
    <x v="0"/>
    <x v="1"/>
    <s v="February"/>
    <x v="0"/>
  </r>
  <r>
    <s v="AGTSK6Q7WW6L57XNLK74RFMLIMDA"/>
    <s v="PROD212"/>
    <x v="0"/>
    <d v="2025-02-14T21:53:48"/>
    <s v="Sports, Outdoors &amp; Travel"/>
    <s v="Excelente"/>
    <s v="Complete"/>
    <s v="Valid"/>
    <s v="High(4-5)"/>
    <s v="AGTSK6Q7WW6L57XNLK74RFMLIMDA"/>
    <x v="1"/>
    <x v="0"/>
    <x v="1"/>
    <s v="February"/>
    <x v="0"/>
  </r>
  <r>
    <s v="AFILBBICXUE24XJMODAR2YCDVSOQ"/>
    <s v="PROD213"/>
    <x v="0"/>
    <d v="2025-02-15T00:28:03"/>
    <s v="Sports, Outdoors &amp; Travel"/>
    <s v="Amazing. Still hot 24 hours later."/>
    <s v="Complete"/>
    <s v="Valid"/>
    <s v="High(4-5)"/>
    <s v="AFILBBICXUE24XJMODAR2YCDVSOQ"/>
    <x v="0"/>
    <x v="0"/>
    <x v="1"/>
    <s v="February"/>
    <x v="0"/>
  </r>
  <r>
    <s v="AFU5BORSTENRKUSXBMBRIYZPZMLA"/>
    <s v="PROD214"/>
    <x v="1"/>
    <d v="2025-02-15T14:51:49"/>
    <s v="Sports, Outdoors &amp; Travel"/>
    <s v="Didn't keep my coffee warm"/>
    <s v="Complete"/>
    <s v="Valid"/>
    <s v="High(4-5)"/>
    <s v="AFU5BORSTENRKUSXBMBRIYZPZMLA"/>
    <x v="0"/>
    <x v="0"/>
    <x v="1"/>
    <s v="February"/>
    <x v="0"/>
  </r>
  <r>
    <s v="AH2UTJEZKRKOKDDG2P5CBGX2APAQ"/>
    <s v="PROD215"/>
    <x v="0"/>
    <d v="2025-02-16T00:02:54"/>
    <s v="Sports, Outdoors &amp; Travel"/>
    <s v="Keeps Water Hot for Over 36 Hours!"/>
    <s v="Complete"/>
    <s v="Valid"/>
    <s v="High(4-5)"/>
    <s v="AH2UTJEZKRKOKDDG2P5CBGX2APAQ"/>
    <x v="0"/>
    <x v="0"/>
    <x v="1"/>
    <s v="February"/>
    <x v="0"/>
  </r>
  <r>
    <s v="AFS635VLSH7C2NBF57CGW7SHRQDA"/>
    <s v="PROD216"/>
    <x v="0"/>
    <d v="2025-02-16T10:19:51"/>
    <s v="Sports, Outdoors &amp; Travel"/>
    <s v="Fantastic"/>
    <s v="Complete"/>
    <s v="Valid"/>
    <s v="High(4-5)"/>
    <s v="AFS635VLSH7C2NBF57CGW7SHRQDA"/>
    <x v="0"/>
    <x v="0"/>
    <x v="1"/>
    <s v="February"/>
    <x v="0"/>
  </r>
  <r>
    <s v="AFNES2JWQDJZGG4OIS54SPCD3QOA"/>
    <s v="PROD217"/>
    <x v="0"/>
    <d v="2025-02-16T13:25:27"/>
    <s v="Sports, Outdoors &amp; Travel"/>
    <s v="Trusted Brand for a reason"/>
    <s v="Complete"/>
    <s v="Valid"/>
    <s v="High(4-5)"/>
    <s v="AFNES2JWQDJZGG4OIS54SPCD3QOA"/>
    <x v="0"/>
    <x v="0"/>
    <x v="1"/>
    <s v="February"/>
    <x v="0"/>
  </r>
  <r>
    <s v="AECW6DUFG22PS6BITVJOUG7QG4TA"/>
    <s v="PROD218"/>
    <x v="0"/>
    <d v="2025-02-16T20:35:39"/>
    <s v="Sports, Outdoors &amp; Travel"/>
    <s v="Great purchase"/>
    <s v="Complete"/>
    <s v="Valid"/>
    <s v="High(4-5)"/>
    <s v="AECW6DUFG22PS6BITVJOUG7QG4TA"/>
    <x v="0"/>
    <x v="0"/>
    <x v="1"/>
    <s v="February"/>
    <x v="0"/>
  </r>
  <r>
    <s v="AGR244KLNNA2U2ANZJLU4DMPRXUQ"/>
    <s v="PROD219"/>
    <x v="0"/>
    <d v="2025-02-16T23:50:27"/>
    <s v="Sports, Outdoors &amp; Travel"/>
    <s v="Lo super recomiendo"/>
    <s v="Complete"/>
    <s v="Valid"/>
    <s v="High(4-5)"/>
    <s v="AGR244KLNNA2U2ANZJLU4DMPRXUQ"/>
    <x v="0"/>
    <x v="0"/>
    <x v="1"/>
    <s v="February"/>
    <x v="0"/>
  </r>
  <r>
    <s v="AERWVDY5UIOV74HN4VGC4AZ4F4EA"/>
    <s v="PROD220"/>
    <x v="0"/>
    <d v="2025-02-17T00:18:53"/>
    <s v="Sports, Outdoors &amp; Travel"/>
    <s v="Good size, great quality."/>
    <s v="Complete"/>
    <s v="Valid"/>
    <s v="High(4-5)"/>
    <s v="AERWVDY5UIOV74HN4VGC4AZ4F4EA"/>
    <x v="0"/>
    <x v="0"/>
    <x v="1"/>
    <s v="February"/>
    <x v="0"/>
  </r>
  <r>
    <s v="AEW4XSQTHQD6GZ3C5LZWOCVSVQ2Q"/>
    <s v="PROD221"/>
    <x v="0"/>
    <d v="2025-02-17T03:08:38"/>
    <s v="Health, Wellness &amp; Medical Supplies"/>
    <s v="It Works"/>
    <s v="Complete"/>
    <s v="Valid"/>
    <s v="High(4-5)"/>
    <s v="AEW4XSQTHQD6GZ3C5LZWOCVSVQ2Q"/>
    <x v="0"/>
    <x v="0"/>
    <x v="1"/>
    <s v="February"/>
    <x v="0"/>
  </r>
  <r>
    <s v="AHPSUSZIZWO5HT3EEMQBYDZHR3EQ"/>
    <s v="PROD222"/>
    <x v="0"/>
    <d v="2025-02-17T03:46:23"/>
    <s v="Health, Wellness &amp; Medical Supplies"/>
    <s v="Works fine, with additional benefits"/>
    <s v="Complete"/>
    <s v="Valid"/>
    <s v="High(4-5)"/>
    <s v="AHPSUSZIZWO5HT3EEMQBYDZHR3EQ"/>
    <x v="0"/>
    <x v="0"/>
    <x v="1"/>
    <s v="February"/>
    <x v="0"/>
  </r>
  <r>
    <s v="AEUOIOUIMNJRNT5HHEO6BQG2YLGQ"/>
    <s v="PROD223"/>
    <x v="0"/>
    <d v="2025-02-18T07:03:36"/>
    <s v="Health, Wellness &amp; Medical Supplies"/>
    <s v="Accurate Blood Pressure Monitor"/>
    <s v="Complete"/>
    <s v="Valid"/>
    <s v="High(4-5)"/>
    <s v="AEUOIOUIMNJRNT5HHEO6BQG2YLGQ"/>
    <x v="0"/>
    <x v="0"/>
    <x v="1"/>
    <s v="February"/>
    <x v="0"/>
  </r>
  <r>
    <s v="AFWADFW73EZ6RCMWIBP6JN3M6EGA"/>
    <s v="PROD224"/>
    <x v="1"/>
    <d v="2025-02-18T09:35:31"/>
    <s v="Health, Wellness &amp; Medical Supplies"/>
    <s v="Works well"/>
    <s v="Complete"/>
    <s v="Valid"/>
    <s v="High(4-5)"/>
    <s v="AFWADFW73EZ6RCMWIBP6JN3M6EGA"/>
    <x v="0"/>
    <x v="0"/>
    <x v="1"/>
    <s v="February"/>
    <x v="0"/>
  </r>
  <r>
    <s v="AF3HU7IYY3ES2I5Z6WS77CMRNCMA"/>
    <s v="PROD225"/>
    <x v="0"/>
    <d v="2025-02-18T11:27:50"/>
    <s v="Health, Wellness &amp; Medical Supplies"/>
    <s v="Great machine"/>
    <s v="Complete"/>
    <s v="Valid"/>
    <s v="High(4-5)"/>
    <s v="AF3HU7IYY3ES2I5Z6WS77CMRNCMA"/>
    <x v="0"/>
    <x v="0"/>
    <x v="1"/>
    <s v="February"/>
    <x v="0"/>
  </r>
  <r>
    <s v="AEE5UGWFLCI5ODJS5CZFJAZLKSTQ"/>
    <s v="PROD226"/>
    <x v="0"/>
    <d v="2025-02-18T20:10:22"/>
    <s v="Health, Wellness &amp; Medical Supplies"/>
    <s v="good blood pressure gauge"/>
    <s v="Complete"/>
    <s v="Valid"/>
    <s v="High(4-5)"/>
    <s v="AEE5UGWFLCI5ODJS5CZFJAZLKSTQ"/>
    <x v="0"/>
    <x v="0"/>
    <x v="1"/>
    <s v="February"/>
    <x v="0"/>
  </r>
  <r>
    <s v="AHDBCGX4MTATBTDGDPZACBCM4JTA"/>
    <s v="PROD227"/>
    <x v="0"/>
    <d v="2025-02-19T00:27:53"/>
    <s v="Health, Wellness &amp; Medical Supplies"/>
    <s v="Good Fit Clear Instructions"/>
    <s v="Complete"/>
    <s v="Valid"/>
    <s v="High(4-5)"/>
    <s v="AHDBCGX4MTATBTDGDPZACBCM4JTA"/>
    <x v="0"/>
    <x v="0"/>
    <x v="1"/>
    <s v="February"/>
    <x v="0"/>
  </r>
  <r>
    <s v="AFXBTKICFGFRI3MQ2LZHZMEV6CUQ"/>
    <s v="PROD228"/>
    <x v="1"/>
    <d v="2025-02-19T00:42:01"/>
    <s v="Health, Wellness &amp; Medical Supplies"/>
    <s v="Good deal, a must have home BP monitoring device."/>
    <s v="Complete"/>
    <s v="Valid"/>
    <s v="High(4-5)"/>
    <s v="AFXBTKICFGFRI3MQ2LZHZMEV6CUQ"/>
    <x v="0"/>
    <x v="0"/>
    <x v="1"/>
    <s v="February"/>
    <x v="0"/>
  </r>
  <r>
    <s v="AGMBNPP2A5VP4O7VOS7LBBM33UTA"/>
    <s v="PROD229"/>
    <x v="0"/>
    <d v="2025-02-19T01:00:36"/>
    <s v="Health, Wellness &amp; Medical Supplies"/>
    <s v="Perfect for Simplifying Blood Pressure Tracking for My Mom"/>
    <s v="Complete"/>
    <s v="Valid"/>
    <s v="High(4-5)"/>
    <s v="AGMBNPP2A5VP4O7VOS7LBBM33UTA"/>
    <x v="0"/>
    <x v="0"/>
    <x v="1"/>
    <s v="February"/>
    <x v="0"/>
  </r>
  <r>
    <s v="AFFZVWC5SPCU5MRUDKCE42XSLEKA"/>
    <s v="PROD230"/>
    <x v="1"/>
    <d v="2025-02-19T03:50:19"/>
    <s v="Health, Wellness &amp; Medical Supplies"/>
    <s v="Effortless Monitoring: A Smart Blood Pressure Monitor That Delivers!"/>
    <s v="Complete"/>
    <s v="Valid"/>
    <s v="High(4-5)"/>
    <s v="AFFZVWC5SPCU5MRUDKCE42XSLEKA"/>
    <x v="0"/>
    <x v="0"/>
    <x v="1"/>
    <s v="February"/>
    <x v="0"/>
  </r>
  <r>
    <s v="AGKHFWX5JOUYXBYHJXODKEJSGFSA"/>
    <s v="PROD231"/>
    <x v="1"/>
    <d v="2025-02-19T10:24:29"/>
    <s v="Health, Wellness &amp; Medical Supplies"/>
    <s v="Pretty Easy to Use, Although Instructions Could be Clearer!"/>
    <s v="Complete"/>
    <s v="Valid"/>
    <s v="High(4-5)"/>
    <s v="AGKHFWX5JOUYXBYHJXODKEJSGFSA"/>
    <x v="0"/>
    <x v="0"/>
    <x v="1"/>
    <s v="February"/>
    <x v="0"/>
  </r>
  <r>
    <s v="AHFJ27N3RX7JBFNXM4CMWUD6OIAA"/>
    <s v="PROD232"/>
    <x v="0"/>
    <d v="2025-02-19T11:52:42"/>
    <s v="Health, Wellness &amp; Medical Supplies"/>
    <s v="Compact"/>
    <s v="Complete"/>
    <s v="Valid"/>
    <s v="High(4-5)"/>
    <s v="AHFJ27N3RX7JBFNXM4CMWUD6OIAA"/>
    <x v="0"/>
    <x v="0"/>
    <x v="1"/>
    <s v="February"/>
    <x v="0"/>
  </r>
  <r>
    <s v="AH5YADHB7S4AVOEGWVISWJI2GSQA"/>
    <s v="PROD233"/>
    <x v="0"/>
    <d v="2025-02-19T13:34:38"/>
    <s v="Health, Wellness &amp; Medical Supplies"/>
    <s v="The Blood Pressure Monitor That Doesnâ€™t Judge Your Extra Cup of Coffee"/>
    <s v="Complete"/>
    <s v="Valid"/>
    <s v="High(4-5)"/>
    <s v="AH5YADHB7S4AVOEGWVISWJI2GSQA"/>
    <x v="0"/>
    <x v="0"/>
    <x v="1"/>
    <s v="February"/>
    <x v="0"/>
  </r>
  <r>
    <s v="AHSXFPGEWTP6QM4CNETICMBUHODQ"/>
    <s v="PROD234"/>
    <x v="1"/>
    <d v="2025-02-19T20:41:42"/>
    <s v="Health, Wellness &amp; Medical Supplies"/>
    <s v="Small unit easy operation"/>
    <s v="Complete"/>
    <s v="Valid"/>
    <s v="High(4-5)"/>
    <s v="AHSXFPGEWTP6QM4CNETICMBUHODQ"/>
    <x v="0"/>
    <x v="0"/>
    <x v="1"/>
    <s v="February"/>
    <x v="0"/>
  </r>
  <r>
    <s v="AFF4GYZWGV2YX2TORPTV6OBXBDFQ"/>
    <s v="PROD235"/>
    <x v="0"/>
    <d v="2025-02-20T19:19:39"/>
    <s v="Health, Wellness &amp; Medical Supplies"/>
    <s v="Nice affordable BP checker!"/>
    <s v="Complete"/>
    <s v="Valid"/>
    <s v="High(4-5)"/>
    <s v="AFF4GYZWGV2YX2TORPTV6OBXBDFQ"/>
    <x v="0"/>
    <x v="0"/>
    <x v="1"/>
    <s v="February"/>
    <x v="0"/>
  </r>
  <r>
    <s v="AH6LSFSQCUT32TKOKWVTTHUBPOPA"/>
    <s v="PROD236"/>
    <x v="1"/>
    <d v="2025-02-20T19:52:26"/>
    <s v="Health, Wellness &amp; Medical Supplies"/>
    <s v="I love the IOS app"/>
    <s v="Complete"/>
    <s v="Valid"/>
    <s v="High(4-5)"/>
    <s v="AH6LSFSQCUT32TKOKWVTTHUBPOPA"/>
    <x v="0"/>
    <x v="0"/>
    <x v="1"/>
    <s v="February"/>
    <x v="0"/>
  </r>
  <r>
    <s v="AFXPDOSSCWBYCBXKXT3NVWM7TDYQ"/>
    <s v="PROD237"/>
    <x v="0"/>
    <d v="2025-02-20T21:07:54"/>
    <s v="Health, Wellness &amp; Medical Supplies"/>
    <s v="Love the App"/>
    <s v="Complete"/>
    <s v="Valid"/>
    <s v="High(4-5)"/>
    <s v="AFXPDOSSCWBYCBXKXT3NVWM7TDYQ"/>
    <x v="0"/>
    <x v="0"/>
    <x v="1"/>
    <s v="February"/>
    <x v="0"/>
  </r>
  <r>
    <s v="AEVPRW7N66QEVGCA5VQAGYYWYSVQ"/>
    <s v="PROD238"/>
    <x v="0"/>
    <d v="2025-02-21T00:50:48"/>
    <s v="Health, Wellness &amp; Medical Supplies"/>
    <s v="Another great iHealth product"/>
    <s v="Complete"/>
    <s v="Valid"/>
    <s v="High(4-5)"/>
    <s v="AEVPRW7N66QEVGCA5VQAGYYWYSVQ"/>
    <x v="0"/>
    <x v="0"/>
    <x v="1"/>
    <s v="February"/>
    <x v="0"/>
  </r>
  <r>
    <s v="AFLLM3XMQ2YE7VDTWQRGGXYSBR7A"/>
    <s v="PROD239"/>
    <x v="0"/>
    <d v="2025-02-21T07:49:06"/>
    <s v="Health, Wellness &amp; Medical Supplies"/>
    <s v="Blood Pressure monitor that works great."/>
    <s v="Complete"/>
    <s v="Valid"/>
    <s v="High(4-5)"/>
    <s v="AFLLM3XMQ2YE7VDTWQRGGXYSBR7A"/>
    <x v="0"/>
    <x v="0"/>
    <x v="1"/>
    <s v="February"/>
    <x v="0"/>
  </r>
  <r>
    <s v="AGWXEIUVZEVRKGWOCOLUDS2DNF3A"/>
    <s v="PROD240"/>
    <x v="0"/>
    <d v="2025-02-21T09:14:08"/>
    <s v="Health, Wellness &amp; Medical Supplies"/>
    <s v="Get this one!"/>
    <s v="Complete"/>
    <s v="Valid"/>
    <s v="High(4-5)"/>
    <s v="AGWXEIUVZEVRKGWOCOLUDS2DNF3A"/>
    <x v="0"/>
    <x v="0"/>
    <x v="1"/>
    <s v="February"/>
    <x v="0"/>
  </r>
  <r>
    <s v="AF4ZMR4PCXCFWKAT4KYXKEPWACSQ"/>
    <s v="PROD241"/>
    <x v="0"/>
    <d v="2025-02-21T10:35:04"/>
    <s v="Electronics"/>
    <s v="Rebel T7 Camera"/>
    <s v="Complete"/>
    <s v="Valid"/>
    <s v="High(4-5)"/>
    <s v="AF4ZMR4PCXCFWKAT4KYXKEPWACSQ"/>
    <x v="0"/>
    <x v="0"/>
    <x v="1"/>
    <s v="February"/>
    <x v="0"/>
  </r>
  <r>
    <s v="AGHP6YOFIPYGBDMPV64WTBTYUJYA"/>
    <s v="PROD242"/>
    <x v="0"/>
    <d v="2025-02-21T18:48:37"/>
    <s v="Electronics"/>
    <s v="It is a great package but a buy a new neck strap if you can"/>
    <s v="Complete"/>
    <s v="Valid"/>
    <s v="High(4-5)"/>
    <s v="AGHP6YOFIPYGBDMPV64WTBTYUJYA"/>
    <x v="0"/>
    <x v="0"/>
    <x v="1"/>
    <s v="February"/>
    <x v="0"/>
  </r>
  <r>
    <s v="AEC2GAOSFKZIISCVQRKHDDKQCROQ"/>
    <s v="PROD243"/>
    <x v="0"/>
    <d v="2025-02-22T03:41:02"/>
    <s v="Electronics"/>
    <s v="Great first DSLR camera!"/>
    <s v="Complete"/>
    <s v="Valid"/>
    <s v="High(4-5)"/>
    <s v="AEC2GAOSFKZIISCVQRKHDDKQCROQ"/>
    <x v="0"/>
    <x v="0"/>
    <x v="1"/>
    <s v="February"/>
    <x v="0"/>
  </r>
  <r>
    <s v="AHKCTGRGLED3HTFDBCH2UXC3KTRQ"/>
    <s v="PROD244"/>
    <x v="0"/>
    <d v="2025-02-22T16:48:39"/>
    <s v="Electronics"/>
    <s v="Good camera"/>
    <s v="Complete"/>
    <s v="Valid"/>
    <s v="High(4-5)"/>
    <s v="AHKCTGRGLED3HTFDBCH2UXC3KTRQ"/>
    <x v="0"/>
    <x v="0"/>
    <x v="1"/>
    <s v="February"/>
    <x v="0"/>
  </r>
  <r>
    <s v="AFNZSQOZP2A6ROCI7UKIVUPFXGNQ"/>
    <s v="PROD245"/>
    <x v="1"/>
    <d v="2025-02-23T00:20:59"/>
    <s v="Electronics"/>
    <s v="Great camera, easy to use but needs a power cord."/>
    <s v="Complete"/>
    <s v="Valid"/>
    <s v="High(4-5)"/>
    <s v="AFNZSQOZP2A6ROCI7UKIVUPFXGNQ"/>
    <x v="0"/>
    <x v="0"/>
    <x v="1"/>
    <s v="February"/>
    <x v="0"/>
  </r>
  <r>
    <s v="AG2QEMHG5PAZP3T2QHT76UHBV5PA"/>
    <s v="PROD246"/>
    <x v="0"/>
    <d v="2025-02-23T02:52:29"/>
    <s v="Electronics"/>
    <s v="Canon camera"/>
    <s v="Complete"/>
    <s v="Valid"/>
    <s v="High(4-5)"/>
    <s v="AG2QEMHG5PAZP3T2QHT76UHBV5PA"/>
    <x v="0"/>
    <x v="0"/>
    <x v="1"/>
    <s v="February"/>
    <x v="0"/>
  </r>
  <r>
    <s v="AF7WKHB6VZ5E7EKJDQZXP6AMCZRA"/>
    <s v="PROD247"/>
    <x v="0"/>
    <d v="2025-02-23T17:20:43"/>
    <s v="Electronics"/>
    <s v="Reliable camera.  Nice picture quality and easy for a novice to use."/>
    <s v="Complete"/>
    <s v="Valid"/>
    <s v="High(4-5)"/>
    <s v="AF7WKHB6VZ5E7EKJDQZXP6AMCZRA"/>
    <x v="0"/>
    <x v="0"/>
    <x v="1"/>
    <s v="February"/>
    <x v="0"/>
  </r>
  <r>
    <s v="AHHR5DD5WJPVPPHQSZ3PSJ3KB3SA"/>
    <s v="PROD248"/>
    <x v="0"/>
    <d v="2025-02-23T17:44:23"/>
    <s v="Electronics"/>
    <s v="Stay on Point"/>
    <s v="Complete"/>
    <s v="Valid"/>
    <s v="High(4-5)"/>
    <s v="AHHR5DD5WJPVPPHQSZ3PSJ3KB3SA"/>
    <x v="0"/>
    <x v="0"/>
    <x v="1"/>
    <s v="February"/>
    <x v="0"/>
  </r>
  <r>
    <s v="AE3X5IDIEIK6UAOTFLX3JQ7RB34Q"/>
    <s v="PROD249"/>
    <x v="1"/>
    <d v="2025-02-24T04:35:15"/>
    <s v="Electronics"/>
    <s v="Very Good overall"/>
    <s v="Complete"/>
    <s v="Valid"/>
    <s v="High(4-5)"/>
    <s v="AE3X5IDIEIK6UAOTFLX3JQ7RB34Q"/>
    <x v="0"/>
    <x v="0"/>
    <x v="1"/>
    <s v="February"/>
    <x v="0"/>
  </r>
  <r>
    <s v="AF4QZ7NEGKMWEA5TPRK5RPTO5KMA"/>
    <s v="PROD250"/>
    <x v="2"/>
    <d v="2025-02-24T05:26:56"/>
    <s v="Electronics"/>
    <s v="Rebel T7 Camera"/>
    <s v="Complete"/>
    <s v="Valid"/>
    <s v="Medium(3)"/>
    <s v="AF4QZ7NEGKMWEA5TPRK5RPTO5KMA"/>
    <x v="0"/>
    <x v="0"/>
    <x v="1"/>
    <s v="February"/>
    <x v="0"/>
  </r>
  <r>
    <s v="AE3IBEGUMEPONK6CY2FCXBQ5TCTQ"/>
    <s v="PROD251"/>
    <x v="0"/>
    <d v="2025-02-24T10:35:37"/>
    <s v="Electronics"/>
    <s v="Great"/>
    <s v="Complete"/>
    <s v="Valid"/>
    <s v="High(4-5)"/>
    <s v="AE3IBEGUMEPONK6CY2FCXBQ5TCTQ"/>
    <x v="0"/>
    <x v="0"/>
    <x v="1"/>
    <s v="February"/>
    <x v="0"/>
  </r>
  <r>
    <s v="AHTNQNNBP3CQFDSAOU5MUXMRBDEQ"/>
    <s v="PROD252"/>
    <x v="1"/>
    <d v="2025-02-25T05:44:17"/>
    <s v="Electronics"/>
    <s v="Capturing Moments with Excellence"/>
    <s v="Complete"/>
    <s v="Valid"/>
    <s v="High(4-5)"/>
    <s v="AHTNQNNBP3CQFDSAOU5MUXMRBDEQ"/>
    <x v="0"/>
    <x v="0"/>
    <x v="1"/>
    <s v="February"/>
    <x v="0"/>
  </r>
  <r>
    <s v="AGZPEFB552DZ6AZZKG6SVCYEHMGQ"/>
    <s v="PROD253"/>
    <x v="1"/>
    <d v="2025-02-25T11:39:35"/>
    <s v="Electronics"/>
    <s v="Camera bag to small for camera and accessories"/>
    <s v="Complete"/>
    <s v="Valid"/>
    <s v="High(4-5)"/>
    <s v="AGZPEFB552DZ6AZZKG6SVCYEHMGQ"/>
    <x v="0"/>
    <x v="0"/>
    <x v="1"/>
    <s v="February"/>
    <x v="0"/>
  </r>
  <r>
    <s v="AGJMSW4LH6FA45BDZ5PY75Q22CUQ"/>
    <s v="PROD254"/>
    <x v="1"/>
    <d v="2025-02-25T13:57:13"/>
    <s v="Electronics"/>
    <s v="Spectacular"/>
    <s v="Complete"/>
    <s v="Valid"/>
    <s v="High(4-5)"/>
    <s v="AGJMSW4LH6FA45BDZ5PY75Q22CUQ"/>
    <x v="0"/>
    <x v="0"/>
    <x v="1"/>
    <s v="February"/>
    <x v="0"/>
  </r>
  <r>
    <s v="AFXSYYR2F72DTEUJWTZWQWKR2RFQ"/>
    <s v="PROD255"/>
    <x v="0"/>
    <d v="2025-02-25T23:37:33"/>
    <s v="Electronics"/>
    <s v="Charger - EURO Plug"/>
    <s v="Complete"/>
    <s v="Valid"/>
    <s v="High(4-5)"/>
    <s v="AFXSYYR2F72DTEUJWTZWQWKR2RFQ"/>
    <x v="0"/>
    <x v="0"/>
    <x v="1"/>
    <s v="February"/>
    <x v="0"/>
  </r>
  <r>
    <s v="AFQMPCTZQACPW5WDCFBUUJLHSHFA"/>
    <s v="PROD256"/>
    <x v="0"/>
    <d v="2025-02-26T04:09:39"/>
    <s v="Electronics"/>
    <s v="Good quality camera set up!"/>
    <s v="Complete"/>
    <s v="Valid"/>
    <s v="High(4-5)"/>
    <s v="AFQMPCTZQACPW5WDCFBUUJLHSHFA"/>
    <x v="0"/>
    <x v="0"/>
    <x v="1"/>
    <s v="February"/>
    <x v="0"/>
  </r>
  <r>
    <s v="AH4XPUB25VGRF47YNAMHB26C5VCQ"/>
    <s v="PROD257"/>
    <x v="2"/>
    <d v="2025-02-26T12:48:31"/>
    <s v="Electronics"/>
    <s v="Less than $20 worth of extra &quot;lenses&quot;."/>
    <s v="Complete"/>
    <s v="Valid"/>
    <s v="Medium(3)"/>
    <s v="AH4XPUB25VGRF47YNAMHB26C5VCQ"/>
    <x v="0"/>
    <x v="0"/>
    <x v="1"/>
    <s v="February"/>
    <x v="0"/>
  </r>
  <r>
    <s v="AESQZEJCXKP4AZWAUAWBPA7WWV2A"/>
    <s v="PROD258"/>
    <x v="2"/>
    <d v="2025-02-27T05:26:18"/>
    <s v="Electronics"/>
    <s v="Camera is great. Don't get the Bundle."/>
    <s v="Complete"/>
    <s v="Valid"/>
    <s v="Medium(3)"/>
    <s v="AESQZEJCXKP4AZWAUAWBPA7WWV2A"/>
    <x v="0"/>
    <x v="0"/>
    <x v="1"/>
    <s v="February"/>
    <x v="0"/>
  </r>
  <r>
    <s v="AEVHACNSBYPSDWXHVRUX4XVVDOWA"/>
    <s v="PROD259"/>
    <x v="0"/>
    <d v="2025-02-27T07:27:52"/>
    <s v="Electronics"/>
    <s v="Great value, Good Package, not all &quot;Canon&quot; equipment"/>
    <s v="Complete"/>
    <s v="Valid"/>
    <s v="High(4-5)"/>
    <s v="AEVHACNSBYPSDWXHVRUX4XVVDOWA"/>
    <x v="0"/>
    <x v="0"/>
    <x v="1"/>
    <s v="February"/>
    <x v="0"/>
  </r>
  <r>
    <s v="AFTOHB7MHDEXQ37KTXGHUWWTMIXQ"/>
    <s v="PROD260"/>
    <x v="0"/>
    <d v="2025-02-27T12:20:02"/>
    <s v="Electronics"/>
    <s v="Easy to use"/>
    <s v="Complete"/>
    <s v="Valid"/>
    <s v="High(4-5)"/>
    <s v="AFTOHB7MHDEXQ37KTXGHUWWTMIXQ"/>
    <x v="0"/>
    <x v="0"/>
    <x v="1"/>
    <s v="February"/>
    <x v="0"/>
  </r>
  <r>
    <s v="AFX6EN2AHOICHIIGWUQ7GHBI2BAQ"/>
    <s v="PROD261"/>
    <x v="0"/>
    <d v="2025-02-27T17:00:34"/>
    <s v="Electronics"/>
    <s v="Perfect DSLR camera for starters"/>
    <s v="Complete"/>
    <s v="Valid"/>
    <s v="High(4-5)"/>
    <s v="AFX6EN2AHOICHIIGWUQ7GHBI2BAQ"/>
    <x v="0"/>
    <x v="0"/>
    <x v="1"/>
    <s v="February"/>
    <x v="0"/>
  </r>
  <r>
    <s v="AH6TYYXG6TSGI2MYOLCO34ICHCRA"/>
    <s v="PROD262"/>
    <x v="1"/>
    <d v="2025-02-27T20:40:54"/>
    <s v="Electronics"/>
    <s v="Beginner, feels good to use"/>
    <s v="Complete"/>
    <s v="Valid"/>
    <s v="High(4-5)"/>
    <s v="AH6TYYXG6TSGI2MYOLCO34ICHCRA"/>
    <x v="0"/>
    <x v="0"/>
    <x v="1"/>
    <s v="February"/>
    <x v="0"/>
  </r>
  <r>
    <s v="AF6KOXT4UGGVCPICL6KICX6G6SSQ"/>
    <s v="PROD263"/>
    <x v="0"/>
    <d v="2025-02-27T21:17:11"/>
    <s v="Electronics"/>
    <s v="Very good quality"/>
    <s v="Complete"/>
    <s v="Valid"/>
    <s v="High(4-5)"/>
    <s v="AF6KOXT4UGGVCPICL6KICX6G6SSQ"/>
    <x v="0"/>
    <x v="0"/>
    <x v="1"/>
    <s v="February"/>
    <x v="0"/>
  </r>
  <r>
    <s v="AENXR7IOHGOW4QY5VPVSUNJ4IROA"/>
    <s v="PROD264"/>
    <x v="0"/>
    <d v="2025-02-27T22:37:20"/>
    <s v="Electronics"/>
    <s v="Amazing Camera, &quot;Okay&quot; bundle"/>
    <s v="Complete"/>
    <s v="Valid"/>
    <s v="High(4-5)"/>
    <s v="AENXR7IOHGOW4QY5VPVSUNJ4IROA"/>
    <x v="0"/>
    <x v="0"/>
    <x v="1"/>
    <s v="February"/>
    <x v="0"/>
  </r>
  <r>
    <s v="AFA5XGQO7JDKBFP3CNZEVMUNU3KA"/>
    <s v="PROD265"/>
    <x v="2"/>
    <d v="2025-02-28T13:50:37"/>
    <s v="Electronics"/>
    <s v="Unsure about value of this"/>
    <s v="Complete"/>
    <s v="Valid"/>
    <s v="Medium(3)"/>
    <s v="AFA5XGQO7JDKBFP3CNZEVMUNU3KA"/>
    <x v="0"/>
    <x v="0"/>
    <x v="1"/>
    <s v="February"/>
    <x v="0"/>
  </r>
  <r>
    <s v="AHFTHBWQFOEXNOECLHIMSZ5MNT4Q"/>
    <s v="PROD266"/>
    <x v="1"/>
    <d v="2025-02-28T22:11:53"/>
    <s v="Electronics"/>
    <s v="Piece of bundle missing"/>
    <s v="Complete"/>
    <s v="Valid"/>
    <s v="High(4-5)"/>
    <s v="AHFTHBWQFOEXNOECLHIMSZ5MNT4Q"/>
    <x v="0"/>
    <x v="0"/>
    <x v="1"/>
    <s v="February"/>
    <x v="0"/>
  </r>
  <r>
    <s v="AGOVDIJJWG5REAIXCEBVFGI6EPHQ"/>
    <s v="PROD267"/>
    <x v="2"/>
    <d v="2025-03-01T01:43:27"/>
    <s v="Electronics"/>
    <s v="Forget the &quot;Bundle&quot;"/>
    <s v="Complete"/>
    <s v="Valid"/>
    <s v="Medium(3)"/>
    <s v="AGOVDIJJWG5REAIXCEBVFGI6EPHQ"/>
    <x v="0"/>
    <x v="0"/>
    <x v="2"/>
    <s v="March"/>
    <x v="0"/>
  </r>
  <r>
    <s v="AHTESKCXKMXEOBN5MGTHBP4YGY3A"/>
    <s v="PROD268"/>
    <x v="0"/>
    <d v="2025-03-01T04:18:23"/>
    <s v="Electronics"/>
    <s v="LOVE LOVE LOVE"/>
    <s v="Complete"/>
    <s v="Valid"/>
    <s v="High(4-5)"/>
    <s v="AHTESKCXKMXEOBN5MGTHBP4YGY3A"/>
    <x v="0"/>
    <x v="0"/>
    <x v="2"/>
    <s v="March"/>
    <x v="0"/>
  </r>
  <r>
    <s v="AH3NLHDJTNK3E4H56XLVIJMLGCLA"/>
    <s v="PROD269"/>
    <x v="0"/>
    <d v="2025-03-01T08:14:53"/>
    <s v="Electronics"/>
    <s v="Iâ€™m a Canon Fan"/>
    <s v="Complete"/>
    <s v="Valid"/>
    <s v="High(4-5)"/>
    <s v="AH3NLHDJTNK3E4H56XLVIJMLGCLA"/>
    <x v="0"/>
    <x v="0"/>
    <x v="2"/>
    <s v="March"/>
    <x v="0"/>
  </r>
  <r>
    <s v="AFHN77KSITWMIXXTP6A7J4S3WH7Q"/>
    <s v="PROD270"/>
    <x v="0"/>
    <d v="2025-03-01T08:33:54"/>
    <s v="Electronics"/>
    <s v="Perfect starter kit"/>
    <s v="Complete"/>
    <s v="Valid"/>
    <s v="High(4-5)"/>
    <s v="AFHN77KSITWMIXXTP6A7J4S3WH7Q"/>
    <x v="0"/>
    <x v="0"/>
    <x v="2"/>
    <s v="March"/>
    <x v="0"/>
  </r>
  <r>
    <s v="AHUST5J4ZL6U4NW4I2SW5TFTAKEQ"/>
    <s v="PROD271"/>
    <x v="0"/>
    <d v="2025-03-01T08:35:03"/>
    <s v="Grocery &amp; Gourmet Food"/>
    <s v="Delicious Cheese Powder!"/>
    <s v="Complete"/>
    <s v="Valid"/>
    <s v="High(4-5)"/>
    <s v="AHUST5J4ZL6U4NW4I2SW5TFTAKEQ"/>
    <x v="0"/>
    <x v="0"/>
    <x v="2"/>
    <s v="March"/>
    <x v="0"/>
  </r>
  <r>
    <s v="AGBC2NTWPTX4DYITK7RHTP5BGF7A"/>
    <s v="PROD272"/>
    <x v="0"/>
    <d v="2025-03-01T09:58:51"/>
    <s v="Grocery &amp; Gourmet Food"/>
    <s v="Love this cheese product"/>
    <s v="Complete"/>
    <s v="Valid"/>
    <s v="High(4-5)"/>
    <s v="AGBC2NTWPTX4DYITK7RHTP5BGF7A"/>
    <x v="0"/>
    <x v="0"/>
    <x v="2"/>
    <s v="March"/>
    <x v="0"/>
  </r>
  <r>
    <s v="AESDS6RIZIFXYY5NFDRMCRGHCHKA"/>
    <s v="PROD273"/>
    <x v="0"/>
    <d v="2025-03-01T19:06:53"/>
    <s v="Grocery &amp; Gourmet Food"/>
    <s v="Better than Kraft Macaroni and Cheese sauce, versatile, large package."/>
    <s v="Complete"/>
    <s v="Valid"/>
    <s v="High(4-5)"/>
    <s v="AESDS6RIZIFXYY5NFDRMCRGHCHKA"/>
    <x v="0"/>
    <x v="0"/>
    <x v="2"/>
    <s v="March"/>
    <x v="0"/>
  </r>
  <r>
    <s v="AFUJAPYW2DB3HJEPKBJ4V4L2XWPA"/>
    <s v="PROD274"/>
    <x v="1"/>
    <d v="2025-03-01T22:45:03"/>
    <s v="Grocery &amp; Gourmet Food"/>
    <s v="Not Kraft"/>
    <s v="Complete"/>
    <s v="Valid"/>
    <s v="High(4-5)"/>
    <s v="AFUJAPYW2DB3HJEPKBJ4V4L2XWPA"/>
    <x v="0"/>
    <x v="0"/>
    <x v="2"/>
    <s v="March"/>
    <x v="0"/>
  </r>
  <r>
    <s v="AF2BLE54TEMGZ546U763ZHZRXC4A"/>
    <s v="PROD275"/>
    <x v="0"/>
    <d v="2025-03-02T00:32:29"/>
    <s v="Grocery &amp; Gourmet Food"/>
    <s v="looooong term pantry, emergency prep, 25 year shelf life unopened, stacking calories"/>
    <s v="Complete"/>
    <s v="Valid"/>
    <s v="High(4-5)"/>
    <s v="AF2BLE54TEMGZ546U763ZHZRXC4A"/>
    <x v="1"/>
    <x v="0"/>
    <x v="2"/>
    <s v="March"/>
    <x v="0"/>
  </r>
  <r>
    <s v="AEA2R566HRPLDPMCTHYRLPZLCGUQ"/>
    <s v="PROD276"/>
    <x v="0"/>
    <d v="2025-03-02T02:48:39"/>
    <s v="Grocery &amp; Gourmet Food"/>
    <s v="Item just as described."/>
    <s v="Complete"/>
    <s v="Valid"/>
    <s v="High(4-5)"/>
    <s v="AEA2R566HRPLDPMCTHYRLPZLCGUQ"/>
    <x v="0"/>
    <x v="0"/>
    <x v="2"/>
    <s v="March"/>
    <x v="0"/>
  </r>
  <r>
    <s v="AGN5E2XZAD5HGDXNY462UYI5XAJQ"/>
    <s v="PROD277"/>
    <x v="0"/>
    <d v="2025-03-02T08:52:46"/>
    <s v="Grocery &amp; Gourmet Food"/>
    <s v="Supplies for bulk Mac n Cheese"/>
    <s v="Complete"/>
    <s v="Valid"/>
    <s v="High(4-5)"/>
    <s v="AGN5E2XZAD5HGDXNY462UYI5XAJQ"/>
    <x v="0"/>
    <x v="0"/>
    <x v="2"/>
    <s v="March"/>
    <x v="0"/>
  </r>
  <r>
    <s v="AH5PIKFXD5X6CE7ABYQEUSKWANDQ"/>
    <s v="PROD278"/>
    <x v="2"/>
    <d v="2025-03-02T09:10:26"/>
    <s v="Grocery &amp; Gourmet Food"/>
    <s v="Cheese Powder"/>
    <s v="Complete"/>
    <s v="Valid"/>
    <s v="Medium(3)"/>
    <s v="AH5PIKFXD5X6CE7ABYQEUSKWANDQ"/>
    <x v="0"/>
    <x v="0"/>
    <x v="2"/>
    <s v="March"/>
    <x v="0"/>
  </r>
  <r>
    <s v="AGZMI42HM5KQMEPAEZ66WZWWXEFA"/>
    <s v="PROD279"/>
    <x v="1"/>
    <d v="2025-03-02T18:59:23"/>
    <s v="Grocery &amp; Gourmet Food"/>
    <s v="Tasty, Handy, Tastes like cheese, but lots of sodium"/>
    <s v="Complete"/>
    <s v="Valid"/>
    <s v="High(4-5)"/>
    <s v="AGZMI42HM5KQMEPAEZ66WZWWXEFA"/>
    <x v="0"/>
    <x v="0"/>
    <x v="2"/>
    <s v="March"/>
    <x v="0"/>
  </r>
  <r>
    <s v="AF5RIYLOWQ5RGIGVAFYEHM3H46VQ"/>
    <s v="PROD280"/>
    <x v="0"/>
    <d v="2025-03-02T23:52:41"/>
    <s v="Grocery &amp; Gourmet Food"/>
    <s v="I believe it's cheddar"/>
    <s v="Complete"/>
    <s v="Valid"/>
    <s v="High(4-5)"/>
    <s v="AF5RIYLOWQ5RGIGVAFYEHM3H46VQ"/>
    <x v="0"/>
    <x v="0"/>
    <x v="2"/>
    <s v="March"/>
    <x v="0"/>
  </r>
  <r>
    <s v="AHA24MQV7CXUYHC4E6T2LEDFOH2Q"/>
    <s v="PROD281"/>
    <x v="2"/>
    <d v="2025-03-03T03:22:45"/>
    <s v="Grocery &amp; Gourmet Food"/>
    <s v="Decent but  misses the mark"/>
    <s v="Complete"/>
    <s v="Valid"/>
    <s v="Medium(3)"/>
    <s v="AHA24MQV7CXUYHC4E6T2LEDFOH2Q"/>
    <x v="0"/>
    <x v="0"/>
    <x v="2"/>
    <s v="March"/>
    <x v="0"/>
  </r>
  <r>
    <s v="AGWCLEHBIOPEV2HCDI5Y25QSL6RA"/>
    <s v="PROD282"/>
    <x v="0"/>
    <d v="2025-03-03T06:18:25"/>
    <s v="Grocery &amp; Gourmet Food"/>
    <s v="Tastes great but be aware-"/>
    <s v="Complete"/>
    <s v="Valid"/>
    <s v="High(4-5)"/>
    <s v="AGWCLEHBIOPEV2HCDI5Y25QSL6RA"/>
    <x v="0"/>
    <x v="0"/>
    <x v="2"/>
    <s v="March"/>
    <x v="0"/>
  </r>
  <r>
    <s v="AGQ2TSBBVKJQQCIBQQVSNB256PTA"/>
    <s v="PROD283"/>
    <x v="0"/>
    <d v="2025-03-03T08:26:22"/>
    <s v="Grocery &amp; Gourmet Food"/>
    <s v="Nice to keep on hand! Highly recommend!"/>
    <s v="Complete"/>
    <s v="Valid"/>
    <s v="High(4-5)"/>
    <s v="AGQ2TSBBVKJQQCIBQQVSNB256PTA"/>
    <x v="0"/>
    <x v="0"/>
    <x v="2"/>
    <s v="March"/>
    <x v="0"/>
  </r>
  <r>
    <s v="AE2MJATCXASYYSC6P4YBUJBGPUBQ"/>
    <s v="PROD284"/>
    <x v="2"/>
    <d v="2025-03-03T10:08:13"/>
    <s v="Grocery &amp; Gourmet Food"/>
    <s v="If vanilla pudding were cheese flavored"/>
    <s v="Complete"/>
    <s v="Valid"/>
    <s v="Medium(3)"/>
    <s v="AE2MJATCXASYYSC6P4YBUJBGPUBQ"/>
    <x v="0"/>
    <x v="0"/>
    <x v="2"/>
    <s v="March"/>
    <x v="0"/>
  </r>
  <r>
    <s v="AGDWQDNBBYRU2Z532RZEHU6AKDMA"/>
    <s v="PROD285"/>
    <x v="0"/>
    <d v="2025-03-03T12:11:29"/>
    <s v="Grocery &amp; Gourmet Food"/>
    <s v="love it"/>
    <s v="Complete"/>
    <s v="Valid"/>
    <s v="High(4-5)"/>
    <s v="AGDWQDNBBYRU2Z532RZEHU6AKDMA"/>
    <x v="0"/>
    <x v="0"/>
    <x v="2"/>
    <s v="March"/>
    <x v="0"/>
  </r>
  <r>
    <s v="AFECXW3ALJPA7GX2PFT5XXOWDNKA"/>
    <s v="PROD286"/>
    <x v="1"/>
    <d v="2025-03-03T19:27:33"/>
    <s v="Grocery &amp; Gourmet Food"/>
    <s v="Pretty good but not good on its own"/>
    <s v="Complete"/>
    <s v="Valid"/>
    <s v="High(4-5)"/>
    <s v="AFECXW3ALJPA7GX2PFT5XXOWDNKA"/>
    <x v="0"/>
    <x v="0"/>
    <x v="2"/>
    <s v="March"/>
    <x v="0"/>
  </r>
  <r>
    <s v="AGGRVANKCCCQETJ6FGKI2H5PZAHQ"/>
    <s v="PROD287"/>
    <x v="0"/>
    <d v="2025-03-03T19:49:53"/>
    <s v="Grocery &amp; Gourmet Food"/>
    <s v="Great for long term food storage"/>
    <s v="Complete"/>
    <s v="Valid"/>
    <s v="High(4-5)"/>
    <s v="AGGRVANKCCCQETJ6FGKI2H5PZAHQ"/>
    <x v="0"/>
    <x v="0"/>
    <x v="2"/>
    <s v="March"/>
    <x v="0"/>
  </r>
  <r>
    <s v="AE5IJONLM63VTRKFRULZGRDUKBTQ"/>
    <s v="PROD288"/>
    <x v="0"/>
    <d v="2025-03-04T00:07:57"/>
    <s v="Grocery &amp; Gourmet Food"/>
    <s v="Arrived in excellent shape. 15 months old but 30% off coupon made it worth while."/>
    <s v="Complete"/>
    <s v="Valid"/>
    <s v="High(4-5)"/>
    <s v="AE5IJONLM63VTRKFRULZGRDUKBTQ"/>
    <x v="0"/>
    <x v="0"/>
    <x v="2"/>
    <s v="March"/>
    <x v="0"/>
  </r>
  <r>
    <s v="AEVYOPJQBAWABWO632V43TTCPMQQ"/>
    <s v="PROD289"/>
    <x v="0"/>
    <d v="2025-03-04T03:08:25"/>
    <s v="Grocery &amp; Gourmet Food"/>
    <s v="Great taste, easy to use, LOTS in the can"/>
    <s v="Complete"/>
    <s v="Valid"/>
    <s v="High(4-5)"/>
    <s v="AEVYOPJQBAWABWO632V43TTCPMQQ"/>
    <x v="0"/>
    <x v="0"/>
    <x v="2"/>
    <s v="March"/>
    <x v="0"/>
  </r>
  <r>
    <s v="AGINFXY5FEPZF57RHY4ZSI3HVJLA"/>
    <s v="PROD290"/>
    <x v="0"/>
    <d v="2025-03-04T10:59:46"/>
    <s v="Grocery &amp; Gourmet Food"/>
    <s v="Super fast shipping just as pictured!"/>
    <s v="Complete"/>
    <s v="Valid"/>
    <s v="High(4-5)"/>
    <s v="AGINFXY5FEPZF57RHY4ZSI3HVJLA"/>
    <x v="0"/>
    <x v="0"/>
    <x v="2"/>
    <s v="March"/>
    <x v="0"/>
  </r>
  <r>
    <s v="AFUWHVGJIEWEIULKLQRTME3UJPQQ"/>
    <s v="PROD291"/>
    <x v="0"/>
    <d v="2025-03-04T17:44:46"/>
    <s v="Toys, Games &amp; Hobbies"/>
    <s v="Checkmate in Style: The Perfect Blend of Tradition and Portability!"/>
    <s v="Complete"/>
    <s v="Valid"/>
    <s v="High(4-5)"/>
    <s v="AFUWHVGJIEWEIULKLQRTME3UJPQQ"/>
    <x v="0"/>
    <x v="0"/>
    <x v="2"/>
    <s v="March"/>
    <x v="0"/>
  </r>
  <r>
    <s v="AEHK4Q6AXU7DLWSIGWR5QOKK2YEA"/>
    <s v="PROD292"/>
    <x v="0"/>
    <d v="2025-03-04T18:03:11"/>
    <s v="Toys, Games &amp; Hobbies"/>
    <s v="Very sturdy"/>
    <s v="Complete"/>
    <s v="Valid"/>
    <s v="High(4-5)"/>
    <s v="AEHK4Q6AXU7DLWSIGWR5QOKK2YEA"/>
    <x v="0"/>
    <x v="0"/>
    <x v="2"/>
    <s v="March"/>
    <x v="0"/>
  </r>
  <r>
    <s v="AG7SMCXVRNWIHT4NBVB6QNDSN5OA"/>
    <s v="PROD293"/>
    <x v="0"/>
    <d v="2025-03-05T02:37:34"/>
    <s v="Toys, Games &amp; Hobbies"/>
    <s v="Excellent Magnetic Chess Set !"/>
    <s v="Complete"/>
    <s v="Valid"/>
    <s v="High(4-5)"/>
    <s v="AG7SMCXVRNWIHT4NBVB6QNDSN5OA"/>
    <x v="0"/>
    <x v="0"/>
    <x v="2"/>
    <s v="March"/>
    <x v="0"/>
  </r>
  <r>
    <s v="AGQ72UQUDFKEB4CN6VXHSTGUO6AQ"/>
    <s v="PROD294"/>
    <x v="0"/>
    <d v="2025-03-05T04:02:45"/>
    <s v="Toys, Games &amp; Hobbies"/>
    <s v="Beautiful chess set that travels well!"/>
    <s v="Complete"/>
    <s v="Valid"/>
    <s v="High(4-5)"/>
    <s v="AGQ72UQUDFKEB4CN6VXHSTGUO6AQ"/>
    <x v="0"/>
    <x v="0"/>
    <x v="2"/>
    <s v="March"/>
    <x v="0"/>
  </r>
  <r>
    <s v="AH46RSX2Z4NHX36B6UMCEFEEHYLQ"/>
    <s v="PROD295"/>
    <x v="1"/>
    <d v="2025-03-05T11:01:17"/>
    <s v="Toys, Games &amp; Hobbies"/>
    <s v="Nice Set. Good Price."/>
    <s v="Complete"/>
    <s v="Valid"/>
    <s v="High(4-5)"/>
    <s v="AH46RSX2Z4NHX36B6UMCEFEEHYLQ"/>
    <x v="0"/>
    <x v="0"/>
    <x v="2"/>
    <s v="March"/>
    <x v="0"/>
  </r>
  <r>
    <s v="AHWS7UTVIWIQN67MVYIJVABEMXHA"/>
    <s v="PROD296"/>
    <x v="0"/>
    <d v="2025-03-05T14:24:28"/>
    <s v="Toys, Games &amp; Hobbies"/>
    <s v="Great Quality for the price."/>
    <s v="Complete"/>
    <s v="Valid"/>
    <s v="High(4-5)"/>
    <s v="AHWS7UTVIWIQN67MVYIJVABEMXHA"/>
    <x v="0"/>
    <x v="0"/>
    <x v="2"/>
    <s v="March"/>
    <x v="0"/>
  </r>
  <r>
    <s v="AGEOPVR2EZFXK4VKO4J5AE6LORIA"/>
    <s v="PROD297"/>
    <x v="0"/>
    <d v="2025-03-05T22:31:45"/>
    <s v="Toys, Games &amp; Hobbies"/>
    <s v="Solid quality."/>
    <s v="Complete"/>
    <s v="Valid"/>
    <s v="High(4-5)"/>
    <s v="AGEOPVR2EZFXK4VKO4J5AE6LORIA"/>
    <x v="1"/>
    <x v="0"/>
    <x v="2"/>
    <s v="March"/>
    <x v="0"/>
  </r>
  <r>
    <s v="AE5HAXSSIX6WJ4MWWH77XKXF45GQ"/>
    <s v="PROD298"/>
    <x v="0"/>
    <d v="2025-03-06T02:19:42"/>
    <s v="Toys, Games &amp; Hobbies"/>
    <s v="Beautifully crafted"/>
    <s v="Complete"/>
    <s v="Valid"/>
    <s v="High(4-5)"/>
    <s v="AE5HAXSSIX6WJ4MWWH77XKXF45GQ"/>
    <x v="0"/>
    <x v="0"/>
    <x v="2"/>
    <s v="March"/>
    <x v="0"/>
  </r>
  <r>
    <s v="AFIW7QXGVIKQ3SJRNZP574EKP6MQ"/>
    <s v="PROD299"/>
    <x v="0"/>
    <d v="2025-03-06T03:05:41"/>
    <s v="Toys, Games &amp; Hobbies"/>
    <s v="Great Quality!"/>
    <s v="Complete"/>
    <s v="Valid"/>
    <s v="High(4-5)"/>
    <s v="AFIW7QXGVIKQ3SJRNZP574EKP6MQ"/>
    <x v="0"/>
    <x v="0"/>
    <x v="2"/>
    <s v="March"/>
    <x v="0"/>
  </r>
  <r>
    <s v="AF26PPW7YOCTQ4PFKODTOZYGEZHQ"/>
    <s v="PROD300"/>
    <x v="0"/>
    <d v="2025-03-06T10:30:44"/>
    <s v="Toys, Games &amp; Hobbies"/>
    <s v="Beautiful set"/>
    <s v="Complete"/>
    <s v="Valid"/>
    <s v="High(4-5)"/>
    <s v="AF26PPW7YOCTQ4PFKODTOZYGEZHQ"/>
    <x v="0"/>
    <x v="0"/>
    <x v="2"/>
    <s v="March"/>
    <x v="0"/>
  </r>
  <r>
    <s v="AF326PRBN45WYA7IGCWBXOPULBNQ"/>
    <s v="PROD301"/>
    <x v="1"/>
    <d v="2025-03-06T14:07:54"/>
    <s v="Toys, Games &amp; Hobbies"/>
    <s v="Nice except for checkers."/>
    <s v="Complete"/>
    <s v="Valid"/>
    <s v="High(4-5)"/>
    <s v="AF326PRBN45WYA7IGCWBXOPULBNQ"/>
    <x v="0"/>
    <x v="0"/>
    <x v="2"/>
    <s v="March"/>
    <x v="0"/>
  </r>
  <r>
    <s v="AGJXWNDDKQXM2QYSEWBD5H45W2XA"/>
    <s v="PROD302"/>
    <x v="0"/>
    <d v="2025-03-06T14:37:55"/>
    <s v="Toys, Games &amp; Hobbies"/>
    <s v="very pleased !!!"/>
    <s v="Complete"/>
    <s v="Valid"/>
    <s v="High(4-5)"/>
    <s v="AGJXWNDDKQXM2QYSEWBD5H45W2XA"/>
    <x v="0"/>
    <x v="0"/>
    <x v="2"/>
    <s v="March"/>
    <x v="0"/>
  </r>
  <r>
    <s v="AGIXZNTB7XZMGZPLW7J4VQCAJKWA"/>
    <s v="PROD303"/>
    <x v="0"/>
    <d v="2025-03-07T03:54:29"/>
    <s v="Toys, Games &amp; Hobbies"/>
    <s v="This is what I wanted, high quality and beautiful!"/>
    <s v="Complete"/>
    <s v="Valid"/>
    <s v="High(4-5)"/>
    <s v="AGIXZNTB7XZMGZPLW7J4VQCAJKWA"/>
    <x v="0"/>
    <x v="0"/>
    <x v="2"/>
    <s v="March"/>
    <x v="0"/>
  </r>
  <r>
    <s v="AGZP4U474HLGQGAT3ARDADAZHBOA"/>
    <s v="PROD304"/>
    <x v="0"/>
    <d v="2025-03-07T21:38:18"/>
    <s v="Toys, Games &amp; Hobbies"/>
    <s v="Magnetic chess boardâ€¦LOVE!"/>
    <s v="Complete"/>
    <s v="Valid"/>
    <s v="High(4-5)"/>
    <s v="AGZP4U474HLGQGAT3ARDADAZHBOA"/>
    <x v="0"/>
    <x v="0"/>
    <x v="2"/>
    <s v="March"/>
    <x v="0"/>
  </r>
  <r>
    <s v="AFHBL6TP4XPEUXCZRFBIQFVSWQVA"/>
    <s v="PROD305"/>
    <x v="0"/>
    <d v="2025-03-08T00:21:44"/>
    <s v="Toys, Games &amp; Hobbies"/>
    <s v="Beautiful chess set"/>
    <s v="Complete"/>
    <s v="Valid"/>
    <s v="High(4-5)"/>
    <s v="AFHBL6TP4XPEUXCZRFBIQFVSWQVA"/>
    <x v="0"/>
    <x v="0"/>
    <x v="2"/>
    <s v="March"/>
    <x v="0"/>
  </r>
  <r>
    <s v="AFANMTP7YWG4HCU2SEH4LVUT7XLA"/>
    <s v="PROD306"/>
    <x v="0"/>
    <d v="2025-03-08T11:07:40"/>
    <s v="Toys, Games &amp; Hobbies"/>
    <s v="Chess game set! I liked that it was portable"/>
    <s v="Complete"/>
    <s v="Valid"/>
    <s v="High(4-5)"/>
    <s v="AFANMTP7YWG4HCU2SEH4LVUT7XLA"/>
    <x v="0"/>
    <x v="0"/>
    <x v="2"/>
    <s v="March"/>
    <x v="0"/>
  </r>
  <r>
    <s v="AFCAB5QSPSWKHTWQ3XEHYGMTXBVA"/>
    <s v="PROD307"/>
    <x v="0"/>
    <d v="2025-03-09T12:03:34"/>
    <s v="Toys, Games &amp; Hobbies"/>
    <s v="Great quality!"/>
    <s v="Complete"/>
    <s v="Valid"/>
    <s v="High(4-5)"/>
    <s v="AFCAB5QSPSWKHTWQ3XEHYGMTXBVA"/>
    <x v="0"/>
    <x v="0"/>
    <x v="2"/>
    <s v="March"/>
    <x v="0"/>
  </r>
  <r>
    <s v="AHBH6ENRQ5GAMF625UH6X2NDDXNQ"/>
    <s v="PROD308"/>
    <x v="0"/>
    <d v="2025-03-09T14:03:08"/>
    <s v="Toys, Games &amp; Hobbies"/>
    <s v="Magnets are strong"/>
    <s v="Complete"/>
    <s v="Valid"/>
    <s v="High(4-5)"/>
    <s v="AHBH6ENRQ5GAMF625UH6X2NDDXNQ"/>
    <x v="0"/>
    <x v="0"/>
    <x v="2"/>
    <s v="March"/>
    <x v="0"/>
  </r>
  <r>
    <s v="AENBOCOZCJNDWNMU5DX6V7MMIEAQ"/>
    <s v="PROD309"/>
    <x v="0"/>
    <d v="2025-03-09T23:45:52"/>
    <s v="Toys, Games &amp; Hobbies"/>
    <s v="really nice set"/>
    <s v="Complete"/>
    <s v="Valid"/>
    <s v="High(4-5)"/>
    <s v="AENBOCOZCJNDWNMU5DX6V7MMIEAQ"/>
    <x v="0"/>
    <x v="0"/>
    <x v="2"/>
    <s v="March"/>
    <x v="0"/>
  </r>
  <r>
    <s v="AGTRDY5HAXRVN7UBZTXSOFFGPKHQ"/>
    <s v="PROD310"/>
    <x v="0"/>
    <d v="2025-03-10T00:53:45"/>
    <s v="Toys, Games &amp; Hobbies"/>
    <s v="Love it"/>
    <s v="Complete"/>
    <s v="Valid"/>
    <s v="High(4-5)"/>
    <s v="AGTRDY5HAXRVN7UBZTXSOFFGPKHQ"/>
    <x v="0"/>
    <x v="0"/>
    <x v="2"/>
    <s v="March"/>
    <x v="0"/>
  </r>
  <r>
    <s v="AGDOPWXF6VZ7NTNAV3HPI4BH32PQ"/>
    <s v="PROD311"/>
    <x v="0"/>
    <d v="2025-03-10T05:05:02"/>
    <s v="Grocery &amp; Gourmet Food"/>
    <s v="Great Value"/>
    <s v="Complete"/>
    <s v="Valid"/>
    <s v="High(4-5)"/>
    <s v="AGDOPWXF6VZ7NTNAV3HPI4BH32PQ"/>
    <x v="0"/>
    <x v="0"/>
    <x v="2"/>
    <s v="March"/>
    <x v="0"/>
  </r>
  <r>
    <s v="AGX222DMXY7RVWW7E4GETHR6QYEQ"/>
    <s v="PROD312"/>
    <x v="0"/>
    <d v="2025-03-10T07:22:57"/>
    <s v="Grocery &amp; Gourmet Food"/>
    <s v="Very good variety"/>
    <s v="Complete"/>
    <s v="Valid"/>
    <s v="High(4-5)"/>
    <s v="AGX222DMXY7RVWW7E4GETHR6QYEQ"/>
    <x v="0"/>
    <x v="0"/>
    <x v="2"/>
    <s v="March"/>
    <x v="0"/>
  </r>
  <r>
    <s v="AFEASF3J43HK4QPVTGBMBGR4KVVA"/>
    <s v="PROD313"/>
    <x v="0"/>
    <d v="2025-03-10T09:42:55"/>
    <s v="Grocery &amp; Gourmet Food"/>
    <s v="Same good old products"/>
    <s v="Complete"/>
    <s v="Valid"/>
    <s v="High(4-5)"/>
    <s v="AFEASF3J43HK4QPVTGBMBGR4KVVA"/>
    <x v="0"/>
    <x v="0"/>
    <x v="2"/>
    <s v="March"/>
    <x v="0"/>
  </r>
  <r>
    <s v="AF3IXB43TPHBQS34NEEFLDHVJJNA"/>
    <s v="PROD314"/>
    <x v="1"/>
    <d v="2025-03-10T18:14:51"/>
    <s v="Grocery &amp; Gourmet Food"/>
    <s v="Great for lunches!"/>
    <s v="Complete"/>
    <s v="Valid"/>
    <s v="High(4-5)"/>
    <s v="AF3IXB43TPHBQS34NEEFLDHVJJNA"/>
    <x v="0"/>
    <x v="0"/>
    <x v="2"/>
    <s v="March"/>
    <x v="0"/>
  </r>
  <r>
    <s v="AE2ZU4ZY4WGANQWXQFKY3MVSU5ZA"/>
    <s v="PROD315"/>
    <x v="0"/>
    <d v="2025-03-11T08:22:21"/>
    <s v="Grocery &amp; Gourmet Food"/>
    <s v="Cost"/>
    <s v="Complete"/>
    <s v="Valid"/>
    <s v="High(4-5)"/>
    <s v="AE2ZU4ZY4WGANQWXQFKY3MVSU5ZA"/>
    <x v="0"/>
    <x v="0"/>
    <x v="2"/>
    <s v="March"/>
    <x v="0"/>
  </r>
  <r>
    <s v="AEORMBJDR3VRR4IH43MZNPKA7UAQ"/>
    <s v="PROD316"/>
    <x v="0"/>
    <d v="2025-03-11T09:09:22"/>
    <s v="Grocery &amp; Gourmet Food"/>
    <s v="Tasty"/>
    <s v="Complete"/>
    <s v="Valid"/>
    <s v="High(4-5)"/>
    <s v="AEORMBJDR3VRR4IH43MZNPKA7UAQ"/>
    <x v="0"/>
    <x v="0"/>
    <x v="2"/>
    <s v="March"/>
    <x v="0"/>
  </r>
  <r>
    <s v="AFIGKDDKE4XYADHXCJLLMPKRF3MA"/>
    <s v="PROD317"/>
    <x v="0"/>
    <d v="2025-03-11T15:45:45"/>
    <s v="Grocery &amp; Gourmet Food"/>
    <s v="This is a fantastic item and I highly recommend it."/>
    <s v="Complete"/>
    <s v="Valid"/>
    <s v="High(4-5)"/>
    <s v="AFIGKDDKE4XYADHXCJLLMPKRF3MA"/>
    <x v="0"/>
    <x v="0"/>
    <x v="2"/>
    <s v="March"/>
    <x v="0"/>
  </r>
  <r>
    <s v="AFTUJTBOTTCYJMUNKZYWFGNEBC4A"/>
    <s v="PROD318"/>
    <x v="2"/>
    <d v="2025-03-11T16:30:59"/>
    <s v="Grocery &amp; Gourmet Food"/>
    <s v="Wasn't complete"/>
    <s v="Complete"/>
    <s v="Valid"/>
    <s v="Medium(3)"/>
    <s v="AFTUJTBOTTCYJMUNKZYWFGNEBC4A"/>
    <x v="0"/>
    <x v="0"/>
    <x v="2"/>
    <s v="March"/>
    <x v="0"/>
  </r>
  <r>
    <s v="AHM2GU7IVKBJIR55WFNNNSXWAJCQ"/>
    <s v="PROD319"/>
    <x v="1"/>
    <d v="2025-03-11T22:15:06"/>
    <s v="Grocery &amp; Gourmet Food"/>
    <s v="Good product"/>
    <s v="Complete"/>
    <s v="Valid"/>
    <s v="High(4-5)"/>
    <s v="AHM2GU7IVKBJIR55WFNNNSXWAJCQ"/>
    <x v="0"/>
    <x v="0"/>
    <x v="2"/>
    <s v="March"/>
    <x v="0"/>
  </r>
  <r>
    <s v="AF7OUJDVVB5UWSBCRQUUN2T2WXWA"/>
    <s v="PROD320"/>
    <x v="0"/>
    <d v="2025-03-12T11:36:05"/>
    <s v="Grocery &amp; Gourmet Food"/>
    <s v="Great Lays Chips"/>
    <s v="Complete"/>
    <s v="Valid"/>
    <s v="High(4-5)"/>
    <s v="AF7OUJDVVB5UWSBCRQUUN2T2WXWA"/>
    <x v="0"/>
    <x v="0"/>
    <x v="2"/>
    <s v="March"/>
    <x v="0"/>
  </r>
  <r>
    <s v="AHKUPRQHJTHKEZRTBAUMGUGDMZQA"/>
    <s v="PROD321"/>
    <x v="0"/>
    <d v="2025-03-12T13:50:14"/>
    <s v="Grocery &amp; Gourmet Food"/>
    <s v="Great"/>
    <s v="Complete"/>
    <s v="Valid"/>
    <s v="High(4-5)"/>
    <s v="AHKUPRQHJTHKEZRTBAUMGUGDMZQA"/>
    <x v="0"/>
    <x v="0"/>
    <x v="2"/>
    <s v="March"/>
    <x v="0"/>
  </r>
  <r>
    <s v="AFBCE2IX27A6WYATBP3HHGKYCT4A"/>
    <s v="PROD322"/>
    <x v="1"/>
    <d v="2025-03-12T14:52:13"/>
    <s v="Grocery &amp; Gourmet Food"/>
    <s v="Great selection but eat fast"/>
    <s v="Complete"/>
    <s v="Valid"/>
    <s v="High(4-5)"/>
    <s v="AFBCE2IX27A6WYATBP3HHGKYCT4A"/>
    <x v="0"/>
    <x v="0"/>
    <x v="2"/>
    <s v="March"/>
    <x v="0"/>
  </r>
  <r>
    <s v="AH7DL3JZRHU2MS3IPKSNJX2Q662Q"/>
    <s v="PROD323"/>
    <x v="0"/>
    <d v="2025-03-13T06:13:56"/>
    <s v="Grocery &amp; Gourmet Food"/>
    <s v="The price and quality"/>
    <s v="Complete"/>
    <s v="Valid"/>
    <s v="High(4-5)"/>
    <s v="AH7DL3JZRHU2MS3IPKSNJX2Q662Q"/>
    <x v="0"/>
    <x v="0"/>
    <x v="2"/>
    <s v="March"/>
    <x v="0"/>
  </r>
  <r>
    <s v="AESIGTEBECI5EZB6YW65JVPB2BVQ"/>
    <s v="PROD324"/>
    <x v="0"/>
    <d v="2025-03-13T14:23:38"/>
    <s v="Grocery &amp; Gourmet Food"/>
    <s v="Review"/>
    <s v="Complete"/>
    <s v="Valid"/>
    <s v="High(4-5)"/>
    <s v="AESIGTEBECI5EZB6YW65JVPB2BVQ"/>
    <x v="0"/>
    <x v="0"/>
    <x v="2"/>
    <s v="March"/>
    <x v="0"/>
  </r>
  <r>
    <s v="AH67THD4EJZOL4RDGYTSVVS7F5MQ"/>
    <s v="PROD325"/>
    <x v="0"/>
    <d v="2025-03-13T21:43:17"/>
    <s v="Grocery &amp; Gourmet Food"/>
    <s v="Great buy"/>
    <s v="Complete"/>
    <s v="Valid"/>
    <s v="High(4-5)"/>
    <s v="AH67THD4EJZOL4RDGYTSVVS7F5MQ"/>
    <x v="0"/>
    <x v="0"/>
    <x v="2"/>
    <s v="March"/>
    <x v="0"/>
  </r>
  <r>
    <s v="AHCGBC4BGIZSO7MSZEHFF7ET7LDA"/>
    <s v="PROD326"/>
    <x v="0"/>
    <d v="2025-03-14T04:00:51"/>
    <s v="Grocery &amp; Gourmet Food"/>
    <s v="Great grocery"/>
    <s v="Complete"/>
    <s v="Valid"/>
    <s v="High(4-5)"/>
    <s v="AHCGBC4BGIZSO7MSZEHFF7ET7LDA"/>
    <x v="0"/>
    <x v="0"/>
    <x v="2"/>
    <s v="March"/>
    <x v="0"/>
  </r>
  <r>
    <s v="AGZOIR4APKL47IFMNGU4N4QQT52Q"/>
    <s v="PROD327"/>
    <x v="0"/>
    <d v="2025-03-14T20:23:45"/>
    <s v="Grocery &amp; Gourmet Food"/>
    <s v="Good deal"/>
    <s v="Complete"/>
    <s v="Valid"/>
    <s v="High(4-5)"/>
    <s v="AGZOIR4APKL47IFMNGU4N4QQT52Q"/>
    <x v="0"/>
    <x v="0"/>
    <x v="2"/>
    <s v="March"/>
    <x v="0"/>
  </r>
  <r>
    <s v="AFTZFXGOGRQG4HRRCUYUAJV5Y7RQ"/>
    <s v="PROD328"/>
    <x v="0"/>
    <d v="2025-03-15T06:22:03"/>
    <s v="Grocery &amp; Gourmet Food"/>
    <s v="These are for the children"/>
    <s v="Complete"/>
    <s v="Valid"/>
    <s v="High(4-5)"/>
    <s v="AFTZFXGOGRQG4HRRCUYUAJV5Y7RQ"/>
    <x v="0"/>
    <x v="0"/>
    <x v="2"/>
    <s v="March"/>
    <x v="0"/>
  </r>
  <r>
    <s v="AFEDP4O7WC7N7N4WTLGF6BB4NVQA"/>
    <s v="PROD329"/>
    <x v="0"/>
    <d v="2025-03-15T17:58:35"/>
    <s v="Grocery &amp; Gourmet Food"/>
    <s v="excellnt item"/>
    <s v="Complete"/>
    <s v="Valid"/>
    <s v="High(4-5)"/>
    <s v="AFEDP4O7WC7N7N4WTLGF6BB4NVQA"/>
    <x v="0"/>
    <x v="0"/>
    <x v="2"/>
    <s v="March"/>
    <x v="0"/>
  </r>
  <r>
    <s v="AEEBVST55VP2CVRQ5TGTGXICCQZQ"/>
    <s v="PROD330"/>
    <x v="0"/>
    <d v="2025-03-15T19:39:45"/>
    <s v="Grocery &amp; Gourmet Food"/>
    <s v="Good Gift Idea"/>
    <s v="Complete"/>
    <s v="Valid"/>
    <s v="High(4-5)"/>
    <s v="AEEBVST55VP2CVRQ5TGTGXICCQZQ"/>
    <x v="0"/>
    <x v="0"/>
    <x v="2"/>
    <s v="March"/>
    <x v="0"/>
  </r>
  <r>
    <s v="AEGSHXDZVI55GLQF4L2SGEMHYJGA"/>
    <s v="PROD331"/>
    <x v="0"/>
    <d v="2025-03-15T20:09:30"/>
    <s v="kitchen"/>
    <s v="good value"/>
    <s v="Complete"/>
    <s v="Valid"/>
    <s v="High(4-5)"/>
    <s v="AEGSHXDZVI55GLQF4L2SGEMHYJGA"/>
    <x v="0"/>
    <x v="0"/>
    <x v="2"/>
    <s v="March"/>
    <x v="0"/>
  </r>
  <r>
    <s v="AFMPWWTLFRLOCLQFYD2W37CMHS5Q"/>
    <s v="PROD332"/>
    <x v="0"/>
    <d v="2025-03-15T20:52:31"/>
    <s v="kitchen"/>
    <s v="Beautiful and well made - but very loud audible sounder upon brew completion!"/>
    <s v="Complete"/>
    <s v="Valid"/>
    <s v="High(4-5)"/>
    <s v="AFMPWWTLFRLOCLQFYD2W37CMHS5Q"/>
    <x v="0"/>
    <x v="0"/>
    <x v="2"/>
    <s v="March"/>
    <x v="0"/>
  </r>
  <r>
    <s v="AGP6ZWDYEFINWQJNOWB4QSVUFX6A"/>
    <s v="PROD333"/>
    <x v="1"/>
    <d v="2025-03-15T22:44:56"/>
    <s v="kitchen"/>
    <s v="It  has a few design flaws, but--most important-- it makes very good coffee"/>
    <s v="Complete"/>
    <s v="Valid"/>
    <s v="High(4-5)"/>
    <s v="AGP6ZWDYEFINWQJNOWB4QSVUFX6A"/>
    <x v="0"/>
    <x v="0"/>
    <x v="2"/>
    <s v="March"/>
    <x v="0"/>
  </r>
  <r>
    <s v="AGQAWQLFS4GI2MR4BJOFGRGL2BIQ"/>
    <s v="PROD334"/>
    <x v="0"/>
    <d v="2025-03-16T00:37:02"/>
    <s v="kitchen"/>
    <s v="It brews a hot, delicious first cup of coffee and doesnâ€™t take too long. We love it."/>
    <s v="Complete"/>
    <s v="Valid"/>
    <s v="High(4-5)"/>
    <s v="AGQAWQLFS4GI2MR4BJOFGRGL2BIQ"/>
    <x v="0"/>
    <x v="0"/>
    <x v="2"/>
    <s v="March"/>
    <x v="0"/>
  </r>
  <r>
    <s v="AFYITVEQ5ZFTXZEVVK3F72H6HJJQ"/>
    <s v="PROD335"/>
    <x v="0"/>
    <d v="2025-03-16T04:46:29"/>
    <s v="kitchen"/>
    <s v="Easy to program!"/>
    <s v="Complete"/>
    <s v="Valid"/>
    <s v="High(4-5)"/>
    <s v="AFYITVEQ5ZFTXZEVVK3F72H6HJJQ"/>
    <x v="0"/>
    <x v="0"/>
    <x v="2"/>
    <s v="March"/>
    <x v="0"/>
  </r>
  <r>
    <s v="AGWN53WGDT4UIXYJW36VPTWK4O4A"/>
    <s v="PROD336"/>
    <x v="0"/>
    <d v="2025-03-16T09:17:28"/>
    <s v="kitchen"/>
    <s v="Great Coffee Maker"/>
    <s v="Complete"/>
    <s v="Valid"/>
    <s v="High(4-5)"/>
    <s v="AGWN53WGDT4UIXYJW36VPTWK4O4A"/>
    <x v="0"/>
    <x v="0"/>
    <x v="2"/>
    <s v="March"/>
    <x v="0"/>
  </r>
  <r>
    <s v="AEHYZYEPKCM77FJCJ3DYCMHLKNCQ"/>
    <s v="PROD337"/>
    <x v="0"/>
    <d v="2025-03-16T09:44:56"/>
    <s v="kitchen"/>
    <s v="Good coffee from an easy to operate, no BS coffee maker"/>
    <s v="Complete"/>
    <s v="Valid"/>
    <s v="High(4-5)"/>
    <s v="AEHYZYEPKCM77FJCJ3DYCMHLKNCQ"/>
    <x v="0"/>
    <x v="0"/>
    <x v="2"/>
    <s v="March"/>
    <x v="0"/>
  </r>
  <r>
    <s v="AHKP3GEX4GGEDUXBQSYN4RGHRZHQ"/>
    <s v="PROD338"/>
    <x v="1"/>
    <d v="2025-03-16T12:04:45"/>
    <s v="kitchen"/>
    <s v="4 stars"/>
    <s v="Complete"/>
    <s v="Valid"/>
    <s v="High(4-5)"/>
    <s v="AHKP3GEX4GGEDUXBQSYN4RGHRZHQ"/>
    <x v="0"/>
    <x v="0"/>
    <x v="2"/>
    <s v="March"/>
    <x v="0"/>
  </r>
  <r>
    <s v="AGPFABWYSHUVZXTGUQIXQI5TFYTQ"/>
    <s v="PROD339"/>
    <x v="1"/>
    <d v="2025-03-16T16:15:34"/>
    <s v="kitchen"/>
    <s v="Good for price, some limitations."/>
    <s v="Complete"/>
    <s v="Valid"/>
    <s v="High(4-5)"/>
    <s v="AGPFABWYSHUVZXTGUQIXQI5TFYTQ"/>
    <x v="0"/>
    <x v="0"/>
    <x v="2"/>
    <s v="March"/>
    <x v="0"/>
  </r>
  <r>
    <s v="AHA3QYACTWTTBRN3YZ3A54T2PD5A"/>
    <s v="PROD340"/>
    <x v="0"/>
    <d v="2025-03-16T19:00:56"/>
    <s v="kitchen"/>
    <s v="Love it!"/>
    <s v="Complete"/>
    <s v="Valid"/>
    <s v="High(4-5)"/>
    <s v="AHA3QYACTWTTBRN3YZ3A54T2PD5A"/>
    <x v="0"/>
    <x v="0"/>
    <x v="2"/>
    <s v="March"/>
    <x v="0"/>
  </r>
  <r>
    <s v="AH7JI3WDC4YE6TPP35FRUXCIIDLQ"/>
    <s v="PROD341"/>
    <x v="1"/>
    <d v="2025-03-17T00:06:00"/>
    <s v="kitchen"/>
    <s v="Great coffee"/>
    <s v="Complete"/>
    <s v="Valid"/>
    <s v="High(4-5)"/>
    <s v="AH7JI3WDC4YE6TPP35FRUXCIIDLQ"/>
    <x v="0"/>
    <x v="0"/>
    <x v="2"/>
    <s v="March"/>
    <x v="0"/>
  </r>
  <r>
    <s v="AGW457JQ2FO6A4DUD5UQV6KJBM4Q"/>
    <s v="PROD342"/>
    <x v="0"/>
    <d v="2025-03-17T09:18:25"/>
    <s v="kitchen"/>
    <s v="Very nice ðŸ‘"/>
    <s v="Complete"/>
    <s v="Valid"/>
    <s v="High(4-5)"/>
    <s v="AGW457JQ2FO6A4DUD5UQV6KJBM4Q"/>
    <x v="0"/>
    <x v="0"/>
    <x v="2"/>
    <s v="March"/>
    <x v="0"/>
  </r>
  <r>
    <s v="AGLXPKFX4B7ORXDCYHKWODF62YIQ"/>
    <s v="PROD343"/>
    <x v="1"/>
    <d v="2025-03-17T12:16:03"/>
    <s v="kitchen"/>
    <s v="Likely a good value"/>
    <s v="Complete"/>
    <s v="Valid"/>
    <s v="High(4-5)"/>
    <s v="AGLXPKFX4B7ORXDCYHKWODF62YIQ"/>
    <x v="0"/>
    <x v="0"/>
    <x v="2"/>
    <s v="March"/>
    <x v="0"/>
  </r>
  <r>
    <s v="AGTSK6Q7WW6L57XNLK74RFMLIMDA"/>
    <s v="PROD344"/>
    <x v="0"/>
    <d v="2025-03-18T12:30:01"/>
    <s v="kitchen"/>
    <s v="Excelente"/>
    <s v="Complete"/>
    <s v="Valid"/>
    <s v="High(4-5)"/>
    <s v="AGTSK6Q7WW6L57XNLK74RFMLIMDA"/>
    <x v="1"/>
    <x v="0"/>
    <x v="2"/>
    <s v="March"/>
    <x v="0"/>
  </r>
  <r>
    <s v="AHVQCOVOEZF5V7GW4UZ3XDM5JOUQ"/>
    <s v="PROD345"/>
    <x v="1"/>
    <d v="2025-03-18T19:48:31"/>
    <s v="kitchen"/>
    <s v="High Quality Coffee Maker,  White with Silver Trim"/>
    <s v="Complete"/>
    <s v="Valid"/>
    <s v="High(4-5)"/>
    <s v="AHVQCOVOEZF5V7GW4UZ3XDM5JOUQ"/>
    <x v="0"/>
    <x v="0"/>
    <x v="2"/>
    <s v="March"/>
    <x v="0"/>
  </r>
  <r>
    <s v="AHM2WY3WQQN5M4ULWFK5RQPVBDIQ"/>
    <s v="PROD346"/>
    <x v="0"/>
    <d v="2025-03-19T00:34:03"/>
    <s v="kitchen"/>
    <s v="Good stuff"/>
    <s v="Complete"/>
    <s v="Valid"/>
    <s v="High(4-5)"/>
    <s v="AHM2WY3WQQN5M4ULWFK5RQPVBDIQ"/>
    <x v="0"/>
    <x v="0"/>
    <x v="2"/>
    <s v="March"/>
    <x v="0"/>
  </r>
  <r>
    <s v="AG6GIVNB5ASPJGDCT5VMAKYV2AFQ"/>
    <s v="PROD347"/>
    <x v="2"/>
    <d v="2025-03-19T05:18:04"/>
    <s v="kitchen"/>
    <s v="It has a very bad smell after brewing the coffee"/>
    <s v="Complete"/>
    <s v="Valid"/>
    <s v="Medium(3)"/>
    <s v="AG6GIVNB5ASPJGDCT5VMAKYV2AFQ"/>
    <x v="0"/>
    <x v="0"/>
    <x v="2"/>
    <s v="March"/>
    <x v="0"/>
  </r>
  <r>
    <s v="AG2PSAL6SAZW7ROGSESUOVVPL45A"/>
    <s v="PROD348"/>
    <x v="0"/>
    <d v="2025-03-19T05:59:09"/>
    <s v="kitchen"/>
    <s v="Magic coffee maker."/>
    <s v="Complete"/>
    <s v="Valid"/>
    <s v="High(4-5)"/>
    <s v="AG2PSAL6SAZW7ROGSESUOVVPL45A"/>
    <x v="0"/>
    <x v="0"/>
    <x v="2"/>
    <s v="March"/>
    <x v="0"/>
  </r>
  <r>
    <s v="AG6WYBTUEMABRN3AWV5FFZI57AWA"/>
    <s v="PROD349"/>
    <x v="1"/>
    <d v="2025-03-19T08:01:31"/>
    <s v="kitchen"/>
    <s v="Overall I like the coffee maker."/>
    <s v="Complete"/>
    <s v="Valid"/>
    <s v="High(4-5)"/>
    <s v="AG6WYBTUEMABRN3AWV5FFZI57AWA"/>
    <x v="0"/>
    <x v="0"/>
    <x v="2"/>
    <s v="March"/>
    <x v="0"/>
  </r>
  <r>
    <s v="AG2KPK2XSKKA47VYIZIEWBNNYUTQ"/>
    <s v="PROD350"/>
    <x v="0"/>
    <d v="2025-03-19T08:50:13"/>
    <s v="kitchen"/>
    <s v="Works great"/>
    <s v="Complete"/>
    <s v="Valid"/>
    <s v="High(4-5)"/>
    <s v="AG2KPK2XSKKA47VYIZIEWBNNYUTQ"/>
    <x v="0"/>
    <x v="0"/>
    <x v="2"/>
    <s v="March"/>
    <x v="0"/>
  </r>
  <r>
    <s v="AGPC7DLIA2OVOO3JPU3D76YOU2BQ"/>
    <s v="PROD351"/>
    <x v="0"/>
    <d v="2025-03-19T10:10:34"/>
    <s v="Pet Supplies"/>
    <s v="Very effective"/>
    <s v="Complete"/>
    <s v="Valid"/>
    <s v="High(4-5)"/>
    <s v="AGPC7DLIA2OVOO3JPU3D76YOU2BQ"/>
    <x v="0"/>
    <x v="0"/>
    <x v="2"/>
    <s v="March"/>
    <x v="0"/>
  </r>
  <r>
    <s v="AHODT2MMQROSFPHOJT5OL2EUHT6A"/>
    <s v="PROD352"/>
    <x v="0"/>
    <d v="2025-03-19T12:09:12"/>
    <s v="Pet Supplies"/>
    <s v="1YEAR of USE!! FULL RVW GOOD/BAD"/>
    <s v="Complete"/>
    <s v="Valid"/>
    <s v="High(4-5)"/>
    <s v="AHODT2MMQROSFPHOJT5OL2EUHT6A"/>
    <x v="0"/>
    <x v="0"/>
    <x v="2"/>
    <s v="March"/>
    <x v="0"/>
  </r>
  <r>
    <s v="AH5FFZK7D4B23U6RHZ6EEDTKL64A"/>
    <s v="PROD353"/>
    <x v="0"/>
    <d v="2025-03-19T23:32:35"/>
    <s v="Pet Supplies"/>
    <s v="Very effective and easy to use."/>
    <s v="Complete"/>
    <s v="Valid"/>
    <s v="High(4-5)"/>
    <s v="AH5FFZK7D4B23U6RHZ6EEDTKL64A"/>
    <x v="0"/>
    <x v="0"/>
    <x v="2"/>
    <s v="March"/>
    <x v="0"/>
  </r>
  <r>
    <s v="AGVFVU6DGE3VORHS6QHCJA7XBWEA"/>
    <s v="PROD354"/>
    <x v="1"/>
    <d v="2025-03-20T02:51:49"/>
    <s v="Pet Supplies"/>
    <s v="Great value and easy setup and use"/>
    <s v="Complete"/>
    <s v="Valid"/>
    <s v="High(4-5)"/>
    <s v="AGVFVU6DGE3VORHS6QHCJA7XBWEA"/>
    <x v="0"/>
    <x v="0"/>
    <x v="2"/>
    <s v="March"/>
    <x v="0"/>
  </r>
  <r>
    <s v="AHLKO4VTLV4RR7DRBVXHEJIH66FA"/>
    <s v="PROD355"/>
    <x v="0"/>
    <d v="2025-03-21T01:18:01"/>
    <s v="Pet Supplies"/>
    <s v="They fixed the one problem I had with this collar on the newest revision, Highly Recommend."/>
    <s v="Complete"/>
    <s v="Valid"/>
    <s v="High(4-5)"/>
    <s v="AHLKO4VTLV4RR7DRBVXHEJIH66FA"/>
    <x v="0"/>
    <x v="0"/>
    <x v="2"/>
    <s v="March"/>
    <x v="0"/>
  </r>
  <r>
    <s v="AELCMBMIFJO5AMNRKPGMGUC65A7A"/>
    <s v="PROD356"/>
    <x v="0"/>
    <d v="2025-03-21T01:39:52"/>
    <s v="Pet Supplies"/>
    <s v="&quot;Incredibly Effective Dog Collar&quot;"/>
    <s v="Complete"/>
    <s v="Valid"/>
    <s v="High(4-5)"/>
    <s v="AELCMBMIFJO5AMNRKPGMGUC65A7A"/>
    <x v="0"/>
    <x v="0"/>
    <x v="2"/>
    <s v="March"/>
    <x v="0"/>
  </r>
  <r>
    <s v="AFX7SKM3OZ4DZKJDXVL6DIVDQA2Q"/>
    <s v="PROD357"/>
    <x v="0"/>
    <d v="2025-03-21T07:50:01"/>
    <s v="Pet Supplies"/>
    <s v="If you have a rambunctious pup - Buy. It. - long review"/>
    <s v="Complete"/>
    <s v="Valid"/>
    <s v="High(4-5)"/>
    <s v="AFX7SKM3OZ4DZKJDXVL6DIVDQA2Q"/>
    <x v="0"/>
    <x v="0"/>
    <x v="2"/>
    <s v="March"/>
    <x v="0"/>
  </r>
  <r>
    <s v="AEHFPSJXAKZXQH7BDJ3PNT526DXA"/>
    <s v="PROD358"/>
    <x v="1"/>
    <d v="2025-03-22T07:50:10"/>
    <s v="Pet Supplies"/>
    <s v="Don't be afraid of the shock. It works."/>
    <s v="Complete"/>
    <s v="Valid"/>
    <s v="High(4-5)"/>
    <s v="AEHFPSJXAKZXQH7BDJ3PNT526DXA"/>
    <x v="0"/>
    <x v="0"/>
    <x v="2"/>
    <s v="March"/>
    <x v="0"/>
  </r>
  <r>
    <s v="AEI7QALYFCCFXJ7MUZENYZMQVOXQ"/>
    <s v="PROD359"/>
    <x v="0"/>
    <d v="2025-03-22T16:43:25"/>
    <s v="Pet Supplies"/>
    <s v="THE BEST WE HAVE FOUND"/>
    <s v="Complete"/>
    <s v="Valid"/>
    <s v="High(4-5)"/>
    <s v="AEI7QALYFCCFXJ7MUZENYZMQVOXQ"/>
    <x v="0"/>
    <x v="0"/>
    <x v="2"/>
    <s v="March"/>
    <x v="0"/>
  </r>
  <r>
    <s v="AG3ZBGQREYUFSQEJRGBGIEL7SWHA"/>
    <s v="PROD360"/>
    <x v="0"/>
    <d v="2025-03-23T08:44:49"/>
    <s v="Pet Supplies"/>
    <s v="It Works"/>
    <s v="Complete"/>
    <s v="Valid"/>
    <s v="High(4-5)"/>
    <s v="AG3ZBGQREYUFSQEJRGBGIEL7SWHA"/>
    <x v="0"/>
    <x v="0"/>
    <x v="2"/>
    <s v="March"/>
    <x v="0"/>
  </r>
  <r>
    <s v="AFTEOBULR6RCT22LG4WNZ2L7G23A"/>
    <s v="PROD361"/>
    <x v="1"/>
    <d v="2025-03-23T14:03:18"/>
    <s v="Pet Supplies"/>
    <s v="Great training collar"/>
    <s v="Complete"/>
    <s v="Valid"/>
    <s v="High(4-5)"/>
    <s v="AFTEOBULR6RCT22LG4WNZ2L7G23A"/>
    <x v="0"/>
    <x v="0"/>
    <x v="2"/>
    <s v="March"/>
    <x v="0"/>
  </r>
  <r>
    <s v="AE357P6IEWGQ4NJLD7L5M5TZQCMQ"/>
    <s v="PROD362"/>
    <x v="0"/>
    <d v="2025-03-23T15:02:40"/>
    <s v="Pet Supplies"/>
    <s v="Best $40 spent on a dog!"/>
    <s v="Complete"/>
    <s v="Valid"/>
    <s v="High(4-5)"/>
    <s v="AE357P6IEWGQ4NJLD7L5M5TZQCMQ"/>
    <x v="0"/>
    <x v="0"/>
    <x v="2"/>
    <s v="March"/>
    <x v="0"/>
  </r>
  <r>
    <s v="AHGWYVT4PSI22GC7RSJ2LLQ6OEKQ"/>
    <s v="PROD363"/>
    <x v="0"/>
    <d v="2025-03-23T19:12:38"/>
    <s v="Pet Supplies"/>
    <s v="It is simple and easy to use very happy"/>
    <s v="Complete"/>
    <s v="Valid"/>
    <s v="High(4-5)"/>
    <s v="AHGWYVT4PSI22GC7RSJ2LLQ6OEKQ"/>
    <x v="0"/>
    <x v="0"/>
    <x v="2"/>
    <s v="March"/>
    <x v="0"/>
  </r>
  <r>
    <s v="AFWP6GN6V44L5DPOQ72BWT6UT6IQ"/>
    <s v="PROD364"/>
    <x v="1"/>
    <d v="2025-03-23T22:30:09"/>
    <s v="Pet Supplies"/>
    <s v="Great for the value!"/>
    <s v="Complete"/>
    <s v="Valid"/>
    <s v="High(4-5)"/>
    <s v="AFWP6GN6V44L5DPOQ72BWT6UT6IQ"/>
    <x v="0"/>
    <x v="0"/>
    <x v="2"/>
    <s v="March"/>
    <x v="0"/>
  </r>
  <r>
    <s v="AGZUYHN4DK46GYOXMMGOJ3LKOPZQ"/>
    <s v="PROD365"/>
    <x v="0"/>
    <d v="2025-03-23T22:53:50"/>
    <s v="Pet Supplies"/>
    <s v="Excellent For Cats"/>
    <s v="Complete"/>
    <s v="Valid"/>
    <s v="High(4-5)"/>
    <s v="AGZUYHN4DK46GYOXMMGOJ3LKOPZQ"/>
    <x v="0"/>
    <x v="0"/>
    <x v="2"/>
    <s v="March"/>
    <x v="0"/>
  </r>
  <r>
    <s v="AH4L6S323U6DZDT2NF6KJJRRSVLQ"/>
    <s v="PROD366"/>
    <x v="0"/>
    <d v="2025-03-24T04:49:00"/>
    <s v="Pet Supplies"/>
    <s v="One word: WOW!"/>
    <s v="Complete"/>
    <s v="Valid"/>
    <s v="High(4-5)"/>
    <s v="AH4L6S323U6DZDT2NF6KJJRRSVLQ"/>
    <x v="0"/>
    <x v="0"/>
    <x v="2"/>
    <s v="March"/>
    <x v="0"/>
  </r>
  <r>
    <s v="AH7QVWLWRZSQMUFMQQTCUCTBRXTQ"/>
    <s v="PROD367"/>
    <x v="0"/>
    <d v="2025-03-24T06:06:08"/>
    <s v="Pet Supplies"/>
    <s v="Geart e collar for small dogs!"/>
    <s v="Complete"/>
    <s v="Valid"/>
    <s v="High(4-5)"/>
    <s v="AH7QVWLWRZSQMUFMQQTCUCTBRXTQ"/>
    <x v="0"/>
    <x v="0"/>
    <x v="2"/>
    <s v="March"/>
    <x v="0"/>
  </r>
  <r>
    <s v="AHRO43M5HEDAZVYYSGDHWBFLGOVQ"/>
    <s v="PROD368"/>
    <x v="0"/>
    <d v="2025-03-24T09:06:01"/>
    <s v="Pet Supplies"/>
    <s v="Works great. Batteries lasts long time"/>
    <s v="Complete"/>
    <s v="Valid"/>
    <s v="High(4-5)"/>
    <s v="AHRO43M5HEDAZVYYSGDHWBFLGOVQ"/>
    <x v="0"/>
    <x v="0"/>
    <x v="2"/>
    <s v="March"/>
    <x v="0"/>
  </r>
  <r>
    <s v="AHIAR5XKVUNQKVX2S6PEUWUIKADA"/>
    <s v="PROD369"/>
    <x v="0"/>
    <d v="2025-03-24T13:49:22"/>
    <s v="Pet Supplies"/>
    <s v="Best by far"/>
    <s v="Complete"/>
    <s v="Valid"/>
    <s v="High(4-5)"/>
    <s v="AHIAR5XKVUNQKVX2S6PEUWUIKADA"/>
    <x v="0"/>
    <x v="0"/>
    <x v="2"/>
    <s v="March"/>
    <x v="0"/>
  </r>
  <r>
    <s v="AGCGOHKVS5AF7NWDUWINZYGNLOHA"/>
    <s v="PROD370"/>
    <x v="1"/>
    <d v="2025-03-24T18:44:31"/>
    <s v="Pet Supplies"/>
    <s v="Works to control bad barking behavior"/>
    <s v="Complete"/>
    <s v="Valid"/>
    <s v="High(4-5)"/>
    <s v="AGCGOHKVS5AF7NWDUWINZYGNLOHA"/>
    <x v="0"/>
    <x v="0"/>
    <x v="2"/>
    <s v="March"/>
    <x v="0"/>
  </r>
  <r>
    <s v="AF7NOC5FWTLK2CVUVSAVA2WEPX2A"/>
    <s v="PROD371"/>
    <x v="0"/>
    <d v="2025-03-24T23:50:29"/>
    <s v="Cloth and accessaries"/>
    <s v="Incredible comfort and cute style"/>
    <s v="Complete"/>
    <s v="Valid"/>
    <s v="High(4-5)"/>
    <s v="AF7NOC5FWTLK2CVUVSAVA2WEPX2A"/>
    <x v="0"/>
    <x v="0"/>
    <x v="2"/>
    <s v="March"/>
    <x v="0"/>
  </r>
  <r>
    <s v="AGVUYUIXMHEGLWKVJGZVKFZ62I7Q"/>
    <s v="PROD372"/>
    <x v="0"/>
    <d v="2025-03-25T00:16:09"/>
    <s v="Cloth and accessaries"/>
    <s v="Affordable Comfort"/>
    <s v="Complete"/>
    <s v="Valid"/>
    <s v="High(4-5)"/>
    <s v="AGVUYUIXMHEGLWKVJGZVKFZ62I7Q"/>
    <x v="0"/>
    <x v="0"/>
    <x v="2"/>
    <s v="March"/>
    <x v="0"/>
  </r>
  <r>
    <s v="AHYBZCQTFUHKIOEC23NYIS77G3VQ"/>
    <s v="PROD373"/>
    <x v="0"/>
    <d v="2025-03-25T02:11:07"/>
    <s v="Cloth and accessaries"/>
    <s v="Fantastic"/>
    <s v="Complete"/>
    <s v="Valid"/>
    <s v="High(4-5)"/>
    <s v="AHYBZCQTFUHKIOEC23NYIS77G3VQ"/>
    <x v="0"/>
    <x v="0"/>
    <x v="2"/>
    <s v="March"/>
    <x v="0"/>
  </r>
  <r>
    <s v="AFSQNW6UX5CMOQHADHVFNZ2F3SPQ"/>
    <s v="PROD374"/>
    <x v="1"/>
    <d v="2025-03-25T04:49:54"/>
    <s v="Cloth and accessaries"/>
    <s v="Nice shoes"/>
    <s v="Complete"/>
    <s v="Valid"/>
    <s v="High(4-5)"/>
    <s v="AFSQNW6UX5CMOQHADHVFNZ2F3SPQ"/>
    <x v="0"/>
    <x v="0"/>
    <x v="2"/>
    <s v="March"/>
    <x v="0"/>
  </r>
  <r>
    <s v="AFM5FPBX6R5MNYEHQPF2I4DDSEBA"/>
    <s v="PROD375"/>
    <x v="0"/>
    <d v="2025-03-25T14:52:10"/>
    <s v="Cloth and accessaries"/>
    <s v="Satisfied Customer"/>
    <s v="Complete"/>
    <s v="Valid"/>
    <s v="High(4-5)"/>
    <s v="AFM5FPBX6R5MNYEHQPF2I4DDSEBA"/>
    <x v="0"/>
    <x v="0"/>
    <x v="2"/>
    <s v="March"/>
    <x v="0"/>
  </r>
  <r>
    <s v="AEKDGM2Q6N45ILMTBVWHUSDIGUNQ"/>
    <s v="PROD376"/>
    <x v="0"/>
    <d v="2025-03-26T00:51:03"/>
    <s v="Cloth and accessaries"/>
    <s v="BEST SHOES FOR CRPS"/>
    <s v="Complete"/>
    <s v="Valid"/>
    <s v="High(4-5)"/>
    <s v="AEKDGM2Q6N45ILMTBVWHUSDIGUNQ"/>
    <x v="0"/>
    <x v="0"/>
    <x v="2"/>
    <s v="March"/>
    <x v="0"/>
  </r>
  <r>
    <s v="AHCFQFQ3IB54XVIOY724BTVCA4MQ"/>
    <s v="PROD377"/>
    <x v="2"/>
    <d v="2025-03-26T13:07:09"/>
    <s v="Cloth and accessaries"/>
    <s v="They are great quality, they run big"/>
    <s v="Complete"/>
    <s v="Valid"/>
    <s v="Medium(3)"/>
    <s v="AHCFQFQ3IB54XVIOY724BTVCA4MQ"/>
    <x v="0"/>
    <x v="0"/>
    <x v="2"/>
    <s v="March"/>
    <x v="0"/>
  </r>
  <r>
    <s v="AEW5UQANNII74YGMH5ZS3PY3KBHA"/>
    <s v="PROD378"/>
    <x v="0"/>
    <d v="2025-03-26T15:34:36"/>
    <s v="Cloth and accessaries"/>
    <s v="Awesome shoes"/>
    <s v="Complete"/>
    <s v="Valid"/>
    <s v="High(4-5)"/>
    <s v="AEW5UQANNII74YGMH5ZS3PY3KBHA"/>
    <x v="0"/>
    <x v="0"/>
    <x v="2"/>
    <s v="March"/>
    <x v="0"/>
  </r>
  <r>
    <s v="AFQFYVV6Q5DQC4K2E64GOGJFYUNA"/>
    <s v="PROD379"/>
    <x v="1"/>
    <d v="2025-03-26T21:51:13"/>
    <s v="Cloth and accessaries"/>
    <s v="Please more sizes"/>
    <s v="Complete"/>
    <s v="Valid"/>
    <s v="High(4-5)"/>
    <s v="AFQFYVV6Q5DQC4K2E64GOGJFYUNA"/>
    <x v="0"/>
    <x v="0"/>
    <x v="2"/>
    <s v="March"/>
    <x v="0"/>
  </r>
  <r>
    <s v="AEWVGXI4KSEWKD2YTYUHD5SUZ6YQ"/>
    <s v="PROD380"/>
    <x v="0"/>
    <d v="2025-03-26T23:44:50"/>
    <s v="Cloth and accessaries"/>
    <s v="Soooo comfortable"/>
    <s v="Complete"/>
    <s v="Valid"/>
    <s v="High(4-5)"/>
    <s v="AEWVGXI4KSEWKD2YTYUHD5SUZ6YQ"/>
    <x v="0"/>
    <x v="0"/>
    <x v="2"/>
    <s v="March"/>
    <x v="0"/>
  </r>
  <r>
    <s v="AED7V3MVFEXDRRL35RK7BCXZHFHQ"/>
    <s v="PROD381"/>
    <x v="0"/>
    <d v="2025-03-27T01:16:12"/>
    <s v="Cloth and accessaries"/>
    <s v="My very first pair"/>
    <s v="Complete"/>
    <s v="Valid"/>
    <s v="High(4-5)"/>
    <s v="AED7V3MVFEXDRRL35RK7BCXZHFHQ"/>
    <x v="0"/>
    <x v="0"/>
    <x v="2"/>
    <s v="March"/>
    <x v="0"/>
  </r>
  <r>
    <s v="AE55UIUROPUMATQGEBOYHIL2PVSQ"/>
    <s v="PROD382"/>
    <x v="0"/>
    <d v="2025-03-27T04:13:03"/>
    <s v="Cloth and accessaries"/>
    <s v="Comfortable"/>
    <s v="Complete"/>
    <s v="Valid"/>
    <s v="High(4-5)"/>
    <s v="AE55UIUROPUMATQGEBOYHIL2PVSQ"/>
    <x v="0"/>
    <x v="0"/>
    <x v="2"/>
    <s v="March"/>
    <x v="0"/>
  </r>
  <r>
    <s v="AFFG6KVLFFGSPNE5YNE3MHRBOUIA"/>
    <s v="PROD383"/>
    <x v="0"/>
    <d v="2025-03-27T05:09:28"/>
    <s v="Cloth and accessaries"/>
    <s v="Wow"/>
    <s v="Complete"/>
    <s v="Valid"/>
    <s v="High(4-5)"/>
    <s v="AFFG6KVLFFGSPNE5YNE3MHRBOUIA"/>
    <x v="0"/>
    <x v="0"/>
    <x v="2"/>
    <s v="March"/>
    <x v="0"/>
  </r>
  <r>
    <s v="AERUZSREQF5JSFVOIKNOKGCQVN6Q"/>
    <s v="PROD384"/>
    <x v="0"/>
    <d v="2025-03-27T06:57:42"/>
    <s v="Cloth and accessaries"/>
    <s v="Comfy shoes"/>
    <s v="Complete"/>
    <s v="Valid"/>
    <s v="High(4-5)"/>
    <s v="AERUZSREQF5JSFVOIKNOKGCQVN6Q"/>
    <x v="0"/>
    <x v="0"/>
    <x v="2"/>
    <s v="March"/>
    <x v="0"/>
  </r>
  <r>
    <s v="AGZ66CZB5PBVN5F6F4OO2EURI7IQ"/>
    <s v="PROD385"/>
    <x v="0"/>
    <d v="2025-03-27T12:34:29"/>
    <s v="Cloth and accessaries"/>
    <s v="I adore these shoes"/>
    <s v="Complete"/>
    <s v="Valid"/>
    <s v="High(4-5)"/>
    <s v="AGZ66CZB5PBVN5F6F4OO2EURI7IQ"/>
    <x v="0"/>
    <x v="0"/>
    <x v="2"/>
    <s v="March"/>
    <x v="0"/>
  </r>
  <r>
    <s v="AGQJQAZGTIN44HTKGO7TRSHI3O3A"/>
    <s v="PROD386"/>
    <x v="0"/>
    <d v="2025-03-27T14:39:19"/>
    <s v="Cloth and accessaries"/>
    <s v="Las suelas de adentro super comodas"/>
    <s v="Complete"/>
    <s v="Valid"/>
    <s v="High(4-5)"/>
    <s v="AGQJQAZGTIN44HTKGO7TRSHI3O3A"/>
    <x v="0"/>
    <x v="0"/>
    <x v="2"/>
    <s v="March"/>
    <x v="0"/>
  </r>
  <r>
    <s v="AGY3ZKZB2C7QF3T4QKDUHADJF6VQ"/>
    <s v="PROD387"/>
    <x v="0"/>
    <d v="2025-03-27T15:34:10"/>
    <s v="Cloth and accessaries"/>
    <s v="So far - I love these!"/>
    <s v="Complete"/>
    <s v="Valid"/>
    <s v="High(4-5)"/>
    <s v="AGY3ZKZB2C7QF3T4QKDUHADJF6VQ"/>
    <x v="0"/>
    <x v="0"/>
    <x v="2"/>
    <s v="March"/>
    <x v="0"/>
  </r>
  <r>
    <s v="AGH224OSH262E6R63BEUCC4LVLEQ"/>
    <s v="PROD388"/>
    <x v="0"/>
    <d v="2025-03-28T01:25:41"/>
    <s v="Cloth and accessaries"/>
    <s v="Soft"/>
    <s v="Complete"/>
    <s v="Valid"/>
    <s v="High(4-5)"/>
    <s v="AGH224OSH262E6R63BEUCC4LVLEQ"/>
    <x v="0"/>
    <x v="0"/>
    <x v="2"/>
    <s v="March"/>
    <x v="0"/>
  </r>
  <r>
    <s v="AHJYETH3SURXWC4OTOSPBPKLPSJQ"/>
    <s v="PROD389"/>
    <x v="0"/>
    <d v="2025-03-28T09:13:57"/>
    <s v="Cloth and accessaries"/>
    <s v="Comfortable"/>
    <s v="Complete"/>
    <s v="Valid"/>
    <s v="High(4-5)"/>
    <s v="AHJYETH3SURXWC4OTOSPBPKLPSJQ"/>
    <x v="0"/>
    <x v="0"/>
    <x v="2"/>
    <s v="March"/>
    <x v="0"/>
  </r>
  <r>
    <s v="AHCVVQYNDHNOW2RS4RRWTUO5CCAA"/>
    <s v="PROD390"/>
    <x v="1"/>
    <d v="2025-03-28T13:47:53"/>
    <s v="Cloth and accessaries"/>
    <s v="Size"/>
    <s v="Complete"/>
    <s v="Valid"/>
    <s v="High(4-5)"/>
    <s v="AHCVVQYNDHNOW2RS4RRWTUO5CCAA"/>
    <x v="0"/>
    <x v="0"/>
    <x v="2"/>
    <s v="March"/>
    <x v="0"/>
  </r>
  <r>
    <s v="AHRMHRBNGZ5MADCROQHZXJJOE2UQ"/>
    <s v="PROD391"/>
    <x v="0"/>
    <d v="2025-03-28T16:28:29"/>
    <s v="Cloth and accessaries"/>
    <s v="Me encanta"/>
    <s v="Complete"/>
    <s v="Valid"/>
    <s v="High(4-5)"/>
    <s v="AHRMHRBNGZ5MADCROQHZXJJOE2UQ"/>
    <x v="0"/>
    <x v="0"/>
    <x v="2"/>
    <s v="March"/>
    <x v="0"/>
  </r>
  <r>
    <s v="AGDDGAMAU3GFTHOBCIOEPDISNJ5Q"/>
    <s v="PROD392"/>
    <x v="0"/>
    <d v="2025-03-29T01:54:07"/>
    <s v="Cloth and accessaries"/>
    <s v="Muy comodos"/>
    <s v="Complete"/>
    <s v="Valid"/>
    <s v="High(4-5)"/>
    <s v="AGDDGAMAU3GFTHOBCIOEPDISNJ5Q"/>
    <x v="0"/>
    <x v="0"/>
    <x v="2"/>
    <s v="March"/>
    <x v="0"/>
  </r>
  <r>
    <s v="AGCGG7CBWZX623A4TDIS7D7TGEQQ"/>
    <s v="PROD393"/>
    <x v="0"/>
    <d v="2025-03-29T05:48:09"/>
    <s v="Cloth and accessaries"/>
    <s v="Comfortable- crocs"/>
    <s v="Complete"/>
    <s v="Valid"/>
    <s v="High(4-5)"/>
    <s v="AGCGG7CBWZX623A4TDIS7D7TGEQQ"/>
    <x v="0"/>
    <x v="0"/>
    <x v="2"/>
    <s v="March"/>
    <x v="0"/>
  </r>
  <r>
    <s v="AG6HV27N5NDY3U4R7LVJBZIZXHTQ"/>
    <s v="PROD394"/>
    <x v="1"/>
    <d v="2025-03-29T06:19:51"/>
    <s v="Cloth and accessaries"/>
    <s v="Lightweight and comfy"/>
    <s v="Complete"/>
    <s v="Valid"/>
    <s v="High(4-5)"/>
    <s v="AG6HV27N5NDY3U4R7LVJBZIZXHTQ"/>
    <x v="0"/>
    <x v="0"/>
    <x v="2"/>
    <s v="March"/>
    <x v="0"/>
  </r>
  <r>
    <s v="AFVITDGTLG5MR66BU527XGOKXOVQ"/>
    <s v="PROD395"/>
    <x v="0"/>
    <d v="2025-03-29T06:21:42"/>
    <s v="Cloth and accessaries"/>
    <s v="Garden clogs in"/>
    <s v="Complete"/>
    <s v="Valid"/>
    <s v="High(4-5)"/>
    <s v="AFVITDGTLG5MR66BU527XGOKXOVQ"/>
    <x v="0"/>
    <x v="0"/>
    <x v="2"/>
    <s v="March"/>
    <x v="0"/>
  </r>
  <r>
    <s v="AGVB5Y524LL66SHNBU6E7EIPMFVQ"/>
    <s v="PROD396"/>
    <x v="0"/>
    <d v="2025-03-29T07:22:33"/>
    <s v="Cloth and accessaries"/>
    <s v="Quality"/>
    <s v="Complete"/>
    <s v="Valid"/>
    <s v="High(4-5)"/>
    <s v="AGVB5Y524LL66SHNBU6E7EIPMFVQ"/>
    <x v="0"/>
    <x v="0"/>
    <x v="2"/>
    <s v="March"/>
    <x v="0"/>
  </r>
  <r>
    <s v="AH4OZ5CUSNMTEOK6E4CC4F4OSSRQ"/>
    <s v="PROD397"/>
    <x v="0"/>
    <d v="2025-03-29T15:33:23"/>
    <s v="Cloth and accessaries"/>
    <s v="Eases aching feet!"/>
    <s v="Complete"/>
    <s v="Valid"/>
    <s v="High(4-5)"/>
    <s v="AH4OZ5CUSNMTEOK6E4CC4F4OSSRQ"/>
    <x v="0"/>
    <x v="0"/>
    <x v="2"/>
    <s v="March"/>
    <x v="0"/>
  </r>
  <r>
    <s v="AEFI6OOPRM5PQJCTWIKOCNOS3SEQ"/>
    <s v="PROD398"/>
    <x v="0"/>
    <d v="2025-03-30T08:17:48"/>
    <s v="Cloth and accessaries"/>
    <s v="Recommend"/>
    <s v="Complete"/>
    <s v="Valid"/>
    <s v="High(4-5)"/>
    <s v="AEFI6OOPRM5PQJCTWIKOCNOS3SEQ"/>
    <x v="0"/>
    <x v="0"/>
    <x v="2"/>
    <s v="March"/>
    <x v="0"/>
  </r>
  <r>
    <s v="AHDYVUR5FBTJZWFX4DXAV4YHME2Q"/>
    <s v="PROD399"/>
    <x v="0"/>
    <d v="2025-03-30T08:19:32"/>
    <s v="Cloth and accessaries"/>
    <s v="recommend completely"/>
    <s v="Complete"/>
    <s v="Valid"/>
    <s v="High(4-5)"/>
    <s v="AHDYVUR5FBTJZWFX4DXAV4YHME2Q"/>
    <x v="0"/>
    <x v="0"/>
    <x v="2"/>
    <s v="March"/>
    <x v="0"/>
  </r>
  <r>
    <s v="AGGC733OAH2BXKKJ7H4VNGHTEIFQ"/>
    <s v="PROD400"/>
    <x v="0"/>
    <d v="2025-03-30T09:20:37"/>
    <s v="Cloth and accessaries"/>
    <s v="Great quality"/>
    <s v="Complete"/>
    <s v="Valid"/>
    <s v="High(4-5)"/>
    <s v="AGGC733OAH2BXKKJ7H4VNGHTEIFQ"/>
    <x v="0"/>
    <x v="0"/>
    <x v="2"/>
    <s v="March"/>
    <x v="0"/>
  </r>
  <r>
    <s v="AEMAPSOMY4FFQ4PZSDPZT5KFACDQ"/>
    <s v="PROD401"/>
    <x v="0"/>
    <d v="2025-03-30T12:09:57"/>
    <s v="Electronics"/>
    <s v="Amazing laptop for an astoundingly low price"/>
    <s v="Complete"/>
    <s v="Valid"/>
    <s v="High(4-5)"/>
    <s v="AEMAPSOMY4FFQ4PZSDPZT5KFACDQ"/>
    <x v="0"/>
    <x v="0"/>
    <x v="2"/>
    <s v="March"/>
    <x v="0"/>
  </r>
  <r>
    <s v="AEUFVR7ULNWWWZMSNBVGVOLAAHHA"/>
    <s v="PROD402"/>
    <x v="0"/>
    <d v="2025-03-30T21:43:48"/>
    <s v="Electronics"/>
    <s v="Best laptop I had"/>
    <s v="Complete"/>
    <s v="Valid"/>
    <s v="High(4-5)"/>
    <s v="AEUFVR7ULNWWWZMSNBVGVOLAAHHA"/>
    <x v="0"/>
    <x v="0"/>
    <x v="2"/>
    <s v="March"/>
    <x v="0"/>
  </r>
  <r>
    <s v="AGZ3FT3FZJMJC44OQAUGETWQYWWQ"/>
    <s v="PROD403"/>
    <x v="4"/>
    <d v="2025-03-30T21:53:31"/>
    <s v="Electronics"/>
    <s v="Computer is dead after two months and there are no repair options from Samsung"/>
    <s v="Complete"/>
    <s v="Valid"/>
    <s v="Low(1-2)"/>
    <s v="AGZ3FT3FZJMJC44OQAUGETWQYWWQ"/>
    <x v="0"/>
    <x v="0"/>
    <x v="2"/>
    <s v="March"/>
    <x v="0"/>
  </r>
  <r>
    <s v="AG6OOVQPJXEEZSW6D5MD2OCYYDCQ"/>
    <s v="PROD404"/>
    <x v="0"/>
    <d v="2025-03-30T22:52:57"/>
    <s v="Electronics"/>
    <s v="Slim, powerful and beautiful screen, for me a five-star laptop 2024."/>
    <s v="Complete"/>
    <s v="Valid"/>
    <s v="High(4-5)"/>
    <s v="AG6OOVQPJXEEZSW6D5MD2OCYYDCQ"/>
    <x v="0"/>
    <x v="0"/>
    <x v="2"/>
    <s v="March"/>
    <x v="0"/>
  </r>
  <r>
    <s v="AGHN4I3E2ZBUAURW4PEYYCMHJYYQ"/>
    <s v="PROD405"/>
    <x v="1"/>
    <d v="2025-03-31T08:49:29"/>
    <s v="Electronics"/>
    <s v="Excellent Build Quality, Very DIY Friendly For Easy Storage Capacity Upgrades, Not Price Competitive"/>
    <s v="Complete"/>
    <s v="Valid"/>
    <s v="High(4-5)"/>
    <s v="AGHN4I3E2ZBUAURW4PEYYCMHJYYQ"/>
    <x v="0"/>
    <x v="0"/>
    <x v="2"/>
    <s v="March"/>
    <x v="0"/>
  </r>
  <r>
    <s v="AE3NH2EGMD4UWY6HXLMSGOKPKMSQ"/>
    <s v="PROD406"/>
    <x v="2"/>
    <d v="2025-03-31T08:51:31"/>
    <s v="Electronics"/>
    <s v="Sweet looking, but terrible keyboard"/>
    <s v="Complete"/>
    <s v="Valid"/>
    <s v="Medium(3)"/>
    <s v="AE3NH2EGMD4UWY6HXLMSGOKPKMSQ"/>
    <x v="0"/>
    <x v="0"/>
    <x v="2"/>
    <s v="March"/>
    <x v="0"/>
  </r>
  <r>
    <s v="AFWVNMKG4LPK4KSTSKT4WFVK5VSQ"/>
    <s v="PROD407"/>
    <x v="0"/>
    <d v="2025-03-31T12:46:13"/>
    <s v="Electronics"/>
    <s v="Excellent work computer"/>
    <s v="Complete"/>
    <s v="Valid"/>
    <s v="High(4-5)"/>
    <s v="AFWVNMKG4LPK4KSTSKT4WFVK5VSQ"/>
    <x v="0"/>
    <x v="0"/>
    <x v="2"/>
    <s v="March"/>
    <x v="0"/>
  </r>
  <r>
    <s v="AFCURUNI4DAVOM2D55SCAWMPRNZQ"/>
    <s v="PROD408"/>
    <x v="3"/>
    <d v="2025-03-31T19:30:47"/>
    <s v="Electronics"/>
    <s v="The battery life is not as advertised"/>
    <s v="Complete"/>
    <s v="Valid"/>
    <s v="Low(1-2)"/>
    <s v="AFCURUNI4DAVOM2D55SCAWMPRNZQ"/>
    <x v="0"/>
    <x v="0"/>
    <x v="2"/>
    <s v="March"/>
    <x v="0"/>
  </r>
  <r>
    <s v="AETEDSSMH2KUTJKTJAGZLNTSSYKQ"/>
    <s v="PROD409"/>
    <x v="1"/>
    <d v="2025-03-31T21:30:53"/>
    <s v="Electronics"/>
    <s v="Solid laptop"/>
    <s v="Complete"/>
    <s v="Valid"/>
    <s v="High(4-5)"/>
    <s v="AETEDSSMH2KUTJKTJAGZLNTSSYKQ"/>
    <x v="0"/>
    <x v="0"/>
    <x v="2"/>
    <s v="March"/>
    <x v="0"/>
  </r>
  <r>
    <s v="AGRRHVKS3KPIGWU5RTF7GU5A3PLA"/>
    <s v="PROD410"/>
    <x v="1"/>
    <d v="2025-04-01T04:09:11"/>
    <s v="Electronics"/>
    <s v="Pretty good hardware, bad linux support"/>
    <s v="Complete"/>
    <s v="Valid"/>
    <s v="High(4-5)"/>
    <s v="AGRRHVKS3KPIGWU5RTF7GU5A3PLA"/>
    <x v="0"/>
    <x v="0"/>
    <x v="3"/>
    <s v="April"/>
    <x v="1"/>
  </r>
  <r>
    <s v="AGD3IGZJ4HK7USWC5KQU3SPX4ICQ"/>
    <s v="PROD411"/>
    <x v="3"/>
    <d v="2025-04-01T08:33:24"/>
    <s v="Electronics"/>
    <s v="Very buggy and slow"/>
    <s v="Complete"/>
    <s v="Valid"/>
    <s v="Low(1-2)"/>
    <s v="AGD3IGZJ4HK7USWC5KQU3SPX4ICQ"/>
    <x v="0"/>
    <x v="0"/>
    <x v="3"/>
    <s v="April"/>
    <x v="1"/>
  </r>
  <r>
    <s v="AEPT5GUJQKI6EHTVFYEB7MMMUB7A"/>
    <s v="PROD412"/>
    <x v="0"/>
    <d v="2025-04-01T09:46:05"/>
    <s v="Electronics"/>
    <s v="It's good overall"/>
    <s v="Complete"/>
    <s v="Valid"/>
    <s v="High(4-5)"/>
    <s v="AEPT5GUJQKI6EHTVFYEB7MMMUB7A"/>
    <x v="0"/>
    <x v="0"/>
    <x v="3"/>
    <s v="April"/>
    <x v="1"/>
  </r>
  <r>
    <s v="AGUEX27ZMK5GCJHWWWIB6DWULH6A"/>
    <s v="PROD413"/>
    <x v="2"/>
    <d v="2025-04-01T15:40:03"/>
    <s v="Electronics"/>
    <s v="On surface awesome, but lots of issues"/>
    <s v="Complete"/>
    <s v="Valid"/>
    <s v="Medium(3)"/>
    <s v="AGUEX27ZMK5GCJHWWWIB6DWULH6A"/>
    <x v="0"/>
    <x v="0"/>
    <x v="3"/>
    <s v="April"/>
    <x v="1"/>
  </r>
  <r>
    <s v="AFJL3MISFC6ZIM2EXHWLGQ34CHRQ"/>
    <s v="PROD414"/>
    <x v="1"/>
    <d v="2025-04-01T16:57:35"/>
    <s v="Electronics"/>
    <s v="Camera doesn't work"/>
    <s v="Complete"/>
    <s v="Valid"/>
    <s v="High(4-5)"/>
    <s v="AFJL3MISFC6ZIM2EXHWLGQ34CHRQ"/>
    <x v="0"/>
    <x v="0"/>
    <x v="3"/>
    <s v="April"/>
    <x v="1"/>
  </r>
  <r>
    <s v="AHXPFFKEZAAUAV2UIDQQWMKTABSA"/>
    <s v="PROD415"/>
    <x v="1"/>
    <d v="2025-04-02T01:38:18"/>
    <s v="Electronics"/>
    <s v="Slim, nice quality"/>
    <s v="Complete"/>
    <s v="Valid"/>
    <s v="High(4-5)"/>
    <s v="AHXPFFKEZAAUAV2UIDQQWMKTABSA"/>
    <x v="0"/>
    <x v="0"/>
    <x v="3"/>
    <s v="April"/>
    <x v="1"/>
  </r>
  <r>
    <s v="AHKQGXWRZ4MGD7OSMZUMVQJUZDZA"/>
    <s v="PROD416"/>
    <x v="0"/>
    <d v="2025-04-02T04:13:02"/>
    <s v="Electronics"/>
    <s v="Excellent as expected"/>
    <s v="Complete"/>
    <s v="Valid"/>
    <s v="High(4-5)"/>
    <s v="AHKQGXWRZ4MGD7OSMZUMVQJUZDZA"/>
    <x v="0"/>
    <x v="0"/>
    <x v="3"/>
    <s v="April"/>
    <x v="1"/>
  </r>
  <r>
    <s v="AHYAZWNUQVPZULAJRS73CULUAOAQ"/>
    <s v="PROD417"/>
    <x v="2"/>
    <d v="2025-04-02T05:08:02"/>
    <s v="Electronics"/>
    <s v="Heating issues."/>
    <s v="Complete"/>
    <s v="Valid"/>
    <s v="Medium(3)"/>
    <s v="AHYAZWNUQVPZULAJRS73CULUAOAQ"/>
    <x v="0"/>
    <x v="0"/>
    <x v="3"/>
    <s v="April"/>
    <x v="1"/>
  </r>
  <r>
    <s v="AFVVRRZUISBCUEDFRH3PEARO6SJQ"/>
    <s v="PROD418"/>
    <x v="1"/>
    <d v="2025-04-02T08:15:33"/>
    <s v="Electronics"/>
    <s v="Works fine"/>
    <s v="Complete"/>
    <s v="Valid"/>
    <s v="High(4-5)"/>
    <s v="AFVVRRZUISBCUEDFRH3PEARO6SJQ"/>
    <x v="0"/>
    <x v="0"/>
    <x v="3"/>
    <s v="April"/>
    <x v="1"/>
  </r>
  <r>
    <s v="AEUF7QLWWPAUX7OJEV7Q2HNAAKUA"/>
    <s v="PROD419"/>
    <x v="2"/>
    <d v="2025-04-02T19:12:59"/>
    <s v="Electronics"/>
    <s v="Bad battery"/>
    <s v="Complete"/>
    <s v="Valid"/>
    <s v="Medium(3)"/>
    <s v="AEUF7QLWWPAUX7OJEV7Q2HNAAKUA"/>
    <x v="0"/>
    <x v="0"/>
    <x v="3"/>
    <s v="April"/>
    <x v="1"/>
  </r>
  <r>
    <s v="AGUZBNSKCERJUYKCTNRD64PHAKPA"/>
    <s v="PROD420"/>
    <x v="2"/>
    <d v="2025-04-02T22:33:06"/>
    <s v="Electronics"/>
    <s v="Great looking but quality"/>
    <s v="Complete"/>
    <s v="Valid"/>
    <s v="Medium(3)"/>
    <s v="AGUZBNSKCERJUYKCTNRD64PHAKPA"/>
    <x v="0"/>
    <x v="0"/>
    <x v="3"/>
    <s v="April"/>
    <x v="1"/>
  </r>
  <r>
    <s v="AEL63XKXYR5VRRAQTHBWBPDA5SWA"/>
    <s v="PROD421"/>
    <x v="0"/>
    <d v="2025-04-03T02:55:02"/>
    <s v="Electronics"/>
    <s v="I couldn't be happier with this laptop"/>
    <s v="Complete"/>
    <s v="Valid"/>
    <s v="High(4-5)"/>
    <s v="AEL63XKXYR5VRRAQTHBWBPDA5SWA"/>
    <x v="0"/>
    <x v="0"/>
    <x v="3"/>
    <s v="April"/>
    <x v="1"/>
  </r>
  <r>
    <s v="AHJI6HMMYN6Y4ZCIIATIVIIBIHTQ"/>
    <s v="PROD422"/>
    <x v="0"/>
    <d v="2025-04-03T10:21:50"/>
    <s v="Electronics"/>
    <s v="Beast of a laptop. Amazing for its price."/>
    <s v="Complete"/>
    <s v="Valid"/>
    <s v="High(4-5)"/>
    <s v="AHJI6HMMYN6Y4ZCIIATIVIIBIHTQ"/>
    <x v="0"/>
    <x v="0"/>
    <x v="3"/>
    <s v="April"/>
    <x v="1"/>
  </r>
  <r>
    <s v="AG4L23OECACPED7QRRSMXLAF5R6A"/>
    <s v="PROD423"/>
    <x v="2"/>
    <d v="2025-04-03T15:24:00"/>
    <s v="Electronics"/>
    <s v="The box"/>
    <s v="Complete"/>
    <s v="Valid"/>
    <s v="Medium(3)"/>
    <s v="AG4L23OECACPED7QRRSMXLAF5R6A"/>
    <x v="0"/>
    <x v="0"/>
    <x v="3"/>
    <s v="April"/>
    <x v="1"/>
  </r>
  <r>
    <s v="AFSN2MQY3P2WRT2R2V6DGE2J27MQ"/>
    <s v="PROD424"/>
    <x v="1"/>
    <d v="2025-04-03T16:42:51"/>
    <s v="Electronics"/>
    <s v="Buena laptop, mala baterÃ­a"/>
    <s v="Complete"/>
    <s v="Valid"/>
    <s v="High(4-5)"/>
    <s v="AFSN2MQY3P2WRT2R2V6DGE2J27MQ"/>
    <x v="0"/>
    <x v="0"/>
    <x v="3"/>
    <s v="April"/>
    <x v="1"/>
  </r>
  <r>
    <s v="AHGPDYHBXUTNKMI7NAEGAQJX7LHA"/>
    <s v="PROD425"/>
    <x v="2"/>
    <d v="2025-04-03T17:49:44"/>
    <s v="Electronics"/>
    <s v="Attractive, light weight, slow, many apps won't load."/>
    <s v="Complete"/>
    <s v="Valid"/>
    <s v="Medium(3)"/>
    <s v="AHGPDYHBXUTNKMI7NAEGAQJX7LHA"/>
    <x v="0"/>
    <x v="0"/>
    <x v="3"/>
    <s v="April"/>
    <x v="1"/>
  </r>
  <r>
    <s v="AEF3FBZ6QCLN5TMGQQFB7LYULSMA"/>
    <s v="PROD426"/>
    <x v="0"/>
    <d v="2025-04-03T21:55:59"/>
    <s v="Electronics"/>
    <s v="Easy to use!"/>
    <s v="Complete"/>
    <s v="Valid"/>
    <s v="High(4-5)"/>
    <s v="AEF3FBZ6QCLN5TMGQQFB7LYULSMA"/>
    <x v="0"/>
    <x v="0"/>
    <x v="3"/>
    <s v="April"/>
    <x v="1"/>
  </r>
  <r>
    <s v="AEAV7ATFWS5AXJLFQDPWZOQ575VQ"/>
    <s v="PROD427"/>
    <x v="3"/>
    <d v="2025-04-03T22:24:50"/>
    <s v="Electronics"/>
    <s v="It's okay..."/>
    <s v="Complete"/>
    <s v="Valid"/>
    <s v="Low(1-2)"/>
    <s v="AEAV7ATFWS5AXJLFQDPWZOQ575VQ"/>
    <x v="0"/>
    <x v="0"/>
    <x v="3"/>
    <s v="April"/>
    <x v="1"/>
  </r>
  <r>
    <s v="AHG4Q7ZOVL637IV7E4JP7TSNVSCA"/>
    <s v="PROD428"/>
    <x v="0"/>
    <d v="2025-04-03T23:51:26"/>
    <s v="Electronics"/>
    <s v="Excellent laptop!"/>
    <s v="Complete"/>
    <s v="Valid"/>
    <s v="High(4-5)"/>
    <s v="AHG4Q7ZOVL637IV7E4JP7TSNVSCA"/>
    <x v="0"/>
    <x v="0"/>
    <x v="3"/>
    <s v="April"/>
    <x v="1"/>
  </r>
  <r>
    <s v="AF3ALEKQ4KZEB7UOCD5LWDKPJKWA"/>
    <s v="PROD429"/>
    <x v="0"/>
    <d v="2025-04-04T03:42:19"/>
    <s v="Electronics"/>
    <s v="VERY PLEASED WITH THE SAMSUNG GALAXY BOOK 4"/>
    <s v="Complete"/>
    <s v="Valid"/>
    <s v="High(4-5)"/>
    <s v="AF3ALEKQ4KZEB7UOCD5LWDKPJKWA"/>
    <x v="0"/>
    <x v="0"/>
    <x v="3"/>
    <s v="April"/>
    <x v="1"/>
  </r>
  <r>
    <s v="AHYIKSQD3ALOZ54ER6BF2IA57PQQ"/>
    <s v="PROD430"/>
    <x v="0"/>
    <d v="2025-04-04T07:58:53"/>
    <s v="Electronics"/>
    <s v="Beautiful, fast computer!"/>
    <s v="Complete"/>
    <s v="Valid"/>
    <s v="High(4-5)"/>
    <s v="AHYIKSQD3ALOZ54ER6BF2IA57PQQ"/>
    <x v="0"/>
    <x v="0"/>
    <x v="3"/>
    <s v="April"/>
    <x v="1"/>
  </r>
  <r>
    <s v="AH65EHTHXKRUEJPMP6YTUAKAATPQ"/>
    <s v="PROD431"/>
    <x v="0"/>
    <d v="2025-04-04T12:41:46"/>
    <s v="Electronics"/>
    <s v="It's worth getting just for the awesome display"/>
    <s v="Complete"/>
    <s v="Valid"/>
    <s v="High(4-5)"/>
    <s v="AH65EHTHXKRUEJPMP6YTUAKAATPQ"/>
    <x v="0"/>
    <x v="0"/>
    <x v="3"/>
    <s v="April"/>
    <x v="1"/>
  </r>
  <r>
    <s v="AESQ7PHQD6FCKV4XMUHQ2H2MSSBQ"/>
    <s v="PROD432"/>
    <x v="0"/>
    <d v="2025-04-04T13:05:09"/>
    <s v="Electronics"/>
    <s v="It's amazing laptop"/>
    <s v="Complete"/>
    <s v="Valid"/>
    <s v="High(4-5)"/>
    <s v="AESQ7PHQD6FCKV4XMUHQ2H2MSSBQ"/>
    <x v="0"/>
    <x v="0"/>
    <x v="3"/>
    <s v="April"/>
    <x v="1"/>
  </r>
  <r>
    <s v="AEGEWPTUMZMIV3I7PWKVSNJAJ56Q"/>
    <s v="PROD433"/>
    <x v="0"/>
    <d v="2025-04-04T17:36:05"/>
    <s v="Electronics"/>
    <s v="Very good"/>
    <s v="Complete"/>
    <s v="Valid"/>
    <s v="High(4-5)"/>
    <s v="AEGEWPTUMZMIV3I7PWKVSNJAJ56Q"/>
    <x v="0"/>
    <x v="0"/>
    <x v="3"/>
    <s v="April"/>
    <x v="1"/>
  </r>
  <r>
    <s v="AHYTQ7ZMNDCYEVYWI7KYERQQ2DHA"/>
    <s v="PROD434"/>
    <x v="0"/>
    <d v="2025-04-05T07:31:13"/>
    <s v="Electronics"/>
    <s v="feliz"/>
    <s v="Complete"/>
    <s v="Valid"/>
    <s v="High(4-5)"/>
    <s v="AHYTQ7ZMNDCYEVYWI7KYERQQ2DHA"/>
    <x v="0"/>
    <x v="0"/>
    <x v="3"/>
    <s v="April"/>
    <x v="1"/>
  </r>
  <r>
    <s v="AFQLC7OOALC5UJX2RBTT3TGKIIQA"/>
    <s v="PROD435"/>
    <x v="0"/>
    <d v="2025-04-05T08:53:54"/>
    <s v="Electronics"/>
    <s v="Grad guft"/>
    <s v="Complete"/>
    <s v="Valid"/>
    <s v="High(4-5)"/>
    <s v="AFQLC7OOALC5UJX2RBTT3TGKIIQA"/>
    <x v="0"/>
    <x v="0"/>
    <x v="3"/>
    <s v="April"/>
    <x v="1"/>
  </r>
  <r>
    <s v="AEWZLRKGBTIH6KLRHO7AACZNFRDA"/>
    <s v="PROD436"/>
    <x v="3"/>
    <d v="2025-04-05T11:46:06"/>
    <s v="Electronics"/>
    <s v="Nice bit pricey."/>
    <s v="Complete"/>
    <s v="Valid"/>
    <s v="Low(1-2)"/>
    <s v="AEWZLRKGBTIH6KLRHO7AACZNFRDA"/>
    <x v="0"/>
    <x v="0"/>
    <x v="3"/>
    <s v="April"/>
    <x v="1"/>
  </r>
  <r>
    <s v="AEZUN4V6JCVLXAYFQRZ6AW2UGNDQ"/>
    <s v="PROD437"/>
    <x v="0"/>
    <d v="2025-04-05T15:44:12"/>
    <s v="Electronics"/>
    <s v="Perfect for work and play"/>
    <s v="Complete"/>
    <s v="Valid"/>
    <s v="High(4-5)"/>
    <s v="AEZUN4V6JCVLXAYFQRZ6AW2UGNDQ"/>
    <x v="0"/>
    <x v="0"/>
    <x v="3"/>
    <s v="April"/>
    <x v="1"/>
  </r>
  <r>
    <s v="AH5Z5UTYRPCDMGY4REM75SIG4QYA"/>
    <s v="PROD438"/>
    <x v="4"/>
    <d v="2025-04-05T16:58:19"/>
    <s v="Electronics"/>
    <s v="Nope, don't do it"/>
    <s v="Complete"/>
    <s v="Valid"/>
    <s v="Low(1-2)"/>
    <s v="AH5Z5UTYRPCDMGY4REM75SIG4QYA"/>
    <x v="0"/>
    <x v="0"/>
    <x v="3"/>
    <s v="April"/>
    <x v="1"/>
  </r>
  <r>
    <s v="AEG7DOMIERXJKD7CCXVAHU42646Q"/>
    <s v="PROD439"/>
    <x v="0"/>
    <d v="2025-04-05T18:05:59"/>
    <s v="Electronics"/>
    <s v="Best Windows Laptop"/>
    <s v="Complete"/>
    <s v="Valid"/>
    <s v="High(4-5)"/>
    <s v="AEG7DOMIERXJKD7CCXVAHU42646Q"/>
    <x v="0"/>
    <x v="0"/>
    <x v="3"/>
    <s v="April"/>
    <x v="1"/>
  </r>
  <r>
    <s v="AH34MCQNTJL6GZV7ERIMOYGX7Y5A"/>
    <s v="PROD440"/>
    <x v="0"/>
    <d v="2025-04-05T20:05:06"/>
    <s v="Electronics"/>
    <s v="Gorgeous AMOLED screen, excelent graphics performance for sharing second screen on 120Hz"/>
    <s v="Complete"/>
    <s v="Valid"/>
    <s v="High(4-5)"/>
    <s v="AH34MCQNTJL6GZV7ERIMOYGX7Y5A"/>
    <x v="0"/>
    <x v="0"/>
    <x v="3"/>
    <s v="April"/>
    <x v="1"/>
  </r>
  <r>
    <s v="AEZPUR52OPPPRRT5OGLGGW2P3YDQ"/>
    <s v="PROD441"/>
    <x v="0"/>
    <d v="2025-04-05T20:53:44"/>
    <s v="Electronics"/>
    <s v="great so far!"/>
    <s v="Complete"/>
    <s v="Valid"/>
    <s v="High(4-5)"/>
    <s v="AEZPUR52OPPPRRT5OGLGGW2P3YDQ"/>
    <x v="0"/>
    <x v="0"/>
    <x v="3"/>
    <s v="April"/>
    <x v="1"/>
  </r>
  <r>
    <s v="AGZCZB5NE57I525EGVSYFWS2MXIQ"/>
    <s v="PROD442"/>
    <x v="3"/>
    <d v="2025-04-06T01:48:11"/>
    <s v="Electronics"/>
    <s v="Fan is loud and computer gets too hot."/>
    <s v="Complete"/>
    <s v="Valid"/>
    <s v="Low(1-2)"/>
    <s v="AGZCZB5NE57I525EGVSYFWS2MXIQ"/>
    <x v="0"/>
    <x v="0"/>
    <x v="3"/>
    <s v="April"/>
    <x v="1"/>
  </r>
  <r>
    <s v="AGXTSRKVA5O2QU4HWA4OLV2TMYRA"/>
    <s v="PROD443"/>
    <x v="4"/>
    <d v="2025-04-06T02:05:52"/>
    <s v="Electronics"/>
    <s v="Cracked screen -"/>
    <s v="Complete"/>
    <s v="Valid"/>
    <s v="Low(1-2)"/>
    <s v="AGXTSRKVA5O2QU4HWA4OLV2TMYRA"/>
    <x v="0"/>
    <x v="0"/>
    <x v="3"/>
    <s v="April"/>
    <x v="1"/>
  </r>
  <r>
    <s v="AGYNWC3Q62WIEEL36EM64KW4REEQ"/>
    <s v="PROD444"/>
    <x v="4"/>
    <d v="2025-04-06T02:33:27"/>
    <s v="Electronics"/>
    <s v="Read Reddit reviews prior to purchase; Screen spontaneously cracks with no damage"/>
    <s v="Complete"/>
    <s v="Valid"/>
    <s v="Low(1-2)"/>
    <s v="AGYNWC3Q62WIEEL36EM64KW4REEQ"/>
    <x v="0"/>
    <x v="0"/>
    <x v="3"/>
    <s v="April"/>
    <x v="1"/>
  </r>
  <r>
    <s v="AGQNXLWRD2X3ZRTR7LOKYTTSFYQA"/>
    <s v="PROD445"/>
    <x v="4"/>
    <d v="2025-04-06T08:10:50"/>
    <s v="Electronics"/>
    <s v="Do not buy! Broken screen"/>
    <s v="Complete"/>
    <s v="Valid"/>
    <s v="Low(1-2)"/>
    <s v="AGQNXLWRD2X3ZRTR7LOKYTTSFYQA"/>
    <x v="0"/>
    <x v="0"/>
    <x v="3"/>
    <s v="April"/>
    <x v="1"/>
  </r>
  <r>
    <s v="AFEAWAK55PVHAJBAXUQJLX724K2A"/>
    <s v="PROD446"/>
    <x v="3"/>
    <d v="2025-04-06T14:53:36"/>
    <s v="Electronics"/>
    <s v="Just two week of used and ðŸ˜¶"/>
    <s v="Complete"/>
    <s v="Valid"/>
    <s v="Low(1-2)"/>
    <s v="AFEAWAK55PVHAJBAXUQJLX724K2A"/>
    <x v="0"/>
    <x v="0"/>
    <x v="3"/>
    <s v="April"/>
    <x v="1"/>
  </r>
  <r>
    <s v="AGLC64ZS7ZTTYGAJGBBIKIF6573A"/>
    <s v="PROD447"/>
    <x v="4"/>
    <d v="2025-04-06T18:44:05"/>
    <s v="Electronics"/>
    <s v="Damage"/>
    <s v="Complete"/>
    <s v="Valid"/>
    <s v="Low(1-2)"/>
    <s v="AGLC64ZS7ZTTYGAJGBBIKIF6573A"/>
    <x v="0"/>
    <x v="0"/>
    <x v="3"/>
    <s v="April"/>
    <x v="1"/>
  </r>
  <r>
    <s v="AGFONIJ6YVPHGBNI53Z6KYPOYTBQ"/>
    <s v="PROD448"/>
    <x v="4"/>
    <d v="2025-04-07T00:26:28"/>
    <s v="Electronics"/>
    <s v="Laptop"/>
    <s v="Complete"/>
    <s v="Valid"/>
    <s v="Low(1-2)"/>
    <s v="AGFONIJ6YVPHGBNI53Z6KYPOYTBQ"/>
    <x v="0"/>
    <x v="0"/>
    <x v="3"/>
    <s v="April"/>
    <x v="1"/>
  </r>
  <r>
    <s v="AGZRU5KNPRRHJOJ5M7AOR4KIFSBA"/>
    <s v="PROD449"/>
    <x v="4"/>
    <d v="2025-04-07T00:50:50"/>
    <s v="Electronics"/>
    <s v="Almaya deÄŸmez"/>
    <s v="Complete"/>
    <s v="Valid"/>
    <s v="Low(1-2)"/>
    <s v="AGZRU5KNPRRHJOJ5M7AOR4KIFSBA"/>
    <x v="0"/>
    <x v="0"/>
    <x v="3"/>
    <s v="April"/>
    <x v="1"/>
  </r>
  <r>
    <s v="AGMXIGZ2IXTRVH4XWVDBNGZMOO3Q"/>
    <s v="PROD450"/>
    <x v="4"/>
    <d v="2025-04-07T06:38:52"/>
    <s v="Electronics"/>
    <s v="Disappointed"/>
    <s v="Complete"/>
    <s v="Valid"/>
    <s v="Low(1-2)"/>
    <s v="AGMXIGZ2IXTRVH4XWVDBNGZMOO3Q"/>
    <x v="0"/>
    <x v="0"/>
    <x v="3"/>
    <s v="April"/>
    <x v="1"/>
  </r>
  <r>
    <s v="AF2BLE54TEMGZ546U763ZHZRXC4A"/>
    <s v="PROD451"/>
    <x v="0"/>
    <d v="2025-04-07T09:05:10"/>
    <s v="Grocery &amp; Gourmet Food"/>
    <s v="Mmm so good, just perfection in a bag"/>
    <s v="Complete"/>
    <s v="Valid"/>
    <s v="High(4-5)"/>
    <s v="AF2BLE54TEMGZ546U763ZHZRXC4A"/>
    <x v="1"/>
    <x v="0"/>
    <x v="3"/>
    <s v="April"/>
    <x v="1"/>
  </r>
  <r>
    <s v="AHVM2XV6UUKXA2GL7WI3KFA77NLQ"/>
    <s v="PROD452"/>
    <x v="0"/>
    <d v="2025-04-07T09:18:26"/>
    <s v="Grocery &amp; Gourmet Food"/>
    <s v="Tasty &amp; Soft"/>
    <s v="Complete"/>
    <s v="Valid"/>
    <s v="High(4-5)"/>
    <s v="AHVM2XV6UUKXA2GL7WI3KFA77NLQ"/>
    <x v="0"/>
    <x v="0"/>
    <x v="3"/>
    <s v="April"/>
    <x v="1"/>
  </r>
  <r>
    <s v="AHM56K5NAWA4ZLQXT2W4SBACDYDQ"/>
    <s v="PROD453"/>
    <x v="0"/>
    <d v="2025-04-07T13:38:42"/>
    <s v="Grocery &amp; Gourmet Food"/>
    <s v="Delicious!"/>
    <s v="Complete"/>
    <s v="Valid"/>
    <s v="High(4-5)"/>
    <s v="AHM56K5NAWA4ZLQXT2W4SBACDYDQ"/>
    <x v="0"/>
    <x v="0"/>
    <x v="3"/>
    <s v="April"/>
    <x v="1"/>
  </r>
  <r>
    <s v="AGYMZQD6RE57K5MXDRYL76L3JDDQ"/>
    <s v="PROD454"/>
    <x v="0"/>
    <d v="2025-04-07T18:41:46"/>
    <s v="Grocery &amp; Gourmet Food"/>
    <s v="Very Nice"/>
    <s v="Complete"/>
    <s v="Valid"/>
    <s v="High(4-5)"/>
    <s v="AGYMZQD6RE57K5MXDRYL76L3JDDQ"/>
    <x v="0"/>
    <x v="0"/>
    <x v="3"/>
    <s v="April"/>
    <x v="1"/>
  </r>
  <r>
    <s v="AGZPQSPK3CHVMLZF73DLOENENJKA"/>
    <s v="PROD455"/>
    <x v="1"/>
    <d v="2025-04-07T21:47:08"/>
    <s v="Grocery &amp; Gourmet Food"/>
    <s v="Content and Delivery Excellent. Price Above Average."/>
    <s v="Complete"/>
    <s v="Valid"/>
    <s v="High(4-5)"/>
    <s v="AGZPQSPK3CHVMLZF73DLOENENJKA"/>
    <x v="0"/>
    <x v="0"/>
    <x v="3"/>
    <s v="April"/>
    <x v="1"/>
  </r>
  <r>
    <s v="AFCAF6WIKQJOJQCGHZBDR2RO2EZA"/>
    <s v="PROD456"/>
    <x v="0"/>
    <d v="2025-04-08T00:21:53"/>
    <s v="Grocery &amp; Gourmet Food"/>
    <s v="Standard"/>
    <s v="Complete"/>
    <s v="Valid"/>
    <s v="High(4-5)"/>
    <s v="AFCAF6WIKQJOJQCGHZBDR2RO2EZA"/>
    <x v="0"/>
    <x v="0"/>
    <x v="3"/>
    <s v="April"/>
    <x v="1"/>
  </r>
  <r>
    <s v="AG752JLRCWFOHVL2T64AGYEVOLRA"/>
    <s v="PROD457"/>
    <x v="0"/>
    <d v="2025-04-08T03:05:03"/>
    <s v="Grocery &amp; Gourmet Food"/>
    <s v="Best apricots Iâ€™ve ever had"/>
    <s v="Complete"/>
    <s v="Valid"/>
    <s v="High(4-5)"/>
    <s v="AG752JLRCWFOHVL2T64AGYEVOLRA"/>
    <x v="0"/>
    <x v="0"/>
    <x v="3"/>
    <s v="April"/>
    <x v="1"/>
  </r>
  <r>
    <s v="AHME7FF5OKB7CKGS6BZUBRVCY2VQ"/>
    <s v="PROD458"/>
    <x v="0"/>
    <d v="2025-04-08T05:35:52"/>
    <s v="Grocery &amp; Gourmet Food"/>
    <s v="Just delicious!"/>
    <s v="Complete"/>
    <s v="Valid"/>
    <s v="High(4-5)"/>
    <s v="AHME7FF5OKB7CKGS6BZUBRVCY2VQ"/>
    <x v="0"/>
    <x v="0"/>
    <x v="3"/>
    <s v="April"/>
    <x v="1"/>
  </r>
  <r>
    <s v="AGXRGDQGLZ3I6MVMNZYIM5UGDOEA"/>
    <s v="PROD459"/>
    <x v="0"/>
    <d v="2025-04-08T08:00:39"/>
    <s v="Grocery &amp; Gourmet Food"/>
    <s v="Quality"/>
    <s v="Complete"/>
    <s v="Valid"/>
    <s v="High(4-5)"/>
    <s v="AGXRGDQGLZ3I6MVMNZYIM5UGDOEA"/>
    <x v="0"/>
    <x v="0"/>
    <x v="3"/>
    <s v="April"/>
    <x v="1"/>
  </r>
  <r>
    <s v="AEYOLJVNMJE6KEGZNTPEXJCLMAMQ"/>
    <s v="PROD460"/>
    <x v="0"/>
    <d v="2025-04-08T12:37:10"/>
    <s v="Grocery &amp; Gourmet Food"/>
    <s v="Taste"/>
    <s v="Complete"/>
    <s v="Valid"/>
    <s v="High(4-5)"/>
    <s v="AEYOLJVNMJE6KEGZNTPEXJCLMAMQ"/>
    <x v="0"/>
    <x v="0"/>
    <x v="3"/>
    <s v="April"/>
    <x v="1"/>
  </r>
  <r>
    <s v="AF7FMYARBG7SFR6M73ROCZC2KE4Q"/>
    <s v="PROD461"/>
    <x v="0"/>
    <d v="2025-04-08T15:15:07"/>
    <s v="Grocery &amp; Gourmet Food"/>
    <s v="these made a very nice snack."/>
    <s v="Complete"/>
    <s v="Valid"/>
    <s v="High(4-5)"/>
    <s v="AF7FMYARBG7SFR6M73ROCZC2KE4Q"/>
    <x v="0"/>
    <x v="0"/>
    <x v="3"/>
    <s v="April"/>
    <x v="1"/>
  </r>
  <r>
    <s v="AEUKDRJJLWB2EGTYMPPEMTLNPSWA"/>
    <s v="PROD462"/>
    <x v="0"/>
    <d v="2025-04-08T15:20:57"/>
    <s v="Grocery &amp; Gourmet Food"/>
    <s v="Good"/>
    <s v="Complete"/>
    <s v="Valid"/>
    <s v="High(4-5)"/>
    <s v="AEUKDRJJLWB2EGTYMPPEMTLNPSWA"/>
    <x v="0"/>
    <x v="0"/>
    <x v="3"/>
    <s v="April"/>
    <x v="1"/>
  </r>
  <r>
    <s v="AGNNUHZV5FOJRUX5MBQOSWZLOD7Q"/>
    <s v="PROD463"/>
    <x v="0"/>
    <d v="2025-04-08T23:20:27"/>
    <s v="Grocery &amp; Gourmet Food"/>
    <s v="How moist and delicious the fruit is!"/>
    <s v="Complete"/>
    <s v="Valid"/>
    <s v="High(4-5)"/>
    <s v="AGNNUHZV5FOJRUX5MBQOSWZLOD7Q"/>
    <x v="0"/>
    <x v="0"/>
    <x v="3"/>
    <s v="April"/>
    <x v="1"/>
  </r>
  <r>
    <s v="AE4VEVT5ZMOXLWJ4CXZJB4HQHDGQ"/>
    <s v="PROD464"/>
    <x v="0"/>
    <d v="2025-04-09T00:31:40"/>
    <s v="Grocery &amp; Gourmet Food"/>
    <s v="Nice size"/>
    <s v="Complete"/>
    <s v="Valid"/>
    <s v="High(4-5)"/>
    <s v="AE4VEVT5ZMOXLWJ4CXZJB4HQHDGQ"/>
    <x v="0"/>
    <x v="0"/>
    <x v="3"/>
    <s v="April"/>
    <x v="1"/>
  </r>
  <r>
    <s v="AHLGUDTIGAS6I6D7JED47D4ESROQ"/>
    <s v="PROD465"/>
    <x v="0"/>
    <d v="2025-04-09T01:16:08"/>
    <s v="Grocery &amp; Gourmet Food"/>
    <s v="I Love These Things"/>
    <s v="Complete"/>
    <s v="Valid"/>
    <s v="High(4-5)"/>
    <s v="AHLGUDTIGAS6I6D7JED47D4ESROQ"/>
    <x v="0"/>
    <x v="0"/>
    <x v="3"/>
    <s v="April"/>
    <x v="1"/>
  </r>
  <r>
    <s v="AE44K7F3E52YU55JW77YXAAV2K2A"/>
    <s v="PROD466"/>
    <x v="1"/>
    <d v="2025-04-09T15:14:25"/>
    <s v="Grocery &amp; Gourmet Food"/>
    <s v="Good product"/>
    <s v="Complete"/>
    <s v="Valid"/>
    <s v="High(4-5)"/>
    <s v="AE44K7F3E52YU55JW77YXAAV2K2A"/>
    <x v="0"/>
    <x v="0"/>
    <x v="3"/>
    <s v="April"/>
    <x v="1"/>
  </r>
  <r>
    <s v="AHXTQY3WCDECJFC7CXHPUVCDBGIA"/>
    <s v="PROD467"/>
    <x v="0"/>
    <d v="2025-04-09T22:11:09"/>
    <s v="Grocery &amp; Gourmet Food"/>
    <s v="I love apricots, but sometimes I donâ€™t want the messiness"/>
    <s v="Complete"/>
    <s v="Valid"/>
    <s v="High(4-5)"/>
    <s v="AHXTQY3WCDECJFC7CXHPUVCDBGIA"/>
    <x v="0"/>
    <x v="0"/>
    <x v="3"/>
    <s v="April"/>
    <x v="1"/>
  </r>
  <r>
    <s v="AHNOLQG5SZLLNGPOF3GAVRMQMQDQ"/>
    <s v="PROD468"/>
    <x v="1"/>
    <d v="2025-04-10T03:49:02"/>
    <s v="Grocery &amp; Gourmet Food"/>
    <s v="Great for the money, flavor is pretty good"/>
    <s v="Complete"/>
    <s v="Valid"/>
    <s v="High(4-5)"/>
    <s v="AHNOLQG5SZLLNGPOF3GAVRMQMQDQ"/>
    <x v="0"/>
    <x v="0"/>
    <x v="3"/>
    <s v="April"/>
    <x v="1"/>
  </r>
  <r>
    <s v="AHUWJGUQ4QYVWZBB5ILXIESJW27A"/>
    <s v="PROD469"/>
    <x v="1"/>
    <d v="2025-04-10T12:21:51"/>
    <s v="Grocery &amp; Gourmet Food"/>
    <s v="Good choice."/>
    <s v="Complete"/>
    <s v="Valid"/>
    <s v="High(4-5)"/>
    <s v="AHUWJGUQ4QYVWZBB5ILXIESJW27A"/>
    <x v="0"/>
    <x v="0"/>
    <x v="3"/>
    <s v="April"/>
    <x v="1"/>
  </r>
  <r>
    <s v="AETXB52QRPOVD2W567QZYOJ4ITFA"/>
    <s v="PROD470"/>
    <x v="0"/>
    <d v="2025-04-11T08:01:08"/>
    <s v="Grocery &amp; Gourmet Food"/>
    <s v="No sugar added"/>
    <s v="Complete"/>
    <s v="Valid"/>
    <s v="High(4-5)"/>
    <s v="AETXB52QRPOVD2W567QZYOJ4ITFA"/>
    <x v="0"/>
    <x v="0"/>
    <x v="3"/>
    <s v="April"/>
    <x v="1"/>
  </r>
  <r>
    <s v="AEQGZMUMIZUGJ3PTTOTOJICRKWVA"/>
    <s v="PROD471"/>
    <x v="0"/>
    <d v="2025-04-11T15:50:25"/>
    <s v="Health, Wellness &amp; Medical Supplies"/>
    <s v="Perfect Dumbbells for Home Workouts!"/>
    <s v="Complete"/>
    <s v="Valid"/>
    <s v="High(4-5)"/>
    <s v="AEQGZMUMIZUGJ3PTTOTOJICRKWVA"/>
    <x v="0"/>
    <x v="0"/>
    <x v="3"/>
    <s v="April"/>
    <x v="1"/>
  </r>
  <r>
    <s v="AGEFW74Z6UWN5VL2SGGBWAXCJDXA"/>
    <s v="PROD472"/>
    <x v="0"/>
    <d v="2025-04-12T00:49:57"/>
    <s v="Health, Wellness &amp; Medical Supplies"/>
    <s v="Review of Amazon Basics Easy-Grip Training Dumbbells: Practical and Effective for Physical Therapy"/>
    <s v="Complete"/>
    <s v="Valid"/>
    <s v="High(4-5)"/>
    <s v="AGEFW74Z6UWN5VL2SGGBWAXCJDXA"/>
    <x v="0"/>
    <x v="0"/>
    <x v="3"/>
    <s v="April"/>
    <x v="1"/>
  </r>
  <r>
    <s v="AFAJBPTFMW6SD4TARNNQWNFVM64Q"/>
    <s v="PROD473"/>
    <x v="0"/>
    <d v="2025-04-12T06:30:44"/>
    <s v="Health, Wellness &amp; Medical Supplies"/>
    <s v="I Purchased The: 12LB Pair, 15LB Pair, and 20LB Pair Amazon Basics Neoprene Dumbbells"/>
    <s v="Complete"/>
    <s v="Valid"/>
    <s v="High(4-5)"/>
    <s v="AFAJBPTFMW6SD4TARNNQWNFVM64Q"/>
    <x v="0"/>
    <x v="0"/>
    <x v="3"/>
    <s v="April"/>
    <x v="1"/>
  </r>
  <r>
    <s v="AFMP4AW3JKH7T4P6AG3SRVJFYLIQ"/>
    <s v="PROD474"/>
    <x v="0"/>
    <d v="2025-04-12T10:42:07"/>
    <s v="Health, Wellness &amp; Medical Supplies"/>
    <s v="Great, comfortable weights for getting into shape quickly."/>
    <s v="Complete"/>
    <s v="Valid"/>
    <s v="High(4-5)"/>
    <s v="AFMP4AW3JKH7T4P6AG3SRVJFYLIQ"/>
    <x v="0"/>
    <x v="0"/>
    <x v="3"/>
    <s v="April"/>
    <x v="1"/>
  </r>
  <r>
    <s v="AHRFV2MZ6CGIL4GE7RTWCPM42ABQ"/>
    <s v="PROD475"/>
    <x v="0"/>
    <d v="2025-04-12T17:36:00"/>
    <s v="Health, Wellness &amp; Medical Supplies"/>
    <s v="Great Quality and Perfect for At-Home Workouts"/>
    <s v="Complete"/>
    <s v="Valid"/>
    <s v="High(4-5)"/>
    <s v="AHRFV2MZ6CGIL4GE7RTWCPM42ABQ"/>
    <x v="0"/>
    <x v="0"/>
    <x v="3"/>
    <s v="April"/>
    <x v="1"/>
  </r>
  <r>
    <s v="AF3UFDVHP43R5DFFLSRP3BWO4RNQ"/>
    <s v="PROD476"/>
    <x v="1"/>
    <d v="2025-04-13T00:55:45"/>
    <s v="Health, Wellness &amp; Medical Supplies"/>
    <s v="The weights are good, the stand not so much"/>
    <s v="Complete"/>
    <s v="Valid"/>
    <s v="High(4-5)"/>
    <s v="AF3UFDVHP43R5DFFLSRP3BWO4RNQ"/>
    <x v="0"/>
    <x v="0"/>
    <x v="3"/>
    <s v="April"/>
    <x v="1"/>
  </r>
  <r>
    <s v="AEPAXXH67IUSANKAJG3FLTE5MNOA"/>
    <s v="PROD477"/>
    <x v="0"/>
    <d v="2025-04-13T06:57:49"/>
    <s v="Health, Wellness &amp; Medical Supplies"/>
    <s v="Love the colors!"/>
    <s v="Complete"/>
    <s v="Valid"/>
    <s v="High(4-5)"/>
    <s v="AEPAXXH67IUSANKAJG3FLTE5MNOA"/>
    <x v="0"/>
    <x v="0"/>
    <x v="3"/>
    <s v="April"/>
    <x v="1"/>
  </r>
  <r>
    <s v="AHQ2UP3DZKHZHPBXFDET4YV3UQCA"/>
    <s v="PROD478"/>
    <x v="0"/>
    <d v="2025-04-13T12:30:29"/>
    <s v="Health, Wellness &amp; Medical Supplies"/>
    <s v="Basic handweights, great to use with Peloton workouts"/>
    <s v="Complete"/>
    <s v="Valid"/>
    <s v="High(4-5)"/>
    <s v="AHQ2UP3DZKHZHPBXFDET4YV3UQCA"/>
    <x v="0"/>
    <x v="0"/>
    <x v="3"/>
    <s v="April"/>
    <x v="1"/>
  </r>
  <r>
    <s v="AEWSWJYXFAM2NWWU3YDSCKHHZGPA"/>
    <s v="PROD479"/>
    <x v="0"/>
    <d v="2025-04-13T17:00:03"/>
    <s v="Health, Wellness &amp; Medical Supplies"/>
    <s v="First time using Dumbbells"/>
    <s v="Complete"/>
    <s v="Valid"/>
    <s v="High(4-5)"/>
    <s v="AEWSWJYXFAM2NWWU3YDSCKHHZGPA"/>
    <x v="0"/>
    <x v="0"/>
    <x v="3"/>
    <s v="April"/>
    <x v="1"/>
  </r>
  <r>
    <s v="AF4WWSV3AEYL4VFKNX7OAUL4MCWA"/>
    <s v="PROD480"/>
    <x v="0"/>
    <d v="2025-04-13T17:30:47"/>
    <s v="Health, Wellness &amp; Medical Supplies"/>
    <s v="A great addition to your workout equipment"/>
    <s v="Complete"/>
    <s v="Valid"/>
    <s v="High(4-5)"/>
    <s v="AF4WWSV3AEYL4VFKNX7OAUL4MCWA"/>
    <x v="0"/>
    <x v="0"/>
    <x v="3"/>
    <s v="April"/>
    <x v="1"/>
  </r>
  <r>
    <s v="AFKRPLK5NSN5OJECPAFVZSUQZDUQ"/>
    <s v="PROD481"/>
    <x v="0"/>
    <d v="2025-04-13T17:49:40"/>
    <s v="Health, Wellness &amp; Medical Supplies"/>
    <s v="Year in review... Very Happy"/>
    <s v="Complete"/>
    <s v="Valid"/>
    <s v="High(4-5)"/>
    <s v="AFKRPLK5NSN5OJECPAFVZSUQZDUQ"/>
    <x v="0"/>
    <x v="0"/>
    <x v="3"/>
    <s v="April"/>
    <x v="1"/>
  </r>
  <r>
    <s v="AG4YLGBT3LZH3VQHYWG4U6UKY6HQ"/>
    <s v="PROD482"/>
    <x v="0"/>
    <d v="2025-04-13T18:40:50"/>
    <s v="Health, Wellness &amp; Medical Supplies"/>
    <s v="Soft and perfect"/>
    <s v="Complete"/>
    <s v="Valid"/>
    <s v="High(4-5)"/>
    <s v="AG4YLGBT3LZH3VQHYWG4U6UKY6HQ"/>
    <x v="0"/>
    <x v="0"/>
    <x v="3"/>
    <s v="April"/>
    <x v="1"/>
  </r>
  <r>
    <s v="AG67UJ5NXNGNQZ5M3OH4D2XSARKA"/>
    <s v="PROD483"/>
    <x v="0"/>
    <d v="2025-04-13T20:51:43"/>
    <s v="Health, Wellness &amp; Medical Supplies"/>
    <s v="Easy to setup"/>
    <s v="Complete"/>
    <s v="Valid"/>
    <s v="High(4-5)"/>
    <s v="AG67UJ5NXNGNQZ5M3OH4D2XSARKA"/>
    <x v="0"/>
    <x v="0"/>
    <x v="3"/>
    <s v="April"/>
    <x v="1"/>
  </r>
  <r>
    <s v="AHCQCC4FCGSLSKLIOMDKXQFOR4DQ"/>
    <s v="PROD484"/>
    <x v="0"/>
    <d v="2025-04-13T22:11:28"/>
    <s v="Health, Wellness &amp; Medical Supplies"/>
    <s v="Excellent quality"/>
    <s v="Complete"/>
    <s v="Valid"/>
    <s v="High(4-5)"/>
    <s v="AHCQCC4FCGSLSKLIOMDKXQFOR4DQ"/>
    <x v="0"/>
    <x v="0"/>
    <x v="3"/>
    <s v="April"/>
    <x v="1"/>
  </r>
  <r>
    <s v="AFEF7GTV5KEHK2I6JPPQYYAJ7N4A"/>
    <s v="PROD485"/>
    <x v="0"/>
    <d v="2025-04-13T22:30:24"/>
    <s v="Health, Wellness &amp; Medical Supplies"/>
    <s v="They're Dumbbells"/>
    <s v="Complete"/>
    <s v="Valid"/>
    <s v="High(4-5)"/>
    <s v="AFEF7GTV5KEHK2I6JPPQYYAJ7N4A"/>
    <x v="0"/>
    <x v="0"/>
    <x v="3"/>
    <s v="April"/>
    <x v="1"/>
  </r>
  <r>
    <s v="AFKSMY7MELLDHQ4LO35LWGIYQWFQ"/>
    <s v="PROD486"/>
    <x v="0"/>
    <d v="2025-04-13T23:50:49"/>
    <s v="Health, Wellness &amp; Medical Supplies"/>
    <s v="Compact storage, great feel."/>
    <s v="Complete"/>
    <s v="Valid"/>
    <s v="High(4-5)"/>
    <s v="AFKSMY7MELLDHQ4LO35LWGIYQWFQ"/>
    <x v="0"/>
    <x v="0"/>
    <x v="3"/>
    <s v="April"/>
    <x v="1"/>
  </r>
  <r>
    <s v="AGT7O3IT3UVCHPZYRBC5M3KD7OAA"/>
    <s v="PROD487"/>
    <x v="0"/>
    <d v="2025-04-13T23:52:17"/>
    <s v="Health, Wellness &amp; Medical Supplies"/>
    <s v="Accurate and somewhat rare"/>
    <s v="Complete"/>
    <s v="Valid"/>
    <s v="High(4-5)"/>
    <s v="AGT7O3IT3UVCHPZYRBC5M3KD7OAA"/>
    <x v="0"/>
    <x v="0"/>
    <x v="3"/>
    <s v="April"/>
    <x v="1"/>
  </r>
  <r>
    <s v="AEZBNGRY6BRQAEZD67CJRZAXNZKA"/>
    <s v="PROD488"/>
    <x v="0"/>
    <d v="2025-04-14T02:19:33"/>
    <s v="Health, Wellness &amp; Medical Supplies"/>
    <s v="Perfect for beginner workout"/>
    <s v="Complete"/>
    <s v="Valid"/>
    <s v="High(4-5)"/>
    <s v="AEZBNGRY6BRQAEZD67CJRZAXNZKA"/>
    <x v="0"/>
    <x v="0"/>
    <x v="3"/>
    <s v="April"/>
    <x v="1"/>
  </r>
  <r>
    <s v="AG6MJ2DQHRABTWVCLDVSCAT57OSA"/>
    <s v="PROD489"/>
    <x v="0"/>
    <d v="2025-04-14T03:42:24"/>
    <s v="Health, Wellness &amp; Medical Supplies"/>
    <s v="Great quality and price but know they will not stand on end"/>
    <s v="Complete"/>
    <s v="Valid"/>
    <s v="High(4-5)"/>
    <s v="AG6MJ2DQHRABTWVCLDVSCAT57OSA"/>
    <x v="0"/>
    <x v="0"/>
    <x v="3"/>
    <s v="April"/>
    <x v="1"/>
  </r>
  <r>
    <s v="AFB5MPL6ENXWAXSKP5ZCVXBCDNAA"/>
    <s v="PROD490"/>
    <x v="0"/>
    <d v="2025-04-14T03:52:26"/>
    <s v="Health, Wellness &amp; Medical Supplies"/>
    <s v="cute pink weights"/>
    <s v="Complete"/>
    <s v="Valid"/>
    <s v="High(4-5)"/>
    <s v="AFB5MPL6ENXWAXSKP5ZCVXBCDNAA"/>
    <x v="0"/>
    <x v="0"/>
    <x v="3"/>
    <s v="April"/>
    <x v="1"/>
  </r>
  <r>
    <s v="AE2IOX2HRYXMTOXB3A2PN7FFZOLQ"/>
    <s v="PROD491"/>
    <x v="0"/>
    <d v="2025-04-14T14:48:34"/>
    <s v="home"/>
    <s v="Fits great"/>
    <s v="Complete"/>
    <s v="Valid"/>
    <s v="High(4-5)"/>
    <s v="AE2IOX2HRYXMTOXB3A2PN7FFZOLQ"/>
    <x v="0"/>
    <x v="0"/>
    <x v="3"/>
    <s v="April"/>
    <x v="1"/>
  </r>
  <r>
    <s v="AHOKHJ3EICDHVLFCB7VJUMIDROKA"/>
    <s v="PROD492"/>
    <x v="0"/>
    <d v="2025-04-14T14:59:27"/>
    <s v="home"/>
    <s v="Good chair and couch cover."/>
    <s v="Complete"/>
    <s v="Valid"/>
    <s v="High(4-5)"/>
    <s v="AHOKHJ3EICDHVLFCB7VJUMIDROKA"/>
    <x v="0"/>
    <x v="0"/>
    <x v="3"/>
    <s v="April"/>
    <x v="1"/>
  </r>
  <r>
    <s v="AGCF7RCVS336WIAJVVXK7V6XVMEQ"/>
    <s v="PROD493"/>
    <x v="1"/>
    <d v="2025-04-14T16:24:49"/>
    <s v="home"/>
    <s v="Challenging to put on"/>
    <s v="Complete"/>
    <s v="Valid"/>
    <s v="High(4-5)"/>
    <s v="AGCF7RCVS336WIAJVVXK7V6XVMEQ"/>
    <x v="0"/>
    <x v="0"/>
    <x v="3"/>
    <s v="April"/>
    <x v="1"/>
  </r>
  <r>
    <s v="AGVHZ53XT6F6UCEVOUZ26DQHCUGA"/>
    <s v="PROD494"/>
    <x v="0"/>
    <d v="2025-04-14T17:08:40"/>
    <s v="home"/>
    <s v="So soft and looks so great"/>
    <s v="Complete"/>
    <s v="Valid"/>
    <s v="High(4-5)"/>
    <s v="AGVHZ53XT6F6UCEVOUZ26DQHCUGA"/>
    <x v="0"/>
    <x v="0"/>
    <x v="3"/>
    <s v="April"/>
    <x v="1"/>
  </r>
  <r>
    <s v="AGP6Q7ZHPYF3UDQ5HQWO5IHPQBTQ"/>
    <s v="PROD495"/>
    <x v="0"/>
    <d v="2025-04-14T18:13:46"/>
    <s v="home"/>
    <s v="Highly recommend these couch covers!!"/>
    <s v="Complete"/>
    <s v="Valid"/>
    <s v="High(4-5)"/>
    <s v="AGP6Q7ZHPYF3UDQ5HQWO5IHPQBTQ"/>
    <x v="0"/>
    <x v="0"/>
    <x v="3"/>
    <s v="April"/>
    <x v="1"/>
  </r>
  <r>
    <s v="AGGSUZGNW6E3ZONOT6UQW7IDGTGA"/>
    <s v="PROD496"/>
    <x v="0"/>
    <d v="2025-04-14T23:31:33"/>
    <s v="home"/>
    <s v="Looks like a new couch"/>
    <s v="Complete"/>
    <s v="Valid"/>
    <s v="High(4-5)"/>
    <s v="AGGSUZGNW6E3ZONOT6UQW7IDGTGA"/>
    <x v="0"/>
    <x v="0"/>
    <x v="3"/>
    <s v="April"/>
    <x v="1"/>
  </r>
  <r>
    <s v="AGJ43J6FY3U2BP74QRHPB5MKDHSQ"/>
    <s v="PROD497"/>
    <x v="2"/>
    <d v="2025-04-15T05:37:39"/>
    <s v="home"/>
    <s v="Looks great, function is ok"/>
    <s v="Complete"/>
    <s v="Valid"/>
    <s v="Medium(3)"/>
    <s v="AGJ43J6FY3U2BP74QRHPB5MKDHSQ"/>
    <x v="0"/>
    <x v="0"/>
    <x v="3"/>
    <s v="April"/>
    <x v="1"/>
  </r>
  <r>
    <s v="AG4IRL5ANALX7ULM2SRPAURNKJ5Q"/>
    <s v="PROD498"/>
    <x v="0"/>
    <d v="2025-04-15T16:01:29"/>
    <s v="home"/>
    <s v="Amazing"/>
    <s v="Complete"/>
    <s v="Valid"/>
    <s v="High(4-5)"/>
    <s v="AG4IRL5ANALX7ULM2SRPAURNKJ5Q"/>
    <x v="0"/>
    <x v="0"/>
    <x v="3"/>
    <s v="April"/>
    <x v="1"/>
  </r>
  <r>
    <s v="AFL5VG6DOSZ4NOHNQ3RGFQRBH3VA"/>
    <s v="PROD499"/>
    <x v="1"/>
    <d v="2025-04-15T20:05:45"/>
    <s v="home"/>
    <s v="Nice"/>
    <s v="Complete"/>
    <s v="Valid"/>
    <s v="High(4-5)"/>
    <s v="AFL5VG6DOSZ4NOHNQ3RGFQRBH3VA"/>
    <x v="0"/>
    <x v="0"/>
    <x v="3"/>
    <s v="April"/>
    <x v="1"/>
  </r>
  <r>
    <s v="AFTN7L32NAOXB5XX7ULHNVDYRW6Q"/>
    <s v="PROD500"/>
    <x v="0"/>
    <d v="2025-04-15T21:21:01"/>
    <s v="home"/>
    <s v="Very happy!"/>
    <s v="Complete"/>
    <s v="Valid"/>
    <s v="High(4-5)"/>
    <s v="AFTN7L32NAOXB5XX7ULHNVDYRW6Q"/>
    <x v="0"/>
    <x v="0"/>
    <x v="3"/>
    <s v="April"/>
    <x v="1"/>
  </r>
  <r>
    <s v="AHVCP3UUUZE6RY7WCWUWLPFTTGSQ"/>
    <s v="PROD501"/>
    <x v="1"/>
    <d v="2025-04-16T05:07:26"/>
    <s v="home"/>
    <s v="Great color"/>
    <s v="Complete"/>
    <s v="Valid"/>
    <s v="High(4-5)"/>
    <s v="AHVCP3UUUZE6RY7WCWUWLPFTTGSQ"/>
    <x v="0"/>
    <x v="0"/>
    <x v="3"/>
    <s v="April"/>
    <x v="1"/>
  </r>
  <r>
    <s v="AHOF54NECQ7EQRI3VVV62XYH53WQ"/>
    <s v="PROD502"/>
    <x v="1"/>
    <d v="2025-04-16T12:34:06"/>
    <s v="home"/>
    <s v="Great w as u"/>
    <s v="Complete"/>
    <s v="Valid"/>
    <s v="High(4-5)"/>
    <s v="AHOF54NECQ7EQRI3VVV62XYH53WQ"/>
    <x v="0"/>
    <x v="0"/>
    <x v="3"/>
    <s v="April"/>
    <x v="1"/>
  </r>
  <r>
    <s v="AECZQVQXZ5HWNNDKI2RSRI3BAYGA"/>
    <s v="PROD503"/>
    <x v="0"/>
    <d v="2025-04-16T17:31:06"/>
    <s v="home"/>
    <s v="Tedious to get on, but great quality"/>
    <s v="Complete"/>
    <s v="Valid"/>
    <s v="High(4-5)"/>
    <s v="AECZQVQXZ5HWNNDKI2RSRI3BAYGA"/>
    <x v="0"/>
    <x v="0"/>
    <x v="3"/>
    <s v="April"/>
    <x v="1"/>
  </r>
  <r>
    <s v="AFPMMFDDABV4IS2JLCVNRKYCASUQ"/>
    <s v="PROD504"/>
    <x v="0"/>
    <d v="2025-04-16T18:28:09"/>
    <s v="home"/>
    <s v="Feels great, fits great"/>
    <s v="Complete"/>
    <s v="Valid"/>
    <s v="High(4-5)"/>
    <s v="AFPMMFDDABV4IS2JLCVNRKYCASUQ"/>
    <x v="0"/>
    <x v="0"/>
    <x v="3"/>
    <s v="April"/>
    <x v="1"/>
  </r>
  <r>
    <s v="AGYWINLLYPVJ6VLF4652B2JTJB2A"/>
    <s v="PROD505"/>
    <x v="0"/>
    <d v="2025-04-16T23:56:29"/>
    <s v="home"/>
    <s v="Love This!!"/>
    <s v="Complete"/>
    <s v="Valid"/>
    <s v="High(4-5)"/>
    <s v="AGYWINLLYPVJ6VLF4652B2JTJB2A"/>
    <x v="0"/>
    <x v="0"/>
    <x v="3"/>
    <s v="April"/>
    <x v="1"/>
  </r>
  <r>
    <s v="AHWQCCTV2PHF44FRKCEUITRPYPFA"/>
    <s v="PROD506"/>
    <x v="1"/>
    <d v="2025-04-17T04:30:17"/>
    <s v="home"/>
    <s v="Great quality"/>
    <s v="Complete"/>
    <s v="Valid"/>
    <s v="High(4-5)"/>
    <s v="AHWQCCTV2PHF44FRKCEUITRPYPFA"/>
    <x v="0"/>
    <x v="0"/>
    <x v="3"/>
    <s v="April"/>
    <x v="1"/>
  </r>
  <r>
    <s v="AG5NLPI6VBFQDGSIEK6KLAFHWSNQ"/>
    <s v="PROD507"/>
    <x v="1"/>
    <d v="2025-04-17T12:46:00"/>
    <s v="home"/>
    <s v="Good product"/>
    <s v="Complete"/>
    <s v="Valid"/>
    <s v="High(4-5)"/>
    <s v="AG5NLPI6VBFQDGSIEK6KLAFHWSNQ"/>
    <x v="0"/>
    <x v="0"/>
    <x v="3"/>
    <s v="April"/>
    <x v="1"/>
  </r>
  <r>
    <s v="AF3Z2OHFAHMDSVNTJOHSDLMY6PXQ"/>
    <s v="PROD508"/>
    <x v="0"/>
    <d v="2025-04-17T14:20:33"/>
    <s v="home"/>
    <s v="Amazing!"/>
    <s v="Complete"/>
    <s v="Valid"/>
    <s v="High(4-5)"/>
    <s v="AF3Z2OHFAHMDSVNTJOHSDLMY6PXQ"/>
    <x v="0"/>
    <x v="0"/>
    <x v="3"/>
    <s v="April"/>
    <x v="1"/>
  </r>
  <r>
    <s v="AH2NZWXB3NFBYBWEZXQXIMXXJDTQ"/>
    <s v="PROD509"/>
    <x v="1"/>
    <d v="2025-04-17T15:26:01"/>
    <s v="home"/>
    <s v="Wrong color, but oh so Comfyâ€¦"/>
    <s v="Complete"/>
    <s v="Valid"/>
    <s v="High(4-5)"/>
    <s v="AH2NZWXB3NFBYBWEZXQXIMXXJDTQ"/>
    <x v="0"/>
    <x v="0"/>
    <x v="3"/>
    <s v="April"/>
    <x v="1"/>
  </r>
  <r>
    <s v="AEN2LI35UMT5OKVJRD4N6HLF4DFA"/>
    <s v="PROD510"/>
    <x v="1"/>
    <d v="2025-04-17T19:27:32"/>
    <s v="home"/>
    <s v="Nothing to report"/>
    <s v="Complete"/>
    <s v="Valid"/>
    <s v="High(4-5)"/>
    <s v="AEN2LI35UMT5OKVJRD4N6HLF4DFA"/>
    <x v="0"/>
    <x v="0"/>
    <x v="3"/>
    <s v="April"/>
    <x v="1"/>
  </r>
  <r>
    <s v="AGQAO6CUMVUUQPWRNRR6S4NKMAJQ"/>
    <s v="PROD511"/>
    <x v="0"/>
    <d v="2025-04-18T06:48:44"/>
    <s v="Cloth and accessaries"/>
    <s v="Simple and clean."/>
    <s v="Complete"/>
    <s v="Valid"/>
    <s v="High(4-5)"/>
    <s v="AGQAO6CUMVUUQPWRNRR6S4NKMAJQ"/>
    <x v="0"/>
    <x v="0"/>
    <x v="3"/>
    <s v="April"/>
    <x v="1"/>
  </r>
  <r>
    <s v="AEGDHIV35HEXJOY5Y7Y7O2WOTUSA"/>
    <s v="PROD512"/>
    <x v="0"/>
    <d v="2025-04-18T07:00:35"/>
    <s v="Cloth and accessaries"/>
    <s v="Five Stars"/>
    <s v="Complete"/>
    <s v="Valid"/>
    <s v="High(4-5)"/>
    <s v="AEGDHIV35HEXJOY5Y7Y7O2WOTUSA"/>
    <x v="0"/>
    <x v="0"/>
    <x v="3"/>
    <s v="April"/>
    <x v="1"/>
  </r>
  <r>
    <s v="AESYQADNA7X6HU2YN2ZKY6AY763A"/>
    <s v="PROD513"/>
    <x v="0"/>
    <d v="2025-04-18T09:09:47"/>
    <s v="Cloth and accessaries"/>
    <s v="Good"/>
    <s v="Complete"/>
    <s v="Valid"/>
    <s v="High(4-5)"/>
    <s v="AESYQADNA7X6HU2YN2ZKY6AY763A"/>
    <x v="0"/>
    <x v="0"/>
    <x v="3"/>
    <s v="April"/>
    <x v="1"/>
  </r>
  <r>
    <s v="AEDIJ3FFAK4ZADRCNDYHNCYSOSKA"/>
    <s v="PROD514"/>
    <x v="0"/>
    <d v="2025-04-18T10:50:47"/>
    <s v="Cloth and accessaries"/>
    <s v="good quality"/>
    <s v="Complete"/>
    <s v="Valid"/>
    <s v="High(4-5)"/>
    <s v="AEDIJ3FFAK4ZADRCNDYHNCYSOSKA"/>
    <x v="0"/>
    <x v="0"/>
    <x v="3"/>
    <s v="April"/>
    <x v="1"/>
  </r>
  <r>
    <s v="AHC2F6UCBNBF7VGKXZIWYYX24JRA"/>
    <s v="PROD538"/>
    <x v="0"/>
    <d v="2025-04-22T14:33:59"/>
    <s v="Toys, Games &amp; Hobbies"/>
    <s v="Quality"/>
    <s v="Complete"/>
    <s v="Valid"/>
    <s v="High(4-5)"/>
    <s v="AHC2F6UCBNBF7VGKXZIWYYX24JRA"/>
    <x v="0"/>
    <x v="0"/>
    <x v="3"/>
    <s v="April"/>
    <x v="1"/>
  </r>
  <r>
    <s v="AHSRIN7KGT36UQPGC5LF46OLDADA"/>
    <s v="PROD539"/>
    <x v="0"/>
    <d v="2025-04-22T16:55:17"/>
    <s v="Toys, Games &amp; Hobbies"/>
    <s v="Good quality"/>
    <s v="Complete"/>
    <s v="Valid"/>
    <s v="High(4-5)"/>
    <s v="AHSRIN7KGT36UQPGC5LF46OLDADA"/>
    <x v="0"/>
    <x v="0"/>
    <x v="3"/>
    <s v="April"/>
    <x v="1"/>
  </r>
  <r>
    <s v="AEJCL7Z7VCCRFFDDOSIS43H35NRA"/>
    <s v="PROD540"/>
    <x v="1"/>
    <d v="2025-04-22T20:37:34"/>
    <s v="Toys, Games &amp; Hobbies"/>
    <s v="Good protection"/>
    <s v="Complete"/>
    <s v="Valid"/>
    <s v="High(4-5)"/>
    <s v="AEJCL7Z7VCCRFFDDOSIS43H35NRA"/>
    <x v="0"/>
    <x v="0"/>
    <x v="3"/>
    <s v="April"/>
    <x v="1"/>
  </r>
  <r>
    <s v="AFF43NIM7ULHH5KQ6Q7NABZNJFSA"/>
    <s v="PROD541"/>
    <x v="0"/>
    <d v="2025-04-22T21:19:55"/>
    <s v="Toys, Games &amp; Hobbies"/>
    <s v="Great product, check here for adult size info."/>
    <s v="Complete"/>
    <s v="Valid"/>
    <s v="High(4-5)"/>
    <s v="AFF43NIM7ULHH5KQ6Q7NABZNJFSA"/>
    <x v="0"/>
    <x v="0"/>
    <x v="3"/>
    <s v="April"/>
    <x v="1"/>
  </r>
  <r>
    <s v="AGMR57H3CVL27K3S2MPX3VKKPWNA"/>
    <s v="PROD542"/>
    <x v="0"/>
    <d v="2025-04-22T22:23:04"/>
    <s v="Toys, Games &amp; Hobbies"/>
    <s v="Saved my wrists and elbows learning to skateboard"/>
    <s v="Complete"/>
    <s v="Valid"/>
    <s v="High(4-5)"/>
    <s v="AGMR57H3CVL27K3S2MPX3VKKPWNA"/>
    <x v="0"/>
    <x v="0"/>
    <x v="3"/>
    <s v="April"/>
    <x v="1"/>
  </r>
  <r>
    <s v="AHGUVAAWRQAAFCWPEKPH55VIZNAA"/>
    <s v="PROD543"/>
    <x v="0"/>
    <d v="2025-04-23T02:02:44"/>
    <s v="Toys, Games &amp; Hobbies"/>
    <s v="These are awesome!"/>
    <s v="Complete"/>
    <s v="Valid"/>
    <s v="High(4-5)"/>
    <s v="AHGUVAAWRQAAFCWPEKPH55VIZNAA"/>
    <x v="0"/>
    <x v="0"/>
    <x v="3"/>
    <s v="April"/>
    <x v="1"/>
  </r>
  <r>
    <s v="AE2E64YQ55CFUEUOGNZXINM3NVVQ"/>
    <s v="PROD544"/>
    <x v="0"/>
    <d v="2025-04-23T09:17:28"/>
    <s v="Toys, Games &amp; Hobbies"/>
    <s v="Hand Guards = Game Changer"/>
    <s v="Complete"/>
    <s v="Valid"/>
    <s v="High(4-5)"/>
    <s v="AE2E64YQ55CFUEUOGNZXINM3NVVQ"/>
    <x v="0"/>
    <x v="0"/>
    <x v="3"/>
    <s v="April"/>
    <x v="1"/>
  </r>
  <r>
    <s v="AEKHWLHL6IGNPWPRLOXYBXKIZUIQ"/>
    <s v="PROD545"/>
    <x v="2"/>
    <d v="2025-04-24T02:44:00"/>
    <s v="Toys, Games &amp; Hobbies"/>
    <s v="Okay/Temporary pads for roller derby"/>
    <s v="Complete"/>
    <s v="Valid"/>
    <s v="Medium(3)"/>
    <s v="AEKHWLHL6IGNPWPRLOXYBXKIZUIQ"/>
    <x v="0"/>
    <x v="0"/>
    <x v="3"/>
    <s v="April"/>
    <x v="1"/>
  </r>
  <r>
    <s v="AG2GT54GYNOL3SQM2FE2FVSEMWNA"/>
    <s v="PROD546"/>
    <x v="0"/>
    <d v="2025-04-24T08:20:48"/>
    <s v="Toys, Games &amp; Hobbies"/>
    <s v="Great protection so far"/>
    <s v="Complete"/>
    <s v="Valid"/>
    <s v="High(4-5)"/>
    <s v="AG2GT54GYNOL3SQM2FE2FVSEMWNA"/>
    <x v="0"/>
    <x v="0"/>
    <x v="3"/>
    <s v="April"/>
    <x v="1"/>
  </r>
  <r>
    <s v="AGU3ZU2Z4LS6KTWMV2PWVPGIQLUA"/>
    <s v="PROD547"/>
    <x v="0"/>
    <d v="2025-04-24T10:54:39"/>
    <s v="Toys, Games &amp; Hobbies"/>
    <s v="Review"/>
    <s v="Complete"/>
    <s v="Valid"/>
    <s v="High(4-5)"/>
    <s v="AGU3ZU2Z4LS6KTWMV2PWVPGIQLUA"/>
    <x v="0"/>
    <x v="0"/>
    <x v="3"/>
    <s v="April"/>
    <x v="1"/>
  </r>
  <r>
    <s v="AG5DAANVPWWSCJKASDH6KCFR2UVA"/>
    <s v="PROD548"/>
    <x v="0"/>
    <d v="2025-04-24T20:37:10"/>
    <s v="Toys, Games &amp; Hobbies"/>
    <s v="Saved"/>
    <s v="Complete"/>
    <s v="Valid"/>
    <s v="High(4-5)"/>
    <s v="AG5DAANVPWWSCJKASDH6KCFR2UVA"/>
    <x v="0"/>
    <x v="0"/>
    <x v="3"/>
    <s v="April"/>
    <x v="1"/>
  </r>
  <r>
    <s v="AEY27K3ZE6GLMLJA23TVJFFNWRAQ"/>
    <s v="PROD549"/>
    <x v="1"/>
    <d v="2025-04-24T22:23:09"/>
    <s v="Toys, Games &amp; Hobbies"/>
    <s v="Nice Pads"/>
    <s v="Complete"/>
    <s v="Valid"/>
    <s v="High(4-5)"/>
    <s v="AEY27K3ZE6GLMLJA23TVJFFNWRAQ"/>
    <x v="0"/>
    <x v="0"/>
    <x v="3"/>
    <s v="April"/>
    <x v="1"/>
  </r>
  <r>
    <s v="AG3KPRUJDRWS7HMI3EGN6VFHJAZA"/>
    <s v="PROD550"/>
    <x v="0"/>
    <d v="2025-04-24T23:37:10"/>
    <s v="Toys, Games &amp; Hobbies"/>
    <s v="Knee pads"/>
    <s v="Complete"/>
    <s v="Valid"/>
    <s v="High(4-5)"/>
    <s v="AG3KPRUJDRWS7HMI3EGN6VFHJAZA"/>
    <x v="0"/>
    <x v="0"/>
    <x v="3"/>
    <s v="April"/>
    <x v="1"/>
  </r>
  <r>
    <s v="AFVOQBHLFNBPMDDM5QFL32N42Y3Q"/>
    <s v="PROD551"/>
    <x v="1"/>
    <d v="2025-04-25T06:28:27"/>
    <s v="Toys, Games &amp; Hobbies"/>
    <s v="I like them (they aren't perfect)"/>
    <s v="Complete"/>
    <s v="Valid"/>
    <s v="High(4-5)"/>
    <s v="AFVOQBHLFNBPMDDM5QFL32N42Y3Q"/>
    <x v="0"/>
    <x v="0"/>
    <x v="3"/>
    <s v="April"/>
    <x v="1"/>
  </r>
  <r>
    <s v="AG3WZBWF6OPTXD6TLFNDGU3RUZBQ"/>
    <s v="PROD552"/>
    <x v="0"/>
    <d v="2025-04-25T14:37:43"/>
    <s v="Toys, Games &amp; Hobbies"/>
    <s v="Stays in place"/>
    <s v="Complete"/>
    <s v="Valid"/>
    <s v="High(4-5)"/>
    <s v="AG3WZBWF6OPTXD6TLFNDGU3RUZBQ"/>
    <x v="0"/>
    <x v="0"/>
    <x v="3"/>
    <s v="April"/>
    <x v="1"/>
  </r>
  <r>
    <s v="AGQ3RENUQHYKFOHNZXF6NP7CB4EQ"/>
    <s v="PROD553"/>
    <x v="0"/>
    <d v="2025-04-25T15:45:00"/>
    <s v="Toys, Games &amp; Hobbies"/>
    <s v="Great pads for the price"/>
    <s v="Complete"/>
    <s v="Valid"/>
    <s v="High(4-5)"/>
    <s v="AGQ3RENUQHYKFOHNZXF6NP7CB4EQ"/>
    <x v="0"/>
    <x v="0"/>
    <x v="3"/>
    <s v="April"/>
    <x v="1"/>
  </r>
  <r>
    <s v="AEIMMCJCNZW4476ICK36K7GE2W7A"/>
    <s v="PROD554"/>
    <x v="0"/>
    <d v="2025-04-25T19:42:22"/>
    <s v="Toys, Games &amp; Hobbies"/>
    <s v="Iâ€™m fortunate to have been wearing these when I got hit by a car"/>
    <s v="Complete"/>
    <s v="Valid"/>
    <s v="High(4-5)"/>
    <s v="AEIMMCJCNZW4476ICK36K7GE2W7A"/>
    <x v="0"/>
    <x v="0"/>
    <x v="3"/>
    <s v="April"/>
    <x v="1"/>
  </r>
  <r>
    <s v="AFAXX6MRUYLUOHJUSV3FQNE6RRWA"/>
    <s v="PROD555"/>
    <x v="2"/>
    <d v="2025-04-25T21:43:49"/>
    <s v="Toys, Games &amp; Hobbies"/>
    <s v="didnt hurt when i fell down"/>
    <s v="Complete"/>
    <s v="Valid"/>
    <s v="Medium(3)"/>
    <s v="AFAXX6MRUYLUOHJUSV3FQNE6RRWA"/>
    <x v="0"/>
    <x v="0"/>
    <x v="3"/>
    <s v="April"/>
    <x v="1"/>
  </r>
  <r>
    <s v="AF6YSJEEIAWI77H6IEFRWSRVXFZQ"/>
    <s v="PROD556"/>
    <x v="2"/>
    <d v="2025-04-26T01:13:01"/>
    <s v="Toys, Games &amp; Hobbies"/>
    <s v="The bag was not good quality"/>
    <s v="Complete"/>
    <s v="Valid"/>
    <s v="Medium(3)"/>
    <s v="AF6YSJEEIAWI77H6IEFRWSRVXFZQ"/>
    <x v="0"/>
    <x v="0"/>
    <x v="3"/>
    <s v="April"/>
    <x v="1"/>
  </r>
  <r>
    <s v="AGBPMVK3BRN5S2ZK2LUN6NYHDHJA"/>
    <s v="PROD557"/>
    <x v="1"/>
    <d v="2025-04-26T05:31:02"/>
    <s v="Toys, Games &amp; Hobbies"/>
    <s v="Plus size approved"/>
    <s v="Complete"/>
    <s v="Valid"/>
    <s v="High(4-5)"/>
    <s v="AGBPMVK3BRN5S2ZK2LUN6NYHDHJA"/>
    <x v="0"/>
    <x v="0"/>
    <x v="3"/>
    <s v="April"/>
    <x v="1"/>
  </r>
  <r>
    <s v="AEZW7ERATYYQXT2VPEC3247CMHBA"/>
    <s v="PROD558"/>
    <x v="0"/>
    <d v="2025-04-26T11:31:55"/>
    <s v="beauty and personal care"/>
    <s v="Feel good after Showering"/>
    <s v="Complete"/>
    <s v="Valid"/>
    <s v="High(4-5)"/>
    <s v="AEZW7ERATYYQXT2VPEC3247CMHBA"/>
    <x v="0"/>
    <x v="0"/>
    <x v="3"/>
    <s v="April"/>
    <x v="1"/>
  </r>
  <r>
    <s v="AE6WRLNNYSENK7I3UGTVAZCZJXBQ"/>
    <s v="PROD559"/>
    <x v="0"/>
    <d v="2025-04-26T21:42:25"/>
    <s v="beauty and personal care"/>
    <s v="smells amazing"/>
    <s v="Complete"/>
    <s v="Valid"/>
    <s v="High(4-5)"/>
    <s v="AE6WRLNNYSENK7I3UGTVAZCZJXBQ"/>
    <x v="0"/>
    <x v="0"/>
    <x v="3"/>
    <s v="April"/>
    <x v="1"/>
  </r>
  <r>
    <s v="AFJ3TBCLTTQPKL6EYKSLOE3QEHQA"/>
    <s v="PROD560"/>
    <x v="0"/>
    <d v="2025-04-26T22:44:31"/>
    <s v="beauty and personal care"/>
    <s v="Shampoo and conditioner smells great"/>
    <s v="Complete"/>
    <s v="Valid"/>
    <s v="High(4-5)"/>
    <s v="AFJ3TBCLTTQPKL6EYKSLOE3QEHQA"/>
    <x v="0"/>
    <x v="0"/>
    <x v="3"/>
    <s v="April"/>
    <x v="1"/>
  </r>
  <r>
    <s v="AGOYVRAWBBM6M3W42SJGIL5NVQXA"/>
    <s v="PROD561"/>
    <x v="0"/>
    <d v="2025-04-26T23:16:17"/>
    <s v="beauty and personal care"/>
    <s v="Great value for a great product."/>
    <s v="Complete"/>
    <s v="Valid"/>
    <s v="High(4-5)"/>
    <s v="AGOYVRAWBBM6M3W42SJGIL5NVQXA"/>
    <x v="0"/>
    <x v="0"/>
    <x v="3"/>
    <s v="April"/>
    <x v="1"/>
  </r>
  <r>
    <s v="AEYPGMTQFEUPCC6DVG4TQY6T5SKA"/>
    <s v="PROD562"/>
    <x v="1"/>
    <d v="2025-04-27T04:19:10"/>
    <s v="beauty and personal care"/>
    <s v="Worth the price"/>
    <s v="Complete"/>
    <s v="Valid"/>
    <s v="High(4-5)"/>
    <s v="AEYPGMTQFEUPCC6DVG4TQY6T5SKA"/>
    <x v="0"/>
    <x v="0"/>
    <x v="3"/>
    <s v="April"/>
    <x v="1"/>
  </r>
  <r>
    <s v="AEAT2JMHLPV6YEE4FF6JL73A52KQ"/>
    <s v="PROD563"/>
    <x v="0"/>
    <d v="2025-04-27T06:24:43"/>
    <s v="beauty and personal care"/>
    <s v="Tonya"/>
    <s v="Complete"/>
    <s v="Valid"/>
    <s v="High(4-5)"/>
    <s v="AEAT2JMHLPV6YEE4FF6JL73A52KQ"/>
    <x v="0"/>
    <x v="0"/>
    <x v="3"/>
    <s v="April"/>
    <x v="1"/>
  </r>
  <r>
    <s v="AHPP2BPB3VZBF2NK6P2RRHEXVNVA"/>
    <s v="PROD564"/>
    <x v="0"/>
    <d v="2025-04-27T07:13:34"/>
    <s v="beauty and personal care"/>
    <s v="Great Value when purchased on sale..."/>
    <s v="Complete"/>
    <s v="Valid"/>
    <s v="High(4-5)"/>
    <s v="AHPP2BPB3VZBF2NK6P2RRHEXVNVA"/>
    <x v="0"/>
    <x v="0"/>
    <x v="3"/>
    <s v="April"/>
    <x v="1"/>
  </r>
  <r>
    <s v="AFFX2VFZSTDW3EOGYITHEB27X2BA"/>
    <s v="PROD565"/>
    <x v="0"/>
    <d v="2025-04-27T12:10:31"/>
    <s v="beauty and personal care"/>
    <s v="Great drugstore brand"/>
    <s v="Complete"/>
    <s v="Valid"/>
    <s v="High(4-5)"/>
    <s v="AFFX2VFZSTDW3EOGYITHEB27X2BA"/>
    <x v="0"/>
    <x v="0"/>
    <x v="3"/>
    <s v="April"/>
    <x v="1"/>
  </r>
  <r>
    <s v="AHPDYW53CVMAPI5XML5RLUV65QQQ"/>
    <s v="PROD566"/>
    <x v="0"/>
    <d v="2025-04-27T15:12:23"/>
    <s v="beauty and personal care"/>
    <s v="Great shampoo and conditioner"/>
    <s v="Complete"/>
    <s v="Valid"/>
    <s v="High(4-5)"/>
    <s v="AHPDYW53CVMAPI5XML5RLUV65QQQ"/>
    <x v="0"/>
    <x v="0"/>
    <x v="3"/>
    <s v="April"/>
    <x v="1"/>
  </r>
  <r>
    <s v="AGPHBZ4F7KPT7SMYEOHXLBG3C34Q"/>
    <s v="PROD567"/>
    <x v="0"/>
    <d v="2025-04-27T21:03:22"/>
    <s v="beauty and personal care"/>
    <s v="Deliciously fragrant"/>
    <s v="Complete"/>
    <s v="Valid"/>
    <s v="High(4-5)"/>
    <s v="AGPHBZ4F7KPT7SMYEOHXLBG3C34Q"/>
    <x v="0"/>
    <x v="0"/>
    <x v="3"/>
    <s v="April"/>
    <x v="1"/>
  </r>
  <r>
    <s v="AGJRMVCRE2ERPXSDNGFDBN4CADYA"/>
    <s v="PROD568"/>
    <x v="0"/>
    <d v="2025-04-28T02:57:15"/>
    <s v="beauty and personal care"/>
    <s v="Excelente"/>
    <s v="Complete"/>
    <s v="Valid"/>
    <s v="High(4-5)"/>
    <s v="AGJRMVCRE2ERPXSDNGFDBN4CADYA"/>
    <x v="0"/>
    <x v="0"/>
    <x v="3"/>
    <s v="April"/>
    <x v="1"/>
  </r>
  <r>
    <s v="AE7ZMPBTQ77LVU44WRVCZBJZYBUQ"/>
    <s v="PROD569"/>
    <x v="0"/>
    <d v="2025-04-28T07:58:41"/>
    <s v="beauty and personal care"/>
    <s v="Good"/>
    <s v="Complete"/>
    <s v="Valid"/>
    <s v="High(4-5)"/>
    <s v="AE7ZMPBTQ77LVU44WRVCZBJZYBUQ"/>
    <x v="0"/>
    <x v="0"/>
    <x v="3"/>
    <s v="April"/>
    <x v="1"/>
  </r>
  <r>
    <s v="AGTAPEOZSPJIPC57YS3FWS5JBC2A"/>
    <s v="PROD570"/>
    <x v="0"/>
    <d v="2025-04-28T09:20:17"/>
    <s v="beauty and personal care"/>
    <s v="Softness"/>
    <s v="Complete"/>
    <s v="Valid"/>
    <s v="High(4-5)"/>
    <s v="AGTAPEOZSPJIPC57YS3FWS5JBC2A"/>
    <x v="0"/>
    <x v="0"/>
    <x v="3"/>
    <s v="April"/>
    <x v="1"/>
  </r>
  <r>
    <s v="AETSVU2ERM4XML2NH7SRQZW35YEA"/>
    <s v="PROD571"/>
    <x v="0"/>
    <d v="2025-04-28T11:39:50"/>
    <s v="beauty and personal care"/>
    <s v="Great"/>
    <s v="Complete"/>
    <s v="Valid"/>
    <s v="High(4-5)"/>
    <s v="AETSVU2ERM4XML2NH7SRQZW35YEA"/>
    <x v="0"/>
    <x v="0"/>
    <x v="3"/>
    <s v="April"/>
    <x v="1"/>
  </r>
  <r>
    <s v="AHJ24K3KIQJ2A5IVTSSWR3R6W2LA"/>
    <s v="PROD572"/>
    <x v="0"/>
    <d v="2025-04-28T23:57:08"/>
    <s v="beauty and personal care"/>
    <s v="Large Bottles, Good Value, Arrived in Good Condition"/>
    <s v="Complete"/>
    <s v="Valid"/>
    <s v="High(4-5)"/>
    <s v="AHJ24K3KIQJ2A5IVTSSWR3R6W2LA"/>
    <x v="0"/>
    <x v="0"/>
    <x v="3"/>
    <s v="April"/>
    <x v="1"/>
  </r>
  <r>
    <s v="AEC3M5DSDUZKV7K6L77HVZGYNMXA"/>
    <s v="PROD573"/>
    <x v="0"/>
    <d v="2025-04-29T00:19:11"/>
    <s v="beauty and personal care"/>
    <s v="Smells awsome"/>
    <s v="Complete"/>
    <s v="Valid"/>
    <s v="High(4-5)"/>
    <s v="AEC3M5DSDUZKV7K6L77HVZGYNMXA"/>
    <x v="0"/>
    <x v="0"/>
    <x v="3"/>
    <s v="April"/>
    <x v="1"/>
  </r>
  <r>
    <s v="AH7GAPRKWFJAUF5QJE2F5Y4I552Q"/>
    <s v="PROD574"/>
    <x v="0"/>
    <d v="2025-04-29T02:20:07"/>
    <s v="beauty and personal care"/>
    <s v="Smells amazing"/>
    <s v="Complete"/>
    <s v="Valid"/>
    <s v="High(4-5)"/>
    <s v="AH7GAPRKWFJAUF5QJE2F5Y4I552Q"/>
    <x v="0"/>
    <x v="0"/>
    <x v="3"/>
    <s v="April"/>
    <x v="1"/>
  </r>
  <r>
    <s v="AEFTNYLTI4W2FNHR7FGSD3XQJDIQ"/>
    <s v="PROD575"/>
    <x v="1"/>
    <d v="2025-04-29T12:35:06"/>
    <s v="beauty and personal care"/>
    <s v="Perfecto"/>
    <s v="Complete"/>
    <s v="Valid"/>
    <s v="High(4-5)"/>
    <s v="AEFTNYLTI4W2FNHR7FGSD3XQJDIQ"/>
    <x v="0"/>
    <x v="0"/>
    <x v="3"/>
    <s v="April"/>
    <x v="1"/>
  </r>
  <r>
    <s v="AEY3WTCMJF3KKI6PWVNECJNGQCDQ"/>
    <s v="PROD576"/>
    <x v="0"/>
    <d v="2025-04-29T14:21:00"/>
    <s v="beauty and personal care"/>
    <s v="Smells nice"/>
    <s v="Complete"/>
    <s v="Valid"/>
    <s v="High(4-5)"/>
    <s v="AEY3WTCMJF3KKI6PWVNECJNGQCDQ"/>
    <x v="0"/>
    <x v="0"/>
    <x v="3"/>
    <s v="April"/>
    <x v="1"/>
  </r>
  <r>
    <s v="AHDLSVI22GDFUN6XQ37FZO5FT55A"/>
    <s v="PROD577"/>
    <x v="0"/>
    <d v="2025-04-29T22:02:49"/>
    <s v="beauty and personal care"/>
    <s v="Value"/>
    <s v="Complete"/>
    <s v="Valid"/>
    <s v="High(4-5)"/>
    <s v="AHDLSVI22GDFUN6XQ37FZO5FT55A"/>
    <x v="0"/>
    <x v="0"/>
    <x v="3"/>
    <s v="April"/>
    <x v="1"/>
  </r>
  <r>
    <s v="AFL4YE5FCEZ6CDJFS23PSRQXGFTQ"/>
    <s v="PROD578"/>
    <x v="0"/>
    <d v="2025-04-30T01:56:00"/>
    <s v="beauty and personal care"/>
    <s v="Love it for my face and armpits!"/>
    <s v="Complete"/>
    <s v="Valid"/>
    <s v="High(4-5)"/>
    <s v="AFL4YE5FCEZ6CDJFS23PSRQXGFTQ"/>
    <x v="0"/>
    <x v="0"/>
    <x v="3"/>
    <s v="April"/>
    <x v="1"/>
  </r>
  <r>
    <s v="AEKY6UTC6HDTGSRQUC5HJFIUSLSA"/>
    <s v="PROD579"/>
    <x v="0"/>
    <d v="2025-04-30T10:14:21"/>
    <s v="beauty and personal care"/>
    <s v="For the PCOS hyperpigmentation girlies"/>
    <s v="Complete"/>
    <s v="Valid"/>
    <s v="High(4-5)"/>
    <s v="AEKY6UTC6HDTGSRQUC5HJFIUSLSA"/>
    <x v="0"/>
    <x v="0"/>
    <x v="3"/>
    <s v="April"/>
    <x v="1"/>
  </r>
  <r>
    <s v="AFNZVFG4QXRCP2V6FDN5U7UU6M5Q"/>
    <s v="PROD580"/>
    <x v="0"/>
    <d v="2025-04-30T11:08:59"/>
    <s v="beauty and personal care"/>
    <s v="Second bottle and ready to buy again!"/>
    <s v="Complete"/>
    <s v="Valid"/>
    <s v="High(4-5)"/>
    <s v="AFNZVFG4QXRCP2V6FDN5U7UU6M5Q"/>
    <x v="0"/>
    <x v="0"/>
    <x v="3"/>
    <s v="April"/>
    <x v="1"/>
  </r>
  <r>
    <s v="AH4MRI6EUYRQY2OV4P3C6CDLK2MA"/>
    <s v="PROD581"/>
    <x v="0"/>
    <d v="2025-04-30T17:10:33"/>
    <s v="beauty and personal care"/>
    <s v="Must have"/>
    <s v="Complete"/>
    <s v="Valid"/>
    <s v="High(4-5)"/>
    <s v="AH4MRI6EUYRQY2OV4P3C6CDLK2MA"/>
    <x v="0"/>
    <x v="0"/>
    <x v="3"/>
    <s v="April"/>
    <x v="1"/>
  </r>
  <r>
    <s v="AH354WRH7BMS24D7AOKMPB63MYUQ"/>
    <s v="PROD582"/>
    <x v="1"/>
    <d v="2025-04-30T23:27:47"/>
    <s v="beauty and personal care"/>
    <s v="Acne Breakout"/>
    <s v="Complete"/>
    <s v="Valid"/>
    <s v="High(4-5)"/>
    <s v="AH354WRH7BMS24D7AOKMPB63MYUQ"/>
    <x v="0"/>
    <x v="0"/>
    <x v="3"/>
    <s v="April"/>
    <x v="1"/>
  </r>
  <r>
    <s v="AFRFFGBDXSK6SVFR47HU6O7IFPXQ"/>
    <s v="PROD583"/>
    <x v="0"/>
    <d v="2025-05-01T02:44:31"/>
    <s v="beauty and personal care"/>
    <s v="Bright skin in 1 week!"/>
    <s v="Complete"/>
    <s v="Valid"/>
    <s v="High(4-5)"/>
    <s v="AFRFFGBDXSK6SVFR47HU6O7IFPXQ"/>
    <x v="0"/>
    <x v="0"/>
    <x v="4"/>
    <s v="May"/>
    <x v="1"/>
  </r>
  <r>
    <s v="AGIHO6ENYDMMJPKAPNLMJQ7UMHGA"/>
    <s v="PROD584"/>
    <x v="0"/>
    <d v="2025-05-01T13:19:08"/>
    <s v="beauty and personal care"/>
    <s v="Effective for dark spotsâ€”requires patience, but worth it!â€"/>
    <s v="Complete"/>
    <s v="Valid"/>
    <s v="High(4-5)"/>
    <s v="AGIHO6ENYDMMJPKAPNLMJQ7UMHGA"/>
    <x v="0"/>
    <x v="0"/>
    <x v="4"/>
    <s v="May"/>
    <x v="1"/>
  </r>
  <r>
    <s v="AEVHYO2UTHOI5LQM7F4UGG3MXM3Q"/>
    <s v="PROD585"/>
    <x v="0"/>
    <d v="2025-05-01T16:24:04"/>
    <s v="beauty and personal care"/>
    <s v="An amazing product with my skin"/>
    <s v="Complete"/>
    <s v="Valid"/>
    <s v="High(4-5)"/>
    <s v="AEVHYO2UTHOI5LQM7F4UGG3MXM3Q"/>
    <x v="0"/>
    <x v="0"/>
    <x v="4"/>
    <s v="May"/>
    <x v="1"/>
  </r>
  <r>
    <s v="AFJNWRYYXABXMKKLXXXYZVRGJEOQ"/>
    <s v="PROD586"/>
    <x v="0"/>
    <d v="2025-05-01T19:05:34"/>
    <s v="beauty and personal care"/>
    <s v="this serum is THAT GIRL!!!!"/>
    <s v="Complete"/>
    <s v="Valid"/>
    <s v="High(4-5)"/>
    <s v="AFJNWRYYXABXMKKLXXXYZVRGJEOQ"/>
    <x v="0"/>
    <x v="0"/>
    <x v="4"/>
    <s v="May"/>
    <x v="1"/>
  </r>
  <r>
    <s v="AEVAZF4XWZOEIMEYLTM4ABLLYR2Q"/>
    <s v="PROD587"/>
    <x v="0"/>
    <d v="2025-05-02T01:24:23"/>
    <s v="beauty and personal care"/>
    <s v="Buy it!!"/>
    <s v="Complete"/>
    <s v="Valid"/>
    <s v="High(4-5)"/>
    <s v="AEVAZF4XWZOEIMEYLTM4ABLLYR2Q"/>
    <x v="0"/>
    <x v="0"/>
    <x v="4"/>
    <s v="May"/>
    <x v="1"/>
  </r>
  <r>
    <s v="AFL7OWWVPVHCJSMA5ILJASFFLABQ"/>
    <s v="PROD588"/>
    <x v="0"/>
    <d v="2025-05-02T03:39:08"/>
    <s v="beauty and personal care"/>
    <s v="Dark spots are disappearing"/>
    <s v="Complete"/>
    <s v="Valid"/>
    <s v="High(4-5)"/>
    <s v="AFL7OWWVPVHCJSMA5ILJASFFLABQ"/>
    <x v="0"/>
    <x v="0"/>
    <x v="4"/>
    <s v="May"/>
    <x v="1"/>
  </r>
  <r>
    <s v="AGR3CMBTDSVJMC6ADW7GUKI545VA"/>
    <s v="PROD589"/>
    <x v="0"/>
    <d v="2025-05-02T19:00:31"/>
    <s v="beauty and personal care"/>
    <s v="I absolutely love this stuff"/>
    <s v="Complete"/>
    <s v="Valid"/>
    <s v="High(4-5)"/>
    <s v="AGR3CMBTDSVJMC6ADW7GUKI545VA"/>
    <x v="0"/>
    <x v="0"/>
    <x v="4"/>
    <s v="May"/>
    <x v="1"/>
  </r>
  <r>
    <s v="AGFCSBGJUGDCQLINPO2R3X4TTVDA"/>
    <s v="PROD590"/>
    <x v="0"/>
    <d v="2025-05-02T19:41:04"/>
    <s v="beauty and personal care"/>
    <s v="Good"/>
    <s v="Complete"/>
    <s v="Valid"/>
    <s v="High(4-5)"/>
    <s v="AGFCSBGJUGDCQLINPO2R3X4TTVDA"/>
    <x v="0"/>
    <x v="0"/>
    <x v="4"/>
    <s v="May"/>
    <x v="1"/>
  </r>
  <r>
    <s v="AH4YBE77CQ3BOGI7NSXQ4SFKIJRA"/>
    <s v="PROD591"/>
    <x v="0"/>
    <d v="2025-05-02T21:54:21"/>
    <s v="beauty and personal care"/>
    <s v="TOTALLY TRANSFORMED MY SKIN!! but be careful.."/>
    <s v="Complete"/>
    <s v="Valid"/>
    <s v="High(4-5)"/>
    <s v="AH4YBE77CQ3BOGI7NSXQ4SFKIJRA"/>
    <x v="0"/>
    <x v="0"/>
    <x v="4"/>
    <s v="May"/>
    <x v="1"/>
  </r>
  <r>
    <s v="AEY4RVYXD7MOUWMOPXATNJC755NA"/>
    <s v="PROD592"/>
    <x v="0"/>
    <d v="2025-05-03T00:24:21"/>
    <s v="beauty and personal care"/>
    <s v="Not bad"/>
    <s v="Complete"/>
    <s v="Valid"/>
    <s v="High(4-5)"/>
    <s v="AEY4RVYXD7MOUWMOPXATNJC755NA"/>
    <x v="0"/>
    <x v="0"/>
    <x v="4"/>
    <s v="May"/>
    <x v="1"/>
  </r>
  <r>
    <s v="AE6QLKMP4QMACHL4X2MRTOX6PIOQ"/>
    <s v="PROD593"/>
    <x v="1"/>
    <d v="2025-05-03T03:30:44"/>
    <s v="beauty and personal care"/>
    <s v="Very good and it really helps me go ahead and get yours"/>
    <s v="Complete"/>
    <s v="Valid"/>
    <s v="High(4-5)"/>
    <s v="AE6QLKMP4QMACHL4X2MRTOX6PIOQ"/>
    <x v="0"/>
    <x v="0"/>
    <x v="4"/>
    <s v="May"/>
    <x v="1"/>
  </r>
  <r>
    <s v="AG7DZ4IDH3JUE4ZN7AXRYD4TJVBA"/>
    <s v="PROD594"/>
    <x v="1"/>
    <d v="2025-05-03T05:00:37"/>
    <s v="beauty and personal care"/>
    <s v="Good product"/>
    <s v="Complete"/>
    <s v="Valid"/>
    <s v="High(4-5)"/>
    <s v="AG7DZ4IDH3JUE4ZN7AXRYD4TJVBA"/>
    <x v="0"/>
    <x v="0"/>
    <x v="4"/>
    <s v="May"/>
    <x v="1"/>
  </r>
  <r>
    <s v="AFXIPMLAUYWPBC6G4PU3EYS3DPKA"/>
    <s v="PROD595"/>
    <x v="1"/>
    <d v="2025-05-03T12:14:07"/>
    <s v="beauty and personal care"/>
    <s v="Really good"/>
    <s v="Complete"/>
    <s v="Valid"/>
    <s v="High(4-5)"/>
    <s v="AFXIPMLAUYWPBC6G4PU3EYS3DPKA"/>
    <x v="0"/>
    <x v="0"/>
    <x v="4"/>
    <s v="May"/>
    <x v="1"/>
  </r>
  <r>
    <s v="AGMTEH2NRHVZL3QC72FF7HVEHDNQ"/>
    <s v="PROD596"/>
    <x v="0"/>
    <d v="2025-05-03T13:07:12"/>
    <s v="beauty and personal care"/>
    <s v="brightened my dark spots"/>
    <s v="Complete"/>
    <s v="Valid"/>
    <s v="High(4-5)"/>
    <s v="AGMTEH2NRHVZL3QC72FF7HVEHDNQ"/>
    <x v="0"/>
    <x v="0"/>
    <x v="4"/>
    <s v="May"/>
    <x v="1"/>
  </r>
  <r>
    <s v="AFGVNXGTGOVTHZTT5SJJPYD5BIVQ"/>
    <s v="PROD597"/>
    <x v="0"/>
    <d v="2025-05-03T18:59:06"/>
    <s v="beauty and personal care"/>
    <s v="If youâ€™ve got sensitive skin donâ€™t wear this outside"/>
    <s v="Complete"/>
    <s v="Valid"/>
    <s v="High(4-5)"/>
    <s v="AFGVNXGTGOVTHZTT5SJJPYD5BIVQ"/>
    <x v="0"/>
    <x v="0"/>
    <x v="4"/>
    <s v="May"/>
    <x v="1"/>
  </r>
  <r>
    <s v="AHMMUX6CRBQXG7MJLAVAD26TLHEQ"/>
    <s v="PROD609"/>
    <x v="0"/>
    <d v="2025-05-06T21:21:12"/>
    <s v="Grocery &amp; Gourmet Food"/>
    <s v="Good price"/>
    <s v="Complete"/>
    <s v="Valid"/>
    <s v="High(4-5)"/>
    <s v="AHMMUX6CRBQXG7MJLAVAD26TLHEQ"/>
    <x v="0"/>
    <x v="0"/>
    <x v="4"/>
    <s v="May"/>
    <x v="1"/>
  </r>
  <r>
    <s v="AGO3H7RLCHVCCYG44FAHDBYPUA4Q"/>
    <s v="PROD610"/>
    <x v="0"/>
    <d v="2025-05-06T22:32:02"/>
    <s v="Grocery &amp; Gourmet Food"/>
    <s v="It's a great rice at a good price"/>
    <s v="Complete"/>
    <s v="Valid"/>
    <s v="High(4-5)"/>
    <s v="AGO3H7RLCHVCCYG44FAHDBYPUA4Q"/>
    <x v="0"/>
    <x v="0"/>
    <x v="4"/>
    <s v="May"/>
    <x v="1"/>
  </r>
  <r>
    <s v="AGFSRCYXWUJC7RIYRJCC4IQ3SG2A"/>
    <s v="PROD611"/>
    <x v="0"/>
    <d v="2025-05-06T23:23:27"/>
    <s v="Grocery &amp; Gourmet Food"/>
    <s v="Delicious!"/>
    <s v="Complete"/>
    <s v="Valid"/>
    <s v="High(4-5)"/>
    <s v="AGFSRCYXWUJC7RIYRJCC4IQ3SG2A"/>
    <x v="0"/>
    <x v="0"/>
    <x v="4"/>
    <s v="May"/>
    <x v="1"/>
  </r>
  <r>
    <s v="AEUZ67CIFZOAHRUYKQDPWQ3RZCIQ"/>
    <s v="PROD612"/>
    <x v="1"/>
    <d v="2025-05-07T05:21:05"/>
    <s v="Grocery &amp; Gourmet Food"/>
    <s v="Good taste"/>
    <s v="Complete"/>
    <s v="Valid"/>
    <s v="High(4-5)"/>
    <s v="AEUZ67CIFZOAHRUYKQDPWQ3RZCIQ"/>
    <x v="0"/>
    <x v="0"/>
    <x v="4"/>
    <s v="May"/>
    <x v="1"/>
  </r>
  <r>
    <s v="AGXGGAOGCBG4IAFV6JH7FOG353QA"/>
    <s v="PROD613"/>
    <x v="0"/>
    <d v="2025-05-07T16:14:42"/>
    <s v="Grocery &amp; Gourmet Food"/>
    <s v="Amazon"/>
    <s v="Complete"/>
    <s v="Valid"/>
    <s v="High(4-5)"/>
    <s v="AGXGGAOGCBG4IAFV6JH7FOG353QA"/>
    <x v="0"/>
    <x v="0"/>
    <x v="4"/>
    <s v="May"/>
    <x v="1"/>
  </r>
  <r>
    <s v="AEQ4PYADMYHSHLESG5WJXPTCUE4Q"/>
    <s v="PROD614"/>
    <x v="0"/>
    <d v="2025-05-07T21:14:34"/>
    <s v="Grocery &amp; Gourmet Food"/>
    <s v="Fresh, clean rice, tastes good"/>
    <s v="Complete"/>
    <s v="Valid"/>
    <s v="High(4-5)"/>
    <s v="AEQ4PYADMYHSHLESG5WJXPTCUE4Q"/>
    <x v="0"/>
    <x v="0"/>
    <x v="4"/>
    <s v="May"/>
    <x v="1"/>
  </r>
  <r>
    <s v="AGWDYYVVWM3DC3CASUZKXK67G6IA"/>
    <s v="PROD615"/>
    <x v="0"/>
    <d v="2025-05-07T22:25:25"/>
    <s v="Grocery &amp; Gourmet Food"/>
    <s v="A Great Value!"/>
    <s v="Complete"/>
    <s v="Valid"/>
    <s v="High(4-5)"/>
    <s v="AGWDYYVVWM3DC3CASUZKXK67G6IA"/>
    <x v="0"/>
    <x v="0"/>
    <x v="4"/>
    <s v="May"/>
    <x v="1"/>
  </r>
  <r>
    <s v="AHIJNBEQQERER2FU4AVVSZDMWNCA"/>
    <s v="PROD616"/>
    <x v="0"/>
    <d v="2025-05-08T03:08:52"/>
    <s v="Grocery &amp; Gourmet Food"/>
    <s v="good"/>
    <s v="Complete"/>
    <s v="Valid"/>
    <s v="High(4-5)"/>
    <s v="AHIJNBEQQERER2FU4AVVSZDMWNCA"/>
    <x v="0"/>
    <x v="0"/>
    <x v="4"/>
    <s v="May"/>
    <x v="1"/>
  </r>
  <r>
    <s v="AFHAHBJSHN774D7QPMTOG4LEYRGQ"/>
    <s v="PROD617"/>
    <x v="1"/>
    <d v="2025-05-08T11:37:23"/>
    <s v="Grocery &amp; Gourmet Food"/>
    <s v="good product - packaging could be improved"/>
    <s v="Complete"/>
    <s v="Valid"/>
    <s v="High(4-5)"/>
    <s v="AFHAHBJSHN774D7QPMTOG4LEYRGQ"/>
    <x v="0"/>
    <x v="0"/>
    <x v="4"/>
    <s v="May"/>
    <x v="1"/>
  </r>
  <r>
    <s v="AHSZVQVMBNKPVARSUMU6BP3JIUVQ"/>
    <s v="PROD618"/>
    <x v="0"/>
    <d v="2025-05-08T14:27:11"/>
    <s v="Grocery &amp; Gourmet Food"/>
    <s v="No me encantÃ³"/>
    <s v="Complete"/>
    <s v="Valid"/>
    <s v="High(4-5)"/>
    <s v="AHSZVQVMBNKPVARSUMU6BP3JIUVQ"/>
    <x v="0"/>
    <x v="0"/>
    <x v="4"/>
    <s v="May"/>
    <x v="1"/>
  </r>
  <r>
    <s v="AE7VLWWURXXKC3S4HNZQJNFCHFVQ"/>
    <s v="PROD619"/>
    <x v="0"/>
    <d v="2025-05-09T01:59:34"/>
    <s v="Grocery &amp; Gourmet Food"/>
    <s v="Los mejores productos"/>
    <s v="Complete"/>
    <s v="Valid"/>
    <s v="High(4-5)"/>
    <s v="AE7VLWWURXXKC3S4HNZQJNFCHFVQ"/>
    <x v="0"/>
    <x v="0"/>
    <x v="4"/>
    <s v="May"/>
    <x v="1"/>
  </r>
  <r>
    <s v="AGHW43PGX7JMB6BHQJIONBM6DPAA"/>
    <s v="PROD620"/>
    <x v="1"/>
    <d v="2025-05-09T05:41:14"/>
    <s v="Grocery &amp; Gourmet Food"/>
    <s v="Fragrant jasmine rice, but requires careful cooking"/>
    <s v="Complete"/>
    <s v="Valid"/>
    <s v="High(4-5)"/>
    <s v="AGHW43PGX7JMB6BHQJIONBM6DPAA"/>
    <x v="0"/>
    <x v="0"/>
    <x v="4"/>
    <s v="May"/>
    <x v="1"/>
  </r>
  <r>
    <s v="AHJKDLPVUCAGI6UT6OXFJ7ZH5LZA"/>
    <s v="PROD621"/>
    <x v="1"/>
    <d v="2025-05-09T07:49:00"/>
    <s v="Grocery &amp; Gourmet Food"/>
    <s v="Whereâ€™s the Jasmine?"/>
    <s v="Complete"/>
    <s v="Valid"/>
    <s v="High(4-5)"/>
    <s v="AHJKDLPVUCAGI6UT6OXFJ7ZH5LZA"/>
    <x v="0"/>
    <x v="0"/>
    <x v="4"/>
    <s v="May"/>
    <x v="1"/>
  </r>
  <r>
    <s v="AHEINNUMWZSELKF3IUR2GKFXTBSA"/>
    <s v="PROD622"/>
    <x v="0"/>
    <d v="2025-05-09T11:11:54"/>
    <s v="Grocery &amp; Gourmet Food"/>
    <s v="Soft. Fragrant Jasmine rice"/>
    <s v="Complete"/>
    <s v="Valid"/>
    <s v="High(4-5)"/>
    <s v="AHEINNUMWZSELKF3IUR2GKFXTBSA"/>
    <x v="0"/>
    <x v="0"/>
    <x v="4"/>
    <s v="May"/>
    <x v="1"/>
  </r>
  <r>
    <s v="AE2BDEYY3HY4TAMZDAKE2NBP3VMQ"/>
    <s v="PROD623"/>
    <x v="1"/>
    <d v="2025-05-09T12:02:17"/>
    <s v="Grocery &amp; Gourmet Food"/>
    <s v="Good rice, terrible packaging"/>
    <s v="Complete"/>
    <s v="Valid"/>
    <s v="High(4-5)"/>
    <s v="AE2BDEYY3HY4TAMZDAKE2NBP3VMQ"/>
    <x v="0"/>
    <x v="0"/>
    <x v="4"/>
    <s v="May"/>
    <x v="1"/>
  </r>
  <r>
    <s v="AFEZK5E3RHMYCWS4C5WD3W6J2TYQ"/>
    <s v="PROD624"/>
    <x v="0"/>
    <d v="2025-05-09T14:32:25"/>
    <s v="Grocery &amp; Gourmet Food"/>
    <s v="Not sure if this will be available again but it was a great deal"/>
    <s v="Complete"/>
    <s v="Valid"/>
    <s v="High(4-5)"/>
    <s v="AFEZK5E3RHMYCWS4C5WD3W6J2TYQ"/>
    <x v="0"/>
    <x v="0"/>
    <x v="4"/>
    <s v="May"/>
    <x v="1"/>
  </r>
  <r>
    <s v="AFCH7W3DPO4CKQNVTJHTJKOTFPAQ"/>
    <s v="PROD625"/>
    <x v="0"/>
    <d v="2025-05-09T22:24:53"/>
    <s v="Grocery &amp; Gourmet Food"/>
    <s v="Great stuff"/>
    <s v="Complete"/>
    <s v="Valid"/>
    <s v="High(4-5)"/>
    <s v="AFCH7W3DPO4CKQNVTJHTJKOTFPAQ"/>
    <x v="0"/>
    <x v="0"/>
    <x v="4"/>
    <s v="May"/>
    <x v="1"/>
  </r>
  <r>
    <s v="AEBGGDBDMBYDE46GK6VGYII4YOHA"/>
    <s v="PROD626"/>
    <x v="0"/>
    <d v="2025-05-10T00:11:34"/>
    <s v="Grocery &amp; Gourmet Food"/>
    <s v="Best flavor"/>
    <s v="Complete"/>
    <s v="Valid"/>
    <s v="High(4-5)"/>
    <s v="AEBGGDBDMBYDE46GK6VGYII4YOHA"/>
    <x v="0"/>
    <x v="0"/>
    <x v="4"/>
    <s v="May"/>
    <x v="1"/>
  </r>
  <r>
    <s v="AEDNOS4F2DPQWCYAE7OPLPJATF6A"/>
    <s v="PROD627"/>
    <x v="2"/>
    <d v="2025-05-10T02:33:53"/>
    <s v="Grocery &amp; Gourmet Food"/>
    <s v="Tastes so bland and doesnâ€™t smell much like jasmine rice"/>
    <s v="Complete"/>
    <s v="Valid"/>
    <s v="Medium(3)"/>
    <s v="AEDNOS4F2DPQWCYAE7OPLPJATF6A"/>
    <x v="0"/>
    <x v="0"/>
    <x v="4"/>
    <s v="May"/>
    <x v="1"/>
  </r>
  <r>
    <s v="AHMXZFHYHL4ELERVYDOHO6NOJF4A"/>
    <s v="PROD628"/>
    <x v="1"/>
    <d v="2025-05-10T10:39:33"/>
    <s v="Grocery &amp; Gourmet Food"/>
    <s v="Not the most &quot;premium&quot; product, but worth the money"/>
    <s v="Complete"/>
    <s v="Valid"/>
    <s v="High(4-5)"/>
    <s v="AHMXZFHYHL4ELERVYDOHO6NOJF4A"/>
    <x v="0"/>
    <x v="0"/>
    <x v="4"/>
    <s v="May"/>
    <x v="1"/>
  </r>
  <r>
    <s v="AH4RHOB2I62FE5GRVMYJRWE3SVDA"/>
    <s v="PROD629"/>
    <x v="0"/>
    <d v="2025-05-10T12:58:20"/>
    <s v="kitchen"/>
    <s v="A redemption story! Love it!"/>
    <s v="Complete"/>
    <s v="Valid"/>
    <s v="High(4-5)"/>
    <s v="AH4RHOB2I62FE5GRVMYJRWE3SVDA"/>
    <x v="0"/>
    <x v="0"/>
    <x v="4"/>
    <s v="May"/>
    <x v="1"/>
  </r>
  <r>
    <s v="AFWRNJANYDO6JMKQK7ARFEBM3Q5Q"/>
    <s v="PROD630"/>
    <x v="0"/>
    <d v="2025-05-11T04:10:51"/>
    <s v="kitchen"/>
    <s v="A good fridge"/>
    <s v="Complete"/>
    <s v="Valid"/>
    <s v="High(4-5)"/>
    <s v="AFWRNJANYDO6JMKQK7ARFEBM3Q5Q"/>
    <x v="0"/>
    <x v="0"/>
    <x v="4"/>
    <s v="May"/>
    <x v="1"/>
  </r>
  <r>
    <s v="AEHUBLO7OT7E27CDSV2LZWQCMP5A"/>
    <s v="PROD631"/>
    <x v="1"/>
    <d v="2025-05-11T10:19:33"/>
    <s v="kitchen"/>
    <s v="Fridge is great.  &quot;Freezer&quot; sux"/>
    <s v="Complete"/>
    <s v="Valid"/>
    <s v="High(4-5)"/>
    <s v="AEHUBLO7OT7E27CDSV2LZWQCMP5A"/>
    <x v="0"/>
    <x v="0"/>
    <x v="4"/>
    <s v="May"/>
    <x v="1"/>
  </r>
  <r>
    <s v="AFTFTEAWAEMJNXO7O6DKEPR2L44Q"/>
    <s v="PROD632"/>
    <x v="0"/>
    <d v="2025-05-11T12:57:15"/>
    <s v="kitchen"/>
    <s v="nice fridge"/>
    <s v="Complete"/>
    <s v="Valid"/>
    <s v="High(4-5)"/>
    <s v="AFTFTEAWAEMJNXO7O6DKEPR2L44Q"/>
    <x v="0"/>
    <x v="0"/>
    <x v="4"/>
    <s v="May"/>
    <x v="1"/>
  </r>
  <r>
    <s v="AGB6XKS2WTHBQ3BGRMRASYTEICCA"/>
    <s v="PROD633"/>
    <x v="0"/>
    <d v="2025-05-11T15:26:37"/>
    <s v="kitchen"/>
    <s v="Red-dy and works"/>
    <s v="Complete"/>
    <s v="Valid"/>
    <s v="High(4-5)"/>
    <s v="AGB6XKS2WTHBQ3BGRMRASYTEICCA"/>
    <x v="0"/>
    <x v="0"/>
    <x v="4"/>
    <s v="May"/>
    <x v="1"/>
  </r>
  <r>
    <s v="AEPGF4WPGJMMNAQXKOWRRXTGKVQA"/>
    <s v="PROD634"/>
    <x v="0"/>
    <d v="2025-05-11T17:17:18"/>
    <s v="kitchen"/>
    <s v="Amazing Overall"/>
    <s v="Complete"/>
    <s v="Valid"/>
    <s v="High(4-5)"/>
    <s v="AEPGF4WPGJMMNAQXKOWRRXTGKVQA"/>
    <x v="0"/>
    <x v="0"/>
    <x v="4"/>
    <s v="May"/>
    <x v="1"/>
  </r>
  <r>
    <s v="AG4JOKM7PN2VN3KGDKB6N2EFTHWQ"/>
    <s v="PROD635"/>
    <x v="0"/>
    <d v="2025-05-12T01:43:59"/>
    <s v="kitchen"/>
    <s v="Great quality."/>
    <s v="Complete"/>
    <s v="Valid"/>
    <s v="High(4-5)"/>
    <s v="AG4JOKM7PN2VN3KGDKB6N2EFTHWQ"/>
    <x v="0"/>
    <x v="0"/>
    <x v="4"/>
    <s v="May"/>
    <x v="1"/>
  </r>
  <r>
    <s v="AHAR4JUE577BKJXT7MU3OPE5FAWA"/>
    <s v="PROD636"/>
    <x v="1"/>
    <d v="2025-05-12T07:11:09"/>
    <s v="kitchen"/>
    <s v="Beautiful fridge and great price"/>
    <s v="Complete"/>
    <s v="Valid"/>
    <s v="High(4-5)"/>
    <s v="AHAR4JUE577BKJXT7MU3OPE5FAWA"/>
    <x v="0"/>
    <x v="0"/>
    <x v="4"/>
    <s v="May"/>
    <x v="1"/>
  </r>
  <r>
    <s v="AGWL6ZTF5QSWBFYDTFJ2ZHXTWE7A"/>
    <s v="PROD637"/>
    <x v="0"/>
    <d v="2025-05-12T11:37:09"/>
    <s v="kitchen"/>
    <s v="Love it"/>
    <s v="Complete"/>
    <s v="Valid"/>
    <s v="High(4-5)"/>
    <s v="AGWL6ZTF5QSWBFYDTFJ2ZHXTWE7A"/>
    <x v="0"/>
    <x v="0"/>
    <x v="4"/>
    <s v="May"/>
    <x v="1"/>
  </r>
  <r>
    <s v="AE3KKAWCQPBBCZPE4DXXK5CQOEPA"/>
    <s v="PROD638"/>
    <x v="0"/>
    <d v="2025-05-12T18:31:46"/>
    <s v="kitchen"/>
    <s v="Slay"/>
    <s v="Complete"/>
    <s v="Valid"/>
    <s v="High(4-5)"/>
    <s v="AE3KKAWCQPBBCZPE4DXXK5CQOEPA"/>
    <x v="0"/>
    <x v="0"/>
    <x v="4"/>
    <s v="May"/>
    <x v="1"/>
  </r>
  <r>
    <s v="AFLRMES2SE76ZN4OMPEB44YQKMCQ"/>
    <s v="PROD639"/>
    <x v="1"/>
    <d v="2025-05-12T23:52:00"/>
    <s v="kitchen"/>
    <s v="nice extra storage"/>
    <s v="Complete"/>
    <s v="Valid"/>
    <s v="High(4-5)"/>
    <s v="AFLRMES2SE76ZN4OMPEB44YQKMCQ"/>
    <x v="0"/>
    <x v="0"/>
    <x v="4"/>
    <s v="May"/>
    <x v="1"/>
  </r>
  <r>
    <s v="AFURY2ZK3IUN36TBJAL3EBGB75CQ"/>
    <s v="PROD640"/>
    <x v="0"/>
    <d v="2025-05-13T02:39:54"/>
    <s v="kitchen"/>
    <s v="Perfect size!"/>
    <s v="Complete"/>
    <s v="Valid"/>
    <s v="High(4-5)"/>
    <s v="AFURY2ZK3IUN36TBJAL3EBGB75CQ"/>
    <x v="0"/>
    <x v="0"/>
    <x v="4"/>
    <s v="May"/>
    <x v="1"/>
  </r>
  <r>
    <s v="AG763OHA6RNRUAYEPZXMOEDSYDZQ"/>
    <s v="PROD641"/>
    <x v="0"/>
    <d v="2025-05-13T03:21:52"/>
    <s v="kitchen"/>
    <s v="Arrived Damages - Replacement Sent. **Update**"/>
    <s v="Complete"/>
    <s v="Valid"/>
    <s v="High(4-5)"/>
    <s v="AG763OHA6RNRUAYEPZXMOEDSYDZQ"/>
    <x v="0"/>
    <x v="0"/>
    <x v="4"/>
    <s v="May"/>
    <x v="1"/>
  </r>
  <r>
    <s v="AEQKLIBIUWOFVJZ6TNP7ACKGB5SQ"/>
    <s v="PROD642"/>
    <x v="1"/>
    <d v="2025-05-13T04:11:16"/>
    <s v="kitchen"/>
    <s v="Trust me"/>
    <s v="Complete"/>
    <s v="Valid"/>
    <s v="High(4-5)"/>
    <s v="AEQKLIBIUWOFVJZ6TNP7ACKGB5SQ"/>
    <x v="0"/>
    <x v="0"/>
    <x v="4"/>
    <s v="May"/>
    <x v="1"/>
  </r>
  <r>
    <s v="AHDMJNHSH23PWCEACVILLXEGL6CQ"/>
    <s v="PROD643"/>
    <x v="2"/>
    <d v="2025-05-13T07:36:34"/>
    <s v="kitchen"/>
    <s v="Noisy / annoying after 1 year"/>
    <s v="Complete"/>
    <s v="Valid"/>
    <s v="Medium(3)"/>
    <s v="AHDMJNHSH23PWCEACVILLXEGL6CQ"/>
    <x v="0"/>
    <x v="0"/>
    <x v="4"/>
    <s v="May"/>
    <x v="1"/>
  </r>
  <r>
    <s v="AGDYDGRX7TE6GIECRJMKGHKH2XTQ"/>
    <s v="PROD644"/>
    <x v="0"/>
    <d v="2025-05-13T12:30:18"/>
    <s v="kitchen"/>
    <s v="Just right for the office"/>
    <s v="Complete"/>
    <s v="Valid"/>
    <s v="High(4-5)"/>
    <s v="AGDYDGRX7TE6GIECRJMKGHKH2XTQ"/>
    <x v="0"/>
    <x v="0"/>
    <x v="4"/>
    <s v="May"/>
    <x v="1"/>
  </r>
  <r>
    <s v="AFXZPYSOMVOV5UVRQISHQQ6OAO5Q"/>
    <s v="PROD645"/>
    <x v="0"/>
    <d v="2025-05-14T03:52:33"/>
    <s v="kitchen"/>
    <s v="So far, so good."/>
    <s v="Complete"/>
    <s v="Valid"/>
    <s v="High(4-5)"/>
    <s v="AFXZPYSOMVOV5UVRQISHQQ6OAO5Q"/>
    <x v="0"/>
    <x v="0"/>
    <x v="4"/>
    <s v="May"/>
    <x v="1"/>
  </r>
  <r>
    <s v="AEGVYJOMDKGXXR3HTHQDDIAGRAXQ"/>
    <s v="PROD646"/>
    <x v="0"/>
    <d v="2025-05-14T12:03:04"/>
    <s v="kitchen"/>
    <s v="Great Customer Service"/>
    <s v="Complete"/>
    <s v="Valid"/>
    <s v="High(4-5)"/>
    <s v="AEGVYJOMDKGXXR3HTHQDDIAGRAXQ"/>
    <x v="0"/>
    <x v="0"/>
    <x v="4"/>
    <s v="May"/>
    <x v="1"/>
  </r>
  <r>
    <s v="AFVY5RIUMTDVICHJIBBWQPF2YY7Q"/>
    <s v="PROD001"/>
    <x v="1"/>
    <d v="2025-05-14T13:53:58"/>
    <s v="kitchen"/>
    <s v="Willy"/>
    <s v="Complete"/>
    <s v="Valid"/>
    <s v="High(4-5)"/>
    <s v="AFVY5RIUMTDVICHJIBBWQPF2YY7Q"/>
    <x v="0"/>
    <x v="0"/>
    <x v="4"/>
    <s v="May"/>
    <x v="1"/>
  </r>
  <r>
    <s v="AHOZAALILWAPAYRXVPODDJCN2NLA"/>
    <s v="PROD648"/>
    <x v="0"/>
    <d v="2025-05-15T00:47:17"/>
    <s v="kitchen"/>
    <s v="Spacious"/>
    <s v="Complete"/>
    <s v="Valid"/>
    <s v="High(4-5)"/>
    <s v="AHOZAALILWAPAYRXVPODDJCN2NLA"/>
    <x v="0"/>
    <x v="0"/>
    <x v="4"/>
    <s v="May"/>
    <x v="1"/>
  </r>
  <r>
    <s v="AECDXBV7YXUT7T2XYKIOTAMMFBKA"/>
    <s v="PROD649"/>
    <x v="0"/>
    <d v="2025-05-15T04:54:18"/>
    <s v="kitchen"/>
    <s v="00 so the stainless is not surgical quality but IT IS GOOD!!"/>
    <s v="Complete"/>
    <s v="Valid"/>
    <s v="High(4-5)"/>
    <s v="AECDXBV7YXUT7T2XYKIOTAMMFBKA"/>
    <x v="1"/>
    <x v="0"/>
    <x v="4"/>
    <s v="May"/>
    <x v="1"/>
  </r>
  <r>
    <s v="AEFVTTFB7NFHCAZVLUULL3YC7WMA"/>
    <s v="PROD650"/>
    <x v="0"/>
    <d v="2025-05-15T06:02:14"/>
    <s v="kitchen"/>
    <s v="Back to the future---great taste and healthy"/>
    <s v="Complete"/>
    <s v="Valid"/>
    <s v="High(4-5)"/>
    <s v="AEFVTTFB7NFHCAZVLUULL3YC7WMA"/>
    <x v="1"/>
    <x v="0"/>
    <x v="4"/>
    <s v="May"/>
    <x v="1"/>
  </r>
  <r>
    <s v="AET6PNHHRUU54WP4OFZHYAU7KBKA"/>
    <s v="PROD001"/>
    <x v="0"/>
    <d v="2025-05-15T20:10:25"/>
    <s v="kitchen"/>
    <s v="Love it"/>
    <s v="Complete"/>
    <s v="Valid"/>
    <s v="High(4-5)"/>
    <s v="AET6PNHHRUU54WP4OFZHYAU7KBKA"/>
    <x v="1"/>
    <x v="0"/>
    <x v="4"/>
    <s v="May"/>
    <x v="1"/>
  </r>
  <r>
    <s v="AHUV6JS3SNZFQNQFXUDKBA72DNSQ"/>
    <s v="PROD652"/>
    <x v="1"/>
    <d v="2025-05-16T03:13:55"/>
    <s v="kitchen"/>
    <s v="Read instructions, talk to experienced users and then enjoy this very good piece of equipment."/>
    <s v="Complete"/>
    <s v="Valid"/>
    <s v="High(4-5)"/>
    <s v="AHUV6JS3SNZFQNQFXUDKBA72DNSQ"/>
    <x v="1"/>
    <x v="0"/>
    <x v="4"/>
    <s v="May"/>
    <x v="1"/>
  </r>
  <r>
    <s v="AHXONVJXS6KFLSBYAWMQYAB5P6JQ"/>
    <s v="PROD653"/>
    <x v="0"/>
    <d v="2025-05-16T12:59:53"/>
    <s v="kitchen"/>
    <s v="Wonderful pressure cooker! Very sturdy and efficient"/>
    <s v="Complete"/>
    <s v="Valid"/>
    <s v="High(4-5)"/>
    <s v="AHXONVJXS6KFLSBYAWMQYAB5P6JQ"/>
    <x v="1"/>
    <x v="0"/>
    <x v="4"/>
    <s v="May"/>
    <x v="1"/>
  </r>
  <r>
    <s v="AHG5QM4MKOFCXJWVDVWNLF42S2WQ"/>
    <s v="PROD654"/>
    <x v="0"/>
    <d v="2025-05-16T19:03:09"/>
    <s v="kitchen"/>
    <s v="Impressive results!"/>
    <s v="Complete"/>
    <s v="Valid"/>
    <s v="High(4-5)"/>
    <s v="AHG5QM4MKOFCXJWVDVWNLF42S2WQ"/>
    <x v="1"/>
    <x v="0"/>
    <x v="4"/>
    <s v="May"/>
    <x v="1"/>
  </r>
  <r>
    <s v="AE3PNVS6M2VT2ULP6PAYISVOKXAQ"/>
    <s v="PROD655"/>
    <x v="0"/>
    <d v="2025-05-16T21:52:00"/>
    <s v="kitchen"/>
    <s v="Pressure Cooker"/>
    <s v="Complete"/>
    <s v="Valid"/>
    <s v="High(4-5)"/>
    <s v="AE3PNVS6M2VT2ULP6PAYISVOKXAQ"/>
    <x v="1"/>
    <x v="0"/>
    <x v="4"/>
    <s v="May"/>
    <x v="1"/>
  </r>
  <r>
    <s v="AEIWLJG5KA6GRV66IRCCGUEUP73A"/>
    <s v="PROD656"/>
    <x v="0"/>
    <d v="2025-05-17T08:55:08"/>
    <s v="kitchen"/>
    <s v="great value, sturdy cooker"/>
    <s v="Complete"/>
    <s v="Valid"/>
    <s v="High(4-5)"/>
    <s v="AEIWLJG5KA6GRV66IRCCGUEUP73A"/>
    <x v="1"/>
    <x v="0"/>
    <x v="4"/>
    <s v="May"/>
    <x v="1"/>
  </r>
  <r>
    <s v="AGLZY6EFUHINYSW7LPU7HNWBFIXA"/>
    <s v="PROD657"/>
    <x v="0"/>
    <d v="2025-05-17T14:37:46"/>
    <s v="kitchen"/>
    <s v="I really thought I would end up paying more!!"/>
    <s v="Complete"/>
    <s v="Valid"/>
    <s v="High(4-5)"/>
    <s v="AGLZY6EFUHINYSW7LPU7HNWBFIXA"/>
    <x v="1"/>
    <x v="0"/>
    <x v="4"/>
    <s v="May"/>
    <x v="1"/>
  </r>
  <r>
    <s v="AHJMUF7CPNEJZZUXVCAK7KQRHI6A"/>
    <s v="PROD658"/>
    <x v="1"/>
    <d v="2025-05-17T15:06:42"/>
    <s v="kitchen"/>
    <s v="Aluminum Trivet included instead of Stainless"/>
    <s v="Complete"/>
    <s v="Valid"/>
    <s v="High(4-5)"/>
    <s v="AHJMUF7CPNEJZZUXVCAK7KQRHI6A"/>
    <x v="1"/>
    <x v="0"/>
    <x v="4"/>
    <s v="May"/>
    <x v="1"/>
  </r>
  <r>
    <s v="AF62RCQHBHLR7RTVQ3RXW7PFZAUA"/>
    <s v="PROD659"/>
    <x v="0"/>
    <d v="2025-05-17T19:52:09"/>
    <s v="kitchen"/>
    <s v="Modern take on an old tech"/>
    <s v="Complete"/>
    <s v="Valid"/>
    <s v="High(4-5)"/>
    <s v="AF62RCQHBHLR7RTVQ3RXW7PFZAUA"/>
    <x v="1"/>
    <x v="0"/>
    <x v="4"/>
    <s v="May"/>
    <x v="1"/>
  </r>
  <r>
    <s v="AHJ64Z5RDZCOUICREXSICDIUMROA"/>
    <s v="PROD660"/>
    <x v="1"/>
    <d v="2025-05-18T08:31:25"/>
    <s v="kitchen"/>
    <s v="Pressure Cooker"/>
    <s v="Complete"/>
    <s v="Valid"/>
    <s v="High(4-5)"/>
    <s v="AHJ64Z5RDZCOUICREXSICDIUMROA"/>
    <x v="1"/>
    <x v="0"/>
    <x v="4"/>
    <s v="May"/>
    <x v="1"/>
  </r>
  <r>
    <s v="AGRFRPTYNXGE3CGAIO7ZENQBUZWA"/>
    <s v="PROD661"/>
    <x v="2"/>
    <d v="2025-05-18T14:17:33"/>
    <s v="kitchen"/>
    <s v="Not The Best Choice for Cooking Beans"/>
    <s v="Complete"/>
    <s v="Valid"/>
    <s v="Medium(3)"/>
    <s v="AGRFRPTYNXGE3CGAIO7ZENQBUZWA"/>
    <x v="1"/>
    <x v="0"/>
    <x v="4"/>
    <s v="May"/>
    <x v="1"/>
  </r>
  <r>
    <s v="AHZOS45H5WKR7B2PWESHKQFB75SQ"/>
    <s v="PROD662"/>
    <x v="0"/>
    <d v="2025-05-18T19:12:30"/>
    <s v="kitchen"/>
    <s v="Nice and madewell"/>
    <s v="Complete"/>
    <s v="Valid"/>
    <s v="High(4-5)"/>
    <s v="AHZOS45H5WKR7B2PWESHKQFB75SQ"/>
    <x v="1"/>
    <x v="0"/>
    <x v="4"/>
    <s v="May"/>
    <x v="1"/>
  </r>
  <r>
    <s v="AEGI7HRSGXLKABXRNEZXHRSFIHKA"/>
    <s v="PROD663"/>
    <x v="0"/>
    <d v="2025-05-18T23:21:46"/>
    <s v="kitchen"/>
    <s v="A good cooking tool"/>
    <s v="Complete"/>
    <s v="Valid"/>
    <s v="High(4-5)"/>
    <s v="AEGI7HRSGXLKABXRNEZXHRSFIHKA"/>
    <x v="1"/>
    <x v="0"/>
    <x v="4"/>
    <s v="May"/>
    <x v="1"/>
  </r>
  <r>
    <s v="AFJAP2RUXWCRIF356GGACRNQLFBA"/>
    <s v="PROD664"/>
    <x v="0"/>
    <d v="2025-05-19T23:01:25"/>
    <s v="kitchen"/>
    <s v="I love my pressure cooker. I give 5 â­ï¸"/>
    <s v="Complete"/>
    <s v="Valid"/>
    <s v="High(4-5)"/>
    <s v="AFJAP2RUXWCRIF356GGACRNQLFBA"/>
    <x v="1"/>
    <x v="0"/>
    <x v="4"/>
    <s v="May"/>
    <x v="1"/>
  </r>
  <r>
    <s v="AEGUBOG4HFKND2TYI7FMSJRCLYRQ"/>
    <s v="PROD665"/>
    <x v="1"/>
    <d v="2025-05-20T05:07:13"/>
    <s v="kitchen"/>
    <s v="Good size for us..."/>
    <s v="Complete"/>
    <s v="Valid"/>
    <s v="High(4-5)"/>
    <s v="AEGUBOG4HFKND2TYI7FMSJRCLYRQ"/>
    <x v="1"/>
    <x v="0"/>
    <x v="4"/>
    <s v="May"/>
    <x v="1"/>
  </r>
  <r>
    <s v="AEUJ53NKXU75BT6LVFDQSOAZIJBQ"/>
    <s v="PROD666"/>
    <x v="1"/>
    <d v="2025-05-20T09:44:30"/>
    <s v="kitchen"/>
    <s v="Troubleshooting Tips"/>
    <s v="Complete"/>
    <s v="Valid"/>
    <s v="High(4-5)"/>
    <s v="AEUJ53NKXU75BT6LVFDQSOAZIJBQ"/>
    <x v="1"/>
    <x v="0"/>
    <x v="4"/>
    <s v="May"/>
    <x v="1"/>
  </r>
  <r>
    <s v="AG5VTTQKNBBVOCRRFD7SUISNIEOQ"/>
    <s v="PROD667"/>
    <x v="0"/>
    <d v="2025-05-20T09:55:49"/>
    <s v="kitchen"/>
    <s v="No resulta para mÃ­"/>
    <s v="Complete"/>
    <s v="Valid"/>
    <s v="High(4-5)"/>
    <s v="AG5VTTQKNBBVOCRRFD7SUISNIEOQ"/>
    <x v="1"/>
    <x v="0"/>
    <x v="4"/>
    <s v="May"/>
    <x v="1"/>
  </r>
  <r>
    <s v="AFLO7QKN3WVVES5ASJ5PBDHMKZLQ"/>
    <s v="PROD668"/>
    <x v="0"/>
    <d v="2025-05-21T03:39:19"/>
    <s v="kitchen"/>
    <s v="Excellent value!"/>
    <s v="Complete"/>
    <s v="Valid"/>
    <s v="High(4-5)"/>
    <s v="AFLO7QKN3WVVES5ASJ5PBDHMKZLQ"/>
    <x v="1"/>
    <x v="0"/>
    <x v="4"/>
    <s v="May"/>
    <x v="1"/>
  </r>
  <r>
    <s v="AEEZ2TOWAHUFTZ3K4THJS3CG7SRQ"/>
    <s v="PROD669"/>
    <x v="0"/>
    <d v="2025-05-21T10:40:57"/>
    <s v="Books and Stationary"/>
    <s v="Biomedical Engineering Text"/>
    <s v="Complete"/>
    <s v="Valid"/>
    <s v="High(4-5)"/>
    <s v="AEEZ2TOWAHUFTZ3K4THJS3CG7SRQ"/>
    <x v="0"/>
    <x v="0"/>
    <x v="4"/>
    <s v="May"/>
    <x v="1"/>
  </r>
  <r>
    <s v="AFKE72WLTLQRLCNGJXT3W27AP57A"/>
    <s v="PROD670"/>
    <x v="2"/>
    <d v="2025-05-21T12:01:40"/>
    <s v="Books and Stationary"/>
    <s v="Not really an introduction..."/>
    <s v="Complete"/>
    <s v="Valid"/>
    <s v="Medium(3)"/>
    <s v="AFKE72WLTLQRLCNGJXT3W27AP57A"/>
    <x v="0"/>
    <x v="0"/>
    <x v="4"/>
    <s v="May"/>
    <x v="1"/>
  </r>
  <r>
    <s v="AEBBGZNSOI75UKOAXR5WPQDLFDHA"/>
    <s v="PROD671"/>
    <x v="0"/>
    <d v="2025-05-21T14:03:05"/>
    <s v="Books and Stationary"/>
    <s v="It was for a gift."/>
    <s v="Complete"/>
    <s v="Valid"/>
    <s v="High(4-5)"/>
    <s v="AEBBGZNSOI75UKOAXR5WPQDLFDHA"/>
    <x v="0"/>
    <x v="0"/>
    <x v="4"/>
    <s v="May"/>
    <x v="1"/>
  </r>
  <r>
    <s v="AH63IDPAYFOER46D6BWFPXW6SFBA"/>
    <s v="PROD672"/>
    <x v="0"/>
    <d v="2025-05-21T15:50:13"/>
    <s v="Books and Stationary"/>
    <s v="See review."/>
    <s v="Complete"/>
    <s v="Valid"/>
    <s v="High(4-5)"/>
    <s v="AH63IDPAYFOER46D6BWFPXW6SFBA"/>
    <x v="0"/>
    <x v="0"/>
    <x v="4"/>
    <s v="May"/>
    <x v="1"/>
  </r>
  <r>
    <s v="AFHZSXHRPPNZ7WPUGW6GBVITXEUA"/>
    <s v="PROD673"/>
    <x v="0"/>
    <d v="2025-05-21T23:13:33"/>
    <s v="Books and Stationary"/>
    <s v="Good"/>
    <s v="Complete"/>
    <s v="Valid"/>
    <s v="High(4-5)"/>
    <s v="AFHZSXHRPPNZ7WPUGW6GBVITXEUA"/>
    <x v="0"/>
    <x v="0"/>
    <x v="4"/>
    <s v="May"/>
    <x v="1"/>
  </r>
  <r>
    <s v="AFMYUQZQ64HUHVDASDEYMNG5SBVQ"/>
    <s v="PROD674"/>
    <x v="0"/>
    <d v="2025-05-22T10:47:24"/>
    <s v="Books and Stationary"/>
    <s v="Five Stars"/>
    <s v="Complete"/>
    <s v="Valid"/>
    <s v="High(4-5)"/>
    <s v="AFMYUQZQ64HUHVDASDEYMNG5SBVQ"/>
    <x v="0"/>
    <x v="0"/>
    <x v="4"/>
    <s v="May"/>
    <x v="1"/>
  </r>
  <r>
    <s v="AHNAZ2Z2BT3LWKTIWE2Q4BETAPOQ"/>
    <s v="PROD675"/>
    <x v="2"/>
    <d v="2025-05-22T14:47:54"/>
    <s v="Books and Stationary"/>
    <s v="Excellent  condition"/>
    <s v="Complete"/>
    <s v="Valid"/>
    <s v="Medium(3)"/>
    <s v="AHNAZ2Z2BT3LWKTIWE2Q4BETAPOQ"/>
    <x v="0"/>
    <x v="0"/>
    <x v="4"/>
    <s v="May"/>
    <x v="1"/>
  </r>
  <r>
    <s v="AF5ABKVFITRY43PHFB625YHOYHFQ"/>
    <s v="PROD676"/>
    <x v="3"/>
    <d v="2025-05-22T16:28:56"/>
    <s v="Books and Stationary"/>
    <s v="Okay reference, but poor text."/>
    <s v="Complete"/>
    <s v="Valid"/>
    <s v="Low(1-2)"/>
    <s v="AF5ABKVFITRY43PHFB625YHOYHFQ"/>
    <x v="0"/>
    <x v="0"/>
    <x v="4"/>
    <s v="May"/>
    <x v="1"/>
  </r>
  <r>
    <s v="AE6T6NKU5LFVSIXDED2DC2DFUZCA"/>
    <s v="PROD677"/>
    <x v="2"/>
    <d v="2025-05-22T16:45:11"/>
    <s v="Books and Stationary"/>
    <s v="Three Stars"/>
    <s v="Complete"/>
    <s v="Valid"/>
    <s v="Medium(3)"/>
    <s v="AE6T6NKU5LFVSIXDED2DC2DFUZCA"/>
    <x v="0"/>
    <x v="0"/>
    <x v="4"/>
    <s v="May"/>
    <x v="1"/>
  </r>
  <r>
    <s v="AE7V2TM6FMTHKYZ3MICHK2K5Z4ZA"/>
    <s v="PROD678"/>
    <x v="4"/>
    <d v="2025-05-23T02:02:21"/>
    <s v="Books and Stationary"/>
    <s v="for BME 2000 at OSU"/>
    <s v="Complete"/>
    <s v="Valid"/>
    <s v="Low(1-2)"/>
    <s v="AE7V2TM6FMTHKYZ3MICHK2K5Z4ZA"/>
    <x v="0"/>
    <x v="0"/>
    <x v="4"/>
    <s v="May"/>
    <x v="1"/>
  </r>
  <r>
    <s v="AEKF4S7V5AGFIAO3WIDCEEOJSNRQ"/>
    <s v="PROD679"/>
    <x v="0"/>
    <d v="2025-05-24T06:21:08"/>
    <s v="Books and Stationary"/>
    <s v="Five Stars"/>
    <s v="Complete"/>
    <s v="Valid"/>
    <s v="High(4-5)"/>
    <s v="AEKF4S7V5AGFIAO3WIDCEEOJSNRQ"/>
    <x v="0"/>
    <x v="0"/>
    <x v="4"/>
    <s v="May"/>
    <x v="1"/>
  </r>
  <r>
    <s v="AHEQ73VWLGSLBCIQOUHN5QT7CWGQ"/>
    <s v="PROD680"/>
    <x v="0"/>
    <d v="2025-05-24T07:31:11"/>
    <s v="Books and Stationary"/>
    <s v="Five Stars"/>
    <s v="Complete"/>
    <s v="Valid"/>
    <s v="High(4-5)"/>
    <s v="AHEQ73VWLGSLBCIQOUHN5QT7CWGQ"/>
    <x v="0"/>
    <x v="0"/>
    <x v="4"/>
    <s v="May"/>
    <x v="1"/>
  </r>
  <r>
    <s v="AE5DE352GVBYZAAXSVYWOSWJC2ZA"/>
    <s v="PROD681"/>
    <x v="3"/>
    <d v="2025-05-24T09:20:32"/>
    <s v="Books and Stationary"/>
    <s v="Its really bad."/>
    <s v="Complete"/>
    <s v="Valid"/>
    <s v="Low(1-2)"/>
    <s v="AE5DE352GVBYZAAXSVYWOSWJC2ZA"/>
    <x v="0"/>
    <x v="0"/>
    <x v="4"/>
    <s v="May"/>
    <x v="1"/>
  </r>
  <r>
    <s v="AF4R6UALEHGJKOBLTJ2T2EB7VX2Q"/>
    <s v="PROD682"/>
    <x v="4"/>
    <d v="2025-05-24T12:14:31"/>
    <s v="Books and Stationary"/>
    <s v="History and Ethics sections whitewashed and Christianitywashed. Overall poorly written and formatted"/>
    <s v="Complete"/>
    <s v="Valid"/>
    <s v="Low(1-2)"/>
    <s v="AF4R6UALEHGJKOBLTJ2T2EB7VX2Q"/>
    <x v="0"/>
    <x v="0"/>
    <x v="4"/>
    <s v="May"/>
    <x v="1"/>
  </r>
  <r>
    <s v="AFWBVC3IQUK4PW2JE4EY5GG5HWGQ"/>
    <s v="PROD688"/>
    <x v="0"/>
    <d v="2025-05-26T18:06:51"/>
    <s v="Grocery &amp; Gourmet Food"/>
    <s v="Exactly what I needed"/>
    <s v="Complete"/>
    <s v="Valid"/>
    <s v="High(4-5)"/>
    <s v="AFWBVC3IQUK4PW2JE4EY5GG5HWGQ"/>
    <x v="0"/>
    <x v="0"/>
    <x v="4"/>
    <s v="May"/>
    <x v="1"/>
  </r>
  <r>
    <s v="AHRZ7R2D5WIR3YB62Y33NXDMP43A"/>
    <s v="PROD689"/>
    <x v="0"/>
    <d v="2025-05-27T11:51:09"/>
    <s v="Grocery &amp; Gourmet Food"/>
    <s v="ðŸ˜‹"/>
    <s v="Complete"/>
    <s v="Valid"/>
    <s v="High(4-5)"/>
    <s v="AHRZ7R2D5WIR3YB62Y33NXDMP43A"/>
    <x v="0"/>
    <x v="0"/>
    <x v="4"/>
    <s v="May"/>
    <x v="1"/>
  </r>
  <r>
    <s v="AE5EIPBJ7KOFLP4HFHK6NHITPBPQ"/>
    <s v="PROD690"/>
    <x v="0"/>
    <d v="2025-05-28T00:11:46"/>
    <s v="Grocery &amp; Gourmet Food"/>
    <s v="Delicioso"/>
    <s v="Complete"/>
    <s v="Valid"/>
    <s v="High(4-5)"/>
    <s v="AE5EIPBJ7KOFLP4HFHK6NHITPBPQ"/>
    <x v="0"/>
    <x v="0"/>
    <x v="4"/>
    <s v="May"/>
    <x v="1"/>
  </r>
  <r>
    <s v="AFOU73HXIUCBPDZNFICQ4XML5IIA"/>
    <s v="PROD691"/>
    <x v="1"/>
    <d v="2025-05-28T04:17:07"/>
    <s v="Grocery &amp; Gourmet Food"/>
    <s v="Good product, be careful of seller"/>
    <s v="Complete"/>
    <s v="Valid"/>
    <s v="High(4-5)"/>
    <s v="AFOU73HXIUCBPDZNFICQ4XML5IIA"/>
    <x v="0"/>
    <x v="0"/>
    <x v="4"/>
    <s v="May"/>
    <x v="1"/>
  </r>
  <r>
    <s v="AFGOAZE7V5WHHIB7X4UQM3PXWPUA"/>
    <s v="PROD692"/>
    <x v="4"/>
    <d v="2025-05-28T04:26:10"/>
    <s v="Grocery &amp; Gourmet Food"/>
    <s v="Old candy???!"/>
    <s v="Complete"/>
    <s v="Valid"/>
    <s v="Low(1-2)"/>
    <s v="AFGOAZE7V5WHHIB7X4UQM3PXWPUA"/>
    <x v="0"/>
    <x v="0"/>
    <x v="4"/>
    <s v="May"/>
    <x v="1"/>
  </r>
  <r>
    <s v="AFPXKGMETYO7DDKKZ5UTHU4E5WQQ"/>
    <s v="PROD708"/>
    <x v="0"/>
    <d v="2025-05-29T18:08:51"/>
    <s v="Electronics"/>
    <s v="It is just ok orginally but now two months later really good choice"/>
    <s v="Complete"/>
    <s v="Valid"/>
    <s v="High(4-5)"/>
    <s v="AFPXKGMETYO7DDKKZ5UTHU4E5WQQ"/>
    <x v="0"/>
    <x v="0"/>
    <x v="4"/>
    <s v="May"/>
    <x v="1"/>
  </r>
  <r>
    <s v="AHNQSHVXLEC7FVAK6KJMN5RPJLEQ"/>
    <s v="PROD709"/>
    <x v="0"/>
    <d v="2025-05-29T23:16:50"/>
    <s v="Electronics"/>
    <s v="Love"/>
    <s v="Complete"/>
    <s v="Valid"/>
    <s v="High(4-5)"/>
    <s v="AHNQSHVXLEC7FVAK6KJMN5RPJLEQ"/>
    <x v="0"/>
    <x v="0"/>
    <x v="4"/>
    <s v="May"/>
    <x v="1"/>
  </r>
  <r>
    <s v="AHVCM4FO7BPIVJRBGBEKZV54RAJQ"/>
    <s v="PROD710"/>
    <x v="1"/>
    <d v="2025-05-30T02:56:19"/>
    <s v="Electronics"/>
    <s v="Great for fitness, limited as a smartwatch"/>
    <s v="Complete"/>
    <s v="Valid"/>
    <s v="High(4-5)"/>
    <s v="AHVCM4FO7BPIVJRBGBEKZV54RAJQ"/>
    <x v="0"/>
    <x v="0"/>
    <x v="4"/>
    <s v="May"/>
    <x v="1"/>
  </r>
  <r>
    <s v="AEX6ORSBO6KIM6Q2HOWYLMZ2JKRA"/>
    <s v="PROD711"/>
    <x v="0"/>
    <d v="2025-05-30T09:36:03"/>
    <s v="Electronics"/>
    <s v="Great for working out"/>
    <s v="Complete"/>
    <s v="Valid"/>
    <s v="High(4-5)"/>
    <s v="AEX6ORSBO6KIM6Q2HOWYLMZ2JKRA"/>
    <x v="0"/>
    <x v="0"/>
    <x v="4"/>
    <s v="May"/>
    <x v="1"/>
  </r>
  <r>
    <s v="AHDAEAFXQ7JNZARCFTXVUBU7SCTQ"/>
    <s v="PROD712"/>
    <x v="0"/>
    <d v="2025-05-30T10:17:28"/>
    <s v="Electronics"/>
    <s v="Make sure you have the latest version of the fitbit app"/>
    <s v="Complete"/>
    <s v="Valid"/>
    <s v="High(4-5)"/>
    <s v="AHDAEAFXQ7JNZARCFTXVUBU7SCTQ"/>
    <x v="0"/>
    <x v="0"/>
    <x v="4"/>
    <s v="May"/>
    <x v="1"/>
  </r>
  <r>
    <s v="AGIJN7R56AX5UKAKODPGQ7ABYP5Q"/>
    <s v="PROD713"/>
    <x v="4"/>
    <d v="2025-05-30T14:16:53"/>
    <s v="Electronics"/>
    <s v="Poor GPS performance"/>
    <s v="Complete"/>
    <s v="Valid"/>
    <s v="Low(1-2)"/>
    <s v="AGIJN7R56AX5UKAKODPGQ7ABYP5Q"/>
    <x v="0"/>
    <x v="0"/>
    <x v="4"/>
    <s v="May"/>
    <x v="1"/>
  </r>
  <r>
    <s v="AFOHYQIEVR5VM5YZDRDHYTJL4XAQ"/>
    <s v="PROD714"/>
    <x v="0"/>
    <d v="2025-05-30T22:30:53"/>
    <s v="Electronics"/>
    <s v="Pretty much love"/>
    <s v="Complete"/>
    <s v="Valid"/>
    <s v="High(4-5)"/>
    <s v="AFOHYQIEVR5VM5YZDRDHYTJL4XAQ"/>
    <x v="0"/>
    <x v="0"/>
    <x v="4"/>
    <s v="May"/>
    <x v="1"/>
  </r>
  <r>
    <s v="AFL57H5O5QKDT2E22LU6GRYP3FPA"/>
    <s v="PROD715"/>
    <x v="0"/>
    <d v="2025-06-01T00:24:42"/>
    <s v="Electronics"/>
    <s v="Elegant and lots of features"/>
    <s v="Complete"/>
    <s v="Valid"/>
    <s v="High(4-5)"/>
    <s v="AFL57H5O5QKDT2E22LU6GRYP3FPA"/>
    <x v="0"/>
    <x v="0"/>
    <x v="5"/>
    <s v="June"/>
    <x v="1"/>
  </r>
  <r>
    <s v="AEH6XWDIVZHC5OZJT5YSCPRUJO5Q"/>
    <s v="PROD716"/>
    <x v="1"/>
    <d v="2025-06-01T06:11:13"/>
    <s v="Electronics"/>
    <s v="Few Improvements, More Restrictions"/>
    <s v="Complete"/>
    <s v="Valid"/>
    <s v="High(4-5)"/>
    <s v="AEH6XWDIVZHC5OZJT5YSCPRUJO5Q"/>
    <x v="0"/>
    <x v="0"/>
    <x v="5"/>
    <s v="June"/>
    <x v="1"/>
  </r>
  <r>
    <s v="AE4NDWU7OSCQEU7KAT3REVQOF64Q"/>
    <s v="PROD717"/>
    <x v="2"/>
    <d v="2025-06-01T10:56:20"/>
    <s v="Electronics"/>
    <s v="Overall good excecpt the heart rate tracker - which is important"/>
    <s v="Complete"/>
    <s v="Valid"/>
    <s v="Medium(3)"/>
    <s v="AE4NDWU7OSCQEU7KAT3REVQOF64Q"/>
    <x v="0"/>
    <x v="0"/>
    <x v="5"/>
    <s v="June"/>
    <x v="1"/>
  </r>
  <r>
    <s v="AGACKTSKCXNUBBWFPD7UIJHIPVLA"/>
    <s v="PROD718"/>
    <x v="1"/>
    <d v="2025-06-01T14:59:40"/>
    <s v="Electronics"/>
    <s v="Poor replica of Versa 2"/>
    <s v="Complete"/>
    <s v="Valid"/>
    <s v="High(4-5)"/>
    <s v="AGACKTSKCXNUBBWFPD7UIJHIPVLA"/>
    <x v="0"/>
    <x v="0"/>
    <x v="5"/>
    <s v="June"/>
    <x v="1"/>
  </r>
  <r>
    <s v="AFTDTTDEV4HWEIK46WC2S2HC4OCQ"/>
    <s v="PROD719"/>
    <x v="1"/>
    <d v="2025-06-03T00:32:05"/>
    <s v="Electronics"/>
    <s v="Love it"/>
    <s v="Complete"/>
    <s v="Valid"/>
    <s v="High(4-5)"/>
    <s v="AFTDTTDEV4HWEIK46WC2S2HC4OCQ"/>
    <x v="0"/>
    <x v="0"/>
    <x v="5"/>
    <s v="June"/>
    <x v="1"/>
  </r>
  <r>
    <s v="AGMNETKA5EBAN4NTH4DDXXQKD7WQ"/>
    <s v="PROD720"/>
    <x v="1"/>
    <d v="2025-06-03T15:33:23"/>
    <s v="Electronics"/>
    <s v="Quick startup but step counter way off"/>
    <s v="Complete"/>
    <s v="Valid"/>
    <s v="High(4-5)"/>
    <s v="AGMNETKA5EBAN4NTH4DDXXQKD7WQ"/>
    <x v="0"/>
    <x v="0"/>
    <x v="5"/>
    <s v="June"/>
    <x v="1"/>
  </r>
  <r>
    <s v="AHDAV2U67RIBNZ4JJD4TGCCW5UOQ"/>
    <s v="PROD721"/>
    <x v="1"/>
    <d v="2025-06-03T16:59:29"/>
    <s v="Electronics"/>
    <s v="My Fitbit"/>
    <s v="Complete"/>
    <s v="Valid"/>
    <s v="High(4-5)"/>
    <s v="AHDAV2U67RIBNZ4JJD4TGCCW5UOQ"/>
    <x v="0"/>
    <x v="0"/>
    <x v="5"/>
    <s v="June"/>
    <x v="1"/>
  </r>
  <r>
    <s v="AELVKC65JJLKUCZN6WXMEMXA3UAQ"/>
    <s v="PROD722"/>
    <x v="1"/>
    <d v="2025-06-03T17:10:36"/>
    <s v="Electronics"/>
    <s v="Updated: Google/Fitbit provided excellent warranty support to resolve issues"/>
    <s v="Complete"/>
    <s v="Valid"/>
    <s v="High(4-5)"/>
    <s v="AELVKC65JJLKUCZN6WXMEMXA3UAQ"/>
    <x v="0"/>
    <x v="0"/>
    <x v="5"/>
    <s v="June"/>
    <x v="1"/>
  </r>
  <r>
    <s v="AHDJN3IIJN25BO6AA7UYLG444NFA"/>
    <s v="PROD723"/>
    <x v="1"/>
    <d v="2025-06-04T01:05:14"/>
    <s v="Electronics"/>
    <s v="Love the updated features"/>
    <s v="Complete"/>
    <s v="Valid"/>
    <s v="High(4-5)"/>
    <s v="AHDJN3IIJN25BO6AA7UYLG444NFA"/>
    <x v="0"/>
    <x v="0"/>
    <x v="5"/>
    <s v="June"/>
    <x v="1"/>
  </r>
  <r>
    <s v="AGQG5PKMP6EZTXAVG7J3CSRFIIBA"/>
    <s v="PROD724"/>
    <x v="1"/>
    <d v="2025-06-04T08:48:47"/>
    <s v="Electronics"/>
    <s v="Love it"/>
    <s v="Complete"/>
    <s v="Valid"/>
    <s v="High(4-5)"/>
    <s v="AGQG5PKMP6EZTXAVG7J3CSRFIIBA"/>
    <x v="0"/>
    <x v="0"/>
    <x v="5"/>
    <s v="June"/>
    <x v="1"/>
  </r>
  <r>
    <s v="AHGM2TRIYY4R72HQD5RF2YROX5OA"/>
    <s v="PROD725"/>
    <x v="1"/>
    <d v="2025-06-04T17:58:19"/>
    <s v="Electronics"/>
    <s v="Fast deliver and product is good"/>
    <s v="Complete"/>
    <s v="Valid"/>
    <s v="High(4-5)"/>
    <s v="AHGM2TRIYY4R72HQD5RF2YROX5OA"/>
    <x v="0"/>
    <x v="0"/>
    <x v="5"/>
    <s v="June"/>
    <x v="1"/>
  </r>
  <r>
    <s v="AGXLKOCGWIRQGXDKWZXGWVREU7JA"/>
    <s v="PROD726"/>
    <x v="1"/>
    <d v="2025-06-04T22:52:39"/>
    <s v="Electronics"/>
    <s v="Nice watch but small font"/>
    <s v="Complete"/>
    <s v="Valid"/>
    <s v="High(4-5)"/>
    <s v="AGXLKOCGWIRQGXDKWZXGWVREU7JA"/>
    <x v="0"/>
    <x v="0"/>
    <x v="5"/>
    <s v="June"/>
    <x v="1"/>
  </r>
  <r>
    <s v="AFZ4XS2OZOQEKRFHGTUCJR4OCU4A"/>
    <s v="PROD727"/>
    <x v="0"/>
    <d v="2025-06-05T02:40:57"/>
    <s v="Electronics"/>
    <s v="Good watch, good price."/>
    <s v="Complete"/>
    <s v="Valid"/>
    <s v="High(4-5)"/>
    <s v="AFZ4XS2OZOQEKRFHGTUCJR4OCU4A"/>
    <x v="0"/>
    <x v="0"/>
    <x v="5"/>
    <s v="June"/>
    <x v="1"/>
  </r>
  <r>
    <s v="AFNM4645B4SJB2K6247BFH4KFB5A"/>
    <s v="PROD728"/>
    <x v="0"/>
    <d v="2025-06-05T05:02:04"/>
    <s v="Electronics"/>
    <s v="I love fitbit"/>
    <s v="Complete"/>
    <s v="Valid"/>
    <s v="High(4-5)"/>
    <s v="AFNM4645B4SJB2K6247BFH4KFB5A"/>
    <x v="0"/>
    <x v="0"/>
    <x v="5"/>
    <s v="June"/>
    <x v="1"/>
  </r>
  <r>
    <s v="AFGW2JCTMM57NPAAA2I7MV77TWJQ"/>
    <s v="PROD729"/>
    <x v="1"/>
    <d v="2025-06-05T05:16:21"/>
    <s v="Electronics"/>
    <s v="Great for biking, but still can't read heartrate on tattooed skin."/>
    <s v="Complete"/>
    <s v="Valid"/>
    <s v="High(4-5)"/>
    <s v="AFGW2JCTMM57NPAAA2I7MV77TWJQ"/>
    <x v="0"/>
    <x v="0"/>
    <x v="5"/>
    <s v="June"/>
    <x v="1"/>
  </r>
  <r>
    <s v="AFS3CMLNCILLDTYRHCTPMG4QRTYQ"/>
    <s v="PROD730"/>
    <x v="1"/>
    <d v="2025-06-05T12:29:07"/>
    <s v="Electronics"/>
    <s v="Review"/>
    <s v="Complete"/>
    <s v="Valid"/>
    <s v="High(4-5)"/>
    <s v="AFS3CMLNCILLDTYRHCTPMG4QRTYQ"/>
    <x v="0"/>
    <x v="0"/>
    <x v="5"/>
    <s v="June"/>
    <x v="1"/>
  </r>
  <r>
    <s v="AHH2OPICKE675D5754SFZJFBNAOQ"/>
    <s v="PROD731"/>
    <x v="1"/>
    <d v="2025-06-05T14:51:50"/>
    <s v="Electronics"/>
    <s v="good good"/>
    <s v="Complete"/>
    <s v="Valid"/>
    <s v="High(4-5)"/>
    <s v="AHH2OPICKE675D5754SFZJFBNAOQ"/>
    <x v="0"/>
    <x v="0"/>
    <x v="5"/>
    <s v="June"/>
    <x v="1"/>
  </r>
  <r>
    <s v="AED2LF3BNVE2X2BFFIA6KFWV6XHQ"/>
    <s v="PROD732"/>
    <x v="0"/>
    <d v="2025-06-05T17:57:59"/>
    <s v="Electronics"/>
    <s v="Works great, with one exception"/>
    <s v="Complete"/>
    <s v="Valid"/>
    <s v="High(4-5)"/>
    <s v="AED2LF3BNVE2X2BFFIA6KFWV6XHQ"/>
    <x v="0"/>
    <x v="0"/>
    <x v="5"/>
    <s v="June"/>
    <x v="1"/>
  </r>
  <r>
    <s v="AGXALIPNKNTLH6FR6ZVZFZT37U4A"/>
    <s v="PROD733"/>
    <x v="1"/>
    <d v="2025-06-05T19:07:36"/>
    <s v="Electronics"/>
    <s v="Working so far! Dexcom g6 compatible. Here's how I connected it..."/>
    <s v="Complete"/>
    <s v="Valid"/>
    <s v="High(4-5)"/>
    <s v="AGXALIPNKNTLH6FR6ZVZFZT37U4A"/>
    <x v="0"/>
    <x v="0"/>
    <x v="5"/>
    <s v="June"/>
    <x v="1"/>
  </r>
  <r>
    <s v="AEH74DOPANQBQH7C3PKQFERVQWKQ"/>
    <s v="PROD734"/>
    <x v="0"/>
    <d v="2025-06-06T06:38:36"/>
    <s v="Electronics"/>
    <s v="My New Versa Watch"/>
    <s v="Complete"/>
    <s v="Valid"/>
    <s v="High(4-5)"/>
    <s v="AEH74DOPANQBQH7C3PKQFERVQWKQ"/>
    <x v="0"/>
    <x v="0"/>
    <x v="5"/>
    <s v="June"/>
    <x v="1"/>
  </r>
  <r>
    <s v="AE7R36LZM23LMDMHFWFWIDJIZHKA"/>
    <s v="PROD735"/>
    <x v="0"/>
    <d v="2025-06-06T07:39:04"/>
    <s v="Electronics"/>
    <s v="Super easy transition from Versa Lite to Versa 4"/>
    <s v="Complete"/>
    <s v="Valid"/>
    <s v="High(4-5)"/>
    <s v="AE7R36LZM23LMDMHFWFWIDJIZHKA"/>
    <x v="0"/>
    <x v="0"/>
    <x v="5"/>
    <s v="June"/>
    <x v="1"/>
  </r>
  <r>
    <s v="AGB2OSLFVWNL3X3T5SBWQ7LTKG2A"/>
    <s v="PROD736"/>
    <x v="1"/>
    <d v="2025-06-06T08:42:08"/>
    <s v="Electronics"/>
    <s v="Great fitness tracker!"/>
    <s v="Complete"/>
    <s v="Valid"/>
    <s v="High(4-5)"/>
    <s v="AGB2OSLFVWNL3X3T5SBWQ7LTKG2A"/>
    <x v="0"/>
    <x v="0"/>
    <x v="5"/>
    <s v="June"/>
    <x v="1"/>
  </r>
  <r>
    <s v="AGSBZ7QFTYWXH3WBXJZNM6EFZ7PQ"/>
    <s v="PROD737"/>
    <x v="2"/>
    <d v="2025-06-06T19:27:39"/>
    <s v="Electronics"/>
    <s v="Interesting, entertaining, but not inconsistent."/>
    <s v="Complete"/>
    <s v="Valid"/>
    <s v="Medium(3)"/>
    <s v="AGSBZ7QFTYWXH3WBXJZNM6EFZ7PQ"/>
    <x v="0"/>
    <x v="0"/>
    <x v="5"/>
    <s v="June"/>
    <x v="1"/>
  </r>
  <r>
    <s v="AGI2BE6H77TRGONDT76AOT772W4A"/>
    <s v="PROD738"/>
    <x v="1"/>
    <d v="2025-06-06T23:11:04"/>
    <s v="Electronics"/>
    <s v="New fitbit"/>
    <s v="Complete"/>
    <s v="Valid"/>
    <s v="High(4-5)"/>
    <s v="AGI2BE6H77TRGONDT76AOT772W4A"/>
    <x v="0"/>
    <x v="0"/>
    <x v="5"/>
    <s v="June"/>
    <x v="1"/>
  </r>
  <r>
    <s v="AHI5L2NCDIZGXB3YCA3EEVJHXYOQ"/>
    <s v="PROD739"/>
    <x v="0"/>
    <d v="2025-06-07T00:30:16"/>
    <s v="Electronics"/>
    <s v="Gives me an adjective on a daily basis!"/>
    <s v="Complete"/>
    <s v="Valid"/>
    <s v="High(4-5)"/>
    <s v="AHI5L2NCDIZGXB3YCA3EEVJHXYOQ"/>
    <x v="0"/>
    <x v="0"/>
    <x v="5"/>
    <s v="June"/>
    <x v="1"/>
  </r>
  <r>
    <s v="AETQIG4UAFUQW3LEFUVCWCUW4MMA"/>
    <s v="PROD740"/>
    <x v="0"/>
    <d v="2025-06-07T01:17:30"/>
    <s v="Electronics"/>
    <s v="Great product!"/>
    <s v="Complete"/>
    <s v="Valid"/>
    <s v="High(4-5)"/>
    <s v="AETQIG4UAFUQW3LEFUVCWCUW4MMA"/>
    <x v="0"/>
    <x v="0"/>
    <x v="5"/>
    <s v="June"/>
    <x v="1"/>
  </r>
  <r>
    <s v="AGKB6CQFIUZIEQL3SVIQOCGXWDDQ"/>
    <s v="PROD741"/>
    <x v="0"/>
    <d v="2025-06-07T16:53:41"/>
    <s v="Electronics"/>
    <s v="Everything I hoped (expected)"/>
    <s v="Complete"/>
    <s v="Valid"/>
    <s v="High(4-5)"/>
    <s v="AGKB6CQFIUZIEQL3SVIQOCGXWDDQ"/>
    <x v="0"/>
    <x v="0"/>
    <x v="5"/>
    <s v="June"/>
    <x v="1"/>
  </r>
  <r>
    <s v="AH2XRH7XJKNI3WEWBLDLYMXBCX4A"/>
    <s v="PROD742"/>
    <x v="1"/>
    <d v="2025-06-07T19:42:42"/>
    <s v="Electronics"/>
    <s v="Not same as Versa 3 Texts not shown easily"/>
    <s v="Complete"/>
    <s v="Valid"/>
    <s v="High(4-5)"/>
    <s v="AH2XRH7XJKNI3WEWBLDLYMXBCX4A"/>
    <x v="0"/>
    <x v="0"/>
    <x v="5"/>
    <s v="June"/>
    <x v="1"/>
  </r>
  <r>
    <s v="AFK7IH2JPNCGZTD7AEMLOIGBAM5Q"/>
    <s v="PROD743"/>
    <x v="1"/>
    <d v="2025-06-07T20:03:12"/>
    <s v="Electronics"/>
    <s v="Love the look"/>
    <s v="Complete"/>
    <s v="Valid"/>
    <s v="High(4-5)"/>
    <s v="AFK7IH2JPNCGZTD7AEMLOIGBAM5Q"/>
    <x v="0"/>
    <x v="0"/>
    <x v="5"/>
    <s v="June"/>
    <x v="1"/>
  </r>
  <r>
    <s v="AE5K2VBMF43TCFXFDAN4VFCCQZQQ"/>
    <s v="PROD744"/>
    <x v="0"/>
    <d v="2025-06-07T20:11:04"/>
    <s v="Electronics"/>
    <s v="Great Product!"/>
    <s v="Complete"/>
    <s v="Valid"/>
    <s v="High(4-5)"/>
    <s v="AE5K2VBMF43TCFXFDAN4VFCCQZQQ"/>
    <x v="0"/>
    <x v="0"/>
    <x v="5"/>
    <s v="June"/>
    <x v="1"/>
  </r>
  <r>
    <s v="AHKZL7MOV7M7M3Q5FCOO56KTHOOQ"/>
    <s v="PROD745"/>
    <x v="0"/>
    <d v="2025-06-08T02:04:25"/>
    <s v="Electronics"/>
    <s v="Wife loves it like I love mine"/>
    <s v="Complete"/>
    <s v="Valid"/>
    <s v="High(4-5)"/>
    <s v="AHKZL7MOV7M7M3Q5FCOO56KTHOOQ"/>
    <x v="0"/>
    <x v="0"/>
    <x v="5"/>
    <s v="June"/>
    <x v="1"/>
  </r>
  <r>
    <s v="AHWYRK74BFGQVHHC4TVI4I6LWC3A"/>
    <s v="PROD746"/>
    <x v="1"/>
    <d v="2025-06-08T07:06:05"/>
    <s v="Electronics"/>
    <s v="Fitbit Versa 4"/>
    <s v="Complete"/>
    <s v="Valid"/>
    <s v="High(4-5)"/>
    <s v="AHWYRK74BFGQVHHC4TVI4I6LWC3A"/>
    <x v="0"/>
    <x v="0"/>
    <x v="5"/>
    <s v="June"/>
    <x v="1"/>
  </r>
  <r>
    <s v="AFTXG532GXWY73N7GWATYE2TBJOQ"/>
    <s v="PROD747"/>
    <x v="1"/>
    <d v="2025-06-08T10:44:55"/>
    <s v="Electronics"/>
    <s v="Great guft"/>
    <s v="Complete"/>
    <s v="Valid"/>
    <s v="High(4-5)"/>
    <s v="AFTXG532GXWY73N7GWATYE2TBJOQ"/>
    <x v="0"/>
    <x v="0"/>
    <x v="5"/>
    <s v="June"/>
    <x v="1"/>
  </r>
  <r>
    <s v="AGUP5U762VD2AWEBYVHV26XANJAQ"/>
    <s v="PROD748"/>
    <x v="1"/>
    <d v="2025-06-08T14:04:48"/>
    <s v="Electronics"/>
    <s v="Trying another one"/>
    <s v="Complete"/>
    <s v="Valid"/>
    <s v="High(4-5)"/>
    <s v="AGUP5U762VD2AWEBYVHV26XANJAQ"/>
    <x v="0"/>
    <x v="0"/>
    <x v="5"/>
    <s v="June"/>
    <x v="1"/>
  </r>
  <r>
    <s v="AGJD4JEYRTLO3AQDS4M7FDF7LFUA"/>
    <s v="PROD749"/>
    <x v="1"/>
    <d v="2025-06-08T14:29:52"/>
    <s v="Electronics"/>
    <s v="Nice upgrade from older fitbit"/>
    <s v="Complete"/>
    <s v="Valid"/>
    <s v="High(4-5)"/>
    <s v="AGJD4JEYRTLO3AQDS4M7FDF7LFUA"/>
    <x v="0"/>
    <x v="0"/>
    <x v="5"/>
    <s v="June"/>
    <x v="1"/>
  </r>
  <r>
    <s v="AEETDSVHSWYIC6L3OWASAN2ITMGA"/>
    <s v="PROD750"/>
    <x v="0"/>
    <d v="2025-06-08T15:39:35"/>
    <s v="Electronics"/>
    <s v="Sleek and light on the wrist"/>
    <s v="Complete"/>
    <s v="Valid"/>
    <s v="High(4-5)"/>
    <s v="AEETDSVHSWYIC6L3OWASAN2ITMGA"/>
    <x v="0"/>
    <x v="0"/>
    <x v="5"/>
    <s v="June"/>
    <x v="1"/>
  </r>
  <r>
    <s v="AGZWYWDOMICPXYKM3SY3XFYQBKBQ"/>
    <s v="PROD751"/>
    <x v="0"/>
    <d v="2025-06-09T05:16:39"/>
    <s v="Electronics"/>
    <s v="works as intended"/>
    <s v="Complete"/>
    <s v="Valid"/>
    <s v="High(4-5)"/>
    <s v="AGZWYWDOMICPXYKM3SY3XFYQBKBQ"/>
    <x v="0"/>
    <x v="0"/>
    <x v="5"/>
    <s v="June"/>
    <x v="1"/>
  </r>
  <r>
    <s v="AF63BJHY635ZJXNUO6JTKTEYD6LQ"/>
    <s v="PROD752"/>
    <x v="1"/>
    <d v="2025-06-09T12:42:05"/>
    <s v="Electronics"/>
    <s v="I don't know how I feel about this watch!"/>
    <s v="Complete"/>
    <s v="Valid"/>
    <s v="High(4-5)"/>
    <s v="AF63BJHY635ZJXNUO6JTKTEYD6LQ"/>
    <x v="0"/>
    <x v="0"/>
    <x v="5"/>
    <s v="June"/>
    <x v="1"/>
  </r>
  <r>
    <s v="AGUELSNYSRWHIMXRPI73KDEOIUPQ"/>
    <s v="PROD753"/>
    <x v="0"/>
    <d v="2025-06-09T15:45:03"/>
    <s v="Electronics"/>
    <s v="Replacing Blaze"/>
    <s v="Complete"/>
    <s v="Valid"/>
    <s v="High(4-5)"/>
    <s v="AGUELSNYSRWHIMXRPI73KDEOIUPQ"/>
    <x v="0"/>
    <x v="0"/>
    <x v="5"/>
    <s v="June"/>
    <x v="1"/>
  </r>
  <r>
    <s v="AG5E6QNJ3QIJ5FHTUJARA47Z3AMQ"/>
    <s v="PROD754"/>
    <x v="0"/>
    <d v="2025-06-09T20:48:37"/>
    <s v="Electronics"/>
    <s v="Love it"/>
    <s v="Complete"/>
    <s v="Valid"/>
    <s v="High(4-5)"/>
    <s v="AG5E6QNJ3QIJ5FHTUJARA47Z3AMQ"/>
    <x v="0"/>
    <x v="0"/>
    <x v="5"/>
    <s v="June"/>
    <x v="1"/>
  </r>
  <r>
    <s v="AH7T26CAGBVPOOVY4QAFY6ABIYLQ"/>
    <s v="PROD755"/>
    <x v="0"/>
    <d v="2025-06-09T21:26:41"/>
    <s v="Electronics"/>
    <s v="Itâ€™s reliable"/>
    <s v="Complete"/>
    <s v="Valid"/>
    <s v="High(4-5)"/>
    <s v="AH7T26CAGBVPOOVY4QAFY6ABIYLQ"/>
    <x v="0"/>
    <x v="0"/>
    <x v="5"/>
    <s v="June"/>
    <x v="1"/>
  </r>
  <r>
    <s v="AH7HRQ23L3IX5EYVEK4EDAMEZPSQ"/>
    <s v="PROD756"/>
    <x v="1"/>
    <d v="2025-06-10T00:36:02"/>
    <s v="Electronics"/>
    <s v="Don't Buy a Cheap Brand (Like Spade &amp; Co) - Buy a Fit Bit or other recognized brand -"/>
    <s v="Complete"/>
    <s v="Valid"/>
    <s v="High(4-5)"/>
    <s v="AH7HRQ23L3IX5EYVEK4EDAMEZPSQ"/>
    <x v="0"/>
    <x v="0"/>
    <x v="5"/>
    <s v="June"/>
    <x v="1"/>
  </r>
  <r>
    <s v="AGWROP4NP63XAX4EDEWXY5FM4EBQ"/>
    <s v="PROD757"/>
    <x v="0"/>
    <d v="2025-06-10T02:51:44"/>
    <s v="Electronics"/>
    <s v="Fitbit Watch Versa 4"/>
    <s v="Complete"/>
    <s v="Valid"/>
    <s v="High(4-5)"/>
    <s v="AGWROP4NP63XAX4EDEWXY5FM4EBQ"/>
    <x v="0"/>
    <x v="0"/>
    <x v="5"/>
    <s v="June"/>
    <x v="1"/>
  </r>
  <r>
    <s v="AELSD337K55MYQIV7HU4RN45NTEA"/>
    <s v="PROD758"/>
    <x v="0"/>
    <d v="2025-06-10T11:44:47"/>
    <s v="beauty and personal care"/>
    <s v="Fast delivery"/>
    <s v="Complete"/>
    <s v="Valid"/>
    <s v="High(4-5)"/>
    <s v="AELSD337K55MYQIV7HU4RN45NTEA"/>
    <x v="0"/>
    <x v="0"/>
    <x v="5"/>
    <s v="June"/>
    <x v="1"/>
  </r>
  <r>
    <s v="AFDVFWFAJXH2P5YYITPH4DRTYIKQ"/>
    <s v="PROD759"/>
    <x v="0"/>
    <d v="2025-06-10T22:52:12"/>
    <s v="beauty and personal care"/>
    <s v="The best makeup!"/>
    <s v="Complete"/>
    <s v="Valid"/>
    <s v="High(4-5)"/>
    <s v="AFDVFWFAJXH2P5YYITPH4DRTYIKQ"/>
    <x v="0"/>
    <x v="0"/>
    <x v="5"/>
    <s v="June"/>
    <x v="1"/>
  </r>
  <r>
    <s v="AF2ZKTWS2TQB7JERMED7CUHHAIOQ"/>
    <s v="PROD760"/>
    <x v="0"/>
    <d v="2025-06-11T02:50:56"/>
    <s v="beauty and personal care"/>
    <s v="Arrived on time"/>
    <s v="Complete"/>
    <s v="Valid"/>
    <s v="High(4-5)"/>
    <s v="AF2ZKTWS2TQB7JERMED7CUHHAIOQ"/>
    <x v="0"/>
    <x v="0"/>
    <x v="5"/>
    <s v="June"/>
    <x v="1"/>
  </r>
  <r>
    <s v="AFG446GDOL5RRAMEQMAOCCH4INYA"/>
    <s v="PROD761"/>
    <x v="0"/>
    <d v="2025-06-11T03:32:37"/>
    <s v="beauty and personal care"/>
    <s v="Have loved this stuff for years!"/>
    <s v="Complete"/>
    <s v="Valid"/>
    <s v="High(4-5)"/>
    <s v="AFG446GDOL5RRAMEQMAOCCH4INYA"/>
    <x v="0"/>
    <x v="0"/>
    <x v="5"/>
    <s v="June"/>
    <x v="1"/>
  </r>
  <r>
    <s v="AFXEAQZ5VHGE4BARKV3CT6VZT3OQ"/>
    <s v="PROD762"/>
    <x v="0"/>
    <d v="2025-06-11T08:39:02"/>
    <s v="beauty and personal care"/>
    <s v="It works for what I needed it for, I'm happy with it.Love"/>
    <s v="Complete"/>
    <s v="Valid"/>
    <s v="High(4-5)"/>
    <s v="AFXEAQZ5VHGE4BARKV3CT6VZT3OQ"/>
    <x v="0"/>
    <x v="0"/>
    <x v="5"/>
    <s v="June"/>
    <x v="1"/>
  </r>
  <r>
    <s v="AHYLZNNEIOIPJR3E3VRQK2QNOGXQ"/>
    <s v="PROD763"/>
    <x v="1"/>
    <d v="2025-06-11T08:46:10"/>
    <s v="beauty and personal care"/>
    <s v="Good make up"/>
    <s v="Complete"/>
    <s v="Valid"/>
    <s v="High(4-5)"/>
    <s v="AHYLZNNEIOIPJR3E3VRQK2QNOGXQ"/>
    <x v="0"/>
    <x v="0"/>
    <x v="5"/>
    <s v="June"/>
    <x v="1"/>
  </r>
  <r>
    <s v="AGK4BIT55SFYGW65A2BREATMBEZA"/>
    <s v="PROD764"/>
    <x v="0"/>
    <d v="2025-06-11T11:17:48"/>
    <s v="beauty and personal care"/>
    <s v="Best makeup ever!"/>
    <s v="Complete"/>
    <s v="Valid"/>
    <s v="High(4-5)"/>
    <s v="AGK4BIT55SFYGW65A2BREATMBEZA"/>
    <x v="0"/>
    <x v="0"/>
    <x v="5"/>
    <s v="June"/>
    <x v="1"/>
  </r>
  <r>
    <s v="AG7JRY26Q4UUJOP7MDQEJY4KCZEQ"/>
    <s v="PROD765"/>
    <x v="0"/>
    <d v="2025-06-11T15:01:22"/>
    <s v="beauty and personal care"/>
    <s v="Glad good makeup is available through Amazon!!"/>
    <s v="Complete"/>
    <s v="Valid"/>
    <s v="High(4-5)"/>
    <s v="AG7JRY26Q4UUJOP7MDQEJY4KCZEQ"/>
    <x v="0"/>
    <x v="0"/>
    <x v="5"/>
    <s v="June"/>
    <x v="1"/>
  </r>
  <r>
    <s v="AHTXMOY5WZ366YLBRAZUHIALTTUQ"/>
    <s v="PROD766"/>
    <x v="0"/>
    <d v="2025-06-12T17:33:41"/>
    <s v="beauty and personal care"/>
    <s v="Makup"/>
    <s v="Complete"/>
    <s v="Valid"/>
    <s v="High(4-5)"/>
    <s v="AHTXMOY5WZ366YLBRAZUHIALTTUQ"/>
    <x v="0"/>
    <x v="0"/>
    <x v="5"/>
    <s v="June"/>
    <x v="1"/>
  </r>
  <r>
    <s v="AGPM7SBD6EI63D5W325WXEX6EXCQ"/>
    <s v="PROD767"/>
    <x v="0"/>
    <d v="2025-06-12T19:27:33"/>
    <s v="beauty and personal care"/>
    <s v="The color is just right!"/>
    <s v="Complete"/>
    <s v="Valid"/>
    <s v="High(4-5)"/>
    <s v="AGPM7SBD6EI63D5W325WXEX6EXCQ"/>
    <x v="0"/>
    <x v="0"/>
    <x v="5"/>
    <s v="June"/>
    <x v="1"/>
  </r>
  <r>
    <s v="AHYCWJXDM5V4W3P4PCRGQGD3SWHA"/>
    <s v="PROD768"/>
    <x v="1"/>
    <d v="2025-06-12T22:12:29"/>
    <s v="beauty and personal care"/>
    <s v="Great coverage"/>
    <s v="Complete"/>
    <s v="Valid"/>
    <s v="High(4-5)"/>
    <s v="AHYCWJXDM5V4W3P4PCRGQGD3SWHA"/>
    <x v="0"/>
    <x v="0"/>
    <x v="5"/>
    <s v="June"/>
    <x v="1"/>
  </r>
  <r>
    <s v="AHQDA6RIUMSQ7UTSDGQQOM6M6L4Q"/>
    <s v="PROD769"/>
    <x v="0"/>
    <d v="2025-06-13T03:13:52"/>
    <s v="beauty and personal care"/>
    <s v="Used for years"/>
    <s v="Complete"/>
    <s v="Valid"/>
    <s v="High(4-5)"/>
    <s v="AHQDA6RIUMSQ7UTSDGQQOM6M6L4Q"/>
    <x v="0"/>
    <x v="0"/>
    <x v="5"/>
    <s v="June"/>
    <x v="1"/>
  </r>
  <r>
    <s v="AFVDFJ4MF2WFSU5UAEZS3DDRG2XQ"/>
    <s v="PROD770"/>
    <x v="0"/>
    <d v="2025-06-13T04:01:17"/>
    <s v="beauty and personal care"/>
    <s v="Best mineral product"/>
    <s v="Complete"/>
    <s v="Valid"/>
    <s v="High(4-5)"/>
    <s v="AFVDFJ4MF2WFSU5UAEZS3DDRG2XQ"/>
    <x v="0"/>
    <x v="0"/>
    <x v="5"/>
    <s v="June"/>
    <x v="1"/>
  </r>
  <r>
    <s v="AGPIRO4NFJLSICVJHWLWLXKECXXA"/>
    <s v="PROD771"/>
    <x v="1"/>
    <d v="2025-06-13T06:50:37"/>
    <s v="beauty and personal care"/>
    <s v="Great Product"/>
    <s v="Complete"/>
    <s v="Valid"/>
    <s v="High(4-5)"/>
    <s v="AGPIRO4NFJLSICVJHWLWLXKECXXA"/>
    <x v="0"/>
    <x v="0"/>
    <x v="5"/>
    <s v="June"/>
    <x v="1"/>
  </r>
  <r>
    <s v="AHETQ6DVJUHF4KXKFITWX6HSC7XA"/>
    <s v="PROD772"/>
    <x v="0"/>
    <d v="2025-06-13T17:16:08"/>
    <s v="beauty and personal care"/>
    <s v="Best makeup ever"/>
    <s v="Complete"/>
    <s v="Valid"/>
    <s v="High(4-5)"/>
    <s v="AHETQ6DVJUHF4KXKFITWX6HSC7XA"/>
    <x v="0"/>
    <x v="0"/>
    <x v="5"/>
    <s v="June"/>
    <x v="1"/>
  </r>
  <r>
    <s v="AH3OCUWPMYIKPXPVKT7HZF3QXX6A"/>
    <s v="PROD773"/>
    <x v="0"/>
    <d v="2025-06-13T20:13:18"/>
    <s v="beauty and personal care"/>
    <s v="Perfect foundation"/>
    <s v="Complete"/>
    <s v="Valid"/>
    <s v="High(4-5)"/>
    <s v="AH3OCUWPMYIKPXPVKT7HZF3QXX6A"/>
    <x v="0"/>
    <x v="0"/>
    <x v="5"/>
    <s v="June"/>
    <x v="1"/>
  </r>
  <r>
    <s v="AHMOESVPI3Q6F4X5SDCE6DP3AYJQ"/>
    <s v="PROD774"/>
    <x v="0"/>
    <d v="2025-06-13T20:35:47"/>
    <s v="beauty and personal care"/>
    <s v="my go to foundation. Not heavy"/>
    <s v="Complete"/>
    <s v="Valid"/>
    <s v="High(4-5)"/>
    <s v="AHMOESVPI3Q6F4X5SDCE6DP3AYJQ"/>
    <x v="0"/>
    <x v="0"/>
    <x v="5"/>
    <s v="June"/>
    <x v="1"/>
  </r>
  <r>
    <s v="AHD47PPESCQ6B7QQCP642HIR4CZA"/>
    <s v="PROD775"/>
    <x v="0"/>
    <d v="2025-06-13T22:48:57"/>
    <s v="beauty and personal care"/>
    <s v="Sits well on my skin at 60"/>
    <s v="Complete"/>
    <s v="Valid"/>
    <s v="High(4-5)"/>
    <s v="AHD47PPESCQ6B7QQCP642HIR4CZA"/>
    <x v="0"/>
    <x v="0"/>
    <x v="5"/>
    <s v="June"/>
    <x v="1"/>
  </r>
  <r>
    <s v="AEPG24VS5NOFSQFKS4L4JCL3Y2XQ"/>
    <s v="PROD776"/>
    <x v="3"/>
    <d v="2025-06-14T03:03:06"/>
    <s v="beauty and personal care"/>
    <s v="You pay how much for so little product?"/>
    <s v="Complete"/>
    <s v="Valid"/>
    <s v="Low(1-2)"/>
    <s v="AEPG24VS5NOFSQFKS4L4JCL3Y2XQ"/>
    <x v="0"/>
    <x v="0"/>
    <x v="5"/>
    <s v="June"/>
    <x v="1"/>
  </r>
  <r>
    <s v="AF3WE6EUR3HGFWOUKODSSX3MEGXQ"/>
    <s v="PROD777"/>
    <x v="1"/>
    <d v="2025-06-14T06:42:55"/>
    <s v="beauty and personal care"/>
    <s v="For sensitive skin"/>
    <s v="Complete"/>
    <s v="Valid"/>
    <s v="High(4-5)"/>
    <s v="AF3WE6EUR3HGFWOUKODSSX3MEGXQ"/>
    <x v="0"/>
    <x v="0"/>
    <x v="5"/>
    <s v="June"/>
    <x v="1"/>
  </r>
  <r>
    <s v="AGNGGYHVGC5XZAC5IVGCNSRYXY6Q"/>
    <s v="PROD778"/>
    <x v="0"/>
    <d v="2025-06-14T07:55:53"/>
    <s v="beauty and personal care"/>
    <s v="Best hairdryer"/>
    <s v="Complete"/>
    <s v="Valid"/>
    <s v="High(4-5)"/>
    <s v="AGNGGYHVGC5XZAC5IVGCNSRYXY6Q"/>
    <x v="0"/>
    <x v="0"/>
    <x v="5"/>
    <s v="June"/>
    <x v="1"/>
  </r>
  <r>
    <s v="AHRRWJUUMHU5ZXLB2BKKM4IXGYOA"/>
    <s v="PROD779"/>
    <x v="0"/>
    <d v="2025-06-14T12:00:44"/>
    <s v="beauty and personal care"/>
    <s v="Great product"/>
    <s v="Complete"/>
    <s v="Valid"/>
    <s v="High(4-5)"/>
    <s v="AHRRWJUUMHU5ZXLB2BKKM4IXGYOA"/>
    <x v="0"/>
    <x v="0"/>
    <x v="5"/>
    <s v="June"/>
    <x v="1"/>
  </r>
  <r>
    <s v="AHOMWK7HL4A35FVYM4CT7ERBZTBQ"/>
    <s v="PROD780"/>
    <x v="0"/>
    <d v="2025-06-14T12:02:20"/>
    <s v="beauty and personal care"/>
    <s v="Better than my last hair dryer"/>
    <s v="Complete"/>
    <s v="Valid"/>
    <s v="High(4-5)"/>
    <s v="AHOMWK7HL4A35FVYM4CT7ERBZTBQ"/>
    <x v="0"/>
    <x v="0"/>
    <x v="5"/>
    <s v="June"/>
    <x v="1"/>
  </r>
  <r>
    <s v="AERMIHWU3QZWPRTUKXVRYSBD4BFA"/>
    <s v="PROD781"/>
    <x v="1"/>
    <d v="2025-06-14T18:50:45"/>
    <s v="beauty and personal care"/>
    <s v="Fast and Effective Dryer with Minor Quirk"/>
    <s v="Complete"/>
    <s v="Valid"/>
    <s v="High(4-5)"/>
    <s v="AERMIHWU3QZWPRTUKXVRYSBD4BFA"/>
    <x v="0"/>
    <x v="0"/>
    <x v="5"/>
    <s v="June"/>
    <x v="1"/>
  </r>
  <r>
    <s v="AEHTL4GM7YE7RDKOH67AQNU4ZQEA"/>
    <s v="PROD782"/>
    <x v="0"/>
    <d v="2025-06-15T02:34:56"/>
    <s v="beauty and personal care"/>
    <s v="Slick design with lightweight feel"/>
    <s v="Complete"/>
    <s v="Valid"/>
    <s v="High(4-5)"/>
    <s v="AEHTL4GM7YE7RDKOH67AQNU4ZQEA"/>
    <x v="0"/>
    <x v="0"/>
    <x v="5"/>
    <s v="June"/>
    <x v="1"/>
  </r>
  <r>
    <s v="AGCLU6MF5ZP7TTULVJ56QP2MLDVA"/>
    <s v="PROD783"/>
    <x v="0"/>
    <d v="2025-06-15T02:38:59"/>
    <s v="beauty and personal care"/>
    <s v="Great hair dryer"/>
    <s v="Complete"/>
    <s v="Valid"/>
    <s v="High(4-5)"/>
    <s v="AGCLU6MF5ZP7TTULVJ56QP2MLDVA"/>
    <x v="0"/>
    <x v="0"/>
    <x v="5"/>
    <s v="June"/>
    <x v="1"/>
  </r>
  <r>
    <s v="AHFD5XZ7ENT5USHG4NKM7MBPHYYA"/>
    <s v="PROD784"/>
    <x v="0"/>
    <d v="2025-06-15T05:58:58"/>
    <s v="beauty and personal care"/>
    <s v="Works great!"/>
    <s v="Complete"/>
    <s v="Valid"/>
    <s v="High(4-5)"/>
    <s v="AHFD5XZ7ENT5USHG4NKM7MBPHYYA"/>
    <x v="0"/>
    <x v="0"/>
    <x v="5"/>
    <s v="June"/>
    <x v="1"/>
  </r>
  <r>
    <s v="AHZDOJSMS7QDKBCBBVCIQNIPDXOA"/>
    <s v="PROD785"/>
    <x v="0"/>
    <d v="2025-06-15T17:30:43"/>
    <s v="beauty and personal care"/>
    <s v="Great quality at a great price point"/>
    <s v="Complete"/>
    <s v="Valid"/>
    <s v="High(4-5)"/>
    <s v="AHZDOJSMS7QDKBCBBVCIQNIPDXOA"/>
    <x v="0"/>
    <x v="0"/>
    <x v="5"/>
    <s v="June"/>
    <x v="1"/>
  </r>
  <r>
    <s v="AHTIC2JS5CAIF32CM2KHZXILFEMA"/>
    <s v="PROD786"/>
    <x v="0"/>
    <d v="2025-06-16T02:19:51"/>
    <s v="beauty and personal care"/>
    <s v="Great Hairdryer"/>
    <s v="Complete"/>
    <s v="Valid"/>
    <s v="High(4-5)"/>
    <s v="AHTIC2JS5CAIF32CM2KHZXILFEMA"/>
    <x v="0"/>
    <x v="0"/>
    <x v="5"/>
    <s v="June"/>
    <x v="1"/>
  </r>
  <r>
    <s v="AEAPAHFGMCMYJNKZBFW52QOMRLKQ"/>
    <s v="PROD787"/>
    <x v="1"/>
    <d v="2025-06-16T08:46:20"/>
    <s v="beauty and personal care"/>
    <s v="Good hair dryer for the price"/>
    <s v="Complete"/>
    <s v="Valid"/>
    <s v="High(4-5)"/>
    <s v="AEAPAHFGMCMYJNKZBFW52QOMRLKQ"/>
    <x v="0"/>
    <x v="0"/>
    <x v="5"/>
    <s v="June"/>
    <x v="1"/>
  </r>
  <r>
    <s v="AFKFPM22PKCSK7N6KQM2PB3VSL5A"/>
    <s v="PROD788"/>
    <x v="0"/>
    <d v="2025-06-16T09:17:33"/>
    <s v="beauty and personal care"/>
    <s v="I love this blow dryer!"/>
    <s v="Complete"/>
    <s v="Valid"/>
    <s v="High(4-5)"/>
    <s v="AFKFPM22PKCSK7N6KQM2PB3VSL5A"/>
    <x v="0"/>
    <x v="0"/>
    <x v="5"/>
    <s v="June"/>
    <x v="1"/>
  </r>
  <r>
    <s v="AFFURML4337HCU7IUO42WUN6O5KA"/>
    <s v="PROD789"/>
    <x v="0"/>
    <d v="2025-06-16T10:57:38"/>
    <s v="beauty and personal care"/>
    <s v="REVLON Turbo Hair Dryer with Advanced Ionic Technology, Ceramic Coating | Turbo Heat"/>
    <s v="Complete"/>
    <s v="Valid"/>
    <s v="High(4-5)"/>
    <s v="AFFURML4337HCU7IUO42WUN6O5KA"/>
    <x v="0"/>
    <x v="0"/>
    <x v="5"/>
    <s v="June"/>
    <x v="1"/>
  </r>
  <r>
    <s v="AGNJR6EM3LODAZ2QOYL63LVPHX4A"/>
    <s v="PROD790"/>
    <x v="0"/>
    <d v="2025-06-16T12:59:01"/>
    <s v="beauty and personal care"/>
    <s v="Best hair dryer"/>
    <s v="Complete"/>
    <s v="Valid"/>
    <s v="High(4-5)"/>
    <s v="AGNJR6EM3LODAZ2QOYL63LVPHX4A"/>
    <x v="0"/>
    <x v="0"/>
    <x v="5"/>
    <s v="June"/>
    <x v="1"/>
  </r>
  <r>
    <s v="AEX2FT3N5ZGALUSDXACBXUZFCOPQ"/>
    <s v="PROD791"/>
    <x v="0"/>
    <d v="2025-06-16T21:54:09"/>
    <s v="beauty and personal care"/>
    <s v="Great Dryer!"/>
    <s v="Complete"/>
    <s v="Valid"/>
    <s v="High(4-5)"/>
    <s v="AEX2FT3N5ZGALUSDXACBXUZFCOPQ"/>
    <x v="0"/>
    <x v="0"/>
    <x v="5"/>
    <s v="June"/>
    <x v="1"/>
  </r>
  <r>
    <s v="AEWH6WLKZXVNWHUX4FAJMX3KRVYQ"/>
    <s v="PROD792"/>
    <x v="0"/>
    <d v="2025-06-16T22:50:52"/>
    <s v="beauty and personal care"/>
    <s v="Good quality"/>
    <s v="Complete"/>
    <s v="Valid"/>
    <s v="High(4-5)"/>
    <s v="AEWH6WLKZXVNWHUX4FAJMX3KRVYQ"/>
    <x v="0"/>
    <x v="0"/>
    <x v="5"/>
    <s v="June"/>
    <x v="1"/>
  </r>
  <r>
    <s v="AGDJ5D7OGCJOJAZI7W5BBOZJFVWA"/>
    <s v="PROD793"/>
    <x v="0"/>
    <d v="2025-06-17T06:17:30"/>
    <s v="beauty and personal care"/>
    <s v="What we needed"/>
    <s v="Complete"/>
    <s v="Valid"/>
    <s v="High(4-5)"/>
    <s v="AGDJ5D7OGCJOJAZI7W5BBOZJFVWA"/>
    <x v="0"/>
    <x v="0"/>
    <x v="5"/>
    <s v="June"/>
    <x v="1"/>
  </r>
  <r>
    <s v="AGFACYTZPPR7WDVK5EFCJQRFWJFA"/>
    <s v="PROD794"/>
    <x v="1"/>
    <d v="2025-06-17T09:41:17"/>
    <s v="beauty and personal care"/>
    <s v="Hair dryer is fine"/>
    <s v="Complete"/>
    <s v="Valid"/>
    <s v="High(4-5)"/>
    <s v="AGFACYTZPPR7WDVK5EFCJQRFWJFA"/>
    <x v="0"/>
    <x v="0"/>
    <x v="5"/>
    <s v="June"/>
    <x v="1"/>
  </r>
  <r>
    <s v="AFPXXMES7AI6PGWVD2LZJFGSYRDA"/>
    <s v="PROD795"/>
    <x v="1"/>
    <d v="2025-06-17T11:58:59"/>
    <s v="beauty and personal care"/>
    <s v="Nice product except for 1 thing"/>
    <s v="Complete"/>
    <s v="Valid"/>
    <s v="High(4-5)"/>
    <s v="AFPXXMES7AI6PGWVD2LZJFGSYRDA"/>
    <x v="0"/>
    <x v="0"/>
    <x v="5"/>
    <s v="June"/>
    <x v="1"/>
  </r>
  <r>
    <s v="AHNAPD3IBBJVB2B3CPYNHWTTPZCA"/>
    <s v="PROD796"/>
    <x v="0"/>
    <d v="2025-06-17T18:47:56"/>
    <s v="beauty and personal care"/>
    <s v="Economic and functional"/>
    <s v="Complete"/>
    <s v="Valid"/>
    <s v="High(4-5)"/>
    <s v="AHNAPD3IBBJVB2B3CPYNHWTTPZCA"/>
    <x v="0"/>
    <x v="0"/>
    <x v="5"/>
    <s v="June"/>
    <x v="1"/>
  </r>
  <r>
    <s v="AFZR5DF4Y7TBWZXR3CBLWVFN34YA"/>
    <s v="PROD797"/>
    <x v="0"/>
    <d v="2025-06-18T08:43:51"/>
    <s v="beauty and personal care"/>
    <s v="Good quality hair dryer"/>
    <s v="Complete"/>
    <s v="Valid"/>
    <s v="High(4-5)"/>
    <s v="AFZR5DF4Y7TBWZXR3CBLWVFN34YA"/>
    <x v="0"/>
    <x v="0"/>
    <x v="5"/>
    <s v="June"/>
    <x v="1"/>
  </r>
  <r>
    <s v="AHAARTOQZT7R7BXOKN63ZSJRAHEA"/>
    <s v="PROD798"/>
    <x v="0"/>
    <d v="2025-06-18T12:54:26"/>
    <s v="Books and Stationary"/>
    <s v="My grandson loved this."/>
    <s v="Complete"/>
    <s v="Valid"/>
    <s v="High(4-5)"/>
    <s v="AHAARTOQZT7R7BXOKN63ZSJRAHEA"/>
    <x v="0"/>
    <x v="0"/>
    <x v="5"/>
    <s v="June"/>
    <x v="1"/>
  </r>
  <r>
    <s v="AHXHEXZUIRQPYIEC4G4625FRFWZA"/>
    <s v="PROD799"/>
    <x v="0"/>
    <d v="2025-06-18T18:25:40"/>
    <s v="Books and Stationary"/>
    <s v="GREAT FOR HARRY POTTER FANS"/>
    <s v="Complete"/>
    <s v="Valid"/>
    <s v="High(4-5)"/>
    <s v="AHXHEXZUIRQPYIEC4G4625FRFWZA"/>
    <x v="0"/>
    <x v="0"/>
    <x v="5"/>
    <s v="June"/>
    <x v="1"/>
  </r>
  <r>
    <s v="AFPQO2LQFCGU25HB6ICCLEAKJEAQ"/>
    <s v="PROD800"/>
    <x v="0"/>
    <d v="2025-06-18T20:18:21"/>
    <s v="Books and Stationary"/>
    <s v="Obssessed"/>
    <s v="Complete"/>
    <s v="Valid"/>
    <s v="High(4-5)"/>
    <s v="AFPQO2LQFCGU25HB6ICCLEAKJEAQ"/>
    <x v="0"/>
    <x v="0"/>
    <x v="5"/>
    <s v="June"/>
    <x v="1"/>
  </r>
  <r>
    <s v="AGVE72Z2JBL7EQBWZ7MJHZXSV5OA"/>
    <s v="PROD801"/>
    <x v="1"/>
    <d v="2025-06-19T03:02:03"/>
    <s v="Books and Stationary"/>
    <s v="Disappointed"/>
    <s v="Complete"/>
    <s v="Valid"/>
    <s v="High(4-5)"/>
    <s v="AGVE72Z2JBL7EQBWZ7MJHZXSV5OA"/>
    <x v="0"/>
    <x v="0"/>
    <x v="5"/>
    <s v="June"/>
    <x v="1"/>
  </r>
  <r>
    <s v="AHS7S4FBBVMVOMF7XZGPGHNQMTUA"/>
    <s v="PROD802"/>
    <x v="0"/>
    <d v="2025-06-19T03:50:54"/>
    <s v="Books and Stationary"/>
    <s v="Cute gift for Harry Potter fan"/>
    <s v="Complete"/>
    <s v="Valid"/>
    <s v="High(4-5)"/>
    <s v="AHS7S4FBBVMVOMF7XZGPGHNQMTUA"/>
    <x v="0"/>
    <x v="0"/>
    <x v="5"/>
    <s v="June"/>
    <x v="1"/>
  </r>
  <r>
    <s v="AGO4UR6IJQDADTQ6ZJNIOUN2B2RA"/>
    <s v="PROD803"/>
    <x v="0"/>
    <d v="2025-06-19T06:17:08"/>
    <s v="Books and Stationary"/>
    <s v="Great for a harry potter fan"/>
    <s v="Complete"/>
    <s v="Valid"/>
    <s v="High(4-5)"/>
    <s v="AGO4UR6IJQDADTQ6ZJNIOUN2B2RA"/>
    <x v="0"/>
    <x v="0"/>
    <x v="5"/>
    <s v="June"/>
    <x v="1"/>
  </r>
  <r>
    <s v="AG3JBGWTP3OE37JKZOP5GJFBZJMA"/>
    <s v="PROD804"/>
    <x v="0"/>
    <d v="2025-06-19T06:44:33"/>
    <s v="Books and Stationary"/>
    <s v="Given as a gift"/>
    <s v="Complete"/>
    <s v="Valid"/>
    <s v="High(4-5)"/>
    <s v="AG3JBGWTP3OE37JKZOP5GJFBZJMA"/>
    <x v="0"/>
    <x v="0"/>
    <x v="5"/>
    <s v="June"/>
    <x v="1"/>
  </r>
  <r>
    <s v="AGF4UPCBPLL2JCWJRDR3I5AJ5SVA"/>
    <s v="PROD805"/>
    <x v="0"/>
    <d v="2025-06-19T08:21:02"/>
    <s v="Books and Stationary"/>
    <s v="Quality, price"/>
    <s v="Complete"/>
    <s v="Valid"/>
    <s v="High(4-5)"/>
    <s v="AGF4UPCBPLL2JCWJRDR3I5AJ5SVA"/>
    <x v="0"/>
    <x v="0"/>
    <x v="5"/>
    <s v="June"/>
    <x v="1"/>
  </r>
  <r>
    <s v="AE6BNZPEAMF7M4HN25ZNANZCICIQ"/>
    <s v="PROD806"/>
    <x v="0"/>
    <d v="2025-06-19T11:29:08"/>
    <s v="Books and Stationary"/>
    <s v="Huge Harry Potter"/>
    <s v="Complete"/>
    <s v="Valid"/>
    <s v="High(4-5)"/>
    <s v="AE6BNZPEAMF7M4HN25ZNANZCICIQ"/>
    <x v="0"/>
    <x v="0"/>
    <x v="5"/>
    <s v="June"/>
    <x v="1"/>
  </r>
  <r>
    <s v="AEEDVBURVUPGG67SBLUAVLDFRPFA"/>
    <s v="PROD807"/>
    <x v="0"/>
    <d v="2025-06-20T00:12:30"/>
    <s v="Books and Stationary"/>
    <s v="Gran producto"/>
    <s v="Complete"/>
    <s v="Valid"/>
    <s v="High(4-5)"/>
    <s v="AEEDVBURVUPGG67SBLUAVLDFRPFA"/>
    <x v="0"/>
    <x v="0"/>
    <x v="5"/>
    <s v="June"/>
    <x v="1"/>
  </r>
  <r>
    <s v="AFUAYXVWSU5MQL74CKK5RIOLB3QA"/>
    <s v="PROD808"/>
    <x v="0"/>
    <d v="2025-06-20T03:23:19"/>
    <s v="Books and Stationary"/>
    <s v="Yep - she liked it"/>
    <s v="Complete"/>
    <s v="Valid"/>
    <s v="High(4-5)"/>
    <s v="AFUAYXVWSU5MQL74CKK5RIOLB3QA"/>
    <x v="0"/>
    <x v="0"/>
    <x v="5"/>
    <s v="June"/>
    <x v="1"/>
  </r>
  <r>
    <s v="AHC5NYVBBKGUUVRXC52O3NOWEGSQ"/>
    <s v="PROD809"/>
    <x v="0"/>
    <d v="2025-06-20T03:32:16"/>
    <s v="Books and Stationary"/>
    <s v="Harry Potter Book"/>
    <s v="Complete"/>
    <s v="Valid"/>
    <s v="High(4-5)"/>
    <s v="AHC5NYVBBKGUUVRXC52O3NOWEGSQ"/>
    <x v="0"/>
    <x v="0"/>
    <x v="5"/>
    <s v="June"/>
    <x v="1"/>
  </r>
  <r>
    <s v="AFZJERKJN75R2TQUBFZI4DUULRAQ"/>
    <s v="PROD810"/>
    <x v="0"/>
    <d v="2025-06-20T04:10:34"/>
    <s v="Books and Stationary"/>
    <s v="Arrived on time"/>
    <s v="Complete"/>
    <s v="Valid"/>
    <s v="High(4-5)"/>
    <s v="AFZJERKJN75R2TQUBFZI4DUULRAQ"/>
    <x v="0"/>
    <x v="0"/>
    <x v="5"/>
    <s v="June"/>
    <x v="1"/>
  </r>
  <r>
    <s v="AHJHTNDDNYZVQTEK4CYIQPBQ2Q5A"/>
    <s v="PROD811"/>
    <x v="0"/>
    <d v="2025-06-20T13:12:24"/>
    <s v="Books and Stationary"/>
    <s v="Special gift"/>
    <s v="Complete"/>
    <s v="Valid"/>
    <s v="High(4-5)"/>
    <s v="AHJHTNDDNYZVQTEK4CYIQPBQ2Q5A"/>
    <x v="0"/>
    <x v="0"/>
    <x v="5"/>
    <s v="June"/>
    <x v="1"/>
  </r>
  <r>
    <s v="AGI553X2ILXTADWGIRT65DLV2GWA"/>
    <s v="PROD812"/>
    <x v="0"/>
    <d v="2025-06-20T19:54:35"/>
    <s v="Books and Stationary"/>
    <s v="Potterhead Wife absolutely loves it!"/>
    <s v="Complete"/>
    <s v="Valid"/>
    <s v="High(4-5)"/>
    <s v="AGI553X2ILXTADWGIRT65DLV2GWA"/>
    <x v="0"/>
    <x v="0"/>
    <x v="5"/>
    <s v="June"/>
    <x v="1"/>
  </r>
  <r>
    <s v="AEWYOE2QJ4YB2BGCQGB7NGABUP2Q"/>
    <s v="PROD813"/>
    <x v="0"/>
    <d v="2025-06-20T23:57:04"/>
    <s v="Books and Stationary"/>
    <s v="My granddaughter loved it"/>
    <s v="Complete"/>
    <s v="Valid"/>
    <s v="High(4-5)"/>
    <s v="AEWYOE2QJ4YB2BGCQGB7NGABUP2Q"/>
    <x v="0"/>
    <x v="0"/>
    <x v="5"/>
    <s v="June"/>
    <x v="1"/>
  </r>
  <r>
    <s v="AF4GDZZWOPUBMURJZFWRXXMOPKXQ"/>
    <s v="PROD814"/>
    <x v="0"/>
    <d v="2025-06-21T01:28:00"/>
    <s v="Books and Stationary"/>
    <s v="Was that a good gift?"/>
    <s v="Complete"/>
    <s v="Valid"/>
    <s v="High(4-5)"/>
    <s v="AF4GDZZWOPUBMURJZFWRXXMOPKXQ"/>
    <x v="0"/>
    <x v="0"/>
    <x v="5"/>
    <s v="June"/>
    <x v="1"/>
  </r>
  <r>
    <s v="AH4D5PWFKABG5VE6COTEKBENDQCA"/>
    <s v="PROD815"/>
    <x v="0"/>
    <d v="2025-06-21T04:46:11"/>
    <s v="Books and Stationary"/>
    <s v="My granddaughter"/>
    <s v="Complete"/>
    <s v="Valid"/>
    <s v="High(4-5)"/>
    <s v="AH4D5PWFKABG5VE6COTEKBENDQCA"/>
    <x v="0"/>
    <x v="0"/>
    <x v="5"/>
    <s v="June"/>
    <x v="1"/>
  </r>
  <r>
    <s v="AG4LFB627VGJZO3F2AFH6SYA3RJQ"/>
    <s v="PROD816"/>
    <x v="0"/>
    <d v="2025-06-21T13:13:11"/>
    <s v="Books and Stationary"/>
    <s v="Perfect for new HP Fans"/>
    <s v="Complete"/>
    <s v="Valid"/>
    <s v="High(4-5)"/>
    <s v="AG4LFB627VGJZO3F2AFH6SYA3RJQ"/>
    <x v="0"/>
    <x v="0"/>
    <x v="5"/>
    <s v="June"/>
    <x v="1"/>
  </r>
  <r>
    <s v="AG24OSN2V3STRG2QQ3DFRXJZXXRA"/>
    <s v="PROD817"/>
    <x v="0"/>
    <d v="2025-06-21T13:44:38"/>
    <s v="Books and Stationary"/>
    <s v="Perfect gift for a Harry Potter fan"/>
    <s v="Complete"/>
    <s v="Valid"/>
    <s v="High(4-5)"/>
    <s v="AG24OSN2V3STRG2QQ3DFRXJZXXRA"/>
    <x v="0"/>
    <x v="0"/>
    <x v="5"/>
    <s v="June"/>
    <x v="1"/>
  </r>
  <r>
    <s v="AE4N7RILVTKKH3KRC5764UTTHO6Q"/>
    <s v="PROD818"/>
    <x v="0"/>
    <d v="2025-06-21T14:12:19"/>
    <s v="Books and Stationary"/>
    <s v="Fun read"/>
    <s v="Complete"/>
    <s v="Valid"/>
    <s v="High(4-5)"/>
    <s v="AE4N7RILVTKKH3KRC5764UTTHO6Q"/>
    <x v="0"/>
    <x v="0"/>
    <x v="5"/>
    <s v="June"/>
    <x v="1"/>
  </r>
  <r>
    <s v="AFTOI43NX2YRQSW6EYPWLWQP2LXA"/>
    <s v="PROD819"/>
    <x v="0"/>
    <d v="2025-06-21T16:07:13"/>
    <s v="Books and Stationary"/>
    <s v="Lovely book for a Harry Potter fan."/>
    <s v="Complete"/>
    <s v="Valid"/>
    <s v="High(4-5)"/>
    <s v="AFTOI43NX2YRQSW6EYPWLWQP2LXA"/>
    <x v="0"/>
    <x v="0"/>
    <x v="5"/>
    <s v="June"/>
    <x v="1"/>
  </r>
  <r>
    <s v="AEXI22EB5IOZ7W2XNHBRQ4UJEDNQ"/>
    <s v="PROD820"/>
    <x v="3"/>
    <d v="2025-06-21T17:13:40"/>
    <s v="Books and Stationary"/>
    <s v="No covering on the book"/>
    <s v="Complete"/>
    <s v="Valid"/>
    <s v="Low(1-2)"/>
    <s v="AEXI22EB5IOZ7W2XNHBRQ4UJEDNQ"/>
    <x v="0"/>
    <x v="0"/>
    <x v="5"/>
    <s v="June"/>
    <x v="1"/>
  </r>
  <r>
    <s v="AEICFUZZNQSCDZDX5S75DBJ4U2RA"/>
    <s v="PROD821"/>
    <x v="0"/>
    <d v="2025-06-21T17:52:36"/>
    <s v="Books and Stationary"/>
    <s v="Granddaughter Harry Potter fan"/>
    <s v="Complete"/>
    <s v="Valid"/>
    <s v="High(4-5)"/>
    <s v="AEICFUZZNQSCDZDX5S75DBJ4U2RA"/>
    <x v="0"/>
    <x v="0"/>
    <x v="5"/>
    <s v="June"/>
    <x v="1"/>
  </r>
  <r>
    <s v="AGEOJUAZX433JXJILAW62IYF4VTQ"/>
    <s v="PROD822"/>
    <x v="0"/>
    <d v="2025-06-21T21:04:59"/>
    <s v="Books and Stationary"/>
    <s v="Great find!"/>
    <s v="Complete"/>
    <s v="Valid"/>
    <s v="High(4-5)"/>
    <s v="AGEOJUAZX433JXJILAW62IYF4VTQ"/>
    <x v="0"/>
    <x v="0"/>
    <x v="5"/>
    <s v="June"/>
    <x v="1"/>
  </r>
  <r>
    <s v="AGDWMO73NFOGG6MJNP76USUOVJIA"/>
    <s v="PROD823"/>
    <x v="0"/>
    <d v="2025-06-21T22:27:31"/>
    <s v="Books and Stationary"/>
    <s v="Book"/>
    <s v="Complete"/>
    <s v="Valid"/>
    <s v="High(4-5)"/>
    <s v="AGDWMO73NFOGG6MJNP76USUOVJIA"/>
    <x v="0"/>
    <x v="0"/>
    <x v="5"/>
    <s v="June"/>
    <x v="1"/>
  </r>
  <r>
    <s v="AGEYEVLEBLEDPSO3SSYMEQXCDVYA"/>
    <s v="PROD824"/>
    <x v="0"/>
    <d v="2025-06-22T02:16:40"/>
    <s v="Books and Stationary"/>
    <s v="Book"/>
    <s v="Complete"/>
    <s v="Valid"/>
    <s v="High(4-5)"/>
    <s v="AGEYEVLEBLEDPSO3SSYMEQXCDVYA"/>
    <x v="0"/>
    <x v="0"/>
    <x v="5"/>
    <s v="June"/>
    <x v="1"/>
  </r>
  <r>
    <s v="AFLVKRGRKGYMS6ZQKLZ5OCLTMG6A"/>
    <s v="PROD825"/>
    <x v="0"/>
    <d v="2025-06-22T07:23:01"/>
    <s v="Books and Stationary"/>
    <s v="Book"/>
    <s v="Complete"/>
    <s v="Valid"/>
    <s v="High(4-5)"/>
    <s v="AFLVKRGRKGYMS6ZQKLZ5OCLTMG6A"/>
    <x v="0"/>
    <x v="0"/>
    <x v="5"/>
    <s v="June"/>
    <x v="1"/>
  </r>
  <r>
    <s v="AHTUI5KL2ZRDVUX4TPBEQJDRAFUA"/>
    <s v="PROD826"/>
    <x v="0"/>
    <d v="2025-06-23T04:12:57"/>
    <s v="Books and Stationary"/>
    <s v="Daughter loved it"/>
    <s v="Complete"/>
    <s v="Valid"/>
    <s v="High(4-5)"/>
    <s v="AHTUI5KL2ZRDVUX4TPBEQJDRAFUA"/>
    <x v="0"/>
    <x v="0"/>
    <x v="5"/>
    <s v="June"/>
    <x v="1"/>
  </r>
  <r>
    <s v="AHYSKFFRP2LDNBBNSA2FJAW52KFA"/>
    <s v="PROD827"/>
    <x v="0"/>
    <d v="2025-06-23T10:07:24"/>
    <s v="Books and Stationary"/>
    <s v="Awesome info"/>
    <s v="Complete"/>
    <s v="Valid"/>
    <s v="High(4-5)"/>
    <s v="AHYSKFFRP2LDNBBNSA2FJAW52KFA"/>
    <x v="0"/>
    <x v="0"/>
    <x v="5"/>
    <s v="June"/>
    <x v="1"/>
  </r>
  <r>
    <s v="AHEILFVTGUCVN4LEYBCRF27JWQUA"/>
    <s v="PROD828"/>
    <x v="0"/>
    <d v="2025-06-24T01:17:22"/>
    <s v="Books and Stationary"/>
    <s v="Birthday present"/>
    <s v="Complete"/>
    <s v="Valid"/>
    <s v="High(4-5)"/>
    <s v="AHEILFVTGUCVN4LEYBCRF27JWQUA"/>
    <x v="0"/>
    <x v="0"/>
    <x v="5"/>
    <s v="June"/>
    <x v="1"/>
  </r>
  <r>
    <s v="AGC2XPHPCHWBJ2HB4CFXFAUFHZNQ"/>
    <s v="PROD829"/>
    <x v="0"/>
    <d v="2025-06-24T05:22:52"/>
    <s v="Books and Stationary"/>
    <s v="For those needing more HP facts"/>
    <s v="Complete"/>
    <s v="Valid"/>
    <s v="High(4-5)"/>
    <s v="AGC2XPHPCHWBJ2HB4CFXFAUFHZNQ"/>
    <x v="0"/>
    <x v="0"/>
    <x v="5"/>
    <s v="June"/>
    <x v="1"/>
  </r>
  <r>
    <s v="AGG27O7SHKENGA6O7P3YWL56WEVQ"/>
    <s v="PROD830"/>
    <x v="0"/>
    <d v="2025-06-24T10:55:54"/>
    <s v="Books and Stationary"/>
    <s v="Very interesting"/>
    <s v="Complete"/>
    <s v="Valid"/>
    <s v="High(4-5)"/>
    <s v="AGG27O7SHKENGA6O7P3YWL56WEVQ"/>
    <x v="0"/>
    <x v="0"/>
    <x v="5"/>
    <s v="June"/>
    <x v="1"/>
  </r>
  <r>
    <s v="AHA4USQDNYNUJ3YQA5UGCWIO6LBQ"/>
    <s v="PROD831"/>
    <x v="0"/>
    <d v="2025-06-24T18:57:15"/>
    <s v="Books and Stationary"/>
    <s v="Harry Potter fan"/>
    <s v="Complete"/>
    <s v="Valid"/>
    <s v="High(4-5)"/>
    <s v="AHA4USQDNYNUJ3YQA5UGCWIO6LBQ"/>
    <x v="0"/>
    <x v="0"/>
    <x v="5"/>
    <s v="June"/>
    <x v="1"/>
  </r>
  <r>
    <s v="AFQNHDM5U3PICULYQWZWXFP7XHQA"/>
    <s v="PROD832"/>
    <x v="0"/>
    <d v="2025-06-24T22:59:55"/>
    <s v="Books and Stationary"/>
    <s v="Great for Potter Fans"/>
    <s v="Complete"/>
    <s v="Valid"/>
    <s v="High(4-5)"/>
    <s v="AFQNHDM5U3PICULYQWZWXFP7XHQA"/>
    <x v="0"/>
    <x v="0"/>
    <x v="5"/>
    <s v="June"/>
    <x v="1"/>
  </r>
  <r>
    <s v="AH4ZMYGLFG7I6ZQGAFRNCZJ7PIRA"/>
    <s v="PROD833"/>
    <x v="0"/>
    <d v="2025-06-24T23:05:56"/>
    <s v="Books and Stationary"/>
    <s v="Great for a Harry Potter fan who thinks she knows everything"/>
    <s v="Complete"/>
    <s v="Valid"/>
    <s v="High(4-5)"/>
    <s v="AH4ZMYGLFG7I6ZQGAFRNCZJ7PIRA"/>
    <x v="0"/>
    <x v="0"/>
    <x v="5"/>
    <s v="June"/>
    <x v="1"/>
  </r>
  <r>
    <s v="AFLX2IY52CB6NSVQRQJAYC5D3EKA"/>
    <s v="PROD834"/>
    <x v="0"/>
    <d v="2025-06-25T01:46:45"/>
    <s v="Books and Stationary"/>
    <s v="Interesting fact book"/>
    <s v="Complete"/>
    <s v="Valid"/>
    <s v="High(4-5)"/>
    <s v="AFLX2IY52CB6NSVQRQJAYC5D3EKA"/>
    <x v="0"/>
    <x v="0"/>
    <x v="5"/>
    <s v="June"/>
    <x v="1"/>
  </r>
  <r>
    <s v="AHG7NCJDECFK2HJFTSSCWRWTI23A"/>
    <s v="PROD835"/>
    <x v="0"/>
    <d v="2025-06-25T08:09:21"/>
    <s v="Books and Stationary"/>
    <s v="Fantastic Book"/>
    <s v="Complete"/>
    <s v="Valid"/>
    <s v="High(4-5)"/>
    <s v="AHG7NCJDECFK2HJFTSSCWRWTI23A"/>
    <x v="0"/>
    <x v="0"/>
    <x v="5"/>
    <s v="June"/>
    <x v="1"/>
  </r>
  <r>
    <s v="AFLCT56V7UAFQBTG7ZF6TGOFKBZQ"/>
    <s v="PROD836"/>
    <x v="0"/>
    <d v="2025-06-26T02:05:25"/>
    <s v="Books and Stationary"/>
    <s v="My 11 yo daughter cannot put down"/>
    <s v="Complete"/>
    <s v="Valid"/>
    <s v="High(4-5)"/>
    <s v="AFLCT56V7UAFQBTG7ZF6TGOFKBZQ"/>
    <x v="0"/>
    <x v="0"/>
    <x v="5"/>
    <s v="June"/>
    <x v="1"/>
  </r>
  <r>
    <s v="AECQ4HJWYJ7I6E625G5FZSXJ7HEQ"/>
    <s v="PROD837"/>
    <x v="0"/>
    <d v="2025-06-26T05:00:41"/>
    <s v="Books and Stationary"/>
    <s v="Birthday gift for a 11 yr old boy"/>
    <s v="Complete"/>
    <s v="Valid"/>
    <s v="High(4-5)"/>
    <s v="AECQ4HJWYJ7I6E625G5FZSXJ7HEQ"/>
    <x v="0"/>
    <x v="0"/>
    <x v="5"/>
    <s v="June"/>
    <x v="1"/>
  </r>
  <r>
    <s v="AGWSODSAVBDH3CFGFZWGGCDJYXGQ"/>
    <s v="PROD838"/>
    <x v="0"/>
    <d v="2025-06-26T05:12:44"/>
    <s v="Books and Stationary"/>
    <s v="Good"/>
    <s v="Complete"/>
    <s v="Valid"/>
    <s v="High(4-5)"/>
    <s v="AGWSODSAVBDH3CFGFZWGGCDJYXGQ"/>
    <x v="0"/>
    <x v="0"/>
    <x v="5"/>
    <s v="June"/>
    <x v="1"/>
  </r>
  <r>
    <s v="AGTMHRHEHR3EYQJYNLKOEB673QWA"/>
    <s v="PROD839"/>
    <x v="0"/>
    <d v="2025-06-26T07:52:43"/>
    <s v="Books and Stationary"/>
    <s v="Witty &amp; Entertaining"/>
    <s v="Complete"/>
    <s v="Valid"/>
    <s v="High(4-5)"/>
    <s v="AGTMHRHEHR3EYQJYNLKOEB673QWA"/>
    <x v="0"/>
    <x v="0"/>
    <x v="5"/>
    <s v="June"/>
    <x v="1"/>
  </r>
  <r>
    <s v="AHA2VW34M62UNTRB6ZAMWGXD7JQA"/>
    <s v="PROD840"/>
    <x v="0"/>
    <d v="2025-06-26T14:06:17"/>
    <s v="Books and Stationary"/>
    <s v="Very Interesting"/>
    <s v="Complete"/>
    <s v="Valid"/>
    <s v="High(4-5)"/>
    <s v="AHA2VW34M62UNTRB6ZAMWGXD7JQA"/>
    <x v="0"/>
    <x v="0"/>
    <x v="5"/>
    <s v="June"/>
    <x v="1"/>
  </r>
  <r>
    <s v="AGE66BCS2HU73IINGBAKTZDHK2YQ"/>
    <s v="PROD841"/>
    <x v="0"/>
    <d v="2025-06-26T15:17:05"/>
    <s v="Books and Stationary"/>
    <s v="Gift"/>
    <s v="Complete"/>
    <s v="Valid"/>
    <s v="High(4-5)"/>
    <s v="AGE66BCS2HU73IINGBAKTZDHK2YQ"/>
    <x v="0"/>
    <x v="0"/>
    <x v="5"/>
    <s v="June"/>
    <x v="1"/>
  </r>
  <r>
    <s v="AFIBGD5MCC4TU2RQ2NMCRCFQAAUQ"/>
    <s v="PROD842"/>
    <x v="0"/>
    <d v="2025-06-26T16:59:07"/>
    <s v="Books and Stationary"/>
    <s v="Easy &amp; interesting"/>
    <s v="Complete"/>
    <s v="Valid"/>
    <s v="High(4-5)"/>
    <s v="AFIBGD5MCC4TU2RQ2NMCRCFQAAUQ"/>
    <x v="0"/>
    <x v="0"/>
    <x v="5"/>
    <s v="June"/>
    <x v="1"/>
  </r>
  <r>
    <s v="AENUZWBS5ZQJHKWK4C7XDAXUCK7Q"/>
    <s v="PROD843"/>
    <x v="0"/>
    <d v="2025-06-26T20:07:09"/>
    <s v="Books and Stationary"/>
    <s v="Just as described."/>
    <s v="Complete"/>
    <s v="Valid"/>
    <s v="High(4-5)"/>
    <s v="AENUZWBS5ZQJHKWK4C7XDAXUCK7Q"/>
    <x v="0"/>
    <x v="0"/>
    <x v="5"/>
    <s v="June"/>
    <x v="1"/>
  </r>
  <r>
    <s v="AHNMTUOVL32WDGXQLTRGGLB5H53A"/>
    <s v="PROD844"/>
    <x v="3"/>
    <d v="2025-06-26T20:47:10"/>
    <s v="Books and Stationary"/>
    <s v="Took a glance...and found an error"/>
    <s v="Complete"/>
    <s v="Valid"/>
    <s v="Low(1-2)"/>
    <s v="AHNMTUOVL32WDGXQLTRGGLB5H53A"/>
    <x v="0"/>
    <x v="0"/>
    <x v="5"/>
    <s v="June"/>
    <x v="1"/>
  </r>
  <r>
    <s v="AEZCRZ4U7XUN6Y6ASKYVFSWYBJKA"/>
    <s v="PROD845"/>
    <x v="4"/>
    <d v="2025-06-27T06:31:57"/>
    <s v="Books and Stationary"/>
    <s v="Authors political opinion published in this book."/>
    <s v="Complete"/>
    <s v="Valid"/>
    <s v="Low(1-2)"/>
    <s v="AEZCRZ4U7XUN6Y6ASKYVFSWYBJKA"/>
    <x v="0"/>
    <x v="0"/>
    <x v="5"/>
    <s v="June"/>
    <x v="1"/>
  </r>
  <r>
    <s v="AGI7YIVBMAENGBBRC7FRDRE6X2YQ"/>
    <s v="PROD846"/>
    <x v="0"/>
    <d v="2025-06-27T09:33:30"/>
    <s v="Books and Stationary"/>
    <s v="Gave it as a gift, BIG hit!"/>
    <s v="Complete"/>
    <s v="Valid"/>
    <s v="High(4-5)"/>
    <s v="AGI7YIVBMAENGBBRC7FRDRE6X2YQ"/>
    <x v="0"/>
    <x v="0"/>
    <x v="5"/>
    <s v="June"/>
    <x v="1"/>
  </r>
  <r>
    <s v="AEUG56GFBKQJU6EZOFPAKF6R2MXA"/>
    <s v="PROD847"/>
    <x v="0"/>
    <d v="2025-06-27T10:01:06"/>
    <s v="Books and Stationary"/>
    <s v="creates imagination"/>
    <s v="Complete"/>
    <s v="Valid"/>
    <s v="High(4-5)"/>
    <s v="AEUG56GFBKQJU6EZOFPAKF6R2MXA"/>
    <x v="0"/>
    <x v="0"/>
    <x v="5"/>
    <s v="June"/>
    <x v="1"/>
  </r>
  <r>
    <s v="AEV4TZ3CZ2IQ7UIFLSXAJRB26RMA"/>
    <s v="PROD848"/>
    <x v="0"/>
    <d v="2025-06-27T10:52:42"/>
    <s v="Electronics"/>
    <s v="Like New!"/>
    <s v="Complete"/>
    <s v="Valid"/>
    <s v="High(4-5)"/>
    <s v="AEV4TZ3CZ2IQ7UIFLSXAJRB26RMA"/>
    <x v="0"/>
    <x v="0"/>
    <x v="5"/>
    <s v="June"/>
    <x v="1"/>
  </r>
  <r>
    <s v="AFKESIW3BMGX2O43KTRB43K2NRDA"/>
    <s v="PROD849"/>
    <x v="0"/>
    <d v="2025-06-27T13:38:30"/>
    <s v="Electronics"/>
    <s v="Excellent Quality so far."/>
    <s v="Complete"/>
    <s v="Valid"/>
    <s v="High(4-5)"/>
    <s v="AFKESIW3BMGX2O43KTRB43K2NRDA"/>
    <x v="0"/>
    <x v="0"/>
    <x v="5"/>
    <s v="June"/>
    <x v="1"/>
  </r>
  <r>
    <s v="AHOJAPSRBQCPHY5TU4PS4XHKDGGA"/>
    <s v="PROD850"/>
    <x v="1"/>
    <d v="2025-06-27T23:31:50"/>
    <s v="Electronics"/>
    <s v="Decent but not perfect."/>
    <s v="Complete"/>
    <s v="Valid"/>
    <s v="High(4-5)"/>
    <s v="AHOJAPSRBQCPHY5TU4PS4XHKDGGA"/>
    <x v="0"/>
    <x v="0"/>
    <x v="5"/>
    <s v="June"/>
    <x v="1"/>
  </r>
  <r>
    <s v="AF7QMWREZQHOY6EBOREDIKIJIGEA"/>
    <s v="PROD851"/>
    <x v="0"/>
    <d v="2025-06-28T04:48:33"/>
    <s v="Electronics"/>
    <s v="Better than expected!"/>
    <s v="Complete"/>
    <s v="Valid"/>
    <s v="High(4-5)"/>
    <s v="AF7QMWREZQHOY6EBOREDIKIJIGEA"/>
    <x v="0"/>
    <x v="0"/>
    <x v="5"/>
    <s v="June"/>
    <x v="1"/>
  </r>
  <r>
    <s v="AHMNNOI5MHAPFWIDQ6UDYKU2LUNQ"/>
    <s v="PROD852"/>
    <x v="0"/>
    <d v="2025-06-28T10:09:00"/>
    <s v="Electronics"/>
    <s v="Very satisfied"/>
    <s v="Complete"/>
    <s v="Valid"/>
    <s v="High(4-5)"/>
    <s v="AHMNNOI5MHAPFWIDQ6UDYKU2LUNQ"/>
    <x v="0"/>
    <x v="0"/>
    <x v="5"/>
    <s v="June"/>
    <x v="1"/>
  </r>
  <r>
    <s v="AH3OBH2UQYZLWG2X6XW2WLJK32RA"/>
    <s v="PROD853"/>
    <x v="2"/>
    <d v="2025-06-28T11:30:27"/>
    <s v="Electronics"/>
    <s v="I got what I paid for and itâ€™s not terrible"/>
    <s v="Complete"/>
    <s v="Valid"/>
    <s v="Medium(3)"/>
    <s v="AH3OBH2UQYZLWG2X6XW2WLJK32RA"/>
    <x v="0"/>
    <x v="0"/>
    <x v="5"/>
    <s v="June"/>
    <x v="1"/>
  </r>
  <r>
    <s v="AGCXW5QA7CA3KE3LLRMPUQ6DGWIA"/>
    <s v="PROD854"/>
    <x v="0"/>
    <d v="2025-06-28T13:04:52"/>
    <s v="Electronics"/>
    <s v="For refurbished this iPhone 14 Pro looks and acts perfectly new."/>
    <s v="Complete"/>
    <s v="Valid"/>
    <s v="High(4-5)"/>
    <s v="AGCXW5QA7CA3KE3LLRMPUQ6DGWIA"/>
    <x v="0"/>
    <x v="0"/>
    <x v="5"/>
    <s v="June"/>
    <x v="1"/>
  </r>
  <r>
    <s v="AFEEDWM4QWXKVPKKP7GSHWM5X2AA"/>
    <s v="PROD855"/>
    <x v="1"/>
    <d v="2025-06-28T18:20:13"/>
    <s v="Electronics"/>
    <s v="Nice phoneâ€¦"/>
    <s v="Complete"/>
    <s v="Valid"/>
    <s v="High(4-5)"/>
    <s v="AFEEDWM4QWXKVPKKP7GSHWM5X2AA"/>
    <x v="0"/>
    <x v="0"/>
    <x v="5"/>
    <s v="June"/>
    <x v="1"/>
  </r>
  <r>
    <s v="AGNO6HKBMVGCCQ7NLCXOEVUGFJVQ"/>
    <s v="PROD856"/>
    <x v="1"/>
    <d v="2025-06-29T02:13:43"/>
    <s v="Electronics"/>
    <s v="battery health on excellent refurbished condition."/>
    <s v="Complete"/>
    <s v="Valid"/>
    <s v="High(4-5)"/>
    <s v="AGNO6HKBMVGCCQ7NLCXOEVUGFJVQ"/>
    <x v="0"/>
    <x v="0"/>
    <x v="5"/>
    <s v="June"/>
    <x v="1"/>
  </r>
  <r>
    <s v="AHUSYYEBXSR7OUFONVGHOOGQ4IDQ"/>
    <s v="PROD857"/>
    <x v="1"/>
    <d v="2025-06-29T05:00:21"/>
    <s v="Electronics"/>
    <s v="Great phone less than great battery health"/>
    <s v="Complete"/>
    <s v="Valid"/>
    <s v="High(4-5)"/>
    <s v="AHUSYYEBXSR7OUFONVGHOOGQ4IDQ"/>
    <x v="0"/>
    <x v="0"/>
    <x v="5"/>
    <s v="June"/>
    <x v="1"/>
  </r>
  <r>
    <s v="AHVERKZLUUP2B5VAXZ33GYQAPK6Q"/>
    <s v="PROD858"/>
    <x v="1"/>
    <d v="2025-06-29T07:20:29"/>
    <s v="Electronics"/>
    <s v="Almost perfect!"/>
    <s v="Complete"/>
    <s v="Valid"/>
    <s v="High(4-5)"/>
    <s v="AHVERKZLUUP2B5VAXZ33GYQAPK6Q"/>
    <x v="0"/>
    <x v="0"/>
    <x v="5"/>
    <s v="June"/>
    <x v="1"/>
  </r>
  <r>
    <s v="AHJ3IGYC3KKQMJWYCEKMOX3RGLIA"/>
    <s v="PROD859"/>
    <x v="1"/>
    <d v="2025-06-29T09:55:53"/>
    <s v="Electronics"/>
    <s v="Device looks/works flawlessly"/>
    <s v="Complete"/>
    <s v="Valid"/>
    <s v="High(4-5)"/>
    <s v="AHJ3IGYC3KKQMJWYCEKMOX3RGLIA"/>
    <x v="0"/>
    <x v="0"/>
    <x v="5"/>
    <s v="June"/>
    <x v="1"/>
  </r>
  <r>
    <s v="AF2FGCSD24SRU6DUSGZUV6WFQKJA"/>
    <s v="PROD860"/>
    <x v="1"/>
    <d v="2025-06-29T12:34:38"/>
    <s v="Electronics"/>
    <s v="Good phone, but not what I expected"/>
    <s v="Complete"/>
    <s v="Valid"/>
    <s v="High(4-5)"/>
    <s v="AF2FGCSD24SRU6DUSGZUV6WFQKJA"/>
    <x v="0"/>
    <x v="0"/>
    <x v="5"/>
    <s v="June"/>
    <x v="1"/>
  </r>
  <r>
    <s v="AF4E2OVSMHOZUM7BIXXSYOZR4C4Q"/>
    <s v="PROD861"/>
    <x v="0"/>
    <d v="2025-06-29T16:00:22"/>
    <s v="Electronics"/>
    <s v="Honestly super good quality"/>
    <s v="Complete"/>
    <s v="Valid"/>
    <s v="High(4-5)"/>
    <s v="AF4E2OVSMHOZUM7BIXXSYOZR4C4Q"/>
    <x v="0"/>
    <x v="0"/>
    <x v="5"/>
    <s v="June"/>
    <x v="1"/>
  </r>
  <r>
    <s v="AFKWXPZJWJXPIELFDSPIFADOBMPA"/>
    <s v="PROD862"/>
    <x v="1"/>
    <d v="2025-06-30T09:55:07"/>
    <s v="Electronics"/>
    <s v="iPhone 14 pro"/>
    <s v="Complete"/>
    <s v="Valid"/>
    <s v="High(4-5)"/>
    <s v="AFKWXPZJWJXPIELFDSPIFADOBMPA"/>
    <x v="0"/>
    <x v="0"/>
    <x v="5"/>
    <s v="June"/>
    <x v="1"/>
  </r>
  <r>
    <s v="AF3GUHUJ7EXJHEEH2IJMIBKZCUGA"/>
    <s v="PROD863"/>
    <x v="1"/>
    <d v="2025-06-30T10:47:19"/>
    <s v="Electronics"/>
    <s v="Had a software bug"/>
    <s v="Complete"/>
    <s v="Valid"/>
    <s v="High(4-5)"/>
    <s v="AF3GUHUJ7EXJHEEH2IJMIBKZCUGA"/>
    <x v="0"/>
    <x v="0"/>
    <x v="5"/>
    <s v="June"/>
    <x v="1"/>
  </r>
  <r>
    <s v="AFNILK4F3QXX3A5TDHDTF3SXJTTQ"/>
    <s v="PROD864"/>
    <x v="1"/>
    <d v="2025-06-30T11:23:48"/>
    <s v="Electronics"/>
    <s v="Incredible conditions phone, wrong charging cable."/>
    <s v="Complete"/>
    <s v="Valid"/>
    <s v="High(4-5)"/>
    <s v="AFNILK4F3QXX3A5TDHDTF3SXJTTQ"/>
    <x v="0"/>
    <x v="0"/>
    <x v="5"/>
    <s v="June"/>
    <x v="1"/>
  </r>
  <r>
    <s v="AGPMFSXHZTXWFATYNM6EPXGKOK4A"/>
    <s v="PROD865"/>
    <x v="1"/>
    <d v="2025-06-30T12:56:15"/>
    <s v="Electronics"/>
    <s v="Good Option for Refurbished"/>
    <s v="Complete"/>
    <s v="Valid"/>
    <s v="High(4-5)"/>
    <s v="AGPMFSXHZTXWFATYNM6EPXGKOK4A"/>
    <x v="0"/>
    <x v="0"/>
    <x v="5"/>
    <s v="June"/>
    <x v="1"/>
  </r>
  <r>
    <s v="AFX2SF2TOAVNHTJG5G5N2PLWD6KA"/>
    <s v="PROD866"/>
    <x v="1"/>
    <d v="2025-06-30T14:00:14"/>
    <s v="Electronics"/>
    <s v="Looks New But 85% Battery"/>
    <s v="Complete"/>
    <s v="Valid"/>
    <s v="High(4-5)"/>
    <s v="AFX2SF2TOAVNHTJG5G5N2PLWD6KA"/>
    <x v="0"/>
    <x v="0"/>
    <x v="5"/>
    <s v="June"/>
    <x v="1"/>
  </r>
  <r>
    <s v="AHMW572L6SCOKCYDKT2MV5B6AGVQ"/>
    <s v="PROD867"/>
    <x v="1"/>
    <d v="2025-06-30T14:25:51"/>
    <s v="Electronics"/>
    <s v="Charging port was dirty/plugged"/>
    <s v="Complete"/>
    <s v="Valid"/>
    <s v="High(4-5)"/>
    <s v="AHMW572L6SCOKCYDKT2MV5B6AGVQ"/>
    <x v="0"/>
    <x v="0"/>
    <x v="5"/>
    <s v="June"/>
    <x v="1"/>
  </r>
  <r>
    <s v="AGHWC4SHMYCBY6UCFSWGUIIEO4AA"/>
    <s v="PROD868"/>
    <x v="1"/>
    <d v="2025-06-30T16:28:28"/>
    <s v="Electronics"/>
    <s v="iPhone 14pro"/>
    <s v="Complete"/>
    <s v="Valid"/>
    <s v="High(4-5)"/>
    <s v="AGHWC4SHMYCBY6UCFSWGUIIEO4AA"/>
    <x v="0"/>
    <x v="0"/>
    <x v="5"/>
    <s v="June"/>
    <x v="1"/>
  </r>
  <r>
    <s v="AGQUBKRNZCJ6TXTZ5P6FBPE63DEQ"/>
    <s v="PROD869"/>
    <x v="1"/>
    <d v="2025-06-30T22:43:45"/>
    <s v="Electronics"/>
    <s v="Not that bad"/>
    <s v="Complete"/>
    <s v="Valid"/>
    <s v="High(4-5)"/>
    <s v="AGQUBKRNZCJ6TXTZ5P6FBPE63DEQ"/>
    <x v="0"/>
    <x v="0"/>
    <x v="5"/>
    <s v="June"/>
    <x v="1"/>
  </r>
  <r>
    <s v="AEHEQFCMFIDJQQLIUUPUUE6OAL5A"/>
    <s v="PROD870"/>
    <x v="1"/>
    <d v="2025-07-01T08:59:07"/>
    <s v="Electronics"/>
    <s v="Product came great!"/>
    <s v="Complete"/>
    <s v="Valid"/>
    <s v="High(4-5)"/>
    <s v="AEHEQFCMFIDJQQLIUUPUUE6OAL5A"/>
    <x v="0"/>
    <x v="0"/>
    <x v="6"/>
    <s v="July"/>
    <x v="2"/>
  </r>
  <r>
    <s v="AHSMLSDYUQFFGMMH7IID3MHGJLZQ"/>
    <s v="PROD871"/>
    <x v="0"/>
    <d v="2025-07-01T12:23:30"/>
    <s v="Electronics"/>
    <s v="Very satisfied with the purchase!"/>
    <s v="Complete"/>
    <s v="Valid"/>
    <s v="High(4-5)"/>
    <s v="AHSMLSDYUQFFGMMH7IID3MHGJLZQ"/>
    <x v="0"/>
    <x v="0"/>
    <x v="6"/>
    <s v="July"/>
    <x v="2"/>
  </r>
  <r>
    <s v="AHODJIWYTKP7RPOUBZ3KFFKVTQVA"/>
    <s v="PROD872"/>
    <x v="1"/>
    <d v="2025-07-01T18:32:28"/>
    <s v="Electronics"/>
    <s v="I'm in love with this phone"/>
    <s v="Complete"/>
    <s v="Valid"/>
    <s v="High(4-5)"/>
    <s v="AHODJIWYTKP7RPOUBZ3KFFKVTQVA"/>
    <x v="0"/>
    <x v="0"/>
    <x v="6"/>
    <s v="July"/>
    <x v="2"/>
  </r>
  <r>
    <s v="AH3XPXCKFSYB64S7TFJ2WJ7E476Q"/>
    <s v="PROD873"/>
    <x v="1"/>
    <d v="2025-07-02T00:34:54"/>
    <s v="Electronics"/>
    <s v="Producto con conprado"/>
    <s v="Complete"/>
    <s v="Valid"/>
    <s v="High(4-5)"/>
    <s v="AH3XPXCKFSYB64S7TFJ2WJ7E476Q"/>
    <x v="0"/>
    <x v="0"/>
    <x v="6"/>
    <s v="July"/>
    <x v="2"/>
  </r>
  <r>
    <s v="AF4SWAXKE4VZT6FAJEYBM3BLXF3A"/>
    <s v="PROD874"/>
    <x v="1"/>
    <d v="2025-07-02T07:05:47"/>
    <s v="Electronics"/>
    <s v="Nice phone."/>
    <s v="Complete"/>
    <s v="Valid"/>
    <s v="High(4-5)"/>
    <s v="AF4SWAXKE4VZT6FAJEYBM3BLXF3A"/>
    <x v="0"/>
    <x v="0"/>
    <x v="6"/>
    <s v="July"/>
    <x v="2"/>
  </r>
  <r>
    <s v="AGQA3CFKS2MVRN5MGKUMPJZO6SJA"/>
    <s v="PROD875"/>
    <x v="0"/>
    <d v="2025-07-02T07:58:10"/>
    <s v="Electronics"/>
    <s v="One of the best purchase I made this yearâ€¦."/>
    <s v="Complete"/>
    <s v="Valid"/>
    <s v="High(4-5)"/>
    <s v="AGQA3CFKS2MVRN5MGKUMPJZO6SJA"/>
    <x v="0"/>
    <x v="0"/>
    <x v="6"/>
    <s v="July"/>
    <x v="2"/>
  </r>
  <r>
    <s v="AHFZGRTPMTED6CKPN7UX7BBN4XJQ"/>
    <s v="PROD876"/>
    <x v="0"/>
    <d v="2025-07-02T11:54:06"/>
    <s v="Electronics"/>
    <s v="Great purchase!"/>
    <s v="Complete"/>
    <s v="Valid"/>
    <s v="High(4-5)"/>
    <s v="AHFZGRTPMTED6CKPN7UX7BBN4XJQ"/>
    <x v="0"/>
    <x v="0"/>
    <x v="6"/>
    <s v="July"/>
    <x v="2"/>
  </r>
  <r>
    <s v="AHA4CR7GJAQONZAAA77SICFZ75JA"/>
    <s v="PROD877"/>
    <x v="1"/>
    <d v="2025-07-02T12:48:51"/>
    <s v="Electronics"/>
    <s v="Fair Purchase"/>
    <s v="Complete"/>
    <s v="Valid"/>
    <s v="High(4-5)"/>
    <s v="AHA4CR7GJAQONZAAA77SICFZ75JA"/>
    <x v="0"/>
    <x v="0"/>
    <x v="6"/>
    <s v="July"/>
    <x v="2"/>
  </r>
  <r>
    <s v="AETF6NLNNWV2LRIRCEJ4TCWD6ZMA"/>
    <s v="PROD878"/>
    <x v="1"/>
    <d v="2025-07-02T15:34:38"/>
    <s v="Electronics"/>
    <s v="Almost flawless"/>
    <s v="Complete"/>
    <s v="Valid"/>
    <s v="High(4-5)"/>
    <s v="AETF6NLNNWV2LRIRCEJ4TCWD6ZMA"/>
    <x v="0"/>
    <x v="0"/>
    <x v="6"/>
    <s v="July"/>
    <x v="2"/>
  </r>
  <r>
    <s v="AHAITGC5JZ5QAXPDOUIKCIYMS4EA"/>
    <s v="PROD879"/>
    <x v="1"/>
    <d v="2025-07-02T17:23:07"/>
    <s v="Electronics"/>
    <s v="Good"/>
    <s v="Complete"/>
    <s v="Valid"/>
    <s v="High(4-5)"/>
    <s v="AHAITGC5JZ5QAXPDOUIKCIYMS4EA"/>
    <x v="0"/>
    <x v="0"/>
    <x v="6"/>
    <s v="July"/>
    <x v="2"/>
  </r>
  <r>
    <s v="AGJSESKTHMSY4O6ANWD7PVPB64GA"/>
    <s v="PROD880"/>
    <x v="1"/>
    <d v="2025-07-02T19:08:56"/>
    <s v="Electronics"/>
    <s v="highly recommend!!"/>
    <s v="Complete"/>
    <s v="Valid"/>
    <s v="High(4-5)"/>
    <s v="AGJSESKTHMSY4O6ANWD7PVPB64GA"/>
    <x v="0"/>
    <x v="0"/>
    <x v="6"/>
    <s v="July"/>
    <x v="2"/>
  </r>
  <r>
    <s v="AGNGEXQO2YK42PFMAMLFWQWKBFVQ"/>
    <s v="PROD881"/>
    <x v="0"/>
    <d v="2025-07-03T09:24:26"/>
    <s v="Electronics"/>
    <s v="iPhone 14 Pro"/>
    <s v="Complete"/>
    <s v="Valid"/>
    <s v="High(4-5)"/>
    <s v="AGNGEXQO2YK42PFMAMLFWQWKBFVQ"/>
    <x v="0"/>
    <x v="0"/>
    <x v="6"/>
    <s v="July"/>
    <x v="2"/>
  </r>
  <r>
    <s v="AG5MIYVXYPEG4G7XIJED5MXHJKFA"/>
    <s v="PROD882"/>
    <x v="1"/>
    <d v="2025-07-03T13:36:47"/>
    <s v="Electronics"/>
    <s v="Muy lindo en telÃ©fono sin rayones impecable"/>
    <s v="Complete"/>
    <s v="Valid"/>
    <s v="High(4-5)"/>
    <s v="AG5MIYVXYPEG4G7XIJED5MXHJKFA"/>
    <x v="0"/>
    <x v="0"/>
    <x v="6"/>
    <s v="July"/>
    <x v="2"/>
  </r>
  <r>
    <s v="AG4YQUKBF6GDXKM6WSJ4QFLX6IBA"/>
    <s v="PROD883"/>
    <x v="1"/>
    <d v="2025-07-03T16:25:38"/>
    <s v="Electronics"/>
    <s v="No scratch"/>
    <s v="Complete"/>
    <s v="Valid"/>
    <s v="High(4-5)"/>
    <s v="AG4YQUKBF6GDXKM6WSJ4QFLX6IBA"/>
    <x v="0"/>
    <x v="0"/>
    <x v="6"/>
    <s v="July"/>
    <x v="2"/>
  </r>
  <r>
    <s v="AH3TQWWKSBM6VSOBU74HLWXM2TDA"/>
    <s v="PROD884"/>
    <x v="1"/>
    <d v="2025-07-03T16:27:29"/>
    <s v="Electronics"/>
    <s v="Esperaba una calidad mejor"/>
    <s v="Complete"/>
    <s v="Valid"/>
    <s v="High(4-5)"/>
    <s v="AH3TQWWKSBM6VSOBU74HLWXM2TDA"/>
    <x v="0"/>
    <x v="0"/>
    <x v="6"/>
    <s v="July"/>
    <x v="2"/>
  </r>
  <r>
    <s v="AHZ5WCLQMHEI7KTMY2BEJQWSVRVA"/>
    <s v="PROD885"/>
    <x v="0"/>
    <d v="2025-07-03T18:24:53"/>
    <s v="Electronics"/>
    <s v="100% satisfecho"/>
    <s v="Complete"/>
    <s v="Valid"/>
    <s v="High(4-5)"/>
    <s v="AHZ5WCLQMHEI7KTMY2BEJQWSVRVA"/>
    <x v="0"/>
    <x v="0"/>
    <x v="6"/>
    <s v="July"/>
    <x v="2"/>
  </r>
  <r>
    <s v="AHQ3LUKC6JNFTF3WQYSBGLUOCKIA"/>
    <s v="PROD886"/>
    <x v="1"/>
    <d v="2025-07-03T19:06:26"/>
    <s v="Electronics"/>
    <s v="Battery 90%"/>
    <s v="Complete"/>
    <s v="Valid"/>
    <s v="High(4-5)"/>
    <s v="AHQ3LUKC6JNFTF3WQYSBGLUOCKIA"/>
    <x v="0"/>
    <x v="0"/>
    <x v="6"/>
    <s v="July"/>
    <x v="2"/>
  </r>
  <r>
    <s v="AG3ZWR5XWLW7WQX4RK57BSNC4AJA"/>
    <s v="PROD887"/>
    <x v="0"/>
    <d v="2025-07-03T21:54:32"/>
    <s v="Electronics"/>
    <s v="Great!! And fast shipping!"/>
    <s v="Complete"/>
    <s v="Valid"/>
    <s v="High(4-5)"/>
    <s v="AG3ZWR5XWLW7WQX4RK57BSNC4AJA"/>
    <x v="0"/>
    <x v="0"/>
    <x v="6"/>
    <s v="July"/>
    <x v="2"/>
  </r>
  <r>
    <s v="AFDIEJABI53TOHLKCRZKH2FIIVTA"/>
    <s v="PROD888"/>
    <x v="0"/>
    <d v="2025-07-04T08:17:11"/>
    <s v="Cloth and accessaries"/>
    <s v="Great price"/>
    <s v="Complete"/>
    <s v="Valid"/>
    <s v="High(4-5)"/>
    <s v="AFDIEJABI53TOHLKCRZKH2FIIVTA"/>
    <x v="0"/>
    <x v="0"/>
    <x v="6"/>
    <s v="July"/>
    <x v="2"/>
  </r>
  <r>
    <s v="AG7VZPUIN2EBOSQP4AJ5KIAOGEKQ"/>
    <s v="PROD889"/>
    <x v="0"/>
    <d v="2025-07-04T12:35:30"/>
    <s v="Cloth and accessaries"/>
    <s v="I have bought 2 pairs"/>
    <s v="Complete"/>
    <s v="Valid"/>
    <s v="High(4-5)"/>
    <s v="AG7VZPUIN2EBOSQP4AJ5KIAOGEKQ"/>
    <x v="0"/>
    <x v="0"/>
    <x v="6"/>
    <s v="July"/>
    <x v="2"/>
  </r>
  <r>
    <s v="AEFE3GOEU5WKOTMAY23ZWYNIWOIQ"/>
    <s v="PROD890"/>
    <x v="4"/>
    <d v="2025-07-04T13:57:10"/>
    <s v="Cloth and accessaries"/>
    <s v="Do yourself a favor and DO NOT overlook the images of torn seams from previous reviews above"/>
    <s v="Complete"/>
    <s v="Valid"/>
    <s v="Low(1-2)"/>
    <s v="AEFE3GOEU5WKOTMAY23ZWYNIWOIQ"/>
    <x v="0"/>
    <x v="0"/>
    <x v="6"/>
    <s v="July"/>
    <x v="2"/>
  </r>
  <r>
    <s v="AFD5276TABDZOQZE6JIUZAJ3L3SQ"/>
    <s v="PROD891"/>
    <x v="1"/>
    <d v="2025-07-04T21:30:33"/>
    <s v="Cloth and accessaries"/>
    <s v="Decent enough jeans for work."/>
    <s v="Complete"/>
    <s v="Valid"/>
    <s v="High(4-5)"/>
    <s v="AFD5276TABDZOQZE6JIUZAJ3L3SQ"/>
    <x v="0"/>
    <x v="0"/>
    <x v="6"/>
    <s v="July"/>
    <x v="2"/>
  </r>
  <r>
    <s v="AGU24B53PGTO2GPMIBUJCKGGS7IA"/>
    <s v="PROD892"/>
    <x v="0"/>
    <d v="2025-07-05T03:59:27"/>
    <s v="Cloth and accessaries"/>
    <s v="Great fit and quality for the price!"/>
    <s v="Complete"/>
    <s v="Valid"/>
    <s v="High(4-5)"/>
    <s v="AGU24B53PGTO2GPMIBUJCKGGS7IA"/>
    <x v="0"/>
    <x v="0"/>
    <x v="6"/>
    <s v="July"/>
    <x v="2"/>
  </r>
  <r>
    <s v="AF4GKHZC6R247CV3DVKR3X2PV5OA"/>
    <s v="PROD893"/>
    <x v="0"/>
    <d v="2025-07-05T05:46:24"/>
    <s v="Cloth and accessaries"/>
    <s v="Not durable"/>
    <s v="Complete"/>
    <s v="Valid"/>
    <s v="High(4-5)"/>
    <s v="AF4GKHZC6R247CV3DVKR3X2PV5OA"/>
    <x v="0"/>
    <x v="0"/>
    <x v="6"/>
    <s v="July"/>
    <x v="2"/>
  </r>
  <r>
    <s v="AEUG4KOBTGKRPATANZKRYBXKCN3A"/>
    <s v="PROD894"/>
    <x v="2"/>
    <d v="2025-07-05T12:45:31"/>
    <s v="Cloth and accessaries"/>
    <s v="Short Life-Span -- Perhaps Worth It"/>
    <s v="Complete"/>
    <s v="Valid"/>
    <s v="Medium(3)"/>
    <s v="AEUG4KOBTGKRPATANZKRYBXKCN3A"/>
    <x v="0"/>
    <x v="0"/>
    <x v="6"/>
    <s v="July"/>
    <x v="2"/>
  </r>
  <r>
    <s v="AFJ4ULO3P55LXA5R4EBJKCB2O2ZQ"/>
    <s v="PROD895"/>
    <x v="0"/>
    <d v="2025-07-05T21:56:23"/>
    <s v="Cloth and accessaries"/>
    <s v="Great fit, great price."/>
    <s v="Complete"/>
    <s v="Valid"/>
    <s v="High(4-5)"/>
    <s v="AFJ4ULO3P55LXA5R4EBJKCB2O2ZQ"/>
    <x v="0"/>
    <x v="0"/>
    <x v="6"/>
    <s v="July"/>
    <x v="2"/>
  </r>
  <r>
    <s v="AGLVYKO2745EISHQTTZ5S6PDE6BQ"/>
    <s v="PROD896"/>
    <x v="1"/>
    <d v="2025-07-06T22:35:08"/>
    <s v="Cloth and accessaries"/>
    <s v="W-T-Actual-F***?!!"/>
    <s v="Complete"/>
    <s v="Valid"/>
    <s v="High(4-5)"/>
    <s v="AGLVYKO2745EISHQTTZ5S6PDE6BQ"/>
    <x v="0"/>
    <x v="0"/>
    <x v="6"/>
    <s v="July"/>
    <x v="2"/>
  </r>
  <r>
    <s v="AGPW576SRLA7QNFIQDWHS47YVWTA"/>
    <s v="PROD897"/>
    <x v="1"/>
    <d v="2025-07-07T09:13:19"/>
    <s v="Cloth and accessaries"/>
    <s v="Great Value"/>
    <s v="Complete"/>
    <s v="Valid"/>
    <s v="High(4-5)"/>
    <s v="AGPW576SRLA7QNFIQDWHS47YVWTA"/>
    <x v="0"/>
    <x v="0"/>
    <x v="6"/>
    <s v="July"/>
    <x v="2"/>
  </r>
  <r>
    <s v="AFOKNQREKGJLM22EA7NG3S2UNHVQ"/>
    <s v="PROD898"/>
    <x v="1"/>
    <d v="2025-07-07T15:49:32"/>
    <s v="Cloth and accessaries"/>
    <s v="Great"/>
    <s v="Complete"/>
    <s v="Valid"/>
    <s v="High(4-5)"/>
    <s v="AFOKNQREKGJLM22EA7NG3S2UNHVQ"/>
    <x v="0"/>
    <x v="0"/>
    <x v="6"/>
    <s v="July"/>
    <x v="2"/>
  </r>
  <r>
    <s v="AFMYKWMXNRRGMIKUJVYNJS4NGOQQ"/>
    <s v="PROD899"/>
    <x v="1"/>
    <d v="2025-07-07T18:31:24"/>
    <s v="Cloth and accessaries"/>
    <s v="Too long"/>
    <s v="Complete"/>
    <s v="Valid"/>
    <s v="High(4-5)"/>
    <s v="AFMYKWMXNRRGMIKUJVYNJS4NGOQQ"/>
    <x v="0"/>
    <x v="0"/>
    <x v="6"/>
    <s v="July"/>
    <x v="2"/>
  </r>
  <r>
    <s v="AGFTF2I2ZQ4NGPLMNL6UFXMUAZCA"/>
    <s v="PROD900"/>
    <x v="1"/>
    <d v="2025-07-08T01:03:28"/>
    <s v="Cloth and accessaries"/>
    <s v="True to size"/>
    <s v="Complete"/>
    <s v="Valid"/>
    <s v="High(4-5)"/>
    <s v="AGFTF2I2ZQ4NGPLMNL6UFXMUAZCA"/>
    <x v="0"/>
    <x v="0"/>
    <x v="6"/>
    <s v="July"/>
    <x v="2"/>
  </r>
  <r>
    <s v="AHZSMSIDG2GEALZIFQPQOISRYQAA"/>
    <s v="PROD901"/>
    <x v="1"/>
    <d v="2025-07-08T02:23:20"/>
    <s v="Cloth and accessaries"/>
    <s v="The wrong color"/>
    <s v="Complete"/>
    <s v="Valid"/>
    <s v="High(4-5)"/>
    <s v="AHZSMSIDG2GEALZIFQPQOISRYQAA"/>
    <x v="0"/>
    <x v="0"/>
    <x v="6"/>
    <s v="July"/>
    <x v="2"/>
  </r>
  <r>
    <s v="AEMMYFA2FGXKEULSXPS3SZ3DK5SQ"/>
    <s v="PROD902"/>
    <x v="2"/>
    <d v="2025-07-08T04:46:17"/>
    <s v="Cloth and accessaries"/>
    <s v="One bad pair, one good pair."/>
    <s v="Complete"/>
    <s v="Valid"/>
    <s v="Medium(3)"/>
    <s v="AEMMYFA2FGXKEULSXPS3SZ3DK5SQ"/>
    <x v="0"/>
    <x v="0"/>
    <x v="6"/>
    <s v="July"/>
    <x v="2"/>
  </r>
  <r>
    <s v="AECZHE22DNRODME6YAEUDG3E4PSQ"/>
    <s v="PROD903"/>
    <x v="1"/>
    <d v="2025-07-08T05:50:29"/>
    <s v="Cloth and accessaries"/>
    <s v="Good looking pants for a heavy guy like me."/>
    <s v="Complete"/>
    <s v="Valid"/>
    <s v="High(4-5)"/>
    <s v="AECZHE22DNRODME6YAEUDG3E4PSQ"/>
    <x v="0"/>
    <x v="0"/>
    <x v="6"/>
    <s v="July"/>
    <x v="2"/>
  </r>
  <r>
    <s v="AFKZRF7MUNS2BCE6TCVLMUWIJUSQ"/>
    <s v="PROD904"/>
    <x v="1"/>
    <d v="2025-07-08T12:23:27"/>
    <s v="Cloth and accessaries"/>
    <s v="Good fit, price, but not the strongest"/>
    <s v="Complete"/>
    <s v="Valid"/>
    <s v="High(4-5)"/>
    <s v="AFKZRF7MUNS2BCE6TCVLMUWIJUSQ"/>
    <x v="0"/>
    <x v="0"/>
    <x v="6"/>
    <s v="July"/>
    <x v="2"/>
  </r>
  <r>
    <s v="AHQM42DHWMUTAQCTAF6OGSXWX7QQ"/>
    <s v="PROD905"/>
    <x v="0"/>
    <d v="2025-07-08T14:30:12"/>
    <s v="Cloth and accessaries"/>
    <s v="Jeans"/>
    <s v="Complete"/>
    <s v="Valid"/>
    <s v="High(4-5)"/>
    <s v="AHQM42DHWMUTAQCTAF6OGSXWX7QQ"/>
    <x v="0"/>
    <x v="0"/>
    <x v="6"/>
    <s v="July"/>
    <x v="2"/>
  </r>
  <r>
    <s v="AEL4RKZLHMLJY3D4RWD3SJ67PEIA"/>
    <s v="PROD906"/>
    <x v="1"/>
    <d v="2025-07-08T14:30:41"/>
    <s v="Cloth and accessaries"/>
    <s v="Jeans"/>
    <s v="Complete"/>
    <s v="Valid"/>
    <s v="High(4-5)"/>
    <s v="AEL4RKZLHMLJY3D4RWD3SJ67PEIA"/>
    <x v="0"/>
    <x v="0"/>
    <x v="6"/>
    <s v="July"/>
    <x v="2"/>
  </r>
  <r>
    <s v="AE2ATI5YH544CD4G66E5MIKCDKUA"/>
    <s v="PROD907"/>
    <x v="0"/>
    <d v="2025-07-08T17:45:33"/>
    <s v="Cloth and accessaries"/>
    <s v="REALLY GOOD JEANS"/>
    <s v="Complete"/>
    <s v="Valid"/>
    <s v="High(4-5)"/>
    <s v="AE2ATI5YH544CD4G66E5MIKCDKUA"/>
    <x v="0"/>
    <x v="0"/>
    <x v="6"/>
    <s v="July"/>
    <x v="2"/>
  </r>
  <r>
    <s v="AF7EZ4JIAYBHBW442ODL5V35WBUQ"/>
    <s v="PROD908"/>
    <x v="0"/>
    <d v="2025-07-09T00:06:22"/>
    <s v="Cloth and accessaries"/>
    <s v="Great quality"/>
    <s v="Complete"/>
    <s v="Valid"/>
    <s v="High(4-5)"/>
    <s v="AF7EZ4JIAYBHBW442ODL5V35WBUQ"/>
    <x v="0"/>
    <x v="0"/>
    <x v="6"/>
    <s v="July"/>
    <x v="2"/>
  </r>
  <r>
    <s v="AGLTHPBDRCH2M4NTPUR637NZIDLA"/>
    <s v="PROD909"/>
    <x v="0"/>
    <d v="2025-07-09T08:17:41"/>
    <s v="Cloth and accessaries"/>
    <s v="Good quality"/>
    <s v="Complete"/>
    <s v="Valid"/>
    <s v="High(4-5)"/>
    <s v="AGLTHPBDRCH2M4NTPUR637NZIDLA"/>
    <x v="0"/>
    <x v="0"/>
    <x v="6"/>
    <s v="July"/>
    <x v="2"/>
  </r>
  <r>
    <s v="AEGWST4GN7XIROAK37JMAUXMY6PA"/>
    <s v="PROD910"/>
    <x v="0"/>
    <d v="2025-07-09T12:00:00"/>
    <s v="Cloth and accessaries"/>
    <s v="Pants"/>
    <s v="Complete"/>
    <s v="Valid"/>
    <s v="High(4-5)"/>
    <s v="AEGWST4GN7XIROAK37JMAUXMY6PA"/>
    <x v="0"/>
    <x v="0"/>
    <x v="6"/>
    <s v="July"/>
    <x v="2"/>
  </r>
  <r>
    <s v="AF7ENDK2VKE74Q7REOQKBMM5YIJA"/>
    <s v="PROD911"/>
    <x v="0"/>
    <d v="2025-07-09T14:37:42"/>
    <s v="Cloth and accessaries"/>
    <s v="Red Kap Jeans"/>
    <s v="Complete"/>
    <s v="Valid"/>
    <s v="High(4-5)"/>
    <s v="AF7ENDK2VKE74Q7REOQKBMM5YIJA"/>
    <x v="0"/>
    <x v="0"/>
    <x v="6"/>
    <s v="July"/>
    <x v="2"/>
  </r>
  <r>
    <s v="AHMN6W7ZO6NYMCA2MER6GCY2K4CA"/>
    <s v="PROD912"/>
    <x v="2"/>
    <d v="2025-07-09T17:26:48"/>
    <s v="Cloth and accessaries"/>
    <s v="Ok Jeans but Cheap Material"/>
    <s v="Complete"/>
    <s v="Valid"/>
    <s v="Medium(3)"/>
    <s v="AHMN6W7ZO6NYMCA2MER6GCY2K4CA"/>
    <x v="0"/>
    <x v="0"/>
    <x v="6"/>
    <s v="July"/>
    <x v="2"/>
  </r>
  <r>
    <s v="AEP4SJSHP5FQLQ2MGPWYIKZMLWIQ"/>
    <s v="PROD913"/>
    <x v="1"/>
    <d v="2025-07-09T17:52:32"/>
    <s v="Cloth and accessaries"/>
    <s v="Nice jeans"/>
    <s v="Complete"/>
    <s v="Valid"/>
    <s v="High(4-5)"/>
    <s v="AEP4SJSHP5FQLQ2MGPWYIKZMLWIQ"/>
    <x v="0"/>
    <x v="0"/>
    <x v="6"/>
    <s v="July"/>
    <x v="2"/>
  </r>
  <r>
    <s v="AH5JFW4HFKQQQVMEVA4VRJVB6XFQ"/>
    <s v="PROD914"/>
    <x v="1"/>
    <d v="2025-07-09T18:08:07"/>
    <s v="Cloth and accessaries"/>
    <s v="Nice"/>
    <s v="Complete"/>
    <s v="Valid"/>
    <s v="High(4-5)"/>
    <s v="AH5JFW4HFKQQQVMEVA4VRJVB6XFQ"/>
    <x v="0"/>
    <x v="0"/>
    <x v="6"/>
    <s v="July"/>
    <x v="2"/>
  </r>
  <r>
    <s v="AFTNOBTDZM6SZB55DCBA5ZBHTYHA"/>
    <s v="PROD915"/>
    <x v="2"/>
    <d v="2025-07-10T03:46:43"/>
    <s v="Cloth and accessaries"/>
    <s v="Did not Fit"/>
    <s v="Complete"/>
    <s v="Valid"/>
    <s v="Medium(3)"/>
    <s v="AFTNOBTDZM6SZB55DCBA5ZBHTYHA"/>
    <x v="0"/>
    <x v="0"/>
    <x v="6"/>
    <s v="July"/>
    <x v="2"/>
  </r>
  <r>
    <s v="AHOQTAK5VSDYNR6L4RGW55OLMMJQ"/>
    <s v="PROD916"/>
    <x v="0"/>
    <d v="2025-07-10T09:00:39"/>
    <s v="Cloth and accessaries"/>
    <s v="Fits like a glove"/>
    <s v="Complete"/>
    <s v="Valid"/>
    <s v="High(4-5)"/>
    <s v="AHOQTAK5VSDYNR6L4RGW55OLMMJQ"/>
    <x v="0"/>
    <x v="0"/>
    <x v="6"/>
    <s v="July"/>
    <x v="2"/>
  </r>
  <r>
    <s v="AFTZUVUHAQKBSEBL7WWCW5YL54GA"/>
    <s v="PROD917"/>
    <x v="0"/>
    <d v="2025-07-10T14:47:11"/>
    <s v="Cloth and accessaries"/>
    <s v="Great"/>
    <s v="Complete"/>
    <s v="Valid"/>
    <s v="High(4-5)"/>
    <s v="AFTZUVUHAQKBSEBL7WWCW5YL54GA"/>
    <x v="0"/>
    <x v="0"/>
    <x v="6"/>
    <s v="July"/>
    <x v="2"/>
  </r>
  <r>
    <s v="AEFNFDYWXY4LEVCIWFMZZQDHGGRQ"/>
    <s v="PROD918"/>
    <x v="2"/>
    <d v="2025-07-10T15:19:15"/>
    <s v="Cloth and accessaries"/>
    <s v="Sizing"/>
    <s v="Complete"/>
    <s v="Valid"/>
    <s v="Medium(3)"/>
    <s v="AEFNFDYWXY4LEVCIWFMZZQDHGGRQ"/>
    <x v="0"/>
    <x v="0"/>
    <x v="6"/>
    <s v="July"/>
    <x v="2"/>
  </r>
  <r>
    <s v="AHLAQ2FGETX5FTVQ6CMDJPHXGT5A"/>
    <s v="PROD919"/>
    <x v="0"/>
    <d v="2025-07-10T23:12:59"/>
    <s v="Cloth and accessaries"/>
    <s v="Fit"/>
    <s v="Complete"/>
    <s v="Valid"/>
    <s v="High(4-5)"/>
    <s v="AHLAQ2FGETX5FTVQ6CMDJPHXGT5A"/>
    <x v="0"/>
    <x v="0"/>
    <x v="6"/>
    <s v="July"/>
    <x v="2"/>
  </r>
  <r>
    <s v="AEKSR4POY3ODZLHANOURC4YU5ODA"/>
    <s v="PROD920"/>
    <x v="0"/>
    <d v="2025-07-10T23:24:36"/>
    <s v="Cloth and accessaries"/>
    <s v="Wrong size? (UPDATE)"/>
    <s v="Complete"/>
    <s v="Valid"/>
    <s v="High(4-5)"/>
    <s v="AEKSR4POY3ODZLHANOURC4YU5ODA"/>
    <x v="0"/>
    <x v="0"/>
    <x v="6"/>
    <s v="July"/>
    <x v="2"/>
  </r>
  <r>
    <s v="AGA564V5NH5FMGWZNRSY2IQKITQA"/>
    <s v="PROD921"/>
    <x v="0"/>
    <d v="2025-07-11T15:54:03"/>
    <s v="Cloth and accessaries"/>
    <s v="Jeans"/>
    <s v="Complete"/>
    <s v="Valid"/>
    <s v="High(4-5)"/>
    <s v="AGA564V5NH5FMGWZNRSY2IQKITQA"/>
    <x v="0"/>
    <x v="0"/>
    <x v="6"/>
    <s v="July"/>
    <x v="2"/>
  </r>
  <r>
    <s v="AGMMIMUKL3VF6SY4EURX7XSZ72QA"/>
    <s v="PROD922"/>
    <x v="0"/>
    <d v="2025-07-11T18:30:18"/>
    <s v="Cloth and accessaries"/>
    <s v="Great fit great brand"/>
    <s v="Complete"/>
    <s v="Valid"/>
    <s v="High(4-5)"/>
    <s v="AGMMIMUKL3VF6SY4EURX7XSZ72QA"/>
    <x v="0"/>
    <x v="0"/>
    <x v="6"/>
    <s v="July"/>
    <x v="2"/>
  </r>
  <r>
    <s v="AETUFBCXZPVIEEFPZCSAYO7MD3GQ"/>
    <s v="PROD923"/>
    <x v="1"/>
    <d v="2025-07-11T23:16:13"/>
    <s v="Cloth and accessaries"/>
    <s v="Size accurate"/>
    <s v="Complete"/>
    <s v="Valid"/>
    <s v="High(4-5)"/>
    <s v="AETUFBCXZPVIEEFPZCSAYO7MD3GQ"/>
    <x v="0"/>
    <x v="0"/>
    <x v="6"/>
    <s v="July"/>
    <x v="2"/>
  </r>
  <r>
    <s v="AFW5BNP26OXFV6WPET5QU43TK6FA"/>
    <s v="PROD924"/>
    <x v="1"/>
    <d v="2025-07-11T23:55:45"/>
    <s v="Cloth and accessaries"/>
    <s v="Wasn't an option or what I ordered for length"/>
    <s v="Complete"/>
    <s v="Valid"/>
    <s v="High(4-5)"/>
    <s v="AFW5BNP26OXFV6WPET5QU43TK6FA"/>
    <x v="0"/>
    <x v="0"/>
    <x v="6"/>
    <s v="July"/>
    <x v="2"/>
  </r>
  <r>
    <s v="AGF6KCR755U3VRTBKCVHTTGWOJPQ"/>
    <s v="PROD925"/>
    <x v="0"/>
    <d v="2025-07-12T08:47:51"/>
    <s v="Cloth and accessaries"/>
    <s v="Comfortable"/>
    <s v="Complete"/>
    <s v="Valid"/>
    <s v="High(4-5)"/>
    <s v="AGF6KCR755U3VRTBKCVHTTGWOJPQ"/>
    <x v="0"/>
    <x v="0"/>
    <x v="6"/>
    <s v="July"/>
    <x v="2"/>
  </r>
  <r>
    <s v="AFFKJY4OQ3EMJOZUOB6KN74YGNNQ"/>
    <s v="PROD926"/>
    <x v="1"/>
    <d v="2025-07-12T10:06:21"/>
    <s v="Cloth and accessaries"/>
    <s v="Good quality"/>
    <s v="Complete"/>
    <s v="Valid"/>
    <s v="High(4-5)"/>
    <s v="AFFKJY4OQ3EMJOZUOB6KN74YGNNQ"/>
    <x v="0"/>
    <x v="0"/>
    <x v="6"/>
    <s v="July"/>
    <x v="2"/>
  </r>
  <r>
    <s v="AEQ4MVINF3FBEODOIKAR3S3WQEQA"/>
    <s v="PROD927"/>
    <x v="3"/>
    <d v="2025-07-12T21:50:01"/>
    <s v="Cloth and accessaries"/>
    <s v="Good while it lasted"/>
    <s v="Complete"/>
    <s v="Valid"/>
    <s v="Low(1-2)"/>
    <s v="AEQ4MVINF3FBEODOIKAR3S3WQEQA"/>
    <x v="0"/>
    <x v="0"/>
    <x v="6"/>
    <s v="July"/>
    <x v="2"/>
  </r>
  <r>
    <s v="AHWIETA5ZJLE3MO2LM5AP6J27AUQ"/>
    <s v="PROD928"/>
    <x v="0"/>
    <d v="2025-07-13T06:35:41"/>
    <s v="Cloth and accessaries"/>
    <s v="Great Quality Buy"/>
    <s v="Complete"/>
    <s v="Valid"/>
    <s v="High(4-5)"/>
    <s v="AHWIETA5ZJLE3MO2LM5AP6J27AUQ"/>
    <x v="0"/>
    <x v="0"/>
    <x v="6"/>
    <s v="July"/>
    <x v="2"/>
  </r>
  <r>
    <s v="AEJWA7ACDLKUP7SXVCRWZLK2TDQQ"/>
    <s v="PROD929"/>
    <x v="3"/>
    <d v="2025-07-13T13:11:46"/>
    <s v="Cloth and accessaries"/>
    <s v="Fabric failure. Comfortable but not well made"/>
    <s v="Complete"/>
    <s v="Valid"/>
    <s v="Low(1-2)"/>
    <s v="AEJWA7ACDLKUP7SXVCRWZLK2TDQQ"/>
    <x v="0"/>
    <x v="0"/>
    <x v="6"/>
    <s v="July"/>
    <x v="2"/>
  </r>
  <r>
    <s v="AF5KPIPHN3O77BGL3KQU6FRWH6CQ"/>
    <s v="PROD930"/>
    <x v="2"/>
    <d v="2025-07-13T14:17:32"/>
    <s v="Cloth and accessaries"/>
    <s v="Short from zipper to top, definatly not buy again"/>
    <s v="Complete"/>
    <s v="Valid"/>
    <s v="Medium(3)"/>
    <s v="AF5KPIPHN3O77BGL3KQU6FRWH6CQ"/>
    <x v="0"/>
    <x v="0"/>
    <x v="6"/>
    <s v="July"/>
    <x v="2"/>
  </r>
  <r>
    <s v="AHUUNOJWZZV7PUXI46THR46NNNNQ"/>
    <s v="PROD931"/>
    <x v="2"/>
    <d v="2025-07-13T21:10:21"/>
    <s v="Cloth and accessaries"/>
    <s v="Wear out quick"/>
    <s v="Complete"/>
    <s v="Valid"/>
    <s v="Medium(3)"/>
    <s v="AHUUNOJWZZV7PUXI46THR46NNNNQ"/>
    <x v="0"/>
    <x v="0"/>
    <x v="6"/>
    <s v="July"/>
    <x v="2"/>
  </r>
  <r>
    <s v="AEM75QJWGZ6CV77V5GNO4673U4UQ"/>
    <s v="PROD932"/>
    <x v="0"/>
    <d v="2025-07-14T08:44:19"/>
    <s v="Cloth and accessaries"/>
    <s v="Clothing"/>
    <s v="Complete"/>
    <s v="Valid"/>
    <s v="High(4-5)"/>
    <s v="AEM75QJWGZ6CV77V5GNO4673U4UQ"/>
    <x v="0"/>
    <x v="0"/>
    <x v="6"/>
    <s v="July"/>
    <x v="2"/>
  </r>
  <r>
    <s v="AHSLIAW7K2B2JJ3AVY4CWG5SHPIQ"/>
    <s v="PROD933"/>
    <x v="2"/>
    <d v="2025-07-14T09:48:02"/>
    <s v="Cloth and accessaries"/>
    <s v="Good quality made pants but I don't consider them relax fit"/>
    <s v="Complete"/>
    <s v="Valid"/>
    <s v="Medium(3)"/>
    <s v="AHSLIAW7K2B2JJ3AVY4CWG5SHPIQ"/>
    <x v="0"/>
    <x v="0"/>
    <x v="6"/>
    <s v="July"/>
    <x v="2"/>
  </r>
  <r>
    <s v="AG2WWZHESAS5WKDRNPDAKRHPGAUQ"/>
    <s v="PROD934"/>
    <x v="2"/>
    <d v="2025-07-15T01:41:34"/>
    <s v="Cloth and accessaries"/>
    <s v="1 year lifespan"/>
    <s v="Complete"/>
    <s v="Valid"/>
    <s v="Medium(3)"/>
    <s v="AG2WWZHESAS5WKDRNPDAKRHPGAUQ"/>
    <x v="0"/>
    <x v="0"/>
    <x v="6"/>
    <s v="July"/>
    <x v="2"/>
  </r>
  <r>
    <s v="AGTWD2O2IUUFOQPFVFCOJ6HGTN2Q"/>
    <s v="PROD935"/>
    <x v="0"/>
    <d v="2025-07-15T06:54:18"/>
    <s v="Cloth and accessaries"/>
    <s v="Nice present"/>
    <s v="Complete"/>
    <s v="Valid"/>
    <s v="High(4-5)"/>
    <s v="AGTWD2O2IUUFOQPFVFCOJ6HGTN2Q"/>
    <x v="0"/>
    <x v="0"/>
    <x v="6"/>
    <s v="July"/>
    <x v="2"/>
  </r>
  <r>
    <s v="AGCQXUZ4O5QCSEPUQJRRCZU5NHSQ"/>
    <s v="PROD936"/>
    <x v="0"/>
    <d v="2025-07-16T00:52:24"/>
    <s v="Cloth and accessaries"/>
    <s v="So that you can return items that donâ€™t fit"/>
    <s v="Complete"/>
    <s v="Valid"/>
    <s v="High(4-5)"/>
    <s v="AGCQXUZ4O5QCSEPUQJRRCZU5NHSQ"/>
    <x v="0"/>
    <x v="0"/>
    <x v="6"/>
    <s v="July"/>
    <x v="2"/>
  </r>
  <r>
    <s v="AEOGRG3IMMVOVSJR36HRCNK6OQCQ"/>
    <s v="PROD937"/>
    <x v="1"/>
    <d v="2025-07-16T06:15:09"/>
    <s v="Cloth and accessaries"/>
    <s v="More Loose Than Relaxed"/>
    <s v="Complete"/>
    <s v="Valid"/>
    <s v="High(4-5)"/>
    <s v="AEOGRG3IMMVOVSJR36HRCNK6OQCQ"/>
    <x v="0"/>
    <x v="0"/>
    <x v="6"/>
    <s v="July"/>
    <x v="2"/>
  </r>
  <r>
    <s v="AFGXH4WKHNF6VSWJE4LS75OUHHFA"/>
    <s v="PROD938"/>
    <x v="0"/>
    <d v="2025-07-16T06:45:13"/>
    <s v="Toys, Games &amp; Hobbies"/>
    <s v="Love the cat"/>
    <s v="Complete"/>
    <s v="Valid"/>
    <s v="High(4-5)"/>
    <s v="AFGXH4WKHNF6VSWJE4LS75OUHHFA"/>
    <x v="0"/>
    <x v="0"/>
    <x v="6"/>
    <s v="July"/>
    <x v="2"/>
  </r>
  <r>
    <s v="AF7OQGH2AQ4I4BSRZUVYLJ7HGEXA"/>
    <s v="PROD939"/>
    <x v="0"/>
    <d v="2025-07-16T11:11:13"/>
    <s v="Toys, Games &amp; Hobbies"/>
    <s v="Life size and realistic-looking"/>
    <s v="Complete"/>
    <s v="Valid"/>
    <s v="High(4-5)"/>
    <s v="AF7OQGH2AQ4I4BSRZUVYLJ7HGEXA"/>
    <x v="0"/>
    <x v="0"/>
    <x v="6"/>
    <s v="July"/>
    <x v="2"/>
  </r>
  <r>
    <s v="AGGC36SYNLDD2RNFLYLZB3URWBWQ"/>
    <s v="PROD940"/>
    <x v="0"/>
    <d v="2025-07-16T11:53:46"/>
    <s v="Toys, Games &amp; Hobbies"/>
    <s v="Absolutely adorable and worth the money!"/>
    <s v="Complete"/>
    <s v="Valid"/>
    <s v="High(4-5)"/>
    <s v="AGGC36SYNLDD2RNFLYLZB3URWBWQ"/>
    <x v="0"/>
    <x v="0"/>
    <x v="6"/>
    <s v="July"/>
    <x v="2"/>
  </r>
  <r>
    <s v="AGMKVQXNONCV4UYHW7WZW2V4F57Q"/>
    <s v="PROD941"/>
    <x v="0"/>
    <d v="2025-07-16T22:43:27"/>
    <s v="Toys, Games &amp; Hobbies"/>
    <s v="waiting for the day"/>
    <s v="Complete"/>
    <s v="Valid"/>
    <s v="High(4-5)"/>
    <s v="AGMKVQXNONCV4UYHW7WZW2V4F57Q"/>
    <x v="0"/>
    <x v="0"/>
    <x v="6"/>
    <s v="July"/>
    <x v="2"/>
  </r>
  <r>
    <s v="AF544RFJ737UEGPCIMLRAH3KOWSQ"/>
    <s v="PROD942"/>
    <x v="0"/>
    <d v="2025-07-17T03:45:39"/>
    <s v="Toys, Games &amp; Hobbies"/>
    <s v="Quality."/>
    <s v="Complete"/>
    <s v="Valid"/>
    <s v="High(4-5)"/>
    <s v="AF544RFJ737UEGPCIMLRAH3KOWSQ"/>
    <x v="0"/>
    <x v="0"/>
    <x v="6"/>
    <s v="July"/>
    <x v="2"/>
  </r>
  <r>
    <s v="AEYEPBCWIQIRLWLSSSOHHU3AMVOA"/>
    <s v="PROD943"/>
    <x v="0"/>
    <d v="2025-07-17T03:56:10"/>
    <s v="Toys, Games &amp; Hobbies"/>
    <s v="Time will fly"/>
    <s v="Complete"/>
    <s v="Valid"/>
    <s v="High(4-5)"/>
    <s v="AEYEPBCWIQIRLWLSSSOHHU3AMVOA"/>
    <x v="0"/>
    <x v="0"/>
    <x v="6"/>
    <s v="July"/>
    <x v="2"/>
  </r>
  <r>
    <s v="AF47PKCDTZ3XLB2CEXO6QAQAKKXQ"/>
    <s v="PROD944"/>
    <x v="0"/>
    <d v="2025-07-17T04:27:29"/>
    <s v="Toys, Games &amp; Hobbies"/>
    <s v="Lifelike Lego Kitty"/>
    <s v="Complete"/>
    <s v="Valid"/>
    <s v="High(4-5)"/>
    <s v="AF47PKCDTZ3XLB2CEXO6QAQAKKXQ"/>
    <x v="0"/>
    <x v="0"/>
    <x v="6"/>
    <s v="July"/>
    <x v="2"/>
  </r>
  <r>
    <s v="AHPHGLVQ2D5IREA6AP4MCE3G4QRA"/>
    <s v="PROD945"/>
    <x v="0"/>
    <d v="2025-07-17T05:18:16"/>
    <s v="Toys, Games &amp; Hobbies"/>
    <s v="Very cute!"/>
    <s v="Complete"/>
    <s v="Valid"/>
    <s v="High(4-5)"/>
    <s v="AHPHGLVQ2D5IREA6AP4MCE3G4QRA"/>
    <x v="0"/>
    <x v="0"/>
    <x v="6"/>
    <s v="July"/>
    <x v="2"/>
  </r>
  <r>
    <s v="AFDRLXY2TDSXMLFK2PIXR3JHPHNA"/>
    <s v="PROD946"/>
    <x v="0"/>
    <d v="2025-07-17T09:08:54"/>
    <s v="Toys, Games &amp; Hobbies"/>
    <s v="LOVE this cat!"/>
    <s v="Complete"/>
    <s v="Valid"/>
    <s v="High(4-5)"/>
    <s v="AFDRLXY2TDSXMLFK2PIXR3JHPHNA"/>
    <x v="0"/>
    <x v="0"/>
    <x v="6"/>
    <s v="July"/>
    <x v="2"/>
  </r>
  <r>
    <s v="AH7XIN3OPJVKQ7UD2OPKTRP474DA"/>
    <s v="PROD947"/>
    <x v="0"/>
    <d v="2025-07-17T15:01:51"/>
    <s v="Toys, Games &amp; Hobbies"/>
    <s v="Lego for the win"/>
    <s v="Complete"/>
    <s v="Valid"/>
    <s v="High(4-5)"/>
    <s v="AH7XIN3OPJVKQ7UD2OPKTRP474DA"/>
    <x v="0"/>
    <x v="0"/>
    <x v="6"/>
    <s v="July"/>
    <x v="2"/>
  </r>
  <r>
    <s v="AF3HN6YYBE3D2NN5UWG2U5A5CIKA"/>
    <s v="PROD948"/>
    <x v="0"/>
    <d v="2025-07-17T20:00:18"/>
    <s v="Toys, Games &amp; Hobbies"/>
    <s v="Realistic looking cool cat"/>
    <s v="Complete"/>
    <s v="Valid"/>
    <s v="High(4-5)"/>
    <s v="AF3HN6YYBE3D2NN5UWG2U5A5CIKA"/>
    <x v="0"/>
    <x v="0"/>
    <x v="6"/>
    <s v="July"/>
    <x v="2"/>
  </r>
  <r>
    <s v="AEZ7XDYKDQEYFJB7U6EX35WKWPYQ"/>
    <s v="PROD949"/>
    <x v="0"/>
    <d v="2025-07-17T21:07:45"/>
    <s v="Toys, Games &amp; Hobbies"/>
    <s v="Too life like"/>
    <s v="Complete"/>
    <s v="Valid"/>
    <s v="High(4-5)"/>
    <s v="AEZ7XDYKDQEYFJB7U6EX35WKWPYQ"/>
    <x v="0"/>
    <x v="0"/>
    <x v="6"/>
    <s v="July"/>
    <x v="2"/>
  </r>
  <r>
    <s v="AETRQ4I36AIUK5S34FRJT4TNFTLQ"/>
    <s v="PROD950"/>
    <x v="1"/>
    <d v="2025-07-18T12:29:13"/>
    <s v="Toys, Games &amp; Hobbies"/>
    <s v="Box beat to hell"/>
    <s v="Complete"/>
    <s v="Valid"/>
    <s v="High(4-5)"/>
    <s v="AETRQ4I36AIUK5S34FRJT4TNFTLQ"/>
    <x v="0"/>
    <x v="0"/>
    <x v="6"/>
    <s v="July"/>
    <x v="2"/>
  </r>
  <r>
    <s v="AFQX42I75WONLBDULEXRJEWDKG5A"/>
    <s v="PROD951"/>
    <x v="0"/>
    <d v="2025-07-18T14:48:30"/>
    <s v="Toys, Games &amp; Hobbies"/>
    <s v="Cute Tuxedo Cat Lego Sets!"/>
    <s v="Complete"/>
    <s v="Valid"/>
    <s v="High(4-5)"/>
    <s v="AFQX42I75WONLBDULEXRJEWDKG5A"/>
    <x v="0"/>
    <x v="0"/>
    <x v="6"/>
    <s v="July"/>
    <x v="2"/>
  </r>
  <r>
    <s v="AGF4267WHZ5LQAJNRFGK2C2TUVWQ"/>
    <s v="PROD952"/>
    <x v="0"/>
    <d v="2025-07-19T16:16:56"/>
    <s v="Toys, Games &amp; Hobbies"/>
    <s v="Was a grate gift"/>
    <s v="Complete"/>
    <s v="Valid"/>
    <s v="High(4-5)"/>
    <s v="AGF4267WHZ5LQAJNRFGK2C2TUVWQ"/>
    <x v="0"/>
    <x v="0"/>
    <x v="6"/>
    <s v="July"/>
    <x v="2"/>
  </r>
  <r>
    <s v="AFXZMNHVJFPTF7KPR22UINSN5PKQ"/>
    <s v="PROD953"/>
    <x v="0"/>
    <d v="2025-07-19T20:23:04"/>
    <s v="Toys, Games &amp; Hobbies"/>
    <s v="Great product but itâ€™s jealous over my cat. ðŸ˜"/>
    <s v="Complete"/>
    <s v="Valid"/>
    <s v="High(4-5)"/>
    <s v="AFXZMNHVJFPTF7KPR22UINSN5PKQ"/>
    <x v="0"/>
    <x v="0"/>
    <x v="6"/>
    <s v="July"/>
    <x v="2"/>
  </r>
  <r>
    <s v="AH2UA3GPF2DEOZ3F2LZ7QCPUSIPA"/>
    <s v="PROD954"/>
    <x v="0"/>
    <d v="2025-07-20T04:21:39"/>
    <s v="Toys, Games &amp; Hobbies"/>
    <s v="Amazing gift"/>
    <s v="Complete"/>
    <s v="Valid"/>
    <s v="High(4-5)"/>
    <s v="AH2UA3GPF2DEOZ3F2LZ7QCPUSIPA"/>
    <x v="0"/>
    <x v="0"/>
    <x v="6"/>
    <s v="July"/>
    <x v="2"/>
  </r>
  <r>
    <s v="AGI7KMTDW65G27VL6BNYLGYIV6JQ"/>
    <s v="PROD955"/>
    <x v="0"/>
    <d v="2025-07-20T15:18:53"/>
    <s v="Toys, Games &amp; Hobbies"/>
    <s v="Awesome!"/>
    <s v="Complete"/>
    <s v="Valid"/>
    <s v="High(4-5)"/>
    <s v="AGI7KMTDW65G27VL6BNYLGYIV6JQ"/>
    <x v="0"/>
    <x v="0"/>
    <x v="6"/>
    <s v="July"/>
    <x v="2"/>
  </r>
  <r>
    <s v="AGSMYISGTBNQ75NIM73JQICXS4TQ"/>
    <s v="PROD956"/>
    <x v="0"/>
    <d v="2025-07-21T00:09:23"/>
    <s v="Toys, Games &amp; Hobbies"/>
    <s v="Looks kinda real"/>
    <s v="Complete"/>
    <s v="Valid"/>
    <s v="High(4-5)"/>
    <s v="AGSMYISGTBNQ75NIM73JQICXS4TQ"/>
    <x v="0"/>
    <x v="0"/>
    <x v="6"/>
    <s v="July"/>
    <x v="2"/>
  </r>
  <r>
    <s v="AHZZCFRYXSKG4P5OIFYBSH4JGZMQ"/>
    <s v="PROD957"/>
    <x v="0"/>
    <d v="2025-07-21T03:42:58"/>
    <s v="Toys, Games &amp; Hobbies"/>
    <s v="Lego/Cat Lover"/>
    <s v="Complete"/>
    <s v="Valid"/>
    <s v="High(4-5)"/>
    <s v="AHZZCFRYXSKG4P5OIFYBSH4JGZMQ"/>
    <x v="0"/>
    <x v="0"/>
    <x v="6"/>
    <s v="July"/>
    <x v="2"/>
  </r>
  <r>
    <s v="AEMKEE4R3MKMVJIBKH3H5Q73H3PA"/>
    <s v="PROD958"/>
    <x v="0"/>
    <d v="2025-07-21T08:12:19"/>
    <s v="Electronics"/>
    <s v="Absolutely Amazing and one of the greatest laptops I've ever owned"/>
    <s v="Complete"/>
    <s v="Valid"/>
    <s v="High(4-5)"/>
    <s v="AEMKEE4R3MKMVJIBKH3H5Q73H3PA"/>
    <x v="0"/>
    <x v="0"/>
    <x v="6"/>
    <s v="July"/>
    <x v="2"/>
  </r>
  <r>
    <s v="AGWR24TX72HFE3GMAKXCB3QZ7OYA"/>
    <s v="PROD959"/>
    <x v="0"/>
    <d v="2025-07-21T13:05:36"/>
    <s v="Electronics"/>
    <s v="Great little present"/>
    <s v="Complete"/>
    <s v="Valid"/>
    <s v="High(4-5)"/>
    <s v="AGWR24TX72HFE3GMAKXCB3QZ7OYA"/>
    <x v="0"/>
    <x v="0"/>
    <x v="6"/>
    <s v="July"/>
    <x v="2"/>
  </r>
  <r>
    <s v="AH5UN5DUIU7AYLCTUJLMRT3KX2RQ"/>
    <s v="PROD960"/>
    <x v="0"/>
    <d v="2025-07-21T22:00:31"/>
    <s v="Electronics"/>
    <s v="One of the best laptops for the buck!!"/>
    <s v="Complete"/>
    <s v="Valid"/>
    <s v="High(4-5)"/>
    <s v="AH5UN5DUIU7AYLCTUJLMRT3KX2RQ"/>
    <x v="0"/>
    <x v="0"/>
    <x v="6"/>
    <s v="July"/>
    <x v="2"/>
  </r>
  <r>
    <s v="AHHTXUAL65ZKCNECGNVF72EFACVQ"/>
    <s v="PROD961"/>
    <x v="0"/>
    <d v="2025-07-22T10:51:59"/>
    <s v="Electronics"/>
    <s v="Nice laptop"/>
    <s v="Complete"/>
    <s v="Valid"/>
    <s v="High(4-5)"/>
    <s v="AHHTXUAL65ZKCNECGNVF72EFACVQ"/>
    <x v="0"/>
    <x v="0"/>
    <x v="6"/>
    <s v="July"/>
    <x v="2"/>
  </r>
  <r>
    <s v="AHLKACHCST4JG3ET5D5J7NEHSYUQ"/>
    <s v="PROD962"/>
    <x v="0"/>
    <d v="2025-07-22T15:01:55"/>
    <s v="Electronics"/>
    <s v="My MAC computer"/>
    <s v="Complete"/>
    <s v="Valid"/>
    <s v="High(4-5)"/>
    <s v="AHLKACHCST4JG3ET5D5J7NEHSYUQ"/>
    <x v="0"/>
    <x v="0"/>
    <x v="6"/>
    <s v="July"/>
    <x v="2"/>
  </r>
  <r>
    <s v="AEDMUILY4DLPQDXRJBUOUI7DXSKA"/>
    <s v="PROD963"/>
    <x v="0"/>
    <d v="2025-07-22T22:43:44"/>
    <s v="Electronics"/>
    <s v="Great laptop"/>
    <s v="Complete"/>
    <s v="Valid"/>
    <s v="High(4-5)"/>
    <s v="AEDMUILY4DLPQDXRJBUOUI7DXSKA"/>
    <x v="0"/>
    <x v="0"/>
    <x v="6"/>
    <s v="July"/>
    <x v="2"/>
  </r>
  <r>
    <s v="AHV7PSFY44E3IRU7UN2IOQZMHO6A"/>
    <s v="PROD964"/>
    <x v="0"/>
    <d v="2025-07-23T00:41:17"/>
    <s v="Electronics"/>
    <s v="Great laptop, too small for my workflow"/>
    <s v="Complete"/>
    <s v="Valid"/>
    <s v="High(4-5)"/>
    <s v="AHV7PSFY44E3IRU7UN2IOQZMHO6A"/>
    <x v="0"/>
    <x v="0"/>
    <x v="6"/>
    <s v="July"/>
    <x v="2"/>
  </r>
  <r>
    <s v="AEFI3VICIW7R3O72PFOFFAACFAQA"/>
    <s v="PROD965"/>
    <x v="0"/>
    <d v="2025-07-23T17:58:12"/>
    <s v="Electronics"/>
    <s v="Great laptop"/>
    <s v="Complete"/>
    <s v="Valid"/>
    <s v="High(4-5)"/>
    <s v="AEFI3VICIW7R3O72PFOFFAACFAQA"/>
    <x v="0"/>
    <x v="0"/>
    <x v="6"/>
    <s v="July"/>
    <x v="2"/>
  </r>
  <r>
    <s v="AG4HTYNNPKAVZVJI3FUVWERCWIJA"/>
    <s v="PROD966"/>
    <x v="1"/>
    <d v="2025-07-24T06:13:09"/>
    <s v="Electronics"/>
    <s v="Screen is Damaged after little useage"/>
    <s v="Complete"/>
    <s v="Valid"/>
    <s v="High(4-5)"/>
    <s v="AG4HTYNNPKAVZVJI3FUVWERCWIJA"/>
    <x v="0"/>
    <x v="0"/>
    <x v="6"/>
    <s v="July"/>
    <x v="2"/>
  </r>
  <r>
    <s v="AGZVYD2RGLKCT2NYHWOJLJVGFIBA"/>
    <s v="PROD967"/>
    <x v="0"/>
    <d v="2025-07-24T22:16:34"/>
    <s v="Electronics"/>
    <s v="Excellent Purchase"/>
    <s v="Complete"/>
    <s v="Valid"/>
    <s v="High(4-5)"/>
    <s v="AGZVYD2RGLKCT2NYHWOJLJVGFIBA"/>
    <x v="0"/>
    <x v="0"/>
    <x v="6"/>
    <s v="July"/>
    <x v="2"/>
  </r>
  <r>
    <s v="AEQ2O7MVF3ZBAYNF6BXXQDE3QTRA"/>
    <s v="PROD968"/>
    <x v="1"/>
    <d v="2025-07-25T10:05:04"/>
    <s v="Electronics"/>
    <s v="Beautiful machine, steep learning curve if you've never had a Mac"/>
    <s v="Complete"/>
    <s v="Valid"/>
    <s v="High(4-5)"/>
    <s v="AEQ2O7MVF3ZBAYNF6BXXQDE3QTRA"/>
    <x v="0"/>
    <x v="0"/>
    <x v="6"/>
    <s v="July"/>
    <x v="2"/>
  </r>
  <r>
    <s v="AGDTIQU2JGV3VKCWSC5GXKGJ26ZQ"/>
    <s v="PROD969"/>
    <x v="0"/>
    <d v="2025-07-25T11:42:11"/>
    <s v="Electronics"/>
    <s v="the best deal to get macOS AND Windows in your bag."/>
    <s v="Complete"/>
    <s v="Valid"/>
    <s v="High(4-5)"/>
    <s v="AGDTIQU2JGV3VKCWSC5GXKGJ26ZQ"/>
    <x v="0"/>
    <x v="0"/>
    <x v="6"/>
    <s v="July"/>
    <x v="2"/>
  </r>
  <r>
    <s v="AGSTJI7SGRPQO33WXCBBMACYQQSQ"/>
    <s v="PROD970"/>
    <x v="0"/>
    <d v="2025-07-25T23:15:16"/>
    <s v="Electronics"/>
    <s v="Finally transitioned from Windows to Apple .."/>
    <s v="Complete"/>
    <s v="Valid"/>
    <s v="High(4-5)"/>
    <s v="AGSTJI7SGRPQO33WXCBBMACYQQSQ"/>
    <x v="0"/>
    <x v="0"/>
    <x v="6"/>
    <s v="July"/>
    <x v="2"/>
  </r>
  <r>
    <s v="AHBXQ55FYHJWDAGSSX72G5RUEBJA"/>
    <s v="PROD971"/>
    <x v="0"/>
    <d v="2025-07-26T03:54:09"/>
    <s v="Electronics"/>
    <s v="Iâ€™m in LOVE!"/>
    <s v="Complete"/>
    <s v="Valid"/>
    <s v="High(4-5)"/>
    <s v="AHBXQ55FYHJWDAGSSX72G5RUEBJA"/>
    <x v="0"/>
    <x v="0"/>
    <x v="6"/>
    <s v="July"/>
    <x v="2"/>
  </r>
  <r>
    <s v="AGHQMQZCK6D7LNUHQPNS7OJBNX7Q"/>
    <s v="PROD972"/>
    <x v="0"/>
    <d v="2025-07-26T04:33:03"/>
    <s v="Electronics"/>
    <s v="Most important thing is to load files and then apps."/>
    <s v="Complete"/>
    <s v="Valid"/>
    <s v="High(4-5)"/>
    <s v="AGHQMQZCK6D7LNUHQPNS7OJBNX7Q"/>
    <x v="0"/>
    <x v="0"/>
    <x v="6"/>
    <s v="July"/>
    <x v="2"/>
  </r>
  <r>
    <s v="AGZAB2K76LI6SC5TMXJPEXSJ37BA"/>
    <s v="PROD973"/>
    <x v="0"/>
    <d v="2025-07-26T06:27:15"/>
    <s v="Electronics"/>
    <s v="Love it! :)"/>
    <s v="Complete"/>
    <s v="Valid"/>
    <s v="High(4-5)"/>
    <s v="AGZAB2K76LI6SC5TMXJPEXSJ37BA"/>
    <x v="0"/>
    <x v="0"/>
    <x v="6"/>
    <s v="July"/>
    <x v="2"/>
  </r>
  <r>
    <s v="AEEV3EWHGFTNA5IK3S6VK2S6FPXQ"/>
    <s v="PROD974"/>
    <x v="0"/>
    <d v="2025-07-26T06:30:28"/>
    <s v="Electronics"/>
    <s v="Love my Mac"/>
    <s v="Complete"/>
    <s v="Valid"/>
    <s v="High(4-5)"/>
    <s v="AEEV3EWHGFTNA5IK3S6VK2S6FPXQ"/>
    <x v="0"/>
    <x v="0"/>
    <x v="6"/>
    <s v="July"/>
    <x v="2"/>
  </r>
  <r>
    <s v="AHGFSROFGU4VL4HCMBLQLLMJB5IA"/>
    <s v="PROD975"/>
    <x v="0"/>
    <d v="2025-07-26T06:49:44"/>
    <s v="Electronics"/>
    <s v="Apple 2024 MacBook Air 13"/>
    <s v="Complete"/>
    <s v="Valid"/>
    <s v="High(4-5)"/>
    <s v="AHGFSROFGU4VL4HCMBLQLLMJB5IA"/>
    <x v="0"/>
    <x v="0"/>
    <x v="6"/>
    <s v="July"/>
    <x v="2"/>
  </r>
  <r>
    <s v="AG4FLEOB457KR7P32ZFYATLQ26PA"/>
    <s v="PROD976"/>
    <x v="0"/>
    <d v="2025-07-26T21:10:52"/>
    <s v="Electronics"/>
    <s v="Mackbook"/>
    <s v="Complete"/>
    <s v="Valid"/>
    <s v="High(4-5)"/>
    <s v="AG4FLEOB457KR7P32ZFYATLQ26PA"/>
    <x v="0"/>
    <x v="0"/>
    <x v="6"/>
    <s v="July"/>
    <x v="2"/>
  </r>
  <r>
    <s v="AENZHDWOGSJ2P3IYHTC6IXR6R3FQ"/>
    <s v="PROD977"/>
    <x v="0"/>
    <d v="2025-07-26T21:32:44"/>
    <s v="Electronics"/>
    <s v="Mi primer Macbook, excelente experiencia!"/>
    <s v="Complete"/>
    <s v="Valid"/>
    <s v="High(4-5)"/>
    <s v="AENZHDWOGSJ2P3IYHTC6IXR6R3FQ"/>
    <x v="0"/>
    <x v="0"/>
    <x v="6"/>
    <s v="July"/>
    <x v="2"/>
  </r>
  <r>
    <s v="AGWHX6MP7UNEKJIVGJWPH2LVTTZQ"/>
    <s v="PROD978"/>
    <x v="0"/>
    <d v="2025-07-27T05:43:13"/>
    <s v="Electronics"/>
    <s v="Must buy!!)"/>
    <s v="Complete"/>
    <s v="Valid"/>
    <s v="High(4-5)"/>
    <s v="AGWHX6MP7UNEKJIVGJWPH2LVTTZQ"/>
    <x v="0"/>
    <x v="0"/>
    <x v="6"/>
    <s v="July"/>
    <x v="2"/>
  </r>
  <r>
    <s v="AF77AOMS535XZ2IBN7RMLZSA2P5A"/>
    <s v="PROD979"/>
    <x v="0"/>
    <d v="2025-07-27T10:23:35"/>
    <s v="Electronics"/>
    <s v="This laptop is AMAZING! (Silver MacBook Air M3 16GB RAM, 256 GB Storage)"/>
    <s v="Complete"/>
    <s v="Valid"/>
    <s v="High(4-5)"/>
    <s v="AF77AOMS535XZ2IBN7RMLZSA2P5A"/>
    <x v="0"/>
    <x v="0"/>
    <x v="6"/>
    <s v="July"/>
    <x v="2"/>
  </r>
  <r>
    <s v="AFOOGDCBAV35VOBPVM5DKIJPC6DQ"/>
    <s v="PROD980"/>
    <x v="0"/>
    <d v="2025-07-27T10:29:59"/>
    <s v="Electronics"/>
    <s v="Tool for life"/>
    <s v="Complete"/>
    <s v="Valid"/>
    <s v="High(4-5)"/>
    <s v="AFOOGDCBAV35VOBPVM5DKIJPC6DQ"/>
    <x v="0"/>
    <x v="0"/>
    <x v="6"/>
    <s v="July"/>
    <x v="2"/>
  </r>
  <r>
    <s v="AFR5NLVAZXOSQO3ZMKBLPOBGD24A"/>
    <s v="PROD981"/>
    <x v="0"/>
    <d v="2025-07-27T10:32:40"/>
    <s v="Electronics"/>
    <s v="It's exactly as you expect"/>
    <s v="Complete"/>
    <s v="Valid"/>
    <s v="High(4-5)"/>
    <s v="AFR5NLVAZXOSQO3ZMKBLPOBGD24A"/>
    <x v="0"/>
    <x v="0"/>
    <x v="6"/>
    <s v="July"/>
    <x v="2"/>
  </r>
  <r>
    <s v="AF4URZQ7EEBXJCSFE7T2UABNSMEA"/>
    <s v="PROD982"/>
    <x v="0"/>
    <d v="2025-07-28T02:36:50"/>
    <s v="Electronics"/>
    <s v="Great packing"/>
    <s v="Complete"/>
    <s v="Valid"/>
    <s v="High(4-5)"/>
    <s v="AF4URZQ7EEBXJCSFE7T2UABNSMEA"/>
    <x v="0"/>
    <x v="0"/>
    <x v="6"/>
    <s v="July"/>
    <x v="2"/>
  </r>
  <r>
    <s v="AG33LHMMBEHOV7SKJUSI2IJYOKZQ"/>
    <s v="PROD983"/>
    <x v="0"/>
    <d v="2025-07-28T05:53:34"/>
    <s v="Electronics"/>
    <s v="Excellent laptop!"/>
    <s v="Complete"/>
    <s v="Valid"/>
    <s v="High(4-5)"/>
    <s v="AG33LHMMBEHOV7SKJUSI2IJYOKZQ"/>
    <x v="0"/>
    <x v="0"/>
    <x v="6"/>
    <s v="July"/>
    <x v="2"/>
  </r>
  <r>
    <s v="AE7RO2OXYAJQ622LXXAW3TDZLI2A"/>
    <s v="PROD984"/>
    <x v="0"/>
    <d v="2025-07-28T06:00:29"/>
    <s v="Electronics"/>
    <s v="LOVE My MacBook"/>
    <s v="Complete"/>
    <s v="Valid"/>
    <s v="High(4-5)"/>
    <s v="AE7RO2OXYAJQ622LXXAW3TDZLI2A"/>
    <x v="0"/>
    <x v="0"/>
    <x v="6"/>
    <s v="July"/>
    <x v="2"/>
  </r>
  <r>
    <s v="AH2MWXBEBHXUASIYR5TXPWCW3CLA"/>
    <s v="PROD985"/>
    <x v="0"/>
    <d v="2025-07-28T06:32:43"/>
    <s v="Electronics"/>
    <s v="Perfect laptop"/>
    <s v="Complete"/>
    <s v="Valid"/>
    <s v="High(4-5)"/>
    <s v="AH2MWXBEBHXUASIYR5TXPWCW3CLA"/>
    <x v="0"/>
    <x v="0"/>
    <x v="6"/>
    <s v="July"/>
    <x v="2"/>
  </r>
  <r>
    <s v="AH6WA2PDT6F7CB5BQGRY5XEZSHFA"/>
    <s v="PROD986"/>
    <x v="0"/>
    <d v="2025-07-28T12:55:34"/>
    <s v="Electronics"/>
    <s v="Hermosa MacBook"/>
    <s v="Complete"/>
    <s v="Valid"/>
    <s v="High(4-5)"/>
    <s v="AH6WA2PDT6F7CB5BQGRY5XEZSHFA"/>
    <x v="0"/>
    <x v="0"/>
    <x v="6"/>
    <s v="July"/>
    <x v="2"/>
  </r>
  <r>
    <s v="AGEOPVR2EZFXK4VKO4J5AE6LORIA"/>
    <s v="PROD987"/>
    <x v="0"/>
    <d v="2025-07-28T19:06:57"/>
    <s v="Electronics"/>
    <s v="Wonderful"/>
    <s v="Complete"/>
    <s v="Valid"/>
    <s v="High(4-5)"/>
    <s v="AGEOPVR2EZFXK4VKO4J5AE6LORIA"/>
    <x v="1"/>
    <x v="0"/>
    <x v="6"/>
    <s v="July"/>
    <x v="2"/>
  </r>
  <r>
    <s v="AHIGMCV3ATOA5CDR6FJHGX7UI3HA"/>
    <s v="PROD988"/>
    <x v="1"/>
    <d v="2025-07-29T00:08:06"/>
    <s v="Electronics"/>
    <s v="High quality but questionable value and compatibility"/>
    <s v="Complete"/>
    <s v="Valid"/>
    <s v="High(4-5)"/>
    <s v="AHIGMCV3ATOA5CDR6FJHGX7UI3HA"/>
    <x v="0"/>
    <x v="0"/>
    <x v="6"/>
    <s v="July"/>
    <x v="2"/>
  </r>
  <r>
    <s v="AHKDLVGZVYRCJRG34FUHTX5VEI7A"/>
    <s v="PROD989"/>
    <x v="0"/>
    <d v="2025-07-29T00:34:45"/>
    <s v="Electronics"/>
    <s v="Savings"/>
    <s v="Complete"/>
    <s v="Valid"/>
    <s v="High(4-5)"/>
    <s v="AHKDLVGZVYRCJRG34FUHTX5VEI7A"/>
    <x v="0"/>
    <x v="0"/>
    <x v="6"/>
    <s v="July"/>
    <x v="2"/>
  </r>
  <r>
    <s v="AEGS2YGZJITSAGADUH4OGBQM3PVQ"/>
    <s v="PROD990"/>
    <x v="0"/>
    <d v="2025-07-29T02:44:10"/>
    <s v="Electronics"/>
    <s v="Excellent As Always!"/>
    <s v="Complete"/>
    <s v="Valid"/>
    <s v="High(4-5)"/>
    <s v="AEGS2YGZJITSAGADUH4OGBQM3PVQ"/>
    <x v="0"/>
    <x v="0"/>
    <x v="6"/>
    <s v="July"/>
    <x v="2"/>
  </r>
  <r>
    <s v="AH3IK3CM7SADBIO4W7LTCJUBXIYQ"/>
    <s v="PROD991"/>
    <x v="0"/>
    <d v="2025-07-29T03:56:05"/>
    <s v="Electronics"/>
    <s v="Good product"/>
    <s v="Complete"/>
    <s v="Valid"/>
    <s v="High(4-5)"/>
    <s v="AH3IK3CM7SADBIO4W7LTCJUBXIYQ"/>
    <x v="0"/>
    <x v="0"/>
    <x v="6"/>
    <s v="July"/>
    <x v="2"/>
  </r>
  <r>
    <s v="AGVQV5XRIRTWMH2UYPNJK3654AZA"/>
    <s v="PROD992"/>
    <x v="0"/>
    <d v="2025-07-29T07:37:56"/>
    <s v="Electronics"/>
    <s v="Very happy with my purchase"/>
    <s v="Complete"/>
    <s v="Valid"/>
    <s v="High(4-5)"/>
    <s v="AGVQV5XRIRTWMH2UYPNJK3654AZA"/>
    <x v="0"/>
    <x v="0"/>
    <x v="6"/>
    <s v="July"/>
    <x v="2"/>
  </r>
  <r>
    <s v="AGNQEMYFUGKD2MIZJFDEAVL5WNPQ"/>
    <s v="PROD993"/>
    <x v="0"/>
    <d v="2025-07-29T10:01:28"/>
    <s v="Electronics"/>
    <s v="Itâ€™s a McAir"/>
    <s v="Complete"/>
    <s v="Valid"/>
    <s v="High(4-5)"/>
    <s v="AGNQEMYFUGKD2MIZJFDEAVL5WNPQ"/>
    <x v="0"/>
    <x v="0"/>
    <x v="6"/>
    <s v="July"/>
    <x v="2"/>
  </r>
  <r>
    <s v="AG434MWN2SBFXEHDAMOU2NX6C36A"/>
    <s v="PROD994"/>
    <x v="0"/>
    <d v="2025-07-29T10:36:13"/>
    <s v="Electronics"/>
    <s v="Awesome deal! Battery life is great!"/>
    <s v="Complete"/>
    <s v="Valid"/>
    <s v="High(4-5)"/>
    <s v="AG434MWN2SBFXEHDAMOU2NX6C36A"/>
    <x v="0"/>
    <x v="0"/>
    <x v="6"/>
    <s v="July"/>
    <x v="2"/>
  </r>
  <r>
    <s v="AE7JV5FJHVFKWRQF4UYSB2I6EYOQ"/>
    <s v="PROD995"/>
    <x v="0"/>
    <d v="2025-07-29T11:22:36"/>
    <s v="Electronics"/>
    <s v="Best laptop by far"/>
    <s v="Complete"/>
    <s v="Valid"/>
    <s v="High(4-5)"/>
    <s v="AE7JV5FJHVFKWRQF4UYSB2I6EYOQ"/>
    <x v="0"/>
    <x v="0"/>
    <x v="6"/>
    <s v="July"/>
    <x v="2"/>
  </r>
  <r>
    <s v="AG5PKEF3DJBU4SKGSBVTPL6H5W7A"/>
    <s v="PROD996"/>
    <x v="0"/>
    <d v="2025-07-29T11:38:40"/>
    <s v="Electronics"/>
    <s v="Great"/>
    <s v="Complete"/>
    <s v="Valid"/>
    <s v="High(4-5)"/>
    <s v="AG5PKEF3DJBU4SKGSBVTPL6H5W7A"/>
    <x v="0"/>
    <x v="0"/>
    <x v="6"/>
    <s v="July"/>
    <x v="2"/>
  </r>
  <r>
    <s v="AEODWJOY4NFDM5HY564OTZOIYGRQ"/>
    <s v="PROD997"/>
    <x v="0"/>
    <d v="2025-07-29T11:44:59"/>
    <s v="Electronics"/>
    <s v="Amazing!"/>
    <s v="Complete"/>
    <s v="Valid"/>
    <s v="High(4-5)"/>
    <s v="AEODWJOY4NFDM5HY564OTZOIYGRQ"/>
    <x v="0"/>
    <x v="0"/>
    <x v="6"/>
    <s v="July"/>
    <x v="2"/>
  </r>
  <r>
    <s v="AHO2P2IK4C6KTPAREMJWXPOUGCYA"/>
    <s v="PROD998"/>
    <x v="0"/>
    <d v="2025-07-29T16:59:34"/>
    <s v="Electronics"/>
    <s v="Smoth working"/>
    <s v="Complete"/>
    <s v="Valid"/>
    <s v="High(4-5)"/>
    <s v="AHO2P2IK4C6KTPAREMJWXPOUGCYA"/>
    <x v="0"/>
    <x v="0"/>
    <x v="6"/>
    <s v="July"/>
    <x v="2"/>
  </r>
  <r>
    <s v="AHTOVTXBT5PGIUX7NEYHM34KTGNA"/>
    <s v="PROD999"/>
    <x v="0"/>
    <d v="2025-07-29T18:35:01"/>
    <s v="Electronics"/>
    <s v="Highly satisfied"/>
    <s v="Complete"/>
    <s v="Valid"/>
    <s v="High(4-5)"/>
    <s v="AHTOVTXBT5PGIUX7NEYHM34KTGNA"/>
    <x v="0"/>
    <x v="0"/>
    <x v="6"/>
    <s v="July"/>
    <x v="2"/>
  </r>
  <r>
    <s v="AHKA2ZJ7EEA77O5KYHOHDCFOL65A"/>
    <s v="PROD1000"/>
    <x v="0"/>
    <d v="2025-07-29T22:38:41"/>
    <s v="Electronics"/>
    <s v="Great Apple laptop for college"/>
    <s v="Complete"/>
    <s v="Valid"/>
    <s v="High(4-5)"/>
    <s v="AHKA2ZJ7EEA77O5KYHOHDCFOL65A"/>
    <x v="0"/>
    <x v="0"/>
    <x v="6"/>
    <s v="July"/>
    <x v="2"/>
  </r>
  <r>
    <s v="AFYVXLL65TGWLROSQG5D56D2ZK2A"/>
    <s v="PROD1001"/>
    <x v="0"/>
    <d v="2025-07-30T02:38:05"/>
    <s v="Electronics"/>
    <s v="Love it."/>
    <s v="Complete"/>
    <s v="Valid"/>
    <s v="High(4-5)"/>
    <s v="AFYVXLL65TGWLROSQG5D56D2ZK2A"/>
    <x v="0"/>
    <x v="0"/>
    <x v="6"/>
    <s v="July"/>
    <x v="2"/>
  </r>
  <r>
    <s v="AGYS3EX752FXXB2RGF6RICQQ55EQ"/>
    <s v="PROD1002"/>
    <x v="0"/>
    <d v="2025-07-30T13:37:32"/>
    <s v="Electronics"/>
    <s v="great product no complains"/>
    <s v="Complete"/>
    <s v="Valid"/>
    <s v="High(4-5)"/>
    <s v="AGYS3EX752FXXB2RGF6RICQQ55EQ"/>
    <x v="0"/>
    <x v="0"/>
    <x v="6"/>
    <s v="July"/>
    <x v="2"/>
  </r>
  <r>
    <s v="AHBGIMFC7IYAJ4SQ5ETOEEE5YR4Q"/>
    <s v="PROD1003"/>
    <x v="0"/>
    <d v="2025-07-30T17:20:19"/>
    <s v="Electronics"/>
    <s v="Loving it"/>
    <s v="Complete"/>
    <s v="Valid"/>
    <s v="High(4-5)"/>
    <s v="AHBGIMFC7IYAJ4SQ5ETOEEE5YR4Q"/>
    <x v="0"/>
    <x v="0"/>
    <x v="6"/>
    <s v="July"/>
    <x v="2"/>
  </r>
  <r>
    <s v="AG5BI7J4BGMBNWNV3V2H3FT3MTYQ"/>
    <s v="PROD1004"/>
    <x v="0"/>
    <d v="2025-07-30T17:30:08"/>
    <s v="Electronics"/>
    <s v="Perfect"/>
    <s v="Complete"/>
    <s v="Valid"/>
    <s v="High(4-5)"/>
    <s v="AG5BI7J4BGMBNWNV3V2H3FT3MTYQ"/>
    <x v="0"/>
    <x v="0"/>
    <x v="6"/>
    <s v="July"/>
    <x v="2"/>
  </r>
  <r>
    <s v="AEQ5AJA4J534A7HW7333NFMBOUPA"/>
    <s v="PROD1005"/>
    <x v="0"/>
    <d v="2025-07-30T23:09:30"/>
    <s v="Electronics"/>
    <s v="Must buy if youâ€™re a Mac person"/>
    <s v="Complete"/>
    <s v="Valid"/>
    <s v="High(4-5)"/>
    <s v="AEQ5AJA4J534A7HW7333NFMBOUPA"/>
    <x v="0"/>
    <x v="0"/>
    <x v="6"/>
    <s v="July"/>
    <x v="2"/>
  </r>
  <r>
    <s v="AEHYIFHH2KXVW65TW4FQSMPDODWA"/>
    <s v="PROD1006"/>
    <x v="0"/>
    <d v="2025-07-31T01:08:07"/>
    <s v="Electronics"/>
    <s v="Great laptop !"/>
    <s v="Complete"/>
    <s v="Valid"/>
    <s v="High(4-5)"/>
    <s v="AEHYIFHH2KXVW65TW4FQSMPDODWA"/>
    <x v="0"/>
    <x v="0"/>
    <x v="6"/>
    <s v="July"/>
    <x v="2"/>
  </r>
  <r>
    <s v="AHNHVMQPQBVEGCZDBQYFGB7Y5GDA"/>
    <s v="PROD1007"/>
    <x v="1"/>
    <d v="2025-07-31T11:41:21"/>
    <s v="Electronics"/>
    <s v="Misleading info"/>
    <s v="Complete"/>
    <s v="Valid"/>
    <s v="High(4-5)"/>
    <s v="AHNHVMQPQBVEGCZDBQYFGB7Y5GDA"/>
    <x v="0"/>
    <x v="0"/>
    <x v="6"/>
    <s v="July"/>
    <x v="2"/>
  </r>
  <r>
    <s v="AFNEXSZAYPHWNZIYKECHZAGXOBNA"/>
    <s v="PROD1008"/>
    <x v="0"/>
    <d v="2025-07-31T15:13:21"/>
    <s v="beauty and personal care"/>
    <s v="BEST MASCARA HANDS DOWN ðŸ‘ðŸ‘"/>
    <s v="Complete"/>
    <s v="Valid"/>
    <s v="High(4-5)"/>
    <s v="AFNEXSZAYPHWNZIYKECHZAGXOBNA"/>
    <x v="0"/>
    <x v="0"/>
    <x v="6"/>
    <s v="July"/>
    <x v="2"/>
  </r>
  <r>
    <s v="AFEB34TIHJOOIXVVMGCNV4PADGZA"/>
    <s v="PROD1009"/>
    <x v="0"/>
    <d v="2025-07-31T19:11:04"/>
    <s v="beauty and personal care"/>
    <s v="Great surprise!"/>
    <s v="Complete"/>
    <s v="Valid"/>
    <s v="High(4-5)"/>
    <s v="AFEB34TIHJOOIXVVMGCNV4PADGZA"/>
    <x v="0"/>
    <x v="0"/>
    <x v="6"/>
    <s v="July"/>
    <x v="2"/>
  </r>
  <r>
    <s v="AFMEGD3FKC6KK6Z46OG7FSR7QV2Q"/>
    <s v="PROD1010"/>
    <x v="1"/>
    <d v="2025-07-31T21:16:12"/>
    <s v="beauty and personal care"/>
    <s v="Fabulous mascara but not smudge proof for me :("/>
    <s v="Complete"/>
    <s v="Valid"/>
    <s v="High(4-5)"/>
    <s v="AFMEGD3FKC6KK6Z46OG7FSR7QV2Q"/>
    <x v="0"/>
    <x v="0"/>
    <x v="6"/>
    <s v="July"/>
    <x v="2"/>
  </r>
  <r>
    <s v="AGGOGJYH5RMDPORIFIEFCOXHZX3Q"/>
    <s v="PROD1011"/>
    <x v="0"/>
    <d v="2025-08-01T02:19:19"/>
    <s v="beauty and personal care"/>
    <s v="The BEST mascara on the market!"/>
    <s v="Complete"/>
    <s v="Valid"/>
    <s v="High(4-5)"/>
    <s v="AGGOGJYH5RMDPORIFIEFCOXHZX3Q"/>
    <x v="0"/>
    <x v="0"/>
    <x v="7"/>
    <s v="August"/>
    <x v="2"/>
  </r>
  <r>
    <s v="AEAQVTK4XALATO7CSHNIBHEP2YWA"/>
    <s v="PROD1012"/>
    <x v="0"/>
    <d v="2025-08-01T06:39:50"/>
    <s v="beauty and personal care"/>
    <s v="Close to best!"/>
    <s v="Complete"/>
    <s v="Valid"/>
    <s v="High(4-5)"/>
    <s v="AEAQVTK4XALATO7CSHNIBHEP2YWA"/>
    <x v="0"/>
    <x v="0"/>
    <x v="7"/>
    <s v="August"/>
    <x v="2"/>
  </r>
  <r>
    <s v="AFXSVVQMLLWQHQYCJS7Y7ANKQ4IQ"/>
    <s v="PROD1013"/>
    <x v="0"/>
    <d v="2025-08-01T18:32:12"/>
    <s v="beauty and personal care"/>
    <s v="My new go-to mascara for life!!"/>
    <s v="Complete"/>
    <s v="Valid"/>
    <s v="High(4-5)"/>
    <s v="AFXSVVQMLLWQHQYCJS7Y7ANKQ4IQ"/>
    <x v="0"/>
    <x v="0"/>
    <x v="7"/>
    <s v="August"/>
    <x v="2"/>
  </r>
  <r>
    <s v="AFAMNGMHAEER4UVYC6N4FQZIKDPA"/>
    <s v="PROD1014"/>
    <x v="1"/>
    <d v="2025-08-01T19:08:41"/>
    <s v="beauty and personal care"/>
    <s v="Didn't get color I ordered"/>
    <s v="Complete"/>
    <s v="Valid"/>
    <s v="High(4-5)"/>
    <s v="AFAMNGMHAEER4UVYC6N4FQZIKDPA"/>
    <x v="0"/>
    <x v="0"/>
    <x v="7"/>
    <s v="August"/>
    <x v="2"/>
  </r>
  <r>
    <s v="AGD4RQ3GXVHFWLWUMUJEPBZFQVRA"/>
    <s v="PROD1015"/>
    <x v="0"/>
    <d v="2025-08-02T07:05:53"/>
    <s v="beauty and personal care"/>
    <s v="Good for the price"/>
    <s v="Complete"/>
    <s v="Valid"/>
    <s v="High(4-5)"/>
    <s v="AGD4RQ3GXVHFWLWUMUJEPBZFQVRA"/>
    <x v="0"/>
    <x v="0"/>
    <x v="7"/>
    <s v="August"/>
    <x v="2"/>
  </r>
  <r>
    <s v="AGUF7XAJA5H5SOQM76GSJMLGS3HQ"/>
    <s v="PROD1016"/>
    <x v="1"/>
    <d v="2025-08-02T12:32:27"/>
    <s v="beauty and personal care"/>
    <s v="Great product for the price."/>
    <s v="Complete"/>
    <s v="Valid"/>
    <s v="High(4-5)"/>
    <s v="AGUF7XAJA5H5SOQM76GSJMLGS3HQ"/>
    <x v="0"/>
    <x v="0"/>
    <x v="7"/>
    <s v="August"/>
    <x v="2"/>
  </r>
  <r>
    <s v="AHIEZM7X64E6QNWBUZACGI6R5EEA"/>
    <s v="PROD1017"/>
    <x v="1"/>
    <d v="2025-08-02T15:16:19"/>
    <s v="beauty and personal care"/>
    <s v="Surprised!"/>
    <s v="Complete"/>
    <s v="Valid"/>
    <s v="High(4-5)"/>
    <s v="AHIEZM7X64E6QNWBUZACGI6R5EEA"/>
    <x v="0"/>
    <x v="0"/>
    <x v="7"/>
    <s v="August"/>
    <x v="2"/>
  </r>
  <r>
    <s v="AFQDOUNPCWVWCE67O5XL42O4PFVQ"/>
    <s v="PROD1018"/>
    <x v="0"/>
    <d v="2025-08-02T17:24:13"/>
    <s v="beauty and personal care"/>
    <s v="BEST MASCARA EVERâ€¦. And Iâ€™ve tried most"/>
    <s v="Complete"/>
    <s v="Valid"/>
    <s v="High(4-5)"/>
    <s v="AFQDOUNPCWVWCE67O5XL42O4PFVQ"/>
    <x v="0"/>
    <x v="0"/>
    <x v="7"/>
    <s v="August"/>
    <x v="2"/>
  </r>
  <r>
    <s v="AHEAZI2D2OWKDORUE5RLEP4KWNRA"/>
    <s v="PROD1019"/>
    <x v="0"/>
    <d v="2025-08-02T17:59:32"/>
    <s v="beauty and personal care"/>
    <s v="Amazing!"/>
    <s v="Complete"/>
    <s v="Valid"/>
    <s v="High(4-5)"/>
    <s v="AHEAZI2D2OWKDORUE5RLEP4KWNRA"/>
    <x v="0"/>
    <x v="0"/>
    <x v="7"/>
    <s v="August"/>
    <x v="2"/>
  </r>
  <r>
    <s v="AE6IEYBCCMZQZE7VT6T2HWT7RVYQ"/>
    <s v="PROD1020"/>
    <x v="0"/>
    <d v="2025-08-02T22:11:30"/>
    <s v="beauty and personal care"/>
    <s v="AWESOME BUDGET FRIENDLY MASCARA!"/>
    <s v="Complete"/>
    <s v="Valid"/>
    <s v="High(4-5)"/>
    <s v="AE6IEYBCCMZQZE7VT6T2HWT7RVYQ"/>
    <x v="0"/>
    <x v="0"/>
    <x v="7"/>
    <s v="August"/>
    <x v="2"/>
  </r>
  <r>
    <s v="AGOKA2FGSZ7EYDF3UT6L43C4NJIQ"/>
    <s v="PROD1021"/>
    <x v="0"/>
    <d v="2025-08-03T02:09:46"/>
    <s v="beauty and personal care"/>
    <s v="The best mascara I've ever used, bar none."/>
    <s v="Complete"/>
    <s v="Valid"/>
    <s v="High(4-5)"/>
    <s v="AGOKA2FGSZ7EYDF3UT6L43C4NJIQ"/>
    <x v="0"/>
    <x v="0"/>
    <x v="7"/>
    <s v="August"/>
    <x v="2"/>
  </r>
  <r>
    <s v="AE6RWHWWNGTJY4AZE5JSBN3G34VA"/>
    <s v="PROD1022"/>
    <x v="0"/>
    <d v="2025-08-03T06:02:03"/>
    <s v="beauty and personal care"/>
    <s v="Best Mascara!"/>
    <s v="Complete"/>
    <s v="Valid"/>
    <s v="High(4-5)"/>
    <s v="AE6RWHWWNGTJY4AZE5JSBN3G34VA"/>
    <x v="0"/>
    <x v="0"/>
    <x v="7"/>
    <s v="August"/>
    <x v="2"/>
  </r>
  <r>
    <s v="AGHN3BRCASPFPKL6JNUAZ2ADQA5Q"/>
    <s v="PROD1023"/>
    <x v="0"/>
    <d v="2025-08-03T08:14:35"/>
    <s v="beauty and personal care"/>
    <s v="Quality is exceptional. Price can't be beat."/>
    <s v="Complete"/>
    <s v="Valid"/>
    <s v="High(4-5)"/>
    <s v="AGHN3BRCASPFPKL6JNUAZ2ADQA5Q"/>
    <x v="0"/>
    <x v="0"/>
    <x v="7"/>
    <s v="August"/>
    <x v="2"/>
  </r>
  <r>
    <s v="AHUNCBP2CDXAN6TRWUMCGM6O6MMA"/>
    <s v="PROD1024"/>
    <x v="1"/>
    <d v="2025-08-03T08:56:26"/>
    <s v="beauty and personal care"/>
    <s v="Loving it!"/>
    <s v="Complete"/>
    <s v="Valid"/>
    <s v="High(4-5)"/>
    <s v="AHUNCBP2CDXAN6TRWUMCGM6O6MMA"/>
    <x v="0"/>
    <x v="0"/>
    <x v="7"/>
    <s v="August"/>
    <x v="2"/>
  </r>
  <r>
    <s v="AH7KLKD3O3DKAIML3OFINI5RHJKA"/>
    <s v="PROD1025"/>
    <x v="0"/>
    <d v="2025-08-03T09:23:29"/>
    <s v="beauty and personal care"/>
    <s v="Brown Essence Princess Mascara is Gorgeous"/>
    <s v="Complete"/>
    <s v="Valid"/>
    <s v="High(4-5)"/>
    <s v="AH7KLKD3O3DKAIML3OFINI5RHJKA"/>
    <x v="0"/>
    <x v="0"/>
    <x v="7"/>
    <s v="August"/>
    <x v="2"/>
  </r>
  <r>
    <s v="AHMIHDCA4BT3FTBR5PGPWESKAHLA"/>
    <s v="PROD1026"/>
    <x v="1"/>
    <d v="2025-08-03T11:21:22"/>
    <s v="beauty and personal care"/>
    <s v="Great for the price!!!"/>
    <s v="Complete"/>
    <s v="Valid"/>
    <s v="High(4-5)"/>
    <s v="AHMIHDCA4BT3FTBR5PGPWESKAHLA"/>
    <x v="0"/>
    <x v="0"/>
    <x v="7"/>
    <s v="August"/>
    <x v="2"/>
  </r>
  <r>
    <s v="AGZIAEWWCERFSMB3M5UJGWYNRFWQ"/>
    <s v="PROD1027"/>
    <x v="0"/>
    <d v="2025-08-03T13:54:25"/>
    <s v="beauty and personal care"/>
    <s v="The Hype Is Real!"/>
    <s v="Complete"/>
    <s v="Valid"/>
    <s v="High(4-5)"/>
    <s v="AGZIAEWWCERFSMB3M5UJGWYNRFWQ"/>
    <x v="0"/>
    <x v="0"/>
    <x v="7"/>
    <s v="August"/>
    <x v="2"/>
  </r>
  <r>
    <s v="AHPPR7OBSCWWNKOJ6CGWSDC2ACIQ"/>
    <s v="PROD1028"/>
    <x v="0"/>
    <d v="2025-08-03T20:25:05"/>
    <s v="beauty and personal care"/>
    <s v="Great Lightweight Moisturizer!"/>
    <s v="Complete"/>
    <s v="Valid"/>
    <s v="High(4-5)"/>
    <s v="AHPPR7OBSCWWNKOJ6CGWSDC2ACIQ"/>
    <x v="0"/>
    <x v="0"/>
    <x v="7"/>
    <s v="August"/>
    <x v="2"/>
  </r>
  <r>
    <s v="AFT377GADXPAY7MU22A5F7GNLITA"/>
    <s v="PROD1029"/>
    <x v="0"/>
    <d v="2025-08-03T20:26:20"/>
    <s v="beauty and personal care"/>
    <s v="JUST TRIED LAST NIGHT LOVE IT!"/>
    <s v="Complete"/>
    <s v="Valid"/>
    <s v="High(4-5)"/>
    <s v="AFT377GADXPAY7MU22A5F7GNLITA"/>
    <x v="0"/>
    <x v="0"/>
    <x v="7"/>
    <s v="August"/>
    <x v="2"/>
  </r>
  <r>
    <s v="AELZ6AWXW5ON3SLFQ27VFDN4XAFA"/>
    <s v="PROD1030"/>
    <x v="0"/>
    <d v="2025-08-03T21:40:45"/>
    <s v="beauty and personal care"/>
    <s v="Goes On Smooth and Feels Light"/>
    <s v="Complete"/>
    <s v="Valid"/>
    <s v="High(4-5)"/>
    <s v="AELZ6AWXW5ON3SLFQ27VFDN4XAFA"/>
    <x v="0"/>
    <x v="0"/>
    <x v="7"/>
    <s v="August"/>
    <x v="2"/>
  </r>
  <r>
    <s v="AFK5ANXXXLOKB2VUYKIWB6AN2M4A"/>
    <s v="PROD1031"/>
    <x v="1"/>
    <d v="2025-08-03T22:44:30"/>
    <s v="beauty and personal care"/>
    <s v="Good, lightweight face cream"/>
    <s v="Complete"/>
    <s v="Valid"/>
    <s v="High(4-5)"/>
    <s v="AFK5ANXXXLOKB2VUYKIWB6AN2M4A"/>
    <x v="0"/>
    <x v="0"/>
    <x v="7"/>
    <s v="August"/>
    <x v="2"/>
  </r>
  <r>
    <s v="AEQSZQDVDGDHOVZUYCJ6ETJ5S3YQ"/>
    <s v="PROD1032"/>
    <x v="0"/>
    <d v="2025-08-04T02:55:22"/>
    <s v="beauty and personal care"/>
    <s v="Great Product and it works well"/>
    <s v="Complete"/>
    <s v="Valid"/>
    <s v="High(4-5)"/>
    <s v="AEQSZQDVDGDHOVZUYCJ6ETJ5S3YQ"/>
    <x v="0"/>
    <x v="0"/>
    <x v="7"/>
    <s v="August"/>
    <x v="2"/>
  </r>
  <r>
    <s v="AEJHXWUAOTEDDP6VAXV4KX6M6CDQ"/>
    <s v="PROD1033"/>
    <x v="0"/>
    <d v="2025-08-04T07:29:55"/>
    <s v="beauty and personal care"/>
    <s v="Moisturizer"/>
    <s v="Complete"/>
    <s v="Valid"/>
    <s v="High(4-5)"/>
    <s v="AEJHXWUAOTEDDP6VAXV4KX6M6CDQ"/>
    <x v="0"/>
    <x v="0"/>
    <x v="7"/>
    <s v="August"/>
    <x v="2"/>
  </r>
  <r>
    <s v="AGLFLQZIC3LEPPEU56QUX7DS27CQ"/>
    <s v="PROD1034"/>
    <x v="0"/>
    <d v="2025-08-04T09:16:04"/>
    <s v="beauty and personal care"/>
    <s v="Its a 10"/>
    <s v="Complete"/>
    <s v="Valid"/>
    <s v="High(4-5)"/>
    <s v="AGLFLQZIC3LEPPEU56QUX7DS27CQ"/>
    <x v="0"/>
    <x v="0"/>
    <x v="7"/>
    <s v="August"/>
    <x v="2"/>
  </r>
  <r>
    <s v="AESJWOIHXOVKMSOSCNMI6AXWCZWA"/>
    <s v="PROD1035"/>
    <x v="2"/>
    <d v="2025-08-04T14:37:02"/>
    <s v="beauty and personal care"/>
    <s v="Slow results"/>
    <s v="Complete"/>
    <s v="Valid"/>
    <s v="Medium(3)"/>
    <s v="AESJWOIHXOVKMSOSCNMI6AXWCZWA"/>
    <x v="0"/>
    <x v="0"/>
    <x v="7"/>
    <s v="August"/>
    <x v="2"/>
  </r>
  <r>
    <s v="AEKSCLBYXGE77Q27KGZOSJXVFT5Q"/>
    <s v="PROD1036"/>
    <x v="0"/>
    <d v="2025-08-04T20:08:10"/>
    <s v="beauty and personal care"/>
    <s v="Wow!  Love it!"/>
    <s v="Complete"/>
    <s v="Valid"/>
    <s v="High(4-5)"/>
    <s v="AEKSCLBYXGE77Q27KGZOSJXVFT5Q"/>
    <x v="0"/>
    <x v="0"/>
    <x v="7"/>
    <s v="August"/>
    <x v="2"/>
  </r>
  <r>
    <s v="AGDJUAZTNRGPWLLVWAOQ4ACIVASA"/>
    <s v="PROD1037"/>
    <x v="0"/>
    <d v="2025-08-04T20:20:52"/>
    <s v="beauty and personal care"/>
    <s v="Love this stuff"/>
    <s v="Complete"/>
    <s v="Valid"/>
    <s v="High(4-5)"/>
    <s v="AGDJUAZTNRGPWLLVWAOQ4ACIVASA"/>
    <x v="0"/>
    <x v="0"/>
    <x v="7"/>
    <s v="August"/>
    <x v="2"/>
  </r>
  <r>
    <s v="AFWVDCARVINQF3GFHTPWLPVB4XMA"/>
    <s v="PROD1038"/>
    <x v="0"/>
    <d v="2025-08-05T07:08:52"/>
    <s v="beauty and personal care"/>
    <s v="Glowing"/>
    <s v="Complete"/>
    <s v="Valid"/>
    <s v="High(4-5)"/>
    <s v="AFWVDCARVINQF3GFHTPWLPVB4XMA"/>
    <x v="0"/>
    <x v="0"/>
    <x v="7"/>
    <s v="August"/>
    <x v="2"/>
  </r>
  <r>
    <s v="AEHSDNIH7JF3CGIXNJ6HT2RLZXYQ"/>
    <s v="PROD1039"/>
    <x v="0"/>
    <d v="2025-08-05T11:23:54"/>
    <s v="beauty and personal care"/>
    <s v="Radiant Skin"/>
    <s v="Complete"/>
    <s v="Valid"/>
    <s v="High(4-5)"/>
    <s v="AEHSDNIH7JF3CGIXNJ6HT2RLZXYQ"/>
    <x v="0"/>
    <x v="0"/>
    <x v="7"/>
    <s v="August"/>
    <x v="2"/>
  </r>
  <r>
    <s v="AG2I3DMJL4VX2AWOQ2MAJ4F4MHHA"/>
    <s v="PROD1040"/>
    <x v="1"/>
    <d v="2025-08-05T17:37:03"/>
    <s v="beauty and personal care"/>
    <s v="Nice"/>
    <s v="Complete"/>
    <s v="Valid"/>
    <s v="High(4-5)"/>
    <s v="AG2I3DMJL4VX2AWOQ2MAJ4F4MHHA"/>
    <x v="0"/>
    <x v="0"/>
    <x v="7"/>
    <s v="August"/>
    <x v="2"/>
  </r>
  <r>
    <s v="AF22AYCJQEJACIXS6Z74OYG77EOA"/>
    <s v="PROD1041"/>
    <x v="1"/>
    <d v="2025-08-06T01:33:40"/>
    <s v="beauty and personal care"/>
    <s v="So good"/>
    <s v="Complete"/>
    <s v="Valid"/>
    <s v="High(4-5)"/>
    <s v="AF22AYCJQEJACIXS6Z74OYG77EOA"/>
    <x v="0"/>
    <x v="0"/>
    <x v="7"/>
    <s v="August"/>
    <x v="2"/>
  </r>
  <r>
    <s v="AFJ3G2GQBKENBXMXAR5IKD3GRKUA"/>
    <s v="PROD1042"/>
    <x v="0"/>
    <d v="2025-08-06T10:29:33"/>
    <s v="beauty and personal care"/>
    <s v="Best Ever"/>
    <s v="Complete"/>
    <s v="Valid"/>
    <s v="High(4-5)"/>
    <s v="AFJ3G2GQBKENBXMXAR5IKD3GRKUA"/>
    <x v="0"/>
    <x v="0"/>
    <x v="7"/>
    <s v="August"/>
    <x v="2"/>
  </r>
  <r>
    <s v="AFCGAOHQFP2J23J275SQ2YBXVX3Q"/>
    <s v="PROD1043"/>
    <x v="0"/>
    <d v="2025-08-06T20:01:51"/>
    <s v="beauty and personal care"/>
    <s v="Very good"/>
    <s v="Complete"/>
    <s v="Valid"/>
    <s v="High(4-5)"/>
    <s v="AFCGAOHQFP2J23J275SQ2YBXVX3Q"/>
    <x v="0"/>
    <x v="0"/>
    <x v="7"/>
    <s v="August"/>
    <x v="2"/>
  </r>
  <r>
    <s v="AHRBEIRKMNBLLWSYBHQTVSSWX4MQ"/>
    <s v="PROD1044"/>
    <x v="0"/>
    <d v="2025-08-06T23:10:59"/>
    <s v="beauty and personal care"/>
    <s v="Good product"/>
    <s v="Complete"/>
    <s v="Valid"/>
    <s v="High(4-5)"/>
    <s v="AHRBEIRKMNBLLWSYBHQTVSSWX4MQ"/>
    <x v="0"/>
    <x v="0"/>
    <x v="7"/>
    <s v="August"/>
    <x v="2"/>
  </r>
  <r>
    <s v="AEHSH3JXHJ3EQ57JBQGJESFBP6MQ"/>
    <s v="PROD1045"/>
    <x v="0"/>
    <d v="2025-08-07T00:19:48"/>
    <s v="beauty and personal care"/>
    <s v="Works"/>
    <s v="Complete"/>
    <s v="Valid"/>
    <s v="High(4-5)"/>
    <s v="AEHSH3JXHJ3EQ57JBQGJESFBP6MQ"/>
    <x v="0"/>
    <x v="0"/>
    <x v="7"/>
    <s v="August"/>
    <x v="2"/>
  </r>
  <r>
    <s v="AFOZGXAUPOTOOCMYRLU6VYPER5ZQ"/>
    <s v="PROD1046"/>
    <x v="1"/>
    <d v="2025-08-07T14:02:42"/>
    <s v="beauty and personal care"/>
    <s v="Itâ€™s good"/>
    <s v="Complete"/>
    <s v="Valid"/>
    <s v="High(4-5)"/>
    <s v="AFOZGXAUPOTOOCMYRLU6VYPER5ZQ"/>
    <x v="0"/>
    <x v="0"/>
    <x v="7"/>
    <s v="August"/>
    <x v="2"/>
  </r>
  <r>
    <s v="AEUJSDJDCZUTUJU6U5JMWJIT3Q6Q"/>
    <s v="PROD1047"/>
    <x v="0"/>
    <d v="2025-08-07T15:28:51"/>
    <s v="beauty and personal care"/>
    <s v="Nice"/>
    <s v="Complete"/>
    <s v="Valid"/>
    <s v="High(4-5)"/>
    <s v="AEUJSDJDCZUTUJU6U5JMWJIT3Q6Q"/>
    <x v="0"/>
    <x v="0"/>
    <x v="7"/>
    <s v="August"/>
    <x v="2"/>
  </r>
  <r>
    <s v="AHAUKXM5JBGNZGBR76ABMOQVZ4SA"/>
    <s v="PROD1048"/>
    <x v="0"/>
    <d v="2025-08-08T00:34:38"/>
    <s v="beauty and personal care"/>
    <s v="I'm satisfied totally"/>
    <s v="Complete"/>
    <s v="Valid"/>
    <s v="High(4-5)"/>
    <s v="AHAUKXM5JBGNZGBR76ABMOQVZ4SA"/>
    <x v="0"/>
    <x v="0"/>
    <x v="7"/>
    <s v="August"/>
    <x v="2"/>
  </r>
  <r>
    <s v="AEX6BQ5J5VW47MFYMO7RMKH4Z22A"/>
    <s v="PROD1049"/>
    <x v="0"/>
    <d v="2025-08-08T04:30:52"/>
    <s v="beauty and personal care"/>
    <s v="Good product"/>
    <s v="Complete"/>
    <s v="Valid"/>
    <s v="High(4-5)"/>
    <s v="AEX6BQ5J5VW47MFYMO7RMKH4Z22A"/>
    <x v="0"/>
    <x v="0"/>
    <x v="7"/>
    <s v="August"/>
    <x v="2"/>
  </r>
  <r>
    <s v="AGZNN5TNRMDQTOYQT4MQIXJSBLPQ"/>
    <s v="PROD1050"/>
    <x v="0"/>
    <d v="2025-08-08T12:17:48"/>
    <s v="beauty and personal care"/>
    <s v="Highly Recommend."/>
    <s v="Complete"/>
    <s v="Valid"/>
    <s v="High(4-5)"/>
    <s v="AGZNN5TNRMDQTOYQT4MQIXJSBLPQ"/>
    <x v="0"/>
    <x v="0"/>
    <x v="7"/>
    <s v="August"/>
    <x v="2"/>
  </r>
  <r>
    <s v="AEGU7MVBA2DNFIKP56VGZ6DXPXHA"/>
    <s v="PROD1051"/>
    <x v="0"/>
    <d v="2025-08-08T18:49:54"/>
    <s v="beauty and personal care"/>
    <s v="Listerine"/>
    <s v="Complete"/>
    <s v="Valid"/>
    <s v="High(4-5)"/>
    <s v="AEGU7MVBA2DNFIKP56VGZ6DXPXHA"/>
    <x v="0"/>
    <x v="0"/>
    <x v="7"/>
    <s v="August"/>
    <x v="2"/>
  </r>
  <r>
    <s v="AG2NPTG7JJ4M4FOE5E4SNRPZJDWQ"/>
    <s v="PROD1052"/>
    <x v="0"/>
    <d v="2025-08-08T18:50:26"/>
    <s v="beauty and personal care"/>
    <s v="driver"/>
    <s v="Complete"/>
    <s v="Valid"/>
    <s v="High(4-5)"/>
    <s v="AG2NPTG7JJ4M4FOE5E4SNRPZJDWQ"/>
    <x v="0"/>
    <x v="0"/>
    <x v="7"/>
    <s v="August"/>
    <x v="2"/>
  </r>
  <r>
    <s v="AFX5LTZVTUKC7E6EKJI3DPKI5DZQ"/>
    <s v="PROD1053"/>
    <x v="1"/>
    <d v="2025-08-08T18:52:25"/>
    <s v="beauty and personal care"/>
    <s v="Good"/>
    <s v="Complete"/>
    <s v="Valid"/>
    <s v="High(4-5)"/>
    <s v="AFX5LTZVTUKC7E6EKJI3DPKI5DZQ"/>
    <x v="0"/>
    <x v="0"/>
    <x v="7"/>
    <s v="August"/>
    <x v="2"/>
  </r>
  <r>
    <s v="AH3CU5V7733T4KSHRZIDXZKDIO6Q"/>
    <s v="PROD1054"/>
    <x v="0"/>
    <d v="2025-08-09T06:30:04"/>
    <s v="beauty and personal care"/>
    <s v="Big bottles"/>
    <s v="Complete"/>
    <s v="Valid"/>
    <s v="High(4-5)"/>
    <s v="AH3CU5V7733T4KSHRZIDXZKDIO6Q"/>
    <x v="0"/>
    <x v="0"/>
    <x v="7"/>
    <s v="August"/>
    <x v="2"/>
  </r>
  <r>
    <s v="AGB7TMX5ABHOKBR3XTHI3QEAKG3Q"/>
    <s v="PROD1055"/>
    <x v="0"/>
    <d v="2025-08-09T08:08:59"/>
    <s v="beauty and personal care"/>
    <s v="I loved"/>
    <s v="Complete"/>
    <s v="Valid"/>
    <s v="High(4-5)"/>
    <s v="AGB7TMX5ABHOKBR3XTHI3QEAKG3Q"/>
    <x v="0"/>
    <x v="0"/>
    <x v="7"/>
    <s v="August"/>
    <x v="2"/>
  </r>
  <r>
    <s v="AHMZQLWDIL25MP7F3GOD3USAHI4Q"/>
    <s v="PROD1056"/>
    <x v="0"/>
    <d v="2025-08-09T20:00:38"/>
    <s v="beauty and personal care"/>
    <s v="good"/>
    <s v="Complete"/>
    <s v="Valid"/>
    <s v="High(4-5)"/>
    <s v="AHMZQLWDIL25MP7F3GOD3USAHI4Q"/>
    <x v="0"/>
    <x v="0"/>
    <x v="7"/>
    <s v="August"/>
    <x v="2"/>
  </r>
  <r>
    <s v="AHRWXTLKJRF2EC3NFRRYXD2T6X6Q"/>
    <s v="PROD1057"/>
    <x v="0"/>
    <d v="2025-08-10T00:26:43"/>
    <s v="beauty and personal care"/>
    <s v="easy to use"/>
    <s v="Complete"/>
    <s v="Valid"/>
    <s v="High(4-5)"/>
    <s v="AHRWXTLKJRF2EC3NFRRYXD2T6X6Q"/>
    <x v="0"/>
    <x v="0"/>
    <x v="7"/>
    <s v="August"/>
    <x v="2"/>
  </r>
  <r>
    <s v="AEZJBPHBZ5E4UYGFTHECC4IR57CQ"/>
    <s v="PROD1058"/>
    <x v="0"/>
    <d v="2025-08-10T01:23:39"/>
    <s v="beauty and personal care"/>
    <s v="Best stuff â€¦ top to bottom"/>
    <s v="Complete"/>
    <s v="Valid"/>
    <s v="High(4-5)"/>
    <s v="AEZJBPHBZ5E4UYGFTHECC4IR57CQ"/>
    <x v="0"/>
    <x v="0"/>
    <x v="7"/>
    <s v="August"/>
    <x v="2"/>
  </r>
  <r>
    <s v="AGOWZRGT6P5SGPKHHLGAKWMXWRMQ"/>
    <s v="PROD1059"/>
    <x v="0"/>
    <d v="2025-08-10T05:45:34"/>
    <s v="beauty and personal care"/>
    <s v="Month wash"/>
    <s v="Complete"/>
    <s v="Valid"/>
    <s v="High(4-5)"/>
    <s v="AGOWZRGT6P5SGPKHHLGAKWMXWRMQ"/>
    <x v="0"/>
    <x v="0"/>
    <x v="7"/>
    <s v="August"/>
    <x v="2"/>
  </r>
  <r>
    <s v="AGIVXSWSSZATLMPLOB5EAV5XAABA"/>
    <s v="PROD1060"/>
    <x v="0"/>
    <d v="2025-08-10T07:23:01"/>
    <s v="beauty and personal care"/>
    <s v="Love it"/>
    <s v="Complete"/>
    <s v="Valid"/>
    <s v="High(4-5)"/>
    <s v="AGIVXSWSSZATLMPLOB5EAV5XAABA"/>
    <x v="0"/>
    <x v="0"/>
    <x v="7"/>
    <s v="August"/>
    <x v="2"/>
  </r>
  <r>
    <s v="AGANPYZCUMJGDGN4WWBS4XKXOSGQ"/>
    <s v="PROD1061"/>
    <x v="0"/>
    <d v="2025-08-10T18:30:26"/>
    <s v="beauty and personal care"/>
    <s v="Listerine"/>
    <s v="Complete"/>
    <s v="Valid"/>
    <s v="High(4-5)"/>
    <s v="AGANPYZCUMJGDGN4WWBS4XKXOSGQ"/>
    <x v="0"/>
    <x v="0"/>
    <x v="7"/>
    <s v="August"/>
    <x v="2"/>
  </r>
  <r>
    <s v="AGUC5Z4XPKMAFR2KVCAULS2CSA7Q"/>
    <s v="PROD1062"/>
    <x v="0"/>
    <d v="2025-08-11T01:32:25"/>
    <s v="beauty and personal care"/>
    <s v="Delivered quickly and good price."/>
    <s v="Complete"/>
    <s v="Valid"/>
    <s v="High(4-5)"/>
    <s v="AGUC5Z4XPKMAFR2KVCAULS2CSA7Q"/>
    <x v="0"/>
    <x v="0"/>
    <x v="7"/>
    <s v="August"/>
    <x v="2"/>
  </r>
  <r>
    <s v="AHWI4MVWIQXS7E7AIWPMOEOTSVIA"/>
    <s v="PROD1063"/>
    <x v="0"/>
    <d v="2025-08-11T02:42:21"/>
    <s v="beauty and personal care"/>
    <s v="Great taste,freshen breath"/>
    <s v="Complete"/>
    <s v="Valid"/>
    <s v="High(4-5)"/>
    <s v="AHWI4MVWIQXS7E7AIWPMOEOTSVIA"/>
    <x v="0"/>
    <x v="0"/>
    <x v="7"/>
    <s v="August"/>
    <x v="2"/>
  </r>
  <r>
    <s v="AE6W3UDHBNG2E7Z3KARWTGJEFW6Q"/>
    <s v="PROD1064"/>
    <x v="0"/>
    <d v="2025-08-11T22:39:58"/>
    <s v="beauty and personal care"/>
    <s v="Nice"/>
    <s v="Complete"/>
    <s v="Valid"/>
    <s v="High(4-5)"/>
    <s v="AE6W3UDHBNG2E7Z3KARWTGJEFW6Q"/>
    <x v="0"/>
    <x v="0"/>
    <x v="7"/>
    <s v="August"/>
    <x v="2"/>
  </r>
  <r>
    <s v="AHTYT6YXV67FSTSLCGRLZGC736DA"/>
    <s v="PROD1065"/>
    <x v="0"/>
    <d v="2025-08-12T05:38:07"/>
    <s v="beauty and personal care"/>
    <s v="Great Value"/>
    <s v="Complete"/>
    <s v="Valid"/>
    <s v="High(4-5)"/>
    <s v="AHTYT6YXV67FSTSLCGRLZGC736DA"/>
    <x v="0"/>
    <x v="0"/>
    <x v="7"/>
    <s v="August"/>
    <x v="2"/>
  </r>
  <r>
    <s v="AE46S6ICTS7QE3FNSSKVIV2TLOXA"/>
    <s v="PROD1066"/>
    <x v="0"/>
    <d v="2025-08-12T09:14:39"/>
    <s v="beauty and personal care"/>
    <s v="A"/>
    <s v="Complete"/>
    <s v="Valid"/>
    <s v="High(4-5)"/>
    <s v="AE46S6ICTS7QE3FNSSKVIV2TLOXA"/>
    <x v="0"/>
    <x v="0"/>
    <x v="7"/>
    <s v="August"/>
    <x v="2"/>
  </r>
  <r>
    <s v="AHVL2MW3WKKFHXAQE6MES4UNPZGA"/>
    <s v="PROD1067"/>
    <x v="0"/>
    <d v="2025-08-12T13:38:30"/>
    <s v="beauty and personal care"/>
    <s v="Good mouthwash"/>
    <s v="Complete"/>
    <s v="Valid"/>
    <s v="High(4-5)"/>
    <s v="AHVL2MW3WKKFHXAQE6MES4UNPZGA"/>
    <x v="0"/>
    <x v="0"/>
    <x v="7"/>
    <s v="August"/>
    <x v="2"/>
  </r>
  <r>
    <s v="AET7M2UBUPSBPZP766L7JYXQ6LEA"/>
    <s v="PROD1068"/>
    <x v="0"/>
    <d v="2025-08-12T13:49:22"/>
    <s v="Grocery &amp; Gourmet Food"/>
    <s v="Great product"/>
    <s v="Complete"/>
    <s v="Valid"/>
    <s v="High(4-5)"/>
    <s v="AET7M2UBUPSBPZP766L7JYXQ6LEA"/>
    <x v="0"/>
    <x v="0"/>
    <x v="7"/>
    <s v="August"/>
    <x v="2"/>
  </r>
  <r>
    <s v="AGMGK4XJNB7YLYPLLBLSA52WS55A"/>
    <s v="PROD1069"/>
    <x v="0"/>
    <d v="2025-08-12T14:48:52"/>
    <s v="Grocery &amp; Gourmet Food"/>
    <s v="A+++ Almond Oil"/>
    <s v="Complete"/>
    <s v="Valid"/>
    <s v="High(4-5)"/>
    <s v="AGMGK4XJNB7YLYPLLBLSA52WS55A"/>
    <x v="0"/>
    <x v="0"/>
    <x v="7"/>
    <s v="August"/>
    <x v="2"/>
  </r>
  <r>
    <s v="AGPN2ZIJBAVV6ZELF6YHWH3FTZWQ"/>
    <s v="PROD1070"/>
    <x v="0"/>
    <d v="2025-08-12T18:40:54"/>
    <s v="Grocery &amp; Gourmet Food"/>
    <s v="I love this stuff"/>
    <s v="Complete"/>
    <s v="Valid"/>
    <s v="High(4-5)"/>
    <s v="AGPN2ZIJBAVV6ZELF6YHWH3FTZWQ"/>
    <x v="0"/>
    <x v="0"/>
    <x v="7"/>
    <s v="August"/>
    <x v="2"/>
  </r>
  <r>
    <s v="AH3DUC453QRWZYJ3L4XY55OVJIDA"/>
    <s v="PROD1071"/>
    <x v="0"/>
    <d v="2025-08-12T19:00:40"/>
    <s v="Grocery &amp; Gourmet Food"/>
    <s v="Great"/>
    <s v="Complete"/>
    <s v="Valid"/>
    <s v="High(4-5)"/>
    <s v="AH3DUC453QRWZYJ3L4XY55OVJIDA"/>
    <x v="0"/>
    <x v="0"/>
    <x v="7"/>
    <s v="August"/>
    <x v="2"/>
  </r>
  <r>
    <s v="AGJQUTI5D2WJNT3QQKITYE6F5PEA"/>
    <s v="PROD1072"/>
    <x v="0"/>
    <d v="2025-08-12T22:11:24"/>
    <s v="Grocery &amp; Gourmet Food"/>
    <s v="Scentless and tasteless almond oil"/>
    <s v="Complete"/>
    <s v="Valid"/>
    <s v="High(4-5)"/>
    <s v="AGJQUTI5D2WJNT3QQKITYE6F5PEA"/>
    <x v="0"/>
    <x v="0"/>
    <x v="7"/>
    <s v="August"/>
    <x v="2"/>
  </r>
  <r>
    <s v="AG4MPRXIJGMCKI66JXILGNIVFBCQ"/>
    <s v="PROD1073"/>
    <x v="0"/>
    <d v="2025-08-13T02:13:37"/>
    <s v="Grocery &amp; Gourmet Food"/>
    <s v="Great product!"/>
    <s v="Complete"/>
    <s v="Valid"/>
    <s v="High(4-5)"/>
    <s v="AG4MPRXIJGMCKI66JXILGNIVFBCQ"/>
    <x v="0"/>
    <x v="0"/>
    <x v="7"/>
    <s v="August"/>
    <x v="2"/>
  </r>
  <r>
    <s v="AFBCFLVP7TMU2YQ4YMSA3DE64QRQ"/>
    <s v="PROD1074"/>
    <x v="0"/>
    <d v="2025-08-13T05:18:43"/>
    <s v="Grocery &amp; Gourmet Food"/>
    <s v="Great source of natural Vitamin E"/>
    <s v="Complete"/>
    <s v="Valid"/>
    <s v="High(4-5)"/>
    <s v="AFBCFLVP7TMU2YQ4YMSA3DE64QRQ"/>
    <x v="0"/>
    <x v="0"/>
    <x v="7"/>
    <s v="August"/>
    <x v="2"/>
  </r>
  <r>
    <s v="AGEN2LS7F4TO2MTYEFNHODGETCKQ"/>
    <s v="PROD1075"/>
    <x v="1"/>
    <d v="2025-08-13T17:43:57"/>
    <s v="Grocery &amp; Gourmet Food"/>
    <s v="Great product"/>
    <s v="Complete"/>
    <s v="Valid"/>
    <s v="High(4-5)"/>
    <s v="AGEN2LS7F4TO2MTYEFNHODGETCKQ"/>
    <x v="0"/>
    <x v="0"/>
    <x v="7"/>
    <s v="August"/>
    <x v="2"/>
  </r>
  <r>
    <s v="AETQ6FGY75OFRTVTVJD6QRHQU4DA"/>
    <s v="PROD1076"/>
    <x v="1"/>
    <d v="2025-08-13T19:55:00"/>
    <s v="Grocery &amp; Gourmet Food"/>
    <s v="Changing?"/>
    <s v="Complete"/>
    <s v="Valid"/>
    <s v="High(4-5)"/>
    <s v="AETQ6FGY75OFRTVTVJD6QRHQU4DA"/>
    <x v="0"/>
    <x v="0"/>
    <x v="7"/>
    <s v="August"/>
    <x v="2"/>
  </r>
  <r>
    <s v="AEIJSGWZPSZWFMUTEUYKZX2PXYPA"/>
    <s v="PROD1077"/>
    <x v="1"/>
    <d v="2025-08-13T22:21:05"/>
    <s v="Grocery &amp; Gourmet Food"/>
    <s v="Why Is My Latest Order A DIfferent Color ?"/>
    <s v="Complete"/>
    <s v="Valid"/>
    <s v="High(4-5)"/>
    <s v="AEIJSGWZPSZWFMUTEUYKZX2PXYPA"/>
    <x v="0"/>
    <x v="0"/>
    <x v="7"/>
    <s v="August"/>
    <x v="2"/>
  </r>
  <r>
    <s v="AGOCIO2DIRMQHAHSWVHZP2ATTLCA"/>
    <s v="PROD1078"/>
    <x v="0"/>
    <d v="2025-08-14T02:01:09"/>
    <s v="Grocery &amp; Gourmet Food"/>
    <s v="GREAT PRODUCT, AND SO MUCH CHEAPER TO BUY BY ..."/>
    <s v="Complete"/>
    <s v="Valid"/>
    <s v="High(4-5)"/>
    <s v="AGOCIO2DIRMQHAHSWVHZP2ATTLCA"/>
    <x v="0"/>
    <x v="0"/>
    <x v="7"/>
    <s v="August"/>
    <x v="2"/>
  </r>
  <r>
    <s v="AF5WQ4FLPVSFDRPEVWUBKVKBQOWA"/>
    <s v="PROD1079"/>
    <x v="0"/>
    <d v="2025-08-14T05:16:39"/>
    <s v="Grocery &amp; Gourmet Food"/>
    <s v="Itâ€™s what I was looking for"/>
    <s v="Complete"/>
    <s v="Valid"/>
    <s v="High(4-5)"/>
    <s v="AF5WQ4FLPVSFDRPEVWUBKVKBQOWA"/>
    <x v="0"/>
    <x v="0"/>
    <x v="7"/>
    <s v="August"/>
    <x v="2"/>
  </r>
  <r>
    <s v="AFBBALOVIYNUK4P3777VX5IYJISA"/>
    <s v="PROD1080"/>
    <x v="0"/>
    <d v="2025-08-14T05:50:59"/>
    <s v="Grocery &amp; Gourmet Food"/>
    <s v="Quality product, quality price!"/>
    <s v="Complete"/>
    <s v="Valid"/>
    <s v="High(4-5)"/>
    <s v="AFBBALOVIYNUK4P3777VX5IYJISA"/>
    <x v="0"/>
    <x v="0"/>
    <x v="7"/>
    <s v="August"/>
    <x v="2"/>
  </r>
  <r>
    <s v="AEJSCZVFTOMWZB2YGNDRFQ2FOCBQ"/>
    <s v="PROD1081"/>
    <x v="0"/>
    <d v="2025-08-14T11:29:18"/>
    <s v="Grocery &amp; Gourmet Food"/>
    <s v="Product is consistently excellent."/>
    <s v="Complete"/>
    <s v="Valid"/>
    <s v="High(4-5)"/>
    <s v="AEJSCZVFTOMWZB2YGNDRFQ2FOCBQ"/>
    <x v="0"/>
    <x v="0"/>
    <x v="7"/>
    <s v="August"/>
    <x v="2"/>
  </r>
  <r>
    <s v="AGKFJA73UNA44RW4JUTUZRMYAIIQ"/>
    <s v="PROD1082"/>
    <x v="0"/>
    <d v="2025-08-14T20:29:27"/>
    <s v="Grocery &amp; Gourmet Food"/>
    <s v="No Scent Whatsoever!"/>
    <s v="Complete"/>
    <s v="Valid"/>
    <s v="High(4-5)"/>
    <s v="AGKFJA73UNA44RW4JUTUZRMYAIIQ"/>
    <x v="0"/>
    <x v="0"/>
    <x v="7"/>
    <s v="August"/>
    <x v="2"/>
  </r>
  <r>
    <s v="AH4SBESOJS3KMLNXD62AOX24MSUA"/>
    <s v="PROD1083"/>
    <x v="0"/>
    <d v="2025-08-15T05:22:57"/>
    <s v="Grocery &amp; Gourmet Food"/>
    <s v="Spices up love life BIG TIME"/>
    <s v="Complete"/>
    <s v="Valid"/>
    <s v="High(4-5)"/>
    <s v="AH4SBESOJS3KMLNXD62AOX24MSUA"/>
    <x v="0"/>
    <x v="0"/>
    <x v="7"/>
    <s v="August"/>
    <x v="2"/>
  </r>
  <r>
    <s v="AG35G5SHT2FTWTKAAO4QSBK6U3DQ"/>
    <s v="PROD1084"/>
    <x v="0"/>
    <d v="2025-08-15T11:25:06"/>
    <s v="Grocery &amp; Gourmet Food"/>
    <s v="Used as body oil"/>
    <s v="Complete"/>
    <s v="Valid"/>
    <s v="High(4-5)"/>
    <s v="AG35G5SHT2FTWTKAAO4QSBK6U3DQ"/>
    <x v="0"/>
    <x v="0"/>
    <x v="7"/>
    <s v="August"/>
    <x v="2"/>
  </r>
  <r>
    <s v="AHK7WAVH4GNXA4KUGOTRNJSJ7CIQ"/>
    <s v="PROD1085"/>
    <x v="0"/>
    <d v="2025-08-15T14:55:15"/>
    <s v="Grocery &amp; Gourmet Food"/>
    <s v="Good quality"/>
    <s v="Complete"/>
    <s v="Valid"/>
    <s v="High(4-5)"/>
    <s v="AHK7WAVH4GNXA4KUGOTRNJSJ7CIQ"/>
    <x v="0"/>
    <x v="0"/>
    <x v="7"/>
    <s v="August"/>
    <x v="2"/>
  </r>
  <r>
    <s v="AFCZFSCEV6GTRU2CGRI4YY7EE6AQ"/>
    <s v="PROD1086"/>
    <x v="0"/>
    <d v="2025-08-15T16:13:12"/>
    <s v="Grocery &amp; Gourmet Food"/>
    <s v="I moisturize my skin with this!"/>
    <s v="Complete"/>
    <s v="Valid"/>
    <s v="High(4-5)"/>
    <s v="AFCZFSCEV6GTRU2CGRI4YY7EE6AQ"/>
    <x v="0"/>
    <x v="0"/>
    <x v="7"/>
    <s v="August"/>
    <x v="2"/>
  </r>
  <r>
    <s v="AG3EEAF3BDGFIWF4Q6PZB4SBXBAQ"/>
    <s v="PROD1087"/>
    <x v="0"/>
    <d v="2025-08-15T20:00:52"/>
    <s v="Grocery &amp; Gourmet Food"/>
    <s v="Great stuff!!"/>
    <s v="Complete"/>
    <s v="Valid"/>
    <s v="High(4-5)"/>
    <s v="AG3EEAF3BDGFIWF4Q6PZB4SBXBAQ"/>
    <x v="0"/>
    <x v="0"/>
    <x v="7"/>
    <s v="August"/>
    <x v="2"/>
  </r>
  <r>
    <s v="AEUCP7JM32USGMTFVFS7YUCVBH3Q"/>
    <s v="PROD1088"/>
    <x v="0"/>
    <d v="2025-08-15T20:55:47"/>
    <s v="Health, Wellness &amp; Medical Supplies"/>
    <s v="AMAZING!!!"/>
    <s v="Complete"/>
    <s v="Valid"/>
    <s v="High(4-5)"/>
    <s v="AEUCP7JM32USGMTFVFS7YUCVBH3Q"/>
    <x v="0"/>
    <x v="0"/>
    <x v="7"/>
    <s v="August"/>
    <x v="2"/>
  </r>
  <r>
    <s v="AHK2WGLW2YJV2USLJYV6CINFXR6Q"/>
    <s v="PROD1089"/>
    <x v="0"/>
    <d v="2025-08-16T00:44:10"/>
    <s v="Health, Wellness &amp; Medical Supplies"/>
    <s v="Seven Minerals Magnesium Oil Spray: Because Your Muscles Deserve to Chill"/>
    <s v="Complete"/>
    <s v="Valid"/>
    <s v="High(4-5)"/>
    <s v="AHK2WGLW2YJV2USLJYV6CINFXR6Q"/>
    <x v="0"/>
    <x v="0"/>
    <x v="7"/>
    <s v="August"/>
    <x v="2"/>
  </r>
  <r>
    <s v="AHXA6SBAZIKMBCHY5RMGTCPGIEOQ"/>
    <s v="PROD1090"/>
    <x v="1"/>
    <d v="2025-08-16T07:40:03"/>
    <s v="Health, Wellness &amp; Medical Supplies"/>
    <s v="Sevenâ€™s Pure Magnesium Oil Spray"/>
    <s v="Complete"/>
    <s v="Valid"/>
    <s v="High(4-5)"/>
    <s v="AHXA6SBAZIKMBCHY5RMGTCPGIEOQ"/>
    <x v="0"/>
    <x v="0"/>
    <x v="7"/>
    <s v="August"/>
    <x v="2"/>
  </r>
  <r>
    <s v="AFD7E4ETG24KKWCW2SB5PCFJYJAQ"/>
    <s v="PROD1091"/>
    <x v="0"/>
    <d v="2025-08-16T22:39:21"/>
    <s v="Health, Wellness &amp; Medical Supplies"/>
    <s v="Quite impressed!"/>
    <s v="Complete"/>
    <s v="Valid"/>
    <s v="High(4-5)"/>
    <s v="AFD7E4ETG24KKWCW2SB5PCFJYJAQ"/>
    <x v="0"/>
    <x v="0"/>
    <x v="7"/>
    <s v="August"/>
    <x v="2"/>
  </r>
  <r>
    <s v="AEOVVFJZYKC6ZGF5IEICKDYAMCUA"/>
    <s v="PROD1092"/>
    <x v="0"/>
    <d v="2025-08-17T00:22:56"/>
    <s v="Health, Wellness &amp; Medical Supplies"/>
    <s v="Pain relief and sleep aid"/>
    <s v="Complete"/>
    <s v="Valid"/>
    <s v="High(4-5)"/>
    <s v="AEOVVFJZYKC6ZGF5IEICKDYAMCUA"/>
    <x v="0"/>
    <x v="0"/>
    <x v="7"/>
    <s v="August"/>
    <x v="2"/>
  </r>
  <r>
    <s v="AGFTUJ45WWZQC3GZJP4QEY5TYJHQ"/>
    <s v="PROD1093"/>
    <x v="0"/>
    <d v="2025-08-17T04:33:54"/>
    <s v="Health, Wellness &amp; Medical Supplies"/>
    <s v="Magnesium spray as deodorant"/>
    <s v="Complete"/>
    <s v="Valid"/>
    <s v="High(4-5)"/>
    <s v="AGFTUJ45WWZQC3GZJP4QEY5TYJHQ"/>
    <x v="0"/>
    <x v="0"/>
    <x v="7"/>
    <s v="August"/>
    <x v="2"/>
  </r>
  <r>
    <s v="AGQT2IMVKFVEIOXXZRH7DFNPCNQA"/>
    <s v="PROD1094"/>
    <x v="1"/>
    <d v="2025-08-17T11:26:04"/>
    <s v="Health, Wellness &amp; Medical Supplies"/>
    <s v="The good -- Muscle Relaxation and Better  The bad -- faulty sprayer bottle"/>
    <s v="Complete"/>
    <s v="Valid"/>
    <s v="High(4-5)"/>
    <s v="AGQT2IMVKFVEIOXXZRH7DFNPCNQA"/>
    <x v="0"/>
    <x v="0"/>
    <x v="7"/>
    <s v="August"/>
    <x v="2"/>
  </r>
  <r>
    <s v="AEWQSII5T6D55JS3PQCHGWUJ5XSQ"/>
    <s v="PROD1095"/>
    <x v="0"/>
    <d v="2025-08-17T12:39:33"/>
    <s v="Health, Wellness &amp; Medical Supplies"/>
    <s v="If ya stankin, buy THIS!!!"/>
    <s v="Complete"/>
    <s v="Valid"/>
    <s v="High(4-5)"/>
    <s v="AEWQSII5T6D55JS3PQCHGWUJ5XSQ"/>
    <x v="0"/>
    <x v="0"/>
    <x v="7"/>
    <s v="August"/>
    <x v="2"/>
  </r>
  <r>
    <s v="AEYKJ7VN2ZLPAQJQLSGBNSUHAXHQ"/>
    <s v="PROD1096"/>
    <x v="1"/>
    <d v="2025-08-17T13:27:06"/>
    <s v="Health, Wellness &amp; Medical Supplies"/>
    <s v="Good product!"/>
    <s v="Complete"/>
    <s v="Valid"/>
    <s v="High(4-5)"/>
    <s v="AEYKJ7VN2ZLPAQJQLSGBNSUHAXHQ"/>
    <x v="0"/>
    <x v="0"/>
    <x v="7"/>
    <s v="August"/>
    <x v="2"/>
  </r>
  <r>
    <s v="AFI6ETKX7ZA6T4ZQTPJY5S75BFBA"/>
    <s v="PROD1097"/>
    <x v="1"/>
    <d v="2025-08-17T20:21:15"/>
    <s v="Health, Wellness &amp; Medical Supplies"/>
    <s v="Magnesium Spray"/>
    <s v="Complete"/>
    <s v="Valid"/>
    <s v="High(4-5)"/>
    <s v="AFI6ETKX7ZA6T4ZQTPJY5S75BFBA"/>
    <x v="0"/>
    <x v="0"/>
    <x v="7"/>
    <s v="August"/>
    <x v="2"/>
  </r>
  <r>
    <s v="AH7PXYOHN2T5DO7LCHDUVL7IR7TA"/>
    <s v="PROD1098"/>
    <x v="1"/>
    <d v="2025-08-17T23:20:53"/>
    <s v="Health, Wellness &amp; Medical Supplies"/>
    <s v="Very Good"/>
    <s v="Complete"/>
    <s v="Valid"/>
    <s v="High(4-5)"/>
    <s v="AH7PXYOHN2T5DO7LCHDUVL7IR7TA"/>
    <x v="0"/>
    <x v="0"/>
    <x v="7"/>
    <s v="August"/>
    <x v="2"/>
  </r>
  <r>
    <s v="AGTXLKP3772TXG6K3I7S6KB3UHTA"/>
    <s v="PROD1099"/>
    <x v="1"/>
    <d v="2025-08-18T01:14:14"/>
    <s v="Health, Wellness &amp; Medical Supplies"/>
    <s v="Mildly Relaxing Relief Magnesium Oil Spray"/>
    <s v="Complete"/>
    <s v="Valid"/>
    <s v="High(4-5)"/>
    <s v="AGTXLKP3772TXG6K3I7S6KB3UHTA"/>
    <x v="0"/>
    <x v="0"/>
    <x v="7"/>
    <s v="August"/>
    <x v="2"/>
  </r>
  <r>
    <s v="AF73I2LKCQ6TW2V4DC6YBOFEQN4Q"/>
    <s v="PROD1100"/>
    <x v="1"/>
    <d v="2025-08-18T04:52:49"/>
    <s v="Health, Wellness &amp; Medical Supplies"/>
    <s v="Bought it to help with sleep"/>
    <s v="Complete"/>
    <s v="Valid"/>
    <s v="High(4-5)"/>
    <s v="AF73I2LKCQ6TW2V4DC6YBOFEQN4Q"/>
    <x v="0"/>
    <x v="0"/>
    <x v="7"/>
    <s v="August"/>
    <x v="2"/>
  </r>
  <r>
    <s v="AGFW3YBZ7DZ7QDXBXERY7D7POYVQ"/>
    <s v="PROD1101"/>
    <x v="1"/>
    <d v="2025-08-18T07:47:20"/>
    <s v="Health, Wellness &amp; Medical Supplies"/>
    <s v="Just a few days"/>
    <s v="Complete"/>
    <s v="Valid"/>
    <s v="High(4-5)"/>
    <s v="AGFW3YBZ7DZ7QDXBXERY7D7POYVQ"/>
    <x v="0"/>
    <x v="0"/>
    <x v="7"/>
    <s v="August"/>
    <x v="2"/>
  </r>
  <r>
    <s v="AEBAAPVQN3L3USAWGTXCO74Q6ADQ"/>
    <s v="PROD1102"/>
    <x v="1"/>
    <d v="2025-08-18T20:50:25"/>
    <s v="Health, Wellness &amp; Medical Supplies"/>
    <s v="Defective Pump"/>
    <s v="Complete"/>
    <s v="Valid"/>
    <s v="High(4-5)"/>
    <s v="AEBAAPVQN3L3USAWGTXCO74Q6ADQ"/>
    <x v="0"/>
    <x v="0"/>
    <x v="7"/>
    <s v="August"/>
    <x v="2"/>
  </r>
  <r>
    <s v="AGWCYQUL4XCVQSNBHVSUCVM3CV3A"/>
    <s v="PROD1103"/>
    <x v="1"/>
    <d v="2025-08-18T22:45:07"/>
    <s v="Health, Wellness &amp; Medical Supplies"/>
    <s v="Easy to apply and no smell"/>
    <s v="Complete"/>
    <s v="Valid"/>
    <s v="High(4-5)"/>
    <s v="AGWCYQUL4XCVQSNBHVSUCVM3CV3A"/>
    <x v="0"/>
    <x v="0"/>
    <x v="7"/>
    <s v="August"/>
    <x v="2"/>
  </r>
  <r>
    <s v="AHETL5ATJ5EGYZB7T4ZRQ7KDKJ7Q"/>
    <s v="PROD1104"/>
    <x v="1"/>
    <d v="2025-08-19T02:15:49"/>
    <s v="Health, Wellness &amp; Medical Supplies"/>
    <s v="Magnesium spray"/>
    <s v="Complete"/>
    <s v="Valid"/>
    <s v="High(4-5)"/>
    <s v="AHETL5ATJ5EGYZB7T4ZRQ7KDKJ7Q"/>
    <x v="0"/>
    <x v="0"/>
    <x v="7"/>
    <s v="August"/>
    <x v="2"/>
  </r>
  <r>
    <s v="AHQBLDO34EUDWXR22SKZBZGDHOAA"/>
    <s v="PROD1105"/>
    <x v="0"/>
    <d v="2025-08-19T14:43:17"/>
    <s v="Health, Wellness &amp; Medical Supplies"/>
    <s v="Pure Magnesium oil spray Works for real"/>
    <s v="Complete"/>
    <s v="Valid"/>
    <s v="High(4-5)"/>
    <s v="AHQBLDO34EUDWXR22SKZBZGDHOAA"/>
    <x v="0"/>
    <x v="0"/>
    <x v="7"/>
    <s v="August"/>
    <x v="2"/>
  </r>
  <r>
    <s v="AGEBOEUYH662L5R3YQF3UIZYRSAA"/>
    <s v="PROD1106"/>
    <x v="0"/>
    <d v="2025-08-19T21:19:12"/>
    <s v="Health, Wellness &amp; Medical Supplies"/>
    <s v="2/14 update- replacement sent for pump doesnâ€™t work-"/>
    <s v="Complete"/>
    <s v="Valid"/>
    <s v="High(4-5)"/>
    <s v="AGEBOEUYH662L5R3YQF3UIZYRSAA"/>
    <x v="0"/>
    <x v="0"/>
    <x v="7"/>
    <s v="August"/>
    <x v="2"/>
  </r>
  <r>
    <s v="AGWS5JMHSZOAWLXQWM2JVJDZUH3Q"/>
    <s v="PROD1107"/>
    <x v="1"/>
    <d v="2025-08-20T02:07:45"/>
    <s v="Health, Wellness &amp; Medical Supplies"/>
    <s v="It might be the answer to my prayers to stop the leg cramps"/>
    <s v="Complete"/>
    <s v="Valid"/>
    <s v="High(4-5)"/>
    <s v="AGWS5JMHSZOAWLXQWM2JVJDZUH3Q"/>
    <x v="0"/>
    <x v="0"/>
    <x v="7"/>
    <s v="August"/>
    <x v="2"/>
  </r>
  <r>
    <s v="AFIPN24XP477D53LS3H34RC4C4OQ"/>
    <s v="PROD1108"/>
    <x v="0"/>
    <d v="2025-08-20T02:12:44"/>
    <s v="kitchen"/>
    <s v="Great cookware that cooks, looks and feels expensive but at a reasonable price!"/>
    <s v="Complete"/>
    <s v="Valid"/>
    <s v="High(4-5)"/>
    <s v="AFIPN24XP477D53LS3H34RC4C4OQ"/>
    <x v="0"/>
    <x v="0"/>
    <x v="7"/>
    <s v="August"/>
    <x v="2"/>
  </r>
  <r>
    <s v="AHDIOHTEZZF65F23QFAURD2N34EA"/>
    <s v="PROD1109"/>
    <x v="0"/>
    <d v="2025-08-20T06:01:04"/>
    <s v="kitchen"/>
    <s v="Best pan ever"/>
    <s v="Complete"/>
    <s v="Valid"/>
    <s v="High(4-5)"/>
    <s v="AHDIOHTEZZF65F23QFAURD2N34EA"/>
    <x v="0"/>
    <x v="0"/>
    <x v="7"/>
    <s v="August"/>
    <x v="2"/>
  </r>
  <r>
    <s v="AHQN7KIFLYSH5L6IGDXV6YCALCTQ"/>
    <s v="PROD1110"/>
    <x v="0"/>
    <d v="2025-08-20T10:04:57"/>
    <s v="kitchen"/>
    <s v="Truly Nonstick and Perfect for Everyday Cooking"/>
    <s v="Complete"/>
    <s v="Valid"/>
    <s v="High(4-5)"/>
    <s v="AHQN7KIFLYSH5L6IGDXV6YCALCTQ"/>
    <x v="0"/>
    <x v="0"/>
    <x v="7"/>
    <s v="August"/>
    <x v="2"/>
  </r>
  <r>
    <s v="AHFNMEFUAES6CWNR6CFEMS7M7H2A"/>
    <s v="PROD1111"/>
    <x v="0"/>
    <d v="2025-08-20T12:18:17"/>
    <s v="kitchen"/>
    <s v="Eggs slide right off! ðŸ‘ðŸ¼"/>
    <s v="Complete"/>
    <s v="Valid"/>
    <s v="High(4-5)"/>
    <s v="AHFNMEFUAES6CWNR6CFEMS7M7H2A"/>
    <x v="0"/>
    <x v="0"/>
    <x v="7"/>
    <s v="August"/>
    <x v="2"/>
  </r>
  <r>
    <s v="AGQPTI4FFUEFLGBORZSRA4TL4WAA"/>
    <s v="PROD1112"/>
    <x v="1"/>
    <d v="2025-08-20T12:34:02"/>
    <s v="kitchen"/>
    <s v="Great quality pan but so many restrictions"/>
    <s v="Complete"/>
    <s v="Valid"/>
    <s v="High(4-5)"/>
    <s v="AGQPTI4FFUEFLGBORZSRA4TL4WAA"/>
    <x v="0"/>
    <x v="0"/>
    <x v="7"/>
    <s v="August"/>
    <x v="2"/>
  </r>
  <r>
    <s v="AGTQZPBXJH3COEQ3RBSLPA7MIOBQ"/>
    <s v="PROD1113"/>
    <x v="0"/>
    <d v="2025-08-20T14:56:06"/>
    <s v="kitchen"/>
    <s v="Perfect pan"/>
    <s v="Complete"/>
    <s v="Valid"/>
    <s v="High(4-5)"/>
    <s v="AGTQZPBXJH3COEQ3RBSLPA7MIOBQ"/>
    <x v="0"/>
    <x v="0"/>
    <x v="7"/>
    <s v="August"/>
    <x v="2"/>
  </r>
  <r>
    <s v="AENIXBOYRNDAYL3UBMVTK5YJA6MA"/>
    <s v="PROD1114"/>
    <x v="0"/>
    <d v="2025-08-20T16:26:49"/>
    <s v="kitchen"/>
    <s v="GREAT Pan"/>
    <s v="Complete"/>
    <s v="Valid"/>
    <s v="High(4-5)"/>
    <s v="AENIXBOYRNDAYL3UBMVTK5YJA6MA"/>
    <x v="0"/>
    <x v="0"/>
    <x v="7"/>
    <s v="August"/>
    <x v="2"/>
  </r>
  <r>
    <s v="AH2BAA6TBWYDJKPLIGTTY4F5PMOQ"/>
    <s v="PROD1115"/>
    <x v="0"/>
    <d v="2025-08-20T18:29:34"/>
    <s v="kitchen"/>
    <s v="Reliable and affordable option"/>
    <s v="Complete"/>
    <s v="Valid"/>
    <s v="High(4-5)"/>
    <s v="AH2BAA6TBWYDJKPLIGTTY4F5PMOQ"/>
    <x v="0"/>
    <x v="0"/>
    <x v="7"/>
    <s v="August"/>
    <x v="2"/>
  </r>
  <r>
    <s v="AHCEMMPVOVX3DMPUGHXUKMOCIUPA"/>
    <s v="PROD1116"/>
    <x v="0"/>
    <d v="2025-08-21T06:06:20"/>
    <s v="kitchen"/>
    <s v="Non-stick on first use at least"/>
    <s v="Complete"/>
    <s v="Valid"/>
    <s v="High(4-5)"/>
    <s v="AHCEMMPVOVX3DMPUGHXUKMOCIUPA"/>
    <x v="0"/>
    <x v="0"/>
    <x v="7"/>
    <s v="August"/>
    <x v="2"/>
  </r>
  <r>
    <s v="AEDJHFVPCIQZ4WD6ZYGOC6W7VBYA"/>
    <s v="PROD1117"/>
    <x v="0"/>
    <d v="2025-08-21T14:34:05"/>
    <s v="kitchen"/>
    <s v="Cooks eggs perfectly"/>
    <s v="Complete"/>
    <s v="Valid"/>
    <s v="High(4-5)"/>
    <s v="AEDJHFVPCIQZ4WD6ZYGOC6W7VBYA"/>
    <x v="0"/>
    <x v="0"/>
    <x v="7"/>
    <s v="August"/>
    <x v="2"/>
  </r>
  <r>
    <s v="AGGV4QCK3SXE67733JE4VSC6WOPA"/>
    <s v="PROD1118"/>
    <x v="1"/>
    <d v="2025-08-21T18:36:14"/>
    <s v="kitchen"/>
    <s v="Really like this pan, but its handle sticks up to high.."/>
    <s v="Complete"/>
    <s v="Valid"/>
    <s v="High(4-5)"/>
    <s v="AGGV4QCK3SXE67733JE4VSC6WOPA"/>
    <x v="0"/>
    <x v="0"/>
    <x v="7"/>
    <s v="August"/>
    <x v="2"/>
  </r>
  <r>
    <s v="AF4AMROQPHCCC3SURH3R52CNJ3FQ"/>
    <s v="PROD1119"/>
    <x v="0"/>
    <d v="2025-08-22T04:14:30"/>
    <s v="kitchen"/>
    <s v="No sticking!"/>
    <s v="Complete"/>
    <s v="Valid"/>
    <s v="High(4-5)"/>
    <s v="AF4AMROQPHCCC3SURH3R52CNJ3FQ"/>
    <x v="0"/>
    <x v="0"/>
    <x v="7"/>
    <s v="August"/>
    <x v="2"/>
  </r>
  <r>
    <s v="AEJ5QPHZJXL4NDWWQYCC3BZAQRZQ"/>
    <s v="PROD1120"/>
    <x v="0"/>
    <d v="2025-08-22T19:13:16"/>
    <s v="kitchen"/>
    <s v="Great pan great price"/>
    <s v="Complete"/>
    <s v="Valid"/>
    <s v="High(4-5)"/>
    <s v="AEJ5QPHZJXL4NDWWQYCC3BZAQRZQ"/>
    <x v="0"/>
    <x v="0"/>
    <x v="7"/>
    <s v="August"/>
    <x v="2"/>
  </r>
  <r>
    <s v="AFHV3UDP7TXIE4WWSLD7ZY22QKIQ"/>
    <s v="PROD1121"/>
    <x v="0"/>
    <d v="2025-08-23T06:43:17"/>
    <s v="kitchen"/>
    <s v="Take Proper Care Of Sensarte Pans For 5 Star Results"/>
    <s v="Complete"/>
    <s v="Valid"/>
    <s v="High(4-5)"/>
    <s v="AFHV3UDP7TXIE4WWSLD7ZY22QKIQ"/>
    <x v="0"/>
    <x v="0"/>
    <x v="7"/>
    <s v="August"/>
    <x v="2"/>
  </r>
  <r>
    <s v="AEBXXQNMQNXBCDFAN574H3ZBF7RQ"/>
    <s v="PROD1122"/>
    <x v="0"/>
    <d v="2025-08-23T11:01:08"/>
    <s v="kitchen"/>
    <s v="Better than pans that are twice the priceâ€¦bought two more!"/>
    <s v="Complete"/>
    <s v="Valid"/>
    <s v="High(4-5)"/>
    <s v="AEBXXQNMQNXBCDFAN574H3ZBF7RQ"/>
    <x v="0"/>
    <x v="0"/>
    <x v="7"/>
    <s v="August"/>
    <x v="2"/>
  </r>
  <r>
    <s v="AGSL2NBRHPVUCYHVJ5BEVEENVOKQ"/>
    <s v="PROD1123"/>
    <x v="0"/>
    <d v="2025-08-23T11:08:04"/>
    <s v="kitchen"/>
    <s v="Such a great buy!"/>
    <s v="Complete"/>
    <s v="Valid"/>
    <s v="High(4-5)"/>
    <s v="AGSL2NBRHPVUCYHVJ5BEVEENVOKQ"/>
    <x v="0"/>
    <x v="0"/>
    <x v="7"/>
    <s v="August"/>
    <x v="2"/>
  </r>
  <r>
    <s v="AGNR4TRG4A6K4MCPCFYVIGEEE7KQ"/>
    <s v="PROD1124"/>
    <x v="0"/>
    <d v="2025-08-23T21:25:21"/>
    <s v="kitchen"/>
    <s v="Beautiful modern sleek pan"/>
    <s v="Complete"/>
    <s v="Valid"/>
    <s v="High(4-5)"/>
    <s v="AGNR4TRG4A6K4MCPCFYVIGEEE7KQ"/>
    <x v="0"/>
    <x v="0"/>
    <x v="7"/>
    <s v="August"/>
    <x v="2"/>
  </r>
  <r>
    <s v="AGZYDJVHTGPUOXFQ3TYC6TD7K3HQ"/>
    <s v="PROD1125"/>
    <x v="0"/>
    <d v="2025-08-24T07:19:45"/>
    <s v="kitchen"/>
    <s v="Love this pan"/>
    <s v="Complete"/>
    <s v="Valid"/>
    <s v="High(4-5)"/>
    <s v="AGZYDJVHTGPUOXFQ3TYC6TD7K3HQ"/>
    <x v="0"/>
    <x v="0"/>
    <x v="7"/>
    <s v="August"/>
    <x v="2"/>
  </r>
  <r>
    <s v="AHUVGNVWTJGYHDRLPUT2SIRO26RA"/>
    <s v="PROD1126"/>
    <x v="0"/>
    <d v="2025-08-24T10:16:33"/>
    <s v="kitchen"/>
    <s v="Very good, large pan"/>
    <s v="Complete"/>
    <s v="Valid"/>
    <s v="High(4-5)"/>
    <s v="AHUVGNVWTJGYHDRLPUT2SIRO26RA"/>
    <x v="0"/>
    <x v="0"/>
    <x v="7"/>
    <s v="August"/>
    <x v="2"/>
  </r>
  <r>
    <s v="AEQILMLBH3ZIVB6KZZF56VAREURA"/>
    <s v="PROD1127"/>
    <x v="0"/>
    <d v="2025-08-24T11:17:24"/>
    <s v="kitchen"/>
    <s v="The perfect sausage gravy pan for biscuits and gravy!"/>
    <s v="Complete"/>
    <s v="Valid"/>
    <s v="High(4-5)"/>
    <s v="AEQILMLBH3ZIVB6KZZF56VAREURA"/>
    <x v="0"/>
    <x v="0"/>
    <x v="7"/>
    <s v="August"/>
    <x v="2"/>
  </r>
  <r>
    <s v="AF4WP3B64TITIYYTKFL4E264LJFQ"/>
    <s v="PROD1128"/>
    <x v="0"/>
    <d v="2025-08-24T12:07:05"/>
    <s v="Pet Supplies"/>
    <s v="My Dog Loves It!"/>
    <s v="Complete"/>
    <s v="Valid"/>
    <s v="High(4-5)"/>
    <s v="AF4WP3B64TITIYYTKFL4E264LJFQ"/>
    <x v="0"/>
    <x v="0"/>
    <x v="7"/>
    <s v="August"/>
    <x v="2"/>
  </r>
  <r>
    <s v="AHFLVYTMWTKKSYVQ22H5UEASHCXQ"/>
    <s v="PROD1129"/>
    <x v="0"/>
    <d v="2025-08-24T13:51:54"/>
    <s v="Pet Supplies"/>
    <s v="My Toy Poodle devours it"/>
    <s v="Complete"/>
    <s v="Valid"/>
    <s v="High(4-5)"/>
    <s v="AHFLVYTMWTKKSYVQ22H5UEASHCXQ"/>
    <x v="0"/>
    <x v="0"/>
    <x v="7"/>
    <s v="August"/>
    <x v="2"/>
  </r>
  <r>
    <s v="AHFITXEHTGORFO3YO6YSEYQXEHTA"/>
    <s v="PROD1130"/>
    <x v="0"/>
    <d v="2025-08-24T14:29:44"/>
    <s v="Pet Supplies"/>
    <s v="Decent value"/>
    <s v="Complete"/>
    <s v="Valid"/>
    <s v="High(4-5)"/>
    <s v="AHFITXEHTGORFO3YO6YSEYQXEHTA"/>
    <x v="0"/>
    <x v="0"/>
    <x v="7"/>
    <s v="August"/>
    <x v="2"/>
  </r>
  <r>
    <s v="AE3ZGW5QEAXS56LJUCSU7DAQ6G2Q"/>
    <s v="PROD1131"/>
    <x v="0"/>
    <d v="2025-08-24T18:15:21"/>
    <s v="Pet Supplies"/>
    <s v="Dog food"/>
    <s v="Complete"/>
    <s v="Valid"/>
    <s v="High(4-5)"/>
    <s v="AE3ZGW5QEAXS56LJUCSU7DAQ6G2Q"/>
    <x v="0"/>
    <x v="0"/>
    <x v="7"/>
    <s v="August"/>
    <x v="2"/>
  </r>
  <r>
    <s v="AHUOJ3HBKVVMUKUBNXFPPDRXR4MA"/>
    <s v="PROD1132"/>
    <x v="1"/>
    <d v="2025-08-24T19:57:24"/>
    <s v="Pet Supplies"/>
    <s v="Good quality product, good price"/>
    <s v="Complete"/>
    <s v="Valid"/>
    <s v="High(4-5)"/>
    <s v="AHUOJ3HBKVVMUKUBNXFPPDRXR4MA"/>
    <x v="0"/>
    <x v="0"/>
    <x v="7"/>
    <s v="August"/>
    <x v="2"/>
  </r>
  <r>
    <s v="AHMUR6CSCHC2PA6YHLQL6TGCZKUA"/>
    <s v="PROD1133"/>
    <x v="0"/>
    <d v="2025-08-25T11:05:42"/>
    <s v="Pet Supplies"/>
    <s v="What a great value."/>
    <s v="Complete"/>
    <s v="Valid"/>
    <s v="High(4-5)"/>
    <s v="AHMUR6CSCHC2PA6YHLQL6TGCZKUA"/>
    <x v="0"/>
    <x v="0"/>
    <x v="7"/>
    <s v="August"/>
    <x v="2"/>
  </r>
  <r>
    <s v="AEAEJEGSI4PFVEPN56QEI6NEPIUQ"/>
    <s v="PROD1134"/>
    <x v="0"/>
    <d v="2025-08-25T12:00:49"/>
    <s v="Pet Supplies"/>
    <s v="Dog likes these"/>
    <s v="Complete"/>
    <s v="Valid"/>
    <s v="High(4-5)"/>
    <s v="AEAEJEGSI4PFVEPN56QEI6NEPIUQ"/>
    <x v="0"/>
    <x v="0"/>
    <x v="7"/>
    <s v="August"/>
    <x v="2"/>
  </r>
  <r>
    <s v="AHOHXS4Z44XSTVPCNYY6BSL55VJA"/>
    <s v="PROD1135"/>
    <x v="0"/>
    <d v="2025-08-25T13:30:44"/>
    <s v="Pet Supplies"/>
    <s v="My dog loves these."/>
    <s v="Complete"/>
    <s v="Valid"/>
    <s v="High(4-5)"/>
    <s v="AHOHXS4Z44XSTVPCNYY6BSL55VJA"/>
    <x v="0"/>
    <x v="0"/>
    <x v="7"/>
    <s v="August"/>
    <x v="2"/>
  </r>
  <r>
    <s v="AF2GJU32A7YF5BP2M7UJEVQAPDWQ"/>
    <s v="PROD1136"/>
    <x v="0"/>
    <d v="2025-08-25T16:52:30"/>
    <s v="Pet Supplies"/>
    <s v="2 out of 3 dogs love it."/>
    <s v="Complete"/>
    <s v="Valid"/>
    <s v="High(4-5)"/>
    <s v="AF2GJU32A7YF5BP2M7UJEVQAPDWQ"/>
    <x v="0"/>
    <x v="0"/>
    <x v="7"/>
    <s v="August"/>
    <x v="2"/>
  </r>
  <r>
    <s v="AFZDBKSTBZDA7G7XGLWPSV52PNBQ"/>
    <s v="PROD1137"/>
    <x v="0"/>
    <d v="2025-08-25T18:10:18"/>
    <s v="Pet Supplies"/>
    <s v="Doggy approved."/>
    <s v="Complete"/>
    <s v="Valid"/>
    <s v="High(4-5)"/>
    <s v="AFZDBKSTBZDA7G7XGLWPSV52PNBQ"/>
    <x v="0"/>
    <x v="0"/>
    <x v="7"/>
    <s v="August"/>
    <x v="2"/>
  </r>
  <r>
    <s v="AHMJKLHEXOYJ5UOJ7I5XEG6Q33GQ"/>
    <s v="PROD1138"/>
    <x v="0"/>
    <d v="2025-08-26T00:42:13"/>
    <s v="Pet Supplies"/>
    <s v="Best wet dog food ever!"/>
    <s v="Complete"/>
    <s v="Valid"/>
    <s v="High(4-5)"/>
    <s v="AHMJKLHEXOYJ5UOJ7I5XEG6Q33GQ"/>
    <x v="0"/>
    <x v="0"/>
    <x v="7"/>
    <s v="August"/>
    <x v="2"/>
  </r>
  <r>
    <s v="AGP6LXDXY2SL4Y3D7TBOCTVL3KOA"/>
    <s v="PROD1139"/>
    <x v="0"/>
    <d v="2025-08-26T09:29:10"/>
    <s v="Pet Supplies"/>
    <s v="I put 5 stars for the attention"/>
    <s v="Complete"/>
    <s v="Valid"/>
    <s v="High(4-5)"/>
    <s v="AGP6LXDXY2SL4Y3D7TBOCTVL3KOA"/>
    <x v="0"/>
    <x v="0"/>
    <x v="7"/>
    <s v="August"/>
    <x v="2"/>
  </r>
  <r>
    <s v="AFGLBJK4MQUYDYIQ4I6IG4CM76LQ"/>
    <s v="PROD1140"/>
    <x v="0"/>
    <d v="2025-08-26T13:14:59"/>
    <s v="Pet Supplies"/>
    <s v="Great"/>
    <s v="Complete"/>
    <s v="Valid"/>
    <s v="High(4-5)"/>
    <s v="AFGLBJK4MQUYDYIQ4I6IG4CM76LQ"/>
    <x v="0"/>
    <x v="0"/>
    <x v="7"/>
    <s v="August"/>
    <x v="2"/>
  </r>
  <r>
    <s v="AHI47344HANKGBWX6ROCDDELZOCA"/>
    <s v="PROD1141"/>
    <x v="0"/>
    <d v="2025-08-26T22:20:00"/>
    <s v="Pet Supplies"/>
    <s v="Dog loves it"/>
    <s v="Complete"/>
    <s v="Valid"/>
    <s v="High(4-5)"/>
    <s v="AHI47344HANKGBWX6ROCDDELZOCA"/>
    <x v="0"/>
    <x v="0"/>
    <x v="7"/>
    <s v="August"/>
    <x v="2"/>
  </r>
  <r>
    <s v="AEKX7YXDJPANUWGENYW6N3435UTA"/>
    <s v="PROD1142"/>
    <x v="0"/>
    <d v="2025-08-28T01:00:53"/>
    <s v="Pet Supplies"/>
    <s v="Saves on wasting some of the food that got spoiled."/>
    <s v="Complete"/>
    <s v="Valid"/>
    <s v="High(4-5)"/>
    <s v="AEKX7YXDJPANUWGENYW6N3435UTA"/>
    <x v="0"/>
    <x v="0"/>
    <x v="7"/>
    <s v="August"/>
    <x v="2"/>
  </r>
  <r>
    <s v="AEK66BL2KN7APXF6Y5ZXBJHF4DFQ"/>
    <s v="PROD1143"/>
    <x v="0"/>
    <d v="2025-08-28T04:43:09"/>
    <s v="Pet Supplies"/>
    <s v="My old yorkie loves it"/>
    <s v="Complete"/>
    <s v="Valid"/>
    <s v="High(4-5)"/>
    <s v="AEK66BL2KN7APXF6Y5ZXBJHF4DFQ"/>
    <x v="0"/>
    <x v="0"/>
    <x v="7"/>
    <s v="August"/>
    <x v="2"/>
  </r>
  <r>
    <s v="AFZ2OEN4V4ZYVP66SMIYDFSZRD3Q"/>
    <s v="PROD1144"/>
    <x v="0"/>
    <d v="2025-08-28T19:08:21"/>
    <s v="Pet Supplies"/>
    <s v="Corgi Likes It"/>
    <s v="Complete"/>
    <s v="Valid"/>
    <s v="High(4-5)"/>
    <s v="AFZ2OEN4V4ZYVP66SMIYDFSZRD3Q"/>
    <x v="0"/>
    <x v="0"/>
    <x v="7"/>
    <s v="August"/>
    <x v="2"/>
  </r>
  <r>
    <s v="AGHCVMUSIEAPHPEPFNL2TWJXR3RQ"/>
    <s v="PROD1145"/>
    <x v="0"/>
    <d v="2025-08-29T04:04:36"/>
    <s v="Pet Supplies"/>
    <s v="Annie loved this"/>
    <s v="Complete"/>
    <s v="Valid"/>
    <s v="High(4-5)"/>
    <s v="AGHCVMUSIEAPHPEPFNL2TWJXR3RQ"/>
    <x v="0"/>
    <x v="0"/>
    <x v="7"/>
    <s v="August"/>
    <x v="2"/>
  </r>
  <r>
    <s v="AFIU3GC3AYMHOGC36UBMCZGLKPFQ"/>
    <s v="PROD1146"/>
    <x v="0"/>
    <d v="2025-08-29T05:01:18"/>
    <s v="Pet Supplies"/>
    <s v="Chopped Ground Dinner for my Yorkie Poo"/>
    <s v="Complete"/>
    <s v="Valid"/>
    <s v="High(4-5)"/>
    <s v="AFIU3GC3AYMHOGC36UBMCZGLKPFQ"/>
    <x v="0"/>
    <x v="0"/>
    <x v="7"/>
    <s v="August"/>
    <x v="2"/>
  </r>
  <r>
    <s v="AHF455VA74RIL35GES6F4QTFXK2A"/>
    <s v="PROD1147"/>
    <x v="0"/>
    <d v="2025-08-29T11:55:44"/>
    <s v="Pet Supplies"/>
    <s v="Always happy with this product."/>
    <s v="Complete"/>
    <s v="Valid"/>
    <s v="High(4-5)"/>
    <s v="AHF455VA74RIL35GES6F4QTFXK2A"/>
    <x v="0"/>
    <x v="0"/>
    <x v="7"/>
    <s v="August"/>
    <x v="2"/>
  </r>
  <r>
    <s v="AH75PV76RTA65ERWDFNTP47JOQYQ"/>
    <s v="PROD1148"/>
    <x v="0"/>
    <d v="2025-08-29T13:03:14"/>
    <s v="beauty and personal care"/>
    <s v="4 reviews"/>
    <s v="Complete"/>
    <s v="Valid"/>
    <s v="High(4-5)"/>
    <s v="AH75PV76RTA65ERWDFNTP47JOQYQ"/>
    <x v="0"/>
    <x v="0"/>
    <x v="7"/>
    <s v="August"/>
    <x v="2"/>
  </r>
  <r>
    <s v="AF7B2SI3IYO6TJ6P2G3GOJYDLPXQ"/>
    <s v="PROD1149"/>
    <x v="0"/>
    <d v="2025-08-29T16:07:09"/>
    <s v="beauty and personal care"/>
    <s v="Amaali Beautiful fragrance"/>
    <s v="Complete"/>
    <s v="Valid"/>
    <s v="High(4-5)"/>
    <s v="AF7B2SI3IYO6TJ6P2G3GOJYDLPXQ"/>
    <x v="0"/>
    <x v="0"/>
    <x v="7"/>
    <s v="August"/>
    <x v="2"/>
  </r>
  <r>
    <s v="AF5RSJUDE4YUQEBVMMQW54EUTQAQ"/>
    <s v="PROD1150"/>
    <x v="1"/>
    <d v="2025-08-30T00:59:04"/>
    <s v="beauty and personal care"/>
    <s v="Beautiful and Strong"/>
    <s v="Complete"/>
    <s v="Valid"/>
    <s v="High(4-5)"/>
    <s v="AF5RSJUDE4YUQEBVMMQW54EUTQAQ"/>
    <x v="0"/>
    <x v="0"/>
    <x v="7"/>
    <s v="August"/>
    <x v="2"/>
  </r>
  <r>
    <s v="AG6KMQANQPP4VDH4IG7NDHNQCO7Q"/>
    <s v="PROD1151"/>
    <x v="0"/>
    <d v="2025-08-30T03:07:30"/>
    <s v="beauty and personal care"/>
    <s v="Exquisite, Long-Lasting, and Versatile!"/>
    <s v="Complete"/>
    <s v="Valid"/>
    <s v="High(4-5)"/>
    <s v="AG6KMQANQPP4VDH4IG7NDHNQCO7Q"/>
    <x v="0"/>
    <x v="0"/>
    <x v="7"/>
    <s v="August"/>
    <x v="2"/>
  </r>
  <r>
    <s v="AFRE3RR7OY2H4Y3YS657OGCVMGZA"/>
    <s v="PROD1152"/>
    <x v="2"/>
    <d v="2025-08-30T04:23:39"/>
    <s v="beauty and personal care"/>
    <s v="Scent description was not accurate"/>
    <s v="Complete"/>
    <s v="Valid"/>
    <s v="Medium(3)"/>
    <s v="AFRE3RR7OY2H4Y3YS657OGCVMGZA"/>
    <x v="0"/>
    <x v="0"/>
    <x v="7"/>
    <s v="August"/>
    <x v="2"/>
  </r>
  <r>
    <s v="AHLBUBM6HFYCTXLHCCMMXGUS2PCA"/>
    <s v="PROD1153"/>
    <x v="0"/>
    <d v="2025-08-30T05:37:25"/>
    <s v="beauty and personal care"/>
    <s v="I love this fragrance. It is long lasting and powdery."/>
    <s v="Complete"/>
    <s v="Valid"/>
    <s v="High(4-5)"/>
    <s v="AHLBUBM6HFYCTXLHCCMMXGUS2PCA"/>
    <x v="0"/>
    <x v="0"/>
    <x v="7"/>
    <s v="August"/>
    <x v="2"/>
  </r>
  <r>
    <s v="AGUZOTXSFNUTWTNCPVW4KFVCFRTQ"/>
    <s v="PROD1154"/>
    <x v="0"/>
    <d v="2025-08-30T07:16:05"/>
    <s v="beauty and personal care"/>
    <s v="Smells Great!"/>
    <s v="Complete"/>
    <s v="Valid"/>
    <s v="High(4-5)"/>
    <s v="AGUZOTXSFNUTWTNCPVW4KFVCFRTQ"/>
    <x v="0"/>
    <x v="0"/>
    <x v="7"/>
    <s v="August"/>
    <x v="2"/>
  </r>
  <r>
    <s v="AHUN5ZUHBWPHM7HNSLGGTDEXEZYQ"/>
    <s v="PROD1155"/>
    <x v="1"/>
    <d v="2025-08-30T15:51:18"/>
    <s v="beauty and personal care"/>
    <s v="Yulali"/>
    <s v="Complete"/>
    <s v="Valid"/>
    <s v="High(4-5)"/>
    <s v="AHUN5ZUHBWPHM7HNSLGGTDEXEZYQ"/>
    <x v="0"/>
    <x v="0"/>
    <x v="7"/>
    <s v="August"/>
    <x v="2"/>
  </r>
  <r>
    <s v="AFGJFRLAIFOGHME2T3EXYOMF3N5Q"/>
    <s v="PROD1156"/>
    <x v="0"/>
    <d v="2025-08-30T19:22:05"/>
    <s v="beauty and personal care"/>
    <s v="So phenomenal I've ordered backup!"/>
    <s v="Complete"/>
    <s v="Valid"/>
    <s v="High(4-5)"/>
    <s v="AFGJFRLAIFOGHME2T3EXYOMF3N5Q"/>
    <x v="0"/>
    <x v="0"/>
    <x v="7"/>
    <s v="August"/>
    <x v="2"/>
  </r>
  <r>
    <s v="AFBKUMHWBZYAJKMZF7LV7ELPV6QA"/>
    <s v="PROD1157"/>
    <x v="0"/>
    <d v="2025-08-31T00:13:45"/>
    <s v="beauty and personal care"/>
    <s v="You Will Love It! â¤ï¸"/>
    <s v="Complete"/>
    <s v="Valid"/>
    <s v="High(4-5)"/>
    <s v="AFBKUMHWBZYAJKMZF7LV7ELPV6QA"/>
    <x v="0"/>
    <x v="0"/>
    <x v="7"/>
    <s v="August"/>
    <x v="2"/>
  </r>
  <r>
    <s v="AFHMXMYOQOMC7QZV7N4FBKDJKVHA"/>
    <s v="PROD1158"/>
    <x v="1"/>
    <d v="2025-08-31T01:11:55"/>
    <s v="beauty and personal care"/>
    <s v="Nice scent"/>
    <s v="Complete"/>
    <s v="Valid"/>
    <s v="High(4-5)"/>
    <s v="AFHMXMYOQOMC7QZV7N4FBKDJKVHA"/>
    <x v="0"/>
    <x v="0"/>
    <x v="7"/>
    <s v="August"/>
    <x v="2"/>
  </r>
  <r>
    <s v="AFB4AJ7WEDPCKIIBGQZPXC3YAUHQ"/>
    <s v="PROD1159"/>
    <x v="1"/>
    <d v="2025-08-31T17:57:46"/>
    <s v="beauty and personal care"/>
    <s v="Amaali"/>
    <s v="Complete"/>
    <s v="Valid"/>
    <s v="High(4-5)"/>
    <s v="AFB4AJ7WEDPCKIIBGQZPXC3YAUHQ"/>
    <x v="0"/>
    <x v="0"/>
    <x v="7"/>
    <s v="August"/>
    <x v="2"/>
  </r>
  <r>
    <s v="AENHI74TNWYXA2OTVCQZC7TBIESQ"/>
    <s v="PROD1160"/>
    <x v="0"/>
    <d v="2025-08-31T20:13:12"/>
    <s v="beauty and personal care"/>
    <s v="Supremely Feminine in all aspects!"/>
    <s v="Complete"/>
    <s v="Valid"/>
    <s v="High(4-5)"/>
    <s v="AENHI74TNWYXA2OTVCQZC7TBIESQ"/>
    <x v="0"/>
    <x v="0"/>
    <x v="7"/>
    <s v="August"/>
    <x v="2"/>
  </r>
  <r>
    <s v="AHINIHD3GE2O3ZSN7APGML2IB5YQ"/>
    <s v="PROD1161"/>
    <x v="0"/>
    <d v="2025-08-31T21:13:55"/>
    <s v="beauty and personal care"/>
    <s v="Very nice smell"/>
    <s v="Complete"/>
    <s v="Valid"/>
    <s v="High(4-5)"/>
    <s v="AHINIHD3GE2O3ZSN7APGML2IB5YQ"/>
    <x v="0"/>
    <x v="0"/>
    <x v="7"/>
    <s v="August"/>
    <x v="2"/>
  </r>
  <r>
    <s v="AHPDEWI24S37COQ4KV4BEL25TIUA"/>
    <s v="PROD1162"/>
    <x v="1"/>
    <d v="2025-08-31T22:13:21"/>
    <s v="beauty and personal care"/>
    <s v="Smells nice"/>
    <s v="Complete"/>
    <s v="Valid"/>
    <s v="High(4-5)"/>
    <s v="AHPDEWI24S37COQ4KV4BEL25TIUA"/>
    <x v="0"/>
    <x v="0"/>
    <x v="7"/>
    <s v="August"/>
    <x v="2"/>
  </r>
  <r>
    <s v="AECM3KFEUFUX7HKTS24LWQT6U7XA"/>
    <s v="PROD1163"/>
    <x v="0"/>
    <d v="2025-09-01T09:43:07"/>
    <s v="beauty and personal care"/>
    <s v="Sweet baby Jesus, GET THIS STUFF!!!!!"/>
    <s v="Complete"/>
    <s v="Valid"/>
    <s v="High(4-5)"/>
    <s v="AECM3KFEUFUX7HKTS24LWQT6U7XA"/>
    <x v="0"/>
    <x v="0"/>
    <x v="8"/>
    <s v="September"/>
    <x v="2"/>
  </r>
  <r>
    <s v="AGHJHCXNYKYRJ6IIG3KXZZ6MFOCA"/>
    <s v="PROD1164"/>
    <x v="1"/>
    <d v="2025-09-01T10:11:30"/>
    <s v="beauty and personal care"/>
    <s v="Love the smell"/>
    <s v="Complete"/>
    <s v="Valid"/>
    <s v="High(4-5)"/>
    <s v="AGHJHCXNYKYRJ6IIG3KXZZ6MFOCA"/>
    <x v="0"/>
    <x v="0"/>
    <x v="8"/>
    <s v="September"/>
    <x v="2"/>
  </r>
  <r>
    <s v="AET4F4754MC5JLZOAPWPVJYRWTCA"/>
    <s v="PROD1165"/>
    <x v="0"/>
    <d v="2025-09-01T14:19:22"/>
    <s v="beauty and personal care"/>
    <s v="smells great not damaged"/>
    <s v="Complete"/>
    <s v="Valid"/>
    <s v="High(4-5)"/>
    <s v="AET4F4754MC5JLZOAPWPVJYRWTCA"/>
    <x v="0"/>
    <x v="0"/>
    <x v="8"/>
    <s v="September"/>
    <x v="2"/>
  </r>
  <r>
    <s v="AE3BN5GICAH4GS6GKO6FDGZQ66PQ"/>
    <s v="PROD1166"/>
    <x v="0"/>
    <d v="2025-09-01T16:13:15"/>
    <s v="beauty and personal care"/>
    <s v="Smells good!"/>
    <s v="Complete"/>
    <s v="Valid"/>
    <s v="High(4-5)"/>
    <s v="AE3BN5GICAH4GS6GKO6FDGZQ66PQ"/>
    <x v="0"/>
    <x v="0"/>
    <x v="8"/>
    <s v="September"/>
    <x v="2"/>
  </r>
  <r>
    <s v="AGNAOBB5LJY7IUZAUK7DKU23JO3A"/>
    <s v="PROD1167"/>
    <x v="0"/>
    <d v="2025-09-01T16:20:00"/>
    <s v="beauty and personal care"/>
    <s v="If you wanna smell like an angel and a walking flower, look no more"/>
    <s v="Complete"/>
    <s v="Valid"/>
    <s v="High(4-5)"/>
    <s v="AGNAOBB5LJY7IUZAUK7DKU23JO3A"/>
    <x v="0"/>
    <x v="0"/>
    <x v="8"/>
    <s v="September"/>
    <x v="2"/>
  </r>
  <r>
    <s v="AH4IYTPAALBRN5P2U7NE3JBB6TRQ"/>
    <s v="PROD1168"/>
    <x v="0"/>
    <d v="2025-09-01T23:41:48"/>
    <s v="Toys, Games &amp; Hobbies"/>
    <s v="*UPDATE 3 years in* Better than PS4/5 Gold with daily use even with new issue at 16 months in"/>
    <s v="Complete"/>
    <s v="Valid"/>
    <s v="High(4-5)"/>
    <s v="AH4IYTPAALBRN5P2U7NE3JBB6TRQ"/>
    <x v="0"/>
    <x v="0"/>
    <x v="8"/>
    <s v="September"/>
    <x v="2"/>
  </r>
  <r>
    <s v="AECUWNT7BMDMM46GL2EJSQT74RDA"/>
    <s v="PROD1169"/>
    <x v="0"/>
    <d v="2025-09-02T03:20:51"/>
    <s v="Toys, Games &amp; Hobbies"/>
    <s v="Great entry gaming headphones"/>
    <s v="Complete"/>
    <s v="Valid"/>
    <s v="High(4-5)"/>
    <s v="AECUWNT7BMDMM46GL2EJSQT74RDA"/>
    <x v="0"/>
    <x v="0"/>
    <x v="8"/>
    <s v="September"/>
    <x v="2"/>
  </r>
  <r>
    <s v="AH3KIX4OLQOE25BAWQBGERU3GDVQ"/>
    <s v="PROD1170"/>
    <x v="1"/>
    <d v="2025-09-02T10:51:33"/>
    <s v="Toys, Games &amp; Hobbies"/>
    <s v="I just couldn't give them a 5..."/>
    <s v="Complete"/>
    <s v="Valid"/>
    <s v="High(4-5)"/>
    <s v="AH3KIX4OLQOE25BAWQBGERU3GDVQ"/>
    <x v="0"/>
    <x v="0"/>
    <x v="8"/>
    <s v="September"/>
    <x v="2"/>
  </r>
  <r>
    <s v="AE7XD6CP3JWORL75XN7MI7G3Y42A"/>
    <s v="PROD1171"/>
    <x v="0"/>
    <d v="2025-09-02T13:50:19"/>
    <s v="Toys, Games &amp; Hobbies"/>
    <s v="Headphones"/>
    <s v="Complete"/>
    <s v="Valid"/>
    <s v="High(4-5)"/>
    <s v="AE7XD6CP3JWORL75XN7MI7G3Y42A"/>
    <x v="0"/>
    <x v="0"/>
    <x v="8"/>
    <s v="September"/>
    <x v="2"/>
  </r>
  <r>
    <s v="AHSXAHT4WEGGOZ55BKXC4ALURIWQ"/>
    <s v="PROD1172"/>
    <x v="0"/>
    <d v="2025-09-02T16:13:59"/>
    <s v="Toys, Games &amp; Hobbies"/>
    <s v="Great gaming headphones"/>
    <s v="Complete"/>
    <s v="Valid"/>
    <s v="High(4-5)"/>
    <s v="AHSXAHT4WEGGOZ55BKXC4ALURIWQ"/>
    <x v="0"/>
    <x v="0"/>
    <x v="8"/>
    <s v="September"/>
    <x v="2"/>
  </r>
  <r>
    <s v="AFXWUPUZGF5T4QASG3IRCPEITBEA"/>
    <s v="PROD1173"/>
    <x v="0"/>
    <d v="2025-09-03T02:18:21"/>
    <s v="Toys, Games &amp; Hobbies"/>
    <s v="Best"/>
    <s v="Complete"/>
    <s v="Valid"/>
    <s v="High(4-5)"/>
    <s v="AFXWUPUZGF5T4QASG3IRCPEITBEA"/>
    <x v="0"/>
    <x v="0"/>
    <x v="8"/>
    <s v="September"/>
    <x v="2"/>
  </r>
  <r>
    <s v="AEPRR3YHQNKGHIJNDJGR6565G3DA"/>
    <s v="PROD1174"/>
    <x v="2"/>
    <d v="2025-09-03T02:50:49"/>
    <s v="Toys, Games &amp; Hobbies"/>
    <s v="These are not them"/>
    <s v="Complete"/>
    <s v="Valid"/>
    <s v="Medium(3)"/>
    <s v="AEPRR3YHQNKGHIJNDJGR6565G3DA"/>
    <x v="0"/>
    <x v="0"/>
    <x v="8"/>
    <s v="September"/>
    <x v="2"/>
  </r>
  <r>
    <s v="AG7YW2P72TH2A2EL3WGNJFTYCKJA"/>
    <s v="PROD1175"/>
    <x v="0"/>
    <d v="2025-09-03T19:26:10"/>
    <s v="Toys, Games &amp; Hobbies"/>
    <s v="Nice find! Good for the money!"/>
    <s v="Complete"/>
    <s v="Valid"/>
    <s v="High(4-5)"/>
    <s v="AG7YW2P72TH2A2EL3WGNJFTYCKJA"/>
    <x v="0"/>
    <x v="0"/>
    <x v="8"/>
    <s v="September"/>
    <x v="2"/>
  </r>
  <r>
    <s v="AH5VMWABNWVTLQEMWT3WQUMRQBJA"/>
    <s v="PROD1176"/>
    <x v="1"/>
    <d v="2025-09-04T02:57:28"/>
    <s v="Toys, Games &amp; Hobbies"/>
    <s v="These are decent"/>
    <s v="Complete"/>
    <s v="Valid"/>
    <s v="High(4-5)"/>
    <s v="AH5VMWABNWVTLQEMWT3WQUMRQBJA"/>
    <x v="0"/>
    <x v="0"/>
    <x v="8"/>
    <s v="September"/>
    <x v="2"/>
  </r>
  <r>
    <s v="AFFA2PHI3GXS23BFCMBA6NPJ34OA"/>
    <s v="PROD1177"/>
    <x v="0"/>
    <d v="2025-09-04T07:31:34"/>
    <s v="Toys, Games &amp; Hobbies"/>
    <s v="Work well with iPad"/>
    <s v="Complete"/>
    <s v="Valid"/>
    <s v="High(4-5)"/>
    <s v="AFFA2PHI3GXS23BFCMBA6NPJ34OA"/>
    <x v="0"/>
    <x v="0"/>
    <x v="8"/>
    <s v="September"/>
    <x v="2"/>
  </r>
  <r>
    <s v="AG5I2HQ6DWT45GJS4P4JIUQYWJLA"/>
    <s v="PROD1178"/>
    <x v="0"/>
    <d v="2025-09-04T07:57:34"/>
    <s v="Toys, Games &amp; Hobbies"/>
    <s v="Buenos auriculares"/>
    <s v="Complete"/>
    <s v="Valid"/>
    <s v="High(4-5)"/>
    <s v="AG5I2HQ6DWT45GJS4P4JIUQYWJLA"/>
    <x v="0"/>
    <x v="0"/>
    <x v="8"/>
    <s v="September"/>
    <x v="2"/>
  </r>
  <r>
    <s v="AHBWOF7ZMTSLXAZ3KKYKZOBXCDPQ"/>
    <s v="PROD1179"/>
    <x v="0"/>
    <d v="2025-09-04T12:37:20"/>
    <s v="Toys, Games &amp; Hobbies"/>
    <s v="Satisfactory"/>
    <s v="Complete"/>
    <s v="Valid"/>
    <s v="High(4-5)"/>
    <s v="AHBWOF7ZMTSLXAZ3KKYKZOBXCDPQ"/>
    <x v="0"/>
    <x v="0"/>
    <x v="8"/>
    <s v="September"/>
    <x v="2"/>
  </r>
  <r>
    <s v="AHVEHU6GLWFIJ77O2ACADCWPT2JA"/>
    <s v="PROD1180"/>
    <x v="0"/>
    <d v="2025-09-04T14:25:35"/>
    <s v="Toys, Games &amp; Hobbies"/>
    <s v="they are good"/>
    <s v="Complete"/>
    <s v="Valid"/>
    <s v="High(4-5)"/>
    <s v="AHVEHU6GLWFIJ77O2ACADCWPT2JA"/>
    <x v="0"/>
    <x v="0"/>
    <x v="8"/>
    <s v="September"/>
    <x v="2"/>
  </r>
  <r>
    <s v="AFQSDGX3K5GAYJ4JNNF37YOWKOHA"/>
    <s v="PROD1181"/>
    <x v="1"/>
    <d v="2025-09-04T20:04:57"/>
    <s v="Toys, Games &amp; Hobbies"/>
    <s v="Returned due to small fit"/>
    <s v="Complete"/>
    <s v="Valid"/>
    <s v="High(4-5)"/>
    <s v="AFQSDGX3K5GAYJ4JNNF37YOWKOHA"/>
    <x v="0"/>
    <x v="0"/>
    <x v="8"/>
    <s v="September"/>
    <x v="2"/>
  </r>
  <r>
    <s v="AEWPPBOIDBOREQABILRRYPF74LEA"/>
    <s v="PROD1182"/>
    <x v="0"/>
    <d v="2025-09-04T21:00:30"/>
    <s v="Toys, Games &amp; Hobbies"/>
    <s v="Works great, great price"/>
    <s v="Complete"/>
    <s v="Valid"/>
    <s v="High(4-5)"/>
    <s v="AEWPPBOIDBOREQABILRRYPF74LEA"/>
    <x v="0"/>
    <x v="0"/>
    <x v="8"/>
    <s v="September"/>
    <x v="2"/>
  </r>
  <r>
    <s v="AFCNENDNBN2IF444EDWKLLXABF4Q"/>
    <s v="PROD1183"/>
    <x v="0"/>
    <d v="2025-09-05T05:42:31"/>
    <s v="Toys, Games &amp; Hobbies"/>
    <s v="Better than Skull Candy!"/>
    <s v="Complete"/>
    <s v="Valid"/>
    <s v="High(4-5)"/>
    <s v="AFCNENDNBN2IF444EDWKLLXABF4Q"/>
    <x v="0"/>
    <x v="0"/>
    <x v="8"/>
    <s v="September"/>
    <x v="2"/>
  </r>
  <r>
    <s v="AHEYXDEDUGU6IKQMPNIXC4BDCIOQ"/>
    <s v="PROD1184"/>
    <x v="0"/>
    <d v="2025-09-05T10:19:37"/>
    <s v="Toys, Games &amp; Hobbies"/>
    <s v="Excellent gift"/>
    <s v="Complete"/>
    <s v="Valid"/>
    <s v="High(4-5)"/>
    <s v="AHEYXDEDUGU6IKQMPNIXC4BDCIOQ"/>
    <x v="0"/>
    <x v="0"/>
    <x v="8"/>
    <s v="September"/>
    <x v="2"/>
  </r>
  <r>
    <s v="AHD23O6SIEWOHMMJY7OTYYLLSB2Q"/>
    <s v="PROD1185"/>
    <x v="0"/>
    <d v="2025-09-05T15:26:07"/>
    <s v="Toys, Games &amp; Hobbies"/>
    <s v="Xbox headset teen approved"/>
    <s v="Complete"/>
    <s v="Valid"/>
    <s v="High(4-5)"/>
    <s v="AHD23O6SIEWOHMMJY7OTYYLLSB2Q"/>
    <x v="0"/>
    <x v="0"/>
    <x v="8"/>
    <s v="September"/>
    <x v="2"/>
  </r>
  <r>
    <s v="AFAJQDRVS46IG6OV57JWHG6KZT2Q"/>
    <s v="PROD1186"/>
    <x v="0"/>
    <d v="2025-09-05T17:22:33"/>
    <s v="Toys, Games &amp; Hobbies"/>
    <s v="Head phones"/>
    <s v="Complete"/>
    <s v="Valid"/>
    <s v="High(4-5)"/>
    <s v="AFAJQDRVS46IG6OV57JWHG6KZT2Q"/>
    <x v="0"/>
    <x v="0"/>
    <x v="8"/>
    <s v="September"/>
    <x v="2"/>
  </r>
  <r>
    <s v="AGIDLBYWKPSULF62KH44ZA65F7DQ"/>
    <s v="PROD1187"/>
    <x v="0"/>
    <d v="2025-09-05T17:42:07"/>
    <s v="Toys, Games &amp; Hobbies"/>
    <s v="Works Great ðŸ‘ðŸ½"/>
    <s v="Complete"/>
    <s v="Valid"/>
    <s v="High(4-5)"/>
    <s v="AGIDLBYWKPSULF62KH44ZA65F7DQ"/>
    <x v="0"/>
    <x v="0"/>
    <x v="8"/>
    <s v="September"/>
    <x v="2"/>
  </r>
  <r>
    <s v="AEAYPV2TEKJARFBCJER62TJ37YMA"/>
    <s v="PROD1188"/>
    <x v="0"/>
    <d v="2025-09-06T03:20:25"/>
    <s v="Electronics"/>
    <s v="Wow, impressive upgrade"/>
    <s v="Complete"/>
    <s v="Valid"/>
    <s v="High(4-5)"/>
    <s v="AEAYPV2TEKJARFBCJER62TJ37YMA"/>
    <x v="0"/>
    <x v="0"/>
    <x v="8"/>
    <s v="September"/>
    <x v="2"/>
  </r>
  <r>
    <s v="AEDRFBA64VH2SHGAB5W27J4ZTKHA"/>
    <s v="PROD1189"/>
    <x v="0"/>
    <d v="2025-09-06T03:26:27"/>
    <s v="Electronics"/>
    <s v="Darn near perfection."/>
    <s v="Complete"/>
    <s v="Valid"/>
    <s v="High(4-5)"/>
    <s v="AEDRFBA64VH2SHGAB5W27J4ZTKHA"/>
    <x v="0"/>
    <x v="0"/>
    <x v="8"/>
    <s v="September"/>
    <x v="2"/>
  </r>
  <r>
    <s v="AHTZPYY5LY6NDL3FUAJ3WNM54HRQ"/>
    <s v="PROD1190"/>
    <x v="1"/>
    <d v="2025-09-06T07:53:23"/>
    <s v="Electronics"/>
    <s v="Almost perfect (don't like the foam tips)"/>
    <s v="Complete"/>
    <s v="Valid"/>
    <s v="High(4-5)"/>
    <s v="AHTZPYY5LY6NDL3FUAJ3WNM54HRQ"/>
    <x v="0"/>
    <x v="0"/>
    <x v="8"/>
    <s v="September"/>
    <x v="2"/>
  </r>
  <r>
    <s v="AENUS3E7EQEFMDIECHZYEO2GG44Q"/>
    <s v="PROD1191"/>
    <x v="4"/>
    <d v="2025-09-06T13:13:48"/>
    <s v="Electronics"/>
    <s v="Great as headphones but..."/>
    <s v="Complete"/>
    <s v="Valid"/>
    <s v="Low(1-2)"/>
    <s v="AENUS3E7EQEFMDIECHZYEO2GG44Q"/>
    <x v="0"/>
    <x v="0"/>
    <x v="8"/>
    <s v="September"/>
    <x v="2"/>
  </r>
  <r>
    <s v="AEQNCJNANTHTW7XBKZYTJ4LNZCCQ"/>
    <s v="PROD0010"/>
    <x v="2"/>
    <d v="2025-09-06T22:11:49"/>
    <s v="Electronics"/>
    <s v="Bluetooth connection issues w/ PC, ANC isn't as good as Bose"/>
    <s v="Complete"/>
    <s v="Valid"/>
    <s v="Medium(3)"/>
    <s v="AEQNCJNANTHTW7XBKZYTJ4LNZCCQ"/>
    <x v="0"/>
    <x v="0"/>
    <x v="8"/>
    <s v="September"/>
    <x v="2"/>
  </r>
  <r>
    <s v="AFGBD3JWIQZ2RLVSCNC6U6WXNR4A"/>
    <s v="PROD0010"/>
    <x v="0"/>
    <d v="2025-09-07T03:02:35"/>
    <s v="Electronics"/>
    <s v="Fantastic!"/>
    <s v="Complete"/>
    <s v="Valid"/>
    <s v="High(4-5)"/>
    <s v="AFGBD3JWIQZ2RLVSCNC6U6WXNR4A"/>
    <x v="0"/>
    <x v="0"/>
    <x v="8"/>
    <s v="September"/>
    <x v="2"/>
  </r>
  <r>
    <s v="AGPHPG2FTG2TRHFMZO7HGVSPKOIQ"/>
    <s v="PROD0010"/>
    <x v="3"/>
    <d v="2025-09-07T14:51:39"/>
    <s v="Electronics"/>
    <s v="Shockingly bad user experience..."/>
    <s v="Complete"/>
    <s v="Valid"/>
    <s v="Low(1-2)"/>
    <s v="AGPHPG2FTG2TRHFMZO7HGVSPKOIQ"/>
    <x v="0"/>
    <x v="0"/>
    <x v="8"/>
    <s v="September"/>
    <x v="2"/>
  </r>
  <r>
    <s v="AGRKGKEPQAMG2P5GIB4KPU252QJQ"/>
    <s v="PROD1195"/>
    <x v="0"/>
    <d v="2025-09-07T15:48:49"/>
    <s v="Electronics"/>
    <s v="Excellent sound ... if you find the right tips."/>
    <s v="Complete"/>
    <s v="Valid"/>
    <s v="High(4-5)"/>
    <s v="AGRKGKEPQAMG2P5GIB4KPU252QJQ"/>
    <x v="0"/>
    <x v="0"/>
    <x v="8"/>
    <s v="September"/>
    <x v="2"/>
  </r>
  <r>
    <s v="AGQSB2UVVFVR2PCSMSWU4QLLUSPA"/>
    <s v="PROD1196"/>
    <x v="1"/>
    <d v="2025-09-08T16:30:12"/>
    <s v="Electronics"/>
    <s v="Immersive stellar sound, quirky fit"/>
    <s v="Complete"/>
    <s v="Valid"/>
    <s v="High(4-5)"/>
    <s v="AGQSB2UVVFVR2PCSMSWU4QLLUSPA"/>
    <x v="0"/>
    <x v="0"/>
    <x v="8"/>
    <s v="September"/>
    <x v="2"/>
  </r>
  <r>
    <s v="AHZDZGPX6OQSXBAJ2FRCSVZUECZA"/>
    <s v="PROD1197"/>
    <x v="1"/>
    <d v="2025-09-08T20:15:04"/>
    <s v="Electronics"/>
    <s v="Impressive sound, Subpar ANC"/>
    <s v="Complete"/>
    <s v="Valid"/>
    <s v="High(4-5)"/>
    <s v="AHZDZGPX6OQSXBAJ2FRCSVZUECZA"/>
    <x v="0"/>
    <x v="0"/>
    <x v="8"/>
    <s v="September"/>
    <x v="2"/>
  </r>
  <r>
    <s v="AEX3F2MHIATHEWGYY6DMJE3N36CA"/>
    <s v="PROD1198"/>
    <x v="2"/>
    <d v="2025-09-08T22:49:54"/>
    <s v="Electronics"/>
    <s v="Ok ear buds with bad mic quality"/>
    <s v="Complete"/>
    <s v="Valid"/>
    <s v="Medium(3)"/>
    <s v="AEX3F2MHIATHEWGYY6DMJE3N36CA"/>
    <x v="0"/>
    <x v="0"/>
    <x v="8"/>
    <s v="September"/>
    <x v="2"/>
  </r>
  <r>
    <s v="AH7BWLFRUQB3PDXXS5NDUPI3ACVA"/>
    <s v="PROD1199"/>
    <x v="1"/>
    <d v="2025-09-09T00:19:52"/>
    <s v="Electronics"/>
    <s v="Surprisingly efficient quality buds once I equipped my old silicone tips."/>
    <s v="Complete"/>
    <s v="Valid"/>
    <s v="High(4-5)"/>
    <s v="AH7BWLFRUQB3PDXXS5NDUPI3ACVA"/>
    <x v="0"/>
    <x v="0"/>
    <x v="8"/>
    <s v="September"/>
    <x v="2"/>
  </r>
  <r>
    <s v="AGVLBVPSFJOBQEMVAK5P6VZFA22Q"/>
    <s v="PROD1200"/>
    <x v="1"/>
    <d v="2025-09-09T11:32:26"/>
    <s v="Electronics"/>
    <s v="Clear, quiet, smaller and lighter than the XM4"/>
    <s v="Complete"/>
    <s v="Valid"/>
    <s v="High(4-5)"/>
    <s v="AGVLBVPSFJOBQEMVAK5P6VZFA22Q"/>
    <x v="0"/>
    <x v="0"/>
    <x v="8"/>
    <s v="September"/>
    <x v="2"/>
  </r>
  <r>
    <s v="AFKFGM46ICLUVJTWLHT4IJ2F62EQ"/>
    <s v="PROD1201"/>
    <x v="2"/>
    <d v="2025-09-09T12:23:35"/>
    <s v="Electronics"/>
    <s v="Not as good as I hoped, I am returning them."/>
    <s v="Complete"/>
    <s v="Valid"/>
    <s v="Medium(3)"/>
    <s v="AFKFGM46ICLUVJTWLHT4IJ2F62EQ"/>
    <x v="0"/>
    <x v="0"/>
    <x v="8"/>
    <s v="September"/>
    <x v="2"/>
  </r>
  <r>
    <s v="AHPKWZGT5HNMJQTW4XOTZF7RMU7A"/>
    <s v="PROD1202"/>
    <x v="1"/>
    <d v="2025-09-09T13:05:30"/>
    <s v="Electronics"/>
    <s v="Worthy upgrade from WF-1000XM4"/>
    <s v="Complete"/>
    <s v="Valid"/>
    <s v="High(4-5)"/>
    <s v="AHPKWZGT5HNMJQTW4XOTZF7RMU7A"/>
    <x v="0"/>
    <x v="0"/>
    <x v="8"/>
    <s v="September"/>
    <x v="2"/>
  </r>
  <r>
    <s v="AFOFYOOHCZPIACWICTPOA6JVJGNQ"/>
    <s v="PROD1203"/>
    <x v="0"/>
    <d v="2025-09-09T16:07:39"/>
    <s v="Electronics"/>
    <s v="Worth It"/>
    <s v="Complete"/>
    <s v="Valid"/>
    <s v="High(4-5)"/>
    <s v="AFOFYOOHCZPIACWICTPOA6JVJGNQ"/>
    <x v="0"/>
    <x v="0"/>
    <x v="8"/>
    <s v="September"/>
    <x v="2"/>
  </r>
  <r>
    <s v="AE6ACY5ETVCP4TYOU6DXABPL53IQ"/>
    <s v="PROD1204"/>
    <x v="1"/>
    <d v="2025-09-10T08:54:59"/>
    <s v="Electronics"/>
    <s v="Comparison to XM4 and Bose QC2"/>
    <s v="Complete"/>
    <s v="Valid"/>
    <s v="High(4-5)"/>
    <s v="AE6ACY5ETVCP4TYOU6DXABPL53IQ"/>
    <x v="0"/>
    <x v="0"/>
    <x v="8"/>
    <s v="September"/>
    <x v="2"/>
  </r>
  <r>
    <s v="AGAJ2P2CF2EC2KFYKBWFHCYG7JXQ"/>
    <s v="PROD1205"/>
    <x v="1"/>
    <d v="2025-09-10T09:18:09"/>
    <s v="Electronics"/>
    <s v="Good for a bluetooth headphone but not as good of sound as with quality wired in-ear headphones"/>
    <s v="Complete"/>
    <s v="Valid"/>
    <s v="High(4-5)"/>
    <s v="AGAJ2P2CF2EC2KFYKBWFHCYG7JXQ"/>
    <x v="0"/>
    <x v="0"/>
    <x v="8"/>
    <s v="September"/>
    <x v="2"/>
  </r>
  <r>
    <s v="AFMSOQYAGQSJCY6FMLEFBH4TE23Q"/>
    <s v="PROD1206"/>
    <x v="1"/>
    <d v="2025-09-10T09:21:43"/>
    <s v="Electronics"/>
    <s v="Great sounding earbuds that will stay in your ears"/>
    <s v="Complete"/>
    <s v="Valid"/>
    <s v="High(4-5)"/>
    <s v="AFMSOQYAGQSJCY6FMLEFBH4TE23Q"/>
    <x v="0"/>
    <x v="0"/>
    <x v="8"/>
    <s v="September"/>
    <x v="2"/>
  </r>
  <r>
    <s v="AGVPGI4XUHSOHCDCTPYECMPS5YZA"/>
    <s v="PROD1207"/>
    <x v="2"/>
    <d v="2025-09-10T11:46:55"/>
    <s v="Electronics"/>
    <s v="Good size, doesn't block noise with stock tips"/>
    <s v="Complete"/>
    <s v="Valid"/>
    <s v="Medium(3)"/>
    <s v="AGVPGI4XUHSOHCDCTPYECMPS5YZA"/>
    <x v="0"/>
    <x v="0"/>
    <x v="8"/>
    <s v="September"/>
    <x v="2"/>
  </r>
  <r>
    <s v="AG4664VYNRALGFN7ZKITZTQ5KPQA"/>
    <s v="PROD1208"/>
    <x v="2"/>
    <d v="2025-09-10T14:42:09"/>
    <s v="Electronics"/>
    <s v="They Really Missed An Important Mark"/>
    <s v="Complete"/>
    <s v="Valid"/>
    <s v="Medium(3)"/>
    <s v="AG4664VYNRALGFN7ZKITZTQ5KPQA"/>
    <x v="0"/>
    <x v="0"/>
    <x v="8"/>
    <s v="September"/>
    <x v="2"/>
  </r>
  <r>
    <s v="AHCX4EOH57TDORTUZFZRHXX2T33A"/>
    <s v="PROD1209"/>
    <x v="2"/>
    <d v="2025-09-11T00:30:30"/>
    <s v="Electronics"/>
    <s v="Nice Sound, Mediocre Experience"/>
    <s v="Complete"/>
    <s v="Valid"/>
    <s v="Medium(3)"/>
    <s v="AHCX4EOH57TDORTUZFZRHXX2T33A"/>
    <x v="0"/>
    <x v="0"/>
    <x v="8"/>
    <s v="September"/>
    <x v="2"/>
  </r>
  <r>
    <s v="AEC6MQFXLKCBRA4KNZIJLEAAGNLQ"/>
    <s v="PROD1210"/>
    <x v="2"/>
    <d v="2025-09-11T02:47:37"/>
    <s v="Electronics"/>
    <s v="Good sound but noise cancelation needs improvement"/>
    <s v="Complete"/>
    <s v="Valid"/>
    <s v="Medium(3)"/>
    <s v="AEC6MQFXLKCBRA4KNZIJLEAAGNLQ"/>
    <x v="0"/>
    <x v="0"/>
    <x v="8"/>
    <s v="September"/>
    <x v="2"/>
  </r>
  <r>
    <s v="AFNCA6NW243WSGZNHIWBJ4RGFVXA"/>
    <s v="PROD1211"/>
    <x v="2"/>
    <d v="2025-09-11T05:15:27"/>
    <s v="Electronics"/>
    <s v="I really wanted to like them"/>
    <s v="Complete"/>
    <s v="Valid"/>
    <s v="Medium(3)"/>
    <s v="AFNCA6NW243WSGZNHIWBJ4RGFVXA"/>
    <x v="0"/>
    <x v="0"/>
    <x v="8"/>
    <s v="September"/>
    <x v="2"/>
  </r>
  <r>
    <s v="AGLKH2MNCL77YBJRCG2KTUAERT6Q"/>
    <s v="PROD1212"/>
    <x v="2"/>
    <d v="2025-09-11T06:25:51"/>
    <s v="Electronics"/>
    <s v="Excellent sound quality, minimal ANC, uncomfortable fit."/>
    <s v="Complete"/>
    <s v="Valid"/>
    <s v="Medium(3)"/>
    <s v="AGLKH2MNCL77YBJRCG2KTUAERT6Q"/>
    <x v="0"/>
    <x v="0"/>
    <x v="8"/>
    <s v="September"/>
    <x v="2"/>
  </r>
  <r>
    <s v="AEXWJEFIUSJLS6QBKGTHQDMRC6UQ"/>
    <s v="PROD1213"/>
    <x v="1"/>
    <d v="2025-09-11T18:38:47"/>
    <s v="Electronics"/>
    <s v="Amazing noise cancelling"/>
    <s v="Complete"/>
    <s v="Valid"/>
    <s v="High(4-5)"/>
    <s v="AEXWJEFIUSJLS6QBKGTHQDMRC6UQ"/>
    <x v="0"/>
    <x v="0"/>
    <x v="8"/>
    <s v="September"/>
    <x v="2"/>
  </r>
  <r>
    <s v="AEP2N6LM4AN74W3AO2AJT4ESQBVA"/>
    <s v="PROD1214"/>
    <x v="1"/>
    <d v="2025-09-11T23:30:03"/>
    <s v="Electronics"/>
    <s v="I'm not an expert on buds but Im glad I bought them"/>
    <s v="Complete"/>
    <s v="Valid"/>
    <s v="High(4-5)"/>
    <s v="AEP2N6LM4AN74W3AO2AJT4ESQBVA"/>
    <x v="0"/>
    <x v="0"/>
    <x v="8"/>
    <s v="September"/>
    <x v="2"/>
  </r>
  <r>
    <s v="AE7PVXZHCY3VWMP5HRD6H2SQEFDQ"/>
    <s v="PROD1215"/>
    <x v="2"/>
    <d v="2025-09-12T06:17:55"/>
    <s v="Electronics"/>
    <s v="Sony has us fooled"/>
    <s v="Complete"/>
    <s v="Valid"/>
    <s v="Medium(3)"/>
    <s v="AE7PVXZHCY3VWMP5HRD6H2SQEFDQ"/>
    <x v="0"/>
    <x v="0"/>
    <x v="8"/>
    <s v="September"/>
    <x v="2"/>
  </r>
  <r>
    <s v="AHXDMKARDMWJWV5JFQH5TUXVI27Q"/>
    <s v="PROD1216"/>
    <x v="0"/>
    <d v="2025-09-12T07:00:15"/>
    <s v="Electronics"/>
    <s v="Outstanding quality and value"/>
    <s v="Complete"/>
    <s v="Valid"/>
    <s v="High(4-5)"/>
    <s v="AHXDMKARDMWJWV5JFQH5TUXVI27Q"/>
    <x v="0"/>
    <x v="0"/>
    <x v="8"/>
    <s v="September"/>
    <x v="2"/>
  </r>
  <r>
    <s v="AGR2RTJI3ED3RVJ34KVRK7OO2BSQ"/>
    <s v="PROD1217"/>
    <x v="2"/>
    <d v="2025-09-12T13:07:52"/>
    <s v="Electronics"/>
    <s v="XM5 vs XM4 vs AIRPODS PRO 2 -- WHY THE XM5s ARE GOING BACK"/>
    <s v="Complete"/>
    <s v="Valid"/>
    <s v="Medium(3)"/>
    <s v="AGR2RTJI3ED3RVJ34KVRK7OO2BSQ"/>
    <x v="0"/>
    <x v="0"/>
    <x v="8"/>
    <s v="September"/>
    <x v="2"/>
  </r>
  <r>
    <s v="AHHXZQEBYZLT2XBHTN3KBXINOWXA"/>
    <s v="PROD1218"/>
    <x v="1"/>
    <d v="2025-09-12T18:54:13"/>
    <s v="Electronics"/>
    <s v="Good sound, decent fit, tap to pause touchy"/>
    <s v="Complete"/>
    <s v="Valid"/>
    <s v="High(4-5)"/>
    <s v="AHHXZQEBYZLT2XBHTN3KBXINOWXA"/>
    <x v="0"/>
    <x v="0"/>
    <x v="8"/>
    <s v="September"/>
    <x v="2"/>
  </r>
  <r>
    <s v="AHWDF76DCIVYXSF3UJDQ4LRB3W6A"/>
    <s v="PROD1219"/>
    <x v="1"/>
    <d v="2025-09-13T07:09:43"/>
    <s v="Electronics"/>
    <s v="Good overall, meh mic"/>
    <s v="Complete"/>
    <s v="Valid"/>
    <s v="High(4-5)"/>
    <s v="AHWDF76DCIVYXSF3UJDQ4LRB3W6A"/>
    <x v="0"/>
    <x v="0"/>
    <x v="8"/>
    <s v="September"/>
    <x v="2"/>
  </r>
  <r>
    <s v="AHZBALKTUN2YQ44NF2UTIKGEC2QA"/>
    <s v="PROD1220"/>
    <x v="2"/>
    <d v="2025-09-13T09:50:20"/>
    <s v="Electronics"/>
    <s v="Good Quality, Bad Design"/>
    <s v="Complete"/>
    <s v="Valid"/>
    <s v="Medium(3)"/>
    <s v="AHZBALKTUN2YQ44NF2UTIKGEC2QA"/>
    <x v="0"/>
    <x v="0"/>
    <x v="8"/>
    <s v="September"/>
    <x v="2"/>
  </r>
  <r>
    <s v="AGENUPPP2NTW276LZLYWMVNY3VFQ"/>
    <s v="PROD1221"/>
    <x v="1"/>
    <d v="2025-09-13T15:08:47"/>
    <s v="Electronics"/>
    <s v="Good sound, mediocre design and software."/>
    <s v="Complete"/>
    <s v="Valid"/>
    <s v="High(4-5)"/>
    <s v="AGENUPPP2NTW276LZLYWMVNY3VFQ"/>
    <x v="0"/>
    <x v="0"/>
    <x v="8"/>
    <s v="September"/>
    <x v="2"/>
  </r>
  <r>
    <s v="AGVG4O5A6MOPKB74WBOGCTTGUVKA"/>
    <s v="PROD1222"/>
    <x v="0"/>
    <d v="2025-09-13T20:56:02"/>
    <s v="Electronics"/>
    <s v="New Favorates"/>
    <s v="Complete"/>
    <s v="Valid"/>
    <s v="High(4-5)"/>
    <s v="AGVG4O5A6MOPKB74WBOGCTTGUVKA"/>
    <x v="0"/>
    <x v="0"/>
    <x v="8"/>
    <s v="September"/>
    <x v="2"/>
  </r>
  <r>
    <s v="AFH23JSGQS4ICPUR5H6CEEOC6RTA"/>
    <s v="PROD1223"/>
    <x v="2"/>
    <d v="2025-09-13T22:09:51"/>
    <s v="Electronics"/>
    <s v="Good earbuds but disappointing overall"/>
    <s v="Complete"/>
    <s v="Valid"/>
    <s v="Medium(3)"/>
    <s v="AFH23JSGQS4ICPUR5H6CEEOC6RTA"/>
    <x v="0"/>
    <x v="0"/>
    <x v="8"/>
    <s v="September"/>
    <x v="2"/>
  </r>
  <r>
    <s v="AHSPGV3EI2NWISGH3PCDELKUF2KQ"/>
    <s v="PROD1224"/>
    <x v="2"/>
    <d v="2025-09-14T00:01:02"/>
    <s v="Electronics"/>
    <s v="Impressive, but lacking vital features."/>
    <s v="Complete"/>
    <s v="Valid"/>
    <s v="Medium(3)"/>
    <s v="AHSPGV3EI2NWISGH3PCDELKUF2KQ"/>
    <x v="0"/>
    <x v="0"/>
    <x v="8"/>
    <s v="September"/>
    <x v="2"/>
  </r>
  <r>
    <s v="AEVIODKPSLXV7IOKW2UGXLSPEDTQ"/>
    <s v="PROD1225"/>
    <x v="0"/>
    <d v="2025-09-14T05:19:24"/>
    <s v="Electronics"/>
    <s v="Great headphones IF you know how to read"/>
    <s v="Complete"/>
    <s v="Valid"/>
    <s v="High(4-5)"/>
    <s v="AEVIODKPSLXV7IOKW2UGXLSPEDTQ"/>
    <x v="0"/>
    <x v="0"/>
    <x v="8"/>
    <s v="September"/>
    <x v="2"/>
  </r>
  <r>
    <s v="AGLPSNYPJG2VC3SU572YCW6H35IA"/>
    <s v="PROD1226"/>
    <x v="0"/>
    <d v="2025-09-14T07:05:37"/>
    <s v="Electronics"/>
    <s v="Ear tip seal is key.  Sony will send you better tips for free!"/>
    <s v="Complete"/>
    <s v="Valid"/>
    <s v="High(4-5)"/>
    <s v="AGLPSNYPJG2VC3SU572YCW6H35IA"/>
    <x v="0"/>
    <x v="0"/>
    <x v="8"/>
    <s v="September"/>
    <x v="2"/>
  </r>
  <r>
    <s v="AGRWZIEA4GD55CUJQF55TI5WNUSQ"/>
    <s v="PROD1227"/>
    <x v="0"/>
    <d v="2025-09-14T07:57:18"/>
    <s v="Electronics"/>
    <s v="Sound is loud and clear"/>
    <s v="Complete"/>
    <s v="Valid"/>
    <s v="High(4-5)"/>
    <s v="AGRWZIEA4GD55CUJQF55TI5WNUSQ"/>
    <x v="0"/>
    <x v="0"/>
    <x v="8"/>
    <s v="September"/>
    <x v="2"/>
  </r>
  <r>
    <s v="AFB72QDWJBFQ5FVTUN7DDSZ3QDPA"/>
    <s v="PROD1228"/>
    <x v="1"/>
    <d v="2025-09-14T11:38:11"/>
    <s v="Electronics"/>
    <s v="Amazing"/>
    <s v="Complete"/>
    <s v="Valid"/>
    <s v="High(4-5)"/>
    <s v="AFB72QDWJBFQ5FVTUN7DDSZ3QDPA"/>
    <x v="0"/>
    <x v="0"/>
    <x v="8"/>
    <s v="September"/>
    <x v="2"/>
  </r>
  <r>
    <s v="AFYYYAKW4P5F4BL62HOXCYGTTG4Q"/>
    <s v="PROD1229"/>
    <x v="2"/>
    <d v="2025-09-14T18:40:21"/>
    <s v="Electronics"/>
    <s v="Beware: used product sent as &quot;new&quot;"/>
    <s v="Complete"/>
    <s v="Valid"/>
    <s v="Medium(3)"/>
    <s v="AFYYYAKW4P5F4BL62HOXCYGTTG4Q"/>
    <x v="0"/>
    <x v="0"/>
    <x v="8"/>
    <s v="September"/>
    <x v="2"/>
  </r>
  <r>
    <s v="AEYBZLL2AJCLTZWVTP6LC5TMDDBA"/>
    <s v="PROD1230"/>
    <x v="2"/>
    <d v="2025-09-14T19:25:15"/>
    <s v="Electronics"/>
    <s v="Decent, had I not already had the QC Earbuds II's"/>
    <s v="Complete"/>
    <s v="Valid"/>
    <s v="Medium(3)"/>
    <s v="AEYBZLL2AJCLTZWVTP6LC5TMDDBA"/>
    <x v="0"/>
    <x v="0"/>
    <x v="8"/>
    <s v="September"/>
    <x v="2"/>
  </r>
  <r>
    <s v="AEUOBDYZSWEWLR4YSVVM2BW5RR6A"/>
    <s v="PROD1231"/>
    <x v="4"/>
    <d v="2025-09-14T21:49:32"/>
    <s v="Electronics"/>
    <s v="Complete garbage for the price ZERO stars"/>
    <s v="Complete"/>
    <s v="Valid"/>
    <s v="Low(1-2)"/>
    <s v="AEUOBDYZSWEWLR4YSVVM2BW5RR6A"/>
    <x v="0"/>
    <x v="0"/>
    <x v="8"/>
    <s v="September"/>
    <x v="2"/>
  </r>
  <r>
    <s v="AET64INLO7LTA62XCU7IAUWWOBYQ"/>
    <s v="PROD1232"/>
    <x v="1"/>
    <d v="2025-09-15T01:05:15"/>
    <s v="Electronics"/>
    <s v="great earbuds"/>
    <s v="Complete"/>
    <s v="Valid"/>
    <s v="High(4-5)"/>
    <s v="AET64INLO7LTA62XCU7IAUWWOBYQ"/>
    <x v="0"/>
    <x v="0"/>
    <x v="8"/>
    <s v="September"/>
    <x v="2"/>
  </r>
  <r>
    <s v="AEP2Q366EXYHYTOBZPUIDYBNY43Q"/>
    <s v="PROD1233"/>
    <x v="1"/>
    <d v="2025-09-15T07:43:34"/>
    <s v="Electronics"/>
    <s v="Great sound system quality; however, the noise canceling is no different from the ambient sound"/>
    <s v="Complete"/>
    <s v="Valid"/>
    <s v="High(4-5)"/>
    <s v="AEP2Q366EXYHYTOBZPUIDYBNY43Q"/>
    <x v="0"/>
    <x v="0"/>
    <x v="8"/>
    <s v="September"/>
    <x v="2"/>
  </r>
  <r>
    <s v="AET3X7ZYTTO3L6VL2FBTOP3ZIZFA"/>
    <s v="PROD1234"/>
    <x v="2"/>
    <d v="2025-09-15T11:36:20"/>
    <s v="Electronics"/>
    <s v="Music great/ calls sucks"/>
    <s v="Complete"/>
    <s v="Valid"/>
    <s v="Medium(3)"/>
    <s v="AET3X7ZYTTO3L6VL2FBTOP3ZIZFA"/>
    <x v="0"/>
    <x v="0"/>
    <x v="8"/>
    <s v="September"/>
    <x v="2"/>
  </r>
  <r>
    <s v="AHBKZEGCOV7TPXD7B2SWJYD7SG3Q"/>
    <s v="PROD1235"/>
    <x v="0"/>
    <d v="2025-09-15T15:13:09"/>
    <s v="Electronics"/>
    <s v="Yes, It worth an upgrade!"/>
    <s v="Complete"/>
    <s v="Valid"/>
    <s v="High(4-5)"/>
    <s v="AHBKZEGCOV7TPXD7B2SWJYD7SG3Q"/>
    <x v="0"/>
    <x v="0"/>
    <x v="8"/>
    <s v="September"/>
    <x v="2"/>
  </r>
  <r>
    <s v="AHDUO5GC5LHF4C5DJVUURKZMCY5A"/>
    <s v="PROD1236"/>
    <x v="2"/>
    <d v="2025-09-15T15:13:51"/>
    <s v="Electronics"/>
    <s v="Poor fit, I guess"/>
    <s v="Complete"/>
    <s v="Valid"/>
    <s v="Medium(3)"/>
    <s v="AHDUO5GC5LHF4C5DJVUURKZMCY5A"/>
    <x v="0"/>
    <x v="0"/>
    <x v="8"/>
    <s v="September"/>
    <x v="2"/>
  </r>
  <r>
    <s v="AFNPZCRF4LV7M5Z2VQH7T677EVRQ"/>
    <s v="PROD1237"/>
    <x v="2"/>
    <d v="2025-09-15T18:01:41"/>
    <s v="Electronics"/>
    <s v="UPDATE after owning for months:  NOT as good as the previous series 4."/>
    <s v="Complete"/>
    <s v="Valid"/>
    <s v="Medium(3)"/>
    <s v="AFNPZCRF4LV7M5Z2VQH7T677EVRQ"/>
    <x v="0"/>
    <x v="0"/>
    <x v="8"/>
    <s v="September"/>
    <x v="2"/>
  </r>
  <r>
    <s v="AGXMG3HTYRT4OIXZCTHDDS4JCQ7A"/>
    <s v="PROD1238"/>
    <x v="0"/>
    <d v="2025-09-15T19:33:58"/>
    <s v="Books and Stationary"/>
    <s v="beautiful and poignant stories, with humor and meaning"/>
    <s v="Complete"/>
    <s v="Valid"/>
    <s v="High(4-5)"/>
    <s v="AGXMG3HTYRT4OIXZCTHDDS4JCQ7A"/>
    <x v="0"/>
    <x v="0"/>
    <x v="8"/>
    <s v="September"/>
    <x v="2"/>
  </r>
  <r>
    <s v="AGNQAEMSJD7YZOZNGYZR5HS55E2Q"/>
    <s v="PROD1239"/>
    <x v="0"/>
    <d v="2025-09-15T20:33:21"/>
    <s v="Books and Stationary"/>
    <s v="Such heart, light and lessons and youâ€™ll shed a tear(s)"/>
    <s v="Complete"/>
    <s v="Valid"/>
    <s v="High(4-5)"/>
    <s v="AGNQAEMSJD7YZOZNGYZR5HS55E2Q"/>
    <x v="0"/>
    <x v="0"/>
    <x v="8"/>
    <s v="September"/>
    <x v="2"/>
  </r>
  <r>
    <s v="AEOILAITBRZQIIJZ2OLDF4QWINEQ"/>
    <s v="PROD1240"/>
    <x v="0"/>
    <d v="2025-09-15T23:08:38"/>
    <s v="Books and Stationary"/>
    <s v="Love these short stories"/>
    <s v="Complete"/>
    <s v="Valid"/>
    <s v="High(4-5)"/>
    <s v="AEOILAITBRZQIIJZ2OLDF4QWINEQ"/>
    <x v="0"/>
    <x v="0"/>
    <x v="8"/>
    <s v="September"/>
    <x v="2"/>
  </r>
  <r>
    <s v="AGGDI27RGRRTVWRD5TLPXPMXMQ6Q"/>
    <s v="PROD1241"/>
    <x v="0"/>
    <d v="2025-09-16T05:35:29"/>
    <s v="Books and Stationary"/>
    <s v="What a Refreshing Book!"/>
    <s v="Complete"/>
    <s v="Valid"/>
    <s v="High(4-5)"/>
    <s v="AGGDI27RGRRTVWRD5TLPXPMXMQ6Q"/>
    <x v="0"/>
    <x v="0"/>
    <x v="8"/>
    <s v="September"/>
    <x v="2"/>
  </r>
  <r>
    <s v="AHRPQIQECGEG35U2OZW3LO2DP2TA"/>
    <s v="PROD1242"/>
    <x v="0"/>
    <d v="2025-09-16T23:24:21"/>
    <s v="Books and Stationary"/>
    <s v="A wonderful journey of kindness and a reminder: We are all in this together."/>
    <s v="Complete"/>
    <s v="Valid"/>
    <s v="High(4-5)"/>
    <s v="AHRPQIQECGEG35U2OZW3LO2DP2TA"/>
    <x v="0"/>
    <x v="0"/>
    <x v="8"/>
    <s v="September"/>
    <x v="2"/>
  </r>
  <r>
    <s v="AGMKFWCIHHY25HAJWG7UCOWB5K2A"/>
    <s v="PROD1243"/>
    <x v="0"/>
    <d v="2025-09-16T23:53:32"/>
    <s v="Books and Stationary"/>
    <s v="Worth the read. Making a difference."/>
    <s v="Complete"/>
    <s v="Valid"/>
    <s v="High(4-5)"/>
    <s v="AGMKFWCIHHY25HAJWG7UCOWB5K2A"/>
    <x v="0"/>
    <x v="0"/>
    <x v="8"/>
    <s v="September"/>
    <x v="2"/>
  </r>
  <r>
    <s v="AHYMIU6YNL5MATFCE3LX5FOUTZHQ"/>
    <s v="PROD1244"/>
    <x v="0"/>
    <d v="2025-09-17T00:16:11"/>
    <s v="Books and Stationary"/>
    <s v="This is compilation of short stories"/>
    <s v="Complete"/>
    <s v="Valid"/>
    <s v="High(4-5)"/>
    <s v="AHYMIU6YNL5MATFCE3LX5FOUTZHQ"/>
    <x v="0"/>
    <x v="0"/>
    <x v="8"/>
    <s v="September"/>
    <x v="2"/>
  </r>
  <r>
    <s v="AEYYUWTXTHD3ELU246JYRRQYIZIQ"/>
    <s v="PROD1245"/>
    <x v="0"/>
    <d v="2025-09-17T06:16:31"/>
    <s v="Books and Stationary"/>
    <s v="THIS SEEMS TO BE A MAGIC BOOK!"/>
    <s v="Complete"/>
    <s v="Valid"/>
    <s v="High(4-5)"/>
    <s v="AEYYUWTXTHD3ELU246JYRRQYIZIQ"/>
    <x v="0"/>
    <x v="0"/>
    <x v="8"/>
    <s v="September"/>
    <x v="2"/>
  </r>
  <r>
    <s v="AF5C5PPOVF36E7TQBAJO4ZOXTXWA"/>
    <s v="PROD1246"/>
    <x v="0"/>
    <d v="2025-09-17T08:56:10"/>
    <s v="Books and Stationary"/>
    <s v="Heart warming, encouraging, and challenging"/>
    <s v="Complete"/>
    <s v="Valid"/>
    <s v="High(4-5)"/>
    <s v="AF5C5PPOVF36E7TQBAJO4ZOXTXWA"/>
    <x v="0"/>
    <x v="0"/>
    <x v="8"/>
    <s v="September"/>
    <x v="2"/>
  </r>
  <r>
    <s v="AFB2ZD6HXFZUZC734WAUK3GKVQMQ"/>
    <s v="PROD1247"/>
    <x v="0"/>
    <d v="2025-09-17T11:58:04"/>
    <s v="Books and Stationary"/>
    <s v="One or more of these stories will resonate with everybody"/>
    <s v="Complete"/>
    <s v="Valid"/>
    <s v="High(4-5)"/>
    <s v="AFB2ZD6HXFZUZC734WAUK3GKVQMQ"/>
    <x v="0"/>
    <x v="0"/>
    <x v="8"/>
    <s v="September"/>
    <x v="2"/>
  </r>
  <r>
    <s v="AEBOPNX6N3W6EUC6M3O2PZXVJBHQ"/>
    <s v="PROD1248"/>
    <x v="0"/>
    <d v="2025-09-17T18:21:14"/>
    <s v="Books and Stationary"/>
    <s v="I sought out help to find where to leave a review"/>
    <s v="Complete"/>
    <s v="Valid"/>
    <s v="High(4-5)"/>
    <s v="AEBOPNX6N3W6EUC6M3O2PZXVJBHQ"/>
    <x v="0"/>
    <x v="0"/>
    <x v="8"/>
    <s v="September"/>
    <x v="2"/>
  </r>
  <r>
    <s v="AGJL7VUYQYIW6AYKGSO6VDHCQC7Q"/>
    <s v="PROD1249"/>
    <x v="0"/>
    <d v="2025-09-17T19:19:29"/>
    <s v="Books and Stationary"/>
    <s v="Pure joy to read"/>
    <s v="Complete"/>
    <s v="Valid"/>
    <s v="High(4-5)"/>
    <s v="AGJL7VUYQYIW6AYKGSO6VDHCQC7Q"/>
    <x v="0"/>
    <x v="0"/>
    <x v="8"/>
    <s v="September"/>
    <x v="2"/>
  </r>
  <r>
    <s v="AEDBJR4ZQJAMEGFDE3XLANWT66CQ"/>
    <s v="PROD1250"/>
    <x v="0"/>
    <d v="2025-09-17T23:48:31"/>
    <s v="Books and Stationary"/>
    <s v="Good author."/>
    <s v="Complete"/>
    <s v="Valid"/>
    <s v="High(4-5)"/>
    <s v="AEDBJR4ZQJAMEGFDE3XLANWT66CQ"/>
    <x v="0"/>
    <x v="0"/>
    <x v="8"/>
    <s v="September"/>
    <x v="2"/>
  </r>
  <r>
    <s v="AH6JLHK7LCU3YYZT6EQCBKKUJ4YA"/>
    <s v="PROD1251"/>
    <x v="0"/>
    <d v="2025-09-18T02:17:54"/>
    <s v="Books and Stationary"/>
    <s v="Love these heartwarming stories!"/>
    <s v="Complete"/>
    <s v="Valid"/>
    <s v="High(4-5)"/>
    <s v="AH6JLHK7LCU3YYZT6EQCBKKUJ4YA"/>
    <x v="0"/>
    <x v="0"/>
    <x v="8"/>
    <s v="September"/>
    <x v="2"/>
  </r>
  <r>
    <s v="AFK5P56624W3XTOEDLAU5FIZAMRQ"/>
    <s v="PROD1252"/>
    <x v="0"/>
    <d v="2025-09-18T03:59:13"/>
    <s v="Books and Stationary"/>
    <s v="Everything you Need to know you learn inâ€¦ Sixth grade"/>
    <s v="Complete"/>
    <s v="Valid"/>
    <s v="High(4-5)"/>
    <s v="AFK5P56624W3XTOEDLAU5FIZAMRQ"/>
    <x v="0"/>
    <x v="0"/>
    <x v="8"/>
    <s v="September"/>
    <x v="2"/>
  </r>
  <r>
    <s v="AHXHIYNIP7PJTZAZPYL7Z7FWLSSA"/>
    <s v="PROD1253"/>
    <x v="0"/>
    <d v="2025-09-18T06:05:49"/>
    <s v="Books and Stationary"/>
    <s v="Wit, wisdom, inspiration, and so much love!"/>
    <s v="Complete"/>
    <s v="Valid"/>
    <s v="High(4-5)"/>
    <s v="AHXHIYNIP7PJTZAZPYL7Z7FWLSSA"/>
    <x v="0"/>
    <x v="0"/>
    <x v="8"/>
    <s v="September"/>
    <x v="2"/>
  </r>
  <r>
    <s v="AF7BVYKT6CGWDCAZNSPY7L6WJZ6A"/>
    <s v="PROD1254"/>
    <x v="0"/>
    <d v="2025-09-18T06:29:07"/>
    <s v="Books and Stationary"/>
    <s v="Teacher Inspiration"/>
    <s v="Complete"/>
    <s v="Valid"/>
    <s v="High(4-5)"/>
    <s v="AF7BVYKT6CGWDCAZNSPY7L6WJZ6A"/>
    <x v="0"/>
    <x v="0"/>
    <x v="8"/>
    <s v="September"/>
    <x v="2"/>
  </r>
  <r>
    <s v="AEKTSM4CXZGODJTDYJAYY7DGSN6A"/>
    <s v="PROD1255"/>
    <x v="0"/>
    <d v="2025-09-18T10:42:38"/>
    <s v="Books and Stationary"/>
    <s v="Inspiring"/>
    <s v="Complete"/>
    <s v="Valid"/>
    <s v="High(4-5)"/>
    <s v="AEKTSM4CXZGODJTDYJAYY7DGSN6A"/>
    <x v="0"/>
    <x v="0"/>
    <x v="8"/>
    <s v="September"/>
    <x v="2"/>
  </r>
  <r>
    <s v="AEWD5UHGIEDGUY6TXLARLHBAI7GA"/>
    <s v="PROD1256"/>
    <x v="0"/>
    <d v="2025-09-18T20:34:34"/>
    <s v="Books and Stationary"/>
    <s v="I cannot say enough good things"/>
    <s v="Complete"/>
    <s v="Valid"/>
    <s v="High(4-5)"/>
    <s v="AEWD5UHGIEDGUY6TXLARLHBAI7GA"/>
    <x v="0"/>
    <x v="0"/>
    <x v="8"/>
    <s v="September"/>
    <x v="2"/>
  </r>
  <r>
    <s v="AHDMKQITO5DYHCTV5EU36LLRCWNQ"/>
    <s v="PROD1257"/>
    <x v="0"/>
    <d v="2025-09-18T20:36:23"/>
    <s v="Books and Stationary"/>
    <s v="Love this book! â¤ï¸ Pictures of your childhood in the stories"/>
    <s v="Complete"/>
    <s v="Valid"/>
    <s v="High(4-5)"/>
    <s v="AHDMKQITO5DYHCTV5EU36LLRCWNQ"/>
    <x v="0"/>
    <x v="0"/>
    <x v="8"/>
    <s v="September"/>
    <x v="2"/>
  </r>
  <r>
    <s v="AHRW7OHVS43YFL7UDALNRYLSQYHA"/>
    <s v="PROD1258"/>
    <x v="0"/>
    <d v="2025-09-19T02:07:06"/>
    <s v="Books and Stationary"/>
    <s v="Touching stories"/>
    <s v="Complete"/>
    <s v="Valid"/>
    <s v="High(4-5)"/>
    <s v="AHRW7OHVS43YFL7UDALNRYLSQYHA"/>
    <x v="0"/>
    <x v="0"/>
    <x v="8"/>
    <s v="September"/>
    <x v="2"/>
  </r>
  <r>
    <s v="AGJ2W62E3EVUEHF7UZXK5J7ZCREQ"/>
    <s v="PROD1259"/>
    <x v="0"/>
    <d v="2025-09-19T06:54:36"/>
    <s v="Books and Stationary"/>
    <s v="True teacher's view"/>
    <s v="Complete"/>
    <s v="Valid"/>
    <s v="High(4-5)"/>
    <s v="AGJ2W62E3EVUEHF7UZXK5J7ZCREQ"/>
    <x v="0"/>
    <x v="0"/>
    <x v="8"/>
    <s v="September"/>
    <x v="2"/>
  </r>
  <r>
    <s v="AF6IJ5BH3FXXBGDXRQE5ZYMGSQIA"/>
    <s v="PROD1260"/>
    <x v="0"/>
    <d v="2025-09-19T12:12:44"/>
    <s v="Books and Stationary"/>
    <s v="Sticky Notes - Encouraging"/>
    <s v="Complete"/>
    <s v="Valid"/>
    <s v="High(4-5)"/>
    <s v="AF6IJ5BH3FXXBGDXRQE5ZYMGSQIA"/>
    <x v="0"/>
    <x v="0"/>
    <x v="8"/>
    <s v="September"/>
    <x v="2"/>
  </r>
  <r>
    <s v="AH5UI2LLR22PQMYCY2OSCS75HCVQ"/>
    <s v="PROD1261"/>
    <x v="0"/>
    <d v="2025-09-19T20:54:58"/>
    <s v="Books and Stationary"/>
    <s v="Such a great book"/>
    <s v="Complete"/>
    <s v="Valid"/>
    <s v="High(4-5)"/>
    <s v="AH5UI2LLR22PQMYCY2OSCS75HCVQ"/>
    <x v="0"/>
    <x v="0"/>
    <x v="8"/>
    <s v="September"/>
    <x v="2"/>
  </r>
  <r>
    <s v="AE6VZGS5GOCHOR6IHTCBTMQGRJIQ"/>
    <s v="PROD1262"/>
    <x v="0"/>
    <d v="2025-09-19T21:28:02"/>
    <s v="Books and Stationary"/>
    <s v="Love this book!!!"/>
    <s v="Complete"/>
    <s v="Valid"/>
    <s v="High(4-5)"/>
    <s v="AE6VZGS5GOCHOR6IHTCBTMQGRJIQ"/>
    <x v="0"/>
    <x v="0"/>
    <x v="8"/>
    <s v="September"/>
    <x v="2"/>
  </r>
  <r>
    <s v="AFJUVX7CYR7H7NFHD3E5LIWRQWLA"/>
    <s v="PROD1263"/>
    <x v="0"/>
    <d v="2025-09-20T05:26:13"/>
    <s v="Books and Stationary"/>
    <s v="Peace of Mind with Sticky Notes"/>
    <s v="Complete"/>
    <s v="Valid"/>
    <s v="High(4-5)"/>
    <s v="AFJUVX7CYR7H7NFHD3E5LIWRQWLA"/>
    <x v="0"/>
    <x v="0"/>
    <x v="8"/>
    <s v="September"/>
    <x v="2"/>
  </r>
  <r>
    <s v="AFXST3X2U6D5UZGTDGAWBPTWXP4A"/>
    <s v="PROD1264"/>
    <x v="0"/>
    <d v="2025-09-20T09:18:08"/>
    <s v="Books and Stationary"/>
    <s v="The world we want to live in"/>
    <s v="Complete"/>
    <s v="Valid"/>
    <s v="High(4-5)"/>
    <s v="AFXST3X2U6D5UZGTDGAWBPTWXP4A"/>
    <x v="0"/>
    <x v="0"/>
    <x v="8"/>
    <s v="September"/>
    <x v="2"/>
  </r>
  <r>
    <s v="AFFZDCJXD55ISQRYPYNNSKEVKEKA"/>
    <s v="PROD1265"/>
    <x v="0"/>
    <d v="2025-09-20T19:17:46"/>
    <s v="Books and Stationary"/>
    <s v="Love it so much I bought the audio also!"/>
    <s v="Complete"/>
    <s v="Valid"/>
    <s v="High(4-5)"/>
    <s v="AFFZDCJXD55ISQRYPYNNSKEVKEKA"/>
    <x v="0"/>
    <x v="0"/>
    <x v="8"/>
    <s v="September"/>
    <x v="2"/>
  </r>
  <r>
    <s v="AF4RXVCLCLZWYNGNTJICYFTJDNDQ"/>
    <s v="PROD1266"/>
    <x v="0"/>
    <d v="2025-09-21T01:03:38"/>
    <s v="Books and Stationary"/>
    <s v="Great book, great author"/>
    <s v="Complete"/>
    <s v="Valid"/>
    <s v="High(4-5)"/>
    <s v="AF4RXVCLCLZWYNGNTJICYFTJDNDQ"/>
    <x v="0"/>
    <x v="0"/>
    <x v="8"/>
    <s v="September"/>
    <x v="2"/>
  </r>
  <r>
    <s v="AFU2N7O7AK57BURU6MUZV372PBMQ"/>
    <s v="PROD1267"/>
    <x v="0"/>
    <d v="2025-09-21T01:20:03"/>
    <s v="Books and Stationary"/>
    <s v="Totally enjoyed this book"/>
    <s v="Complete"/>
    <s v="Valid"/>
    <s v="High(4-5)"/>
    <s v="AFU2N7O7AK57BURU6MUZV372PBMQ"/>
    <x v="0"/>
    <x v="0"/>
    <x v="8"/>
    <s v="September"/>
    <x v="2"/>
  </r>
  <r>
    <s v="AF3AHD4CLDIHO4E6UE6S3GWHJ5WQ"/>
    <s v="PROD1268"/>
    <x v="0"/>
    <d v="2025-09-21T03:47:28"/>
    <s v="Books and Stationary"/>
    <s v="All we wanted and more!"/>
    <s v="Complete"/>
    <s v="Valid"/>
    <s v="High(4-5)"/>
    <s v="AF3AHD4CLDIHO4E6UE6S3GWHJ5WQ"/>
    <x v="0"/>
    <x v="0"/>
    <x v="8"/>
    <s v="September"/>
    <x v="2"/>
  </r>
  <r>
    <s v="AEIQX6MOPJFHKREBDMOHTMOP6XLQ"/>
    <s v="PROD1269"/>
    <x v="0"/>
    <d v="2025-09-21T05:13:21"/>
    <s v="Books and Stationary"/>
    <s v="So good I had to share!"/>
    <s v="Complete"/>
    <s v="Valid"/>
    <s v="High(4-5)"/>
    <s v="AEIQX6MOPJFHKREBDMOHTMOP6XLQ"/>
    <x v="0"/>
    <x v="0"/>
    <x v="8"/>
    <s v="September"/>
    <x v="2"/>
  </r>
  <r>
    <s v="AEJOVEMSR63BJIN54EN2RLFBNZDA"/>
    <s v="PROD1270"/>
    <x v="0"/>
    <d v="2025-09-21T18:03:40"/>
    <s v="Books and Stationary"/>
    <s v="Thoughtful and inspiring"/>
    <s v="Complete"/>
    <s v="Valid"/>
    <s v="High(4-5)"/>
    <s v="AEJOVEMSR63BJIN54EN2RLFBNZDA"/>
    <x v="0"/>
    <x v="0"/>
    <x v="8"/>
    <s v="September"/>
    <x v="2"/>
  </r>
  <r>
    <s v="AGNO57ZKXOA3MNOHPJOLUSGM7LIA"/>
    <s v="PROD1271"/>
    <x v="0"/>
    <d v="2025-09-21T21:34:04"/>
    <s v="Books and Stationary"/>
    <s v="Bite-sized Life Stories"/>
    <s v="Complete"/>
    <s v="Valid"/>
    <s v="High(4-5)"/>
    <s v="AGNO57ZKXOA3MNOHPJOLUSGM7LIA"/>
    <x v="0"/>
    <x v="0"/>
    <x v="8"/>
    <s v="September"/>
    <x v="2"/>
  </r>
  <r>
    <s v="AGWZOBFMQ5QSR6TG23OQ57CI6H6Q"/>
    <s v="PROD1272"/>
    <x v="0"/>
    <d v="2025-09-22T04:42:03"/>
    <s v="Books and Stationary"/>
    <s v="Inspirational!!"/>
    <s v="Complete"/>
    <s v="Valid"/>
    <s v="High(4-5)"/>
    <s v="AGWZOBFMQ5QSR6TG23OQ57CI6H6Q"/>
    <x v="0"/>
    <x v="0"/>
    <x v="8"/>
    <s v="September"/>
    <x v="2"/>
  </r>
  <r>
    <s v="AGZQZBZQU7ATMRQXC3BKHDDNYK7A"/>
    <s v="PROD1273"/>
    <x v="0"/>
    <d v="2025-09-22T06:32:40"/>
    <s v="Books and Stationary"/>
    <s v="A teacher who truly understands kids"/>
    <s v="Complete"/>
    <s v="Valid"/>
    <s v="High(4-5)"/>
    <s v="AGZQZBZQU7ATMRQXC3BKHDDNYK7A"/>
    <x v="0"/>
    <x v="0"/>
    <x v="8"/>
    <s v="September"/>
    <x v="2"/>
  </r>
  <r>
    <s v="AFBVBA2ZZLR5T4LGF4OUC37S2VZA"/>
    <s v="PROD1274"/>
    <x v="0"/>
    <d v="2025-09-22T10:01:45"/>
    <s v="Books and Stationary"/>
    <s v="Great Book!"/>
    <s v="Complete"/>
    <s v="Valid"/>
    <s v="High(4-5)"/>
    <s v="AFBVBA2ZZLR5T4LGF4OUC37S2VZA"/>
    <x v="0"/>
    <x v="0"/>
    <x v="8"/>
    <s v="September"/>
    <x v="2"/>
  </r>
  <r>
    <s v="AHBSSYOTRHJPOV3RRB3SEUTU4EFQ"/>
    <s v="PROD1275"/>
    <x v="0"/>
    <d v="2025-09-22T18:00:04"/>
    <s v="Books and Stationary"/>
    <s v="Positivity overflows!"/>
    <s v="Complete"/>
    <s v="Valid"/>
    <s v="High(4-5)"/>
    <s v="AHBSSYOTRHJPOV3RRB3SEUTU4EFQ"/>
    <x v="0"/>
    <x v="0"/>
    <x v="8"/>
    <s v="September"/>
    <x v="2"/>
  </r>
  <r>
    <s v="AG4NEIFOZLL7MZNNYDYOIWH6JMIQ"/>
    <s v="PROD1276"/>
    <x v="0"/>
    <d v="2025-09-22T18:50:24"/>
    <s v="Books and Stationary"/>
    <s v="Slices of life"/>
    <s v="Complete"/>
    <s v="Valid"/>
    <s v="High(4-5)"/>
    <s v="AG4NEIFOZLL7MZNNYDYOIWH6JMIQ"/>
    <x v="0"/>
    <x v="0"/>
    <x v="8"/>
    <s v="September"/>
    <x v="2"/>
  </r>
  <r>
    <s v="AFYYTPCMTONHIA5LNDYJQLS4JETA"/>
    <s v="PROD1277"/>
    <x v="0"/>
    <d v="2025-09-22T21:19:20"/>
    <s v="Books and Stationary"/>
    <s v="Inspiring, heart warming book"/>
    <s v="Complete"/>
    <s v="Valid"/>
    <s v="High(4-5)"/>
    <s v="AFYYTPCMTONHIA5LNDYJQLS4JETA"/>
    <x v="0"/>
    <x v="0"/>
    <x v="8"/>
    <s v="September"/>
    <x v="2"/>
  </r>
  <r>
    <s v="AHCRDUIEAQ52FRAAP47DXII5WWZQ"/>
    <s v="PROD1278"/>
    <x v="0"/>
    <d v="2025-09-23T07:16:32"/>
    <s v="Books and Stationary"/>
    <s v="Excellent book!"/>
    <s v="Complete"/>
    <s v="Valid"/>
    <s v="High(4-5)"/>
    <s v="AHCRDUIEAQ52FRAAP47DXII5WWZQ"/>
    <x v="0"/>
    <x v="0"/>
    <x v="8"/>
    <s v="September"/>
    <x v="2"/>
  </r>
  <r>
    <s v="AHYEH5AUDTSJH2FG2FXH2AI6ZF7Q"/>
    <s v="PROD1279"/>
    <x v="0"/>
    <d v="2025-09-23T11:07:33"/>
    <s v="Books and Stationary"/>
    <s v="A feel good book"/>
    <s v="Complete"/>
    <s v="Valid"/>
    <s v="High(4-5)"/>
    <s v="AHYEH5AUDTSJH2FG2FXH2AI6ZF7Q"/>
    <x v="0"/>
    <x v="0"/>
    <x v="8"/>
    <s v="September"/>
    <x v="2"/>
  </r>
  <r>
    <s v="AFOW26TGXHZLUVPF7AEU4YTPKQMQ"/>
    <s v="PROD1280"/>
    <x v="0"/>
    <d v="2025-09-23T17:45:23"/>
    <s v="Books and Stationary"/>
    <s v="Wonderful stories and life lessons"/>
    <s v="Complete"/>
    <s v="Valid"/>
    <s v="High(4-5)"/>
    <s v="AFOW26TGXHZLUVPF7AEU4YTPKQMQ"/>
    <x v="0"/>
    <x v="0"/>
    <x v="8"/>
    <s v="September"/>
    <x v="2"/>
  </r>
  <r>
    <s v="AGLNEAXXDP25FQKD6X77CGLLIV5A"/>
    <s v="PROD1281"/>
    <x v="0"/>
    <d v="2025-09-23T19:03:58"/>
    <s v="Books and Stationary"/>
    <s v="Sticky Notes is a wonderful, thought provoking book for all"/>
    <s v="Complete"/>
    <s v="Valid"/>
    <s v="High(4-5)"/>
    <s v="AGLNEAXXDP25FQKD6X77CGLLIV5A"/>
    <x v="0"/>
    <x v="0"/>
    <x v="8"/>
    <s v="September"/>
    <x v="2"/>
  </r>
  <r>
    <s v="AE3N7KCFQFWE3JR7TCXA4VODRMWQ"/>
    <s v="PROD1282"/>
    <x v="0"/>
    <d v="2025-09-23T21:04:02"/>
    <s v="Books and Stationary"/>
    <s v="What is essential â€¦"/>
    <s v="Complete"/>
    <s v="Valid"/>
    <s v="High(4-5)"/>
    <s v="AE3N7KCFQFWE3JR7TCXA4VODRMWQ"/>
    <x v="0"/>
    <x v="0"/>
    <x v="8"/>
    <s v="September"/>
    <x v="2"/>
  </r>
  <r>
    <s v="AEJP4T5AV27OC3XTYDQTKKQJ3WJQ"/>
    <s v="PROD1283"/>
    <x v="0"/>
    <d v="2025-09-24T08:06:52"/>
    <s v="Books and Stationary"/>
    <s v="Beautifully written, getting copies for everyone!"/>
    <s v="Complete"/>
    <s v="Valid"/>
    <s v="High(4-5)"/>
    <s v="AEJP4T5AV27OC3XTYDQTKKQJ3WJQ"/>
    <x v="0"/>
    <x v="0"/>
    <x v="8"/>
    <s v="September"/>
    <x v="2"/>
  </r>
  <r>
    <s v="AGOHOGONOW4IOSTDV6KOKF24B4CA"/>
    <s v="PROD1284"/>
    <x v="0"/>
    <d v="2025-09-24T14:11:14"/>
    <s v="Books and Stationary"/>
    <s v="Such a great book"/>
    <s v="Complete"/>
    <s v="Valid"/>
    <s v="High(4-5)"/>
    <s v="AGOHOGONOW4IOSTDV6KOKF24B4CA"/>
    <x v="0"/>
    <x v="0"/>
    <x v="8"/>
    <s v="September"/>
    <x v="2"/>
  </r>
  <r>
    <s v="AE7V47635R57Q2CSVTQAOGMOVEFA"/>
    <s v="PROD1285"/>
    <x v="0"/>
    <d v="2025-09-24T17:58:21"/>
    <s v="Books and Stationary"/>
    <s v="Uplifting, bringing a smile to your face."/>
    <s v="Complete"/>
    <s v="Valid"/>
    <s v="High(4-5)"/>
    <s v="AE7V47635R57Q2CSVTQAOGMOVEFA"/>
    <x v="0"/>
    <x v="0"/>
    <x v="8"/>
    <s v="September"/>
    <x v="2"/>
  </r>
  <r>
    <s v="AFE265K6YHNHIWV6CZTJHYASLJVQ"/>
    <s v="PROD1286"/>
    <x v="0"/>
    <d v="2025-09-24T22:53:30"/>
    <s v="Books and Stationary"/>
    <s v="We love â€œSticky Notesâ€!  Hereâ€™s  why!"/>
    <s v="Complete"/>
    <s v="Valid"/>
    <s v="High(4-5)"/>
    <s v="AFE265K6YHNHIWV6CZTJHYASLJVQ"/>
    <x v="0"/>
    <x v="0"/>
    <x v="8"/>
    <s v="September"/>
    <x v="2"/>
  </r>
  <r>
    <s v="AFMK7XXJTSSIWK5YET3HOA7J7TTQ"/>
    <s v="PROD1287"/>
    <x v="0"/>
    <d v="2025-09-24T23:56:15"/>
    <s v="Books and Stationary"/>
    <s v="The soul of a teacher."/>
    <s v="Complete"/>
    <s v="Valid"/>
    <s v="High(4-5)"/>
    <s v="AFMK7XXJTSSIWK5YET3HOA7J7TTQ"/>
    <x v="0"/>
    <x v="0"/>
    <x v="8"/>
    <s v="September"/>
    <x v="2"/>
  </r>
  <r>
    <s v="AG5VO6PTLG3PFMJM5YT2VEH6KXHQ"/>
    <s v="PROD1288"/>
    <x v="0"/>
    <d v="2025-09-25T01:06:19"/>
    <s v="home"/>
    <s v="Great Buy"/>
    <s v="Complete"/>
    <s v="Valid"/>
    <s v="High(4-5)"/>
    <s v="AG5VO6PTLG3PFMJM5YT2VEH6KXHQ"/>
    <x v="0"/>
    <x v="0"/>
    <x v="8"/>
    <s v="September"/>
    <x v="2"/>
  </r>
  <r>
    <s v="AH7HUWAURIXMXENEFXFAVFLPUUQA"/>
    <s v="PROD1289"/>
    <x v="0"/>
    <d v="2025-09-25T06:08:03"/>
    <s v="home"/>
    <s v="Beautiful big table â­ï¸â­ï¸â­ï¸â­ï¸â­ï¸"/>
    <s v="Complete"/>
    <s v="Valid"/>
    <s v="High(4-5)"/>
    <s v="AH7HUWAURIXMXENEFXFAVFLPUUQA"/>
    <x v="0"/>
    <x v="0"/>
    <x v="8"/>
    <s v="September"/>
    <x v="2"/>
  </r>
  <r>
    <s v="AFZIZKFZACSH4HPQGDPM2IF3REWQ"/>
    <s v="PROD1290"/>
    <x v="0"/>
    <d v="2025-09-25T10:56:38"/>
    <s v="home"/>
    <s v="Great Product Great Price"/>
    <s v="Complete"/>
    <s v="Valid"/>
    <s v="High(4-5)"/>
    <s v="AFZIZKFZACSH4HPQGDPM2IF3REWQ"/>
    <x v="0"/>
    <x v="0"/>
    <x v="8"/>
    <s v="September"/>
    <x v="2"/>
  </r>
  <r>
    <s v="AGNX5WSUGSBBKTAN2P2LB33TDAYA"/>
    <s v="PROD1291"/>
    <x v="1"/>
    <d v="2025-09-25T17:24:16"/>
    <s v="home"/>
    <s v="Great little crafting or small workspace desk"/>
    <s v="Complete"/>
    <s v="Valid"/>
    <s v="High(4-5)"/>
    <s v="AGNX5WSUGSBBKTAN2P2LB33TDAYA"/>
    <x v="0"/>
    <x v="0"/>
    <x v="8"/>
    <s v="September"/>
    <x v="2"/>
  </r>
  <r>
    <s v="AG6QYAVHOLYB2HE4W6DFNMMYQQVA"/>
    <s v="PROD1292"/>
    <x v="0"/>
    <d v="2025-09-25T22:01:56"/>
    <s v="home"/>
    <s v="Great Desk. Great value."/>
    <s v="Complete"/>
    <s v="Valid"/>
    <s v="High(4-5)"/>
    <s v="AG6QYAVHOLYB2HE4W6DFNMMYQQVA"/>
    <x v="0"/>
    <x v="0"/>
    <x v="8"/>
    <s v="September"/>
    <x v="2"/>
  </r>
  <r>
    <s v="AHJEQLLXWKOCCTTWLZSLDAZ3AUVA"/>
    <s v="PROD1293"/>
    <x v="0"/>
    <d v="2025-09-26T00:47:26"/>
    <s v="home"/>
    <s v="So much better than the price indicates ! !"/>
    <s v="Complete"/>
    <s v="Valid"/>
    <s v="High(4-5)"/>
    <s v="AHJEQLLXWKOCCTTWLZSLDAZ3AUVA"/>
    <x v="0"/>
    <x v="0"/>
    <x v="8"/>
    <s v="September"/>
    <x v="2"/>
  </r>
  <r>
    <s v="AGPFVYNMXPRDTKZE4UHLTBIP5ZKQ"/>
    <s v="PROD1294"/>
    <x v="0"/>
    <d v="2025-09-26T02:11:17"/>
    <s v="home"/>
    <s v="Good quality, right size, strong"/>
    <s v="Complete"/>
    <s v="Valid"/>
    <s v="High(4-5)"/>
    <s v="AGPFVYNMXPRDTKZE4UHLTBIP5ZKQ"/>
    <x v="0"/>
    <x v="0"/>
    <x v="8"/>
    <s v="September"/>
    <x v="2"/>
  </r>
  <r>
    <s v="AHEFSZUEG73NBVDU2OCCETGDEMSA"/>
    <s v="PROD1295"/>
    <x v="0"/>
    <d v="2025-09-26T04:56:44"/>
    <s v="home"/>
    <s v="perfect"/>
    <s v="Complete"/>
    <s v="Valid"/>
    <s v="High(4-5)"/>
    <s v="AHEFSZUEG73NBVDU2OCCETGDEMSA"/>
    <x v="0"/>
    <x v="0"/>
    <x v="8"/>
    <s v="September"/>
    <x v="2"/>
  </r>
  <r>
    <s v="AH4YJDYR3OCFGATPQOOO2AEUSX7Q"/>
    <s v="PROD1296"/>
    <x v="1"/>
    <d v="2025-09-26T04:59:34"/>
    <s v="home"/>
    <s v="works well for small rooms and easy to assemble"/>
    <s v="Complete"/>
    <s v="Valid"/>
    <s v="High(4-5)"/>
    <s v="AH4YJDYR3OCFGATPQOOO2AEUSX7Q"/>
    <x v="0"/>
    <x v="0"/>
    <x v="8"/>
    <s v="September"/>
    <x v="2"/>
  </r>
  <r>
    <s v="AFMAT5W7VKWRGFIYFIIEVWJIIZAQ"/>
    <s v="PROD1297"/>
    <x v="0"/>
    <d v="2025-09-26T08:46:10"/>
    <s v="home"/>
    <s v="great item for the price"/>
    <s v="Complete"/>
    <s v="Valid"/>
    <s v="High(4-5)"/>
    <s v="AFMAT5W7VKWRGFIYFIIEVWJIIZAQ"/>
    <x v="0"/>
    <x v="0"/>
    <x v="8"/>
    <s v="September"/>
    <x v="2"/>
  </r>
  <r>
    <s v="AEKB6KFCDNOCBDMNUS46I7OLVSBQ"/>
    <s v="PROD1298"/>
    <x v="0"/>
    <d v="2025-09-26T15:55:25"/>
    <s v="home"/>
    <s v="Great value!"/>
    <s v="Complete"/>
    <s v="Valid"/>
    <s v="High(4-5)"/>
    <s v="AEKB6KFCDNOCBDMNUS46I7OLVSBQ"/>
    <x v="0"/>
    <x v="0"/>
    <x v="8"/>
    <s v="September"/>
    <x v="2"/>
  </r>
  <r>
    <s v="AG5ZYOE4QWMZBXAVMOKWA6DUANUA"/>
    <s v="PROD1299"/>
    <x v="0"/>
    <d v="2025-09-27T00:28:29"/>
    <s v="home"/>
    <s v="I love it!!"/>
    <s v="Complete"/>
    <s v="Valid"/>
    <s v="High(4-5)"/>
    <s v="AG5ZYOE4QWMZBXAVMOKWA6DUANUA"/>
    <x v="0"/>
    <x v="0"/>
    <x v="8"/>
    <s v="September"/>
    <x v="2"/>
  </r>
  <r>
    <s v="AERDHHR2FVUQNETN4GBZLBKMX6YQ"/>
    <s v="PROD1300"/>
    <x v="0"/>
    <d v="2025-09-27T09:30:26"/>
    <s v="home"/>
    <s v="Sturdy &amp; easy to assemble"/>
    <s v="Complete"/>
    <s v="Valid"/>
    <s v="High(4-5)"/>
    <s v="AERDHHR2FVUQNETN4GBZLBKMX6YQ"/>
    <x v="0"/>
    <x v="0"/>
    <x v="8"/>
    <s v="September"/>
    <x v="2"/>
  </r>
  <r>
    <s v="AEDKRWBQEE5ZVCBAVTCDAPYZ6QCA"/>
    <s v="PROD1301"/>
    <x v="1"/>
    <d v="2025-09-27T12:04:51"/>
    <s v="home"/>
    <s v="Cute"/>
    <s v="Complete"/>
    <s v="Valid"/>
    <s v="High(4-5)"/>
    <s v="AEDKRWBQEE5ZVCBAVTCDAPYZ6QCA"/>
    <x v="0"/>
    <x v="0"/>
    <x v="8"/>
    <s v="September"/>
    <x v="2"/>
  </r>
  <r>
    <s v="AEZVQ4SWFPV6BNME45GWTCQALD3A"/>
    <s v="PROD1302"/>
    <x v="1"/>
    <d v="2025-09-27T12:33:34"/>
    <s v="home"/>
    <s v="You will have to fiddle to use the Allen wrench, but a good table."/>
    <s v="Complete"/>
    <s v="Valid"/>
    <s v="High(4-5)"/>
    <s v="AEZVQ4SWFPV6BNME45GWTCQALD3A"/>
    <x v="0"/>
    <x v="0"/>
    <x v="8"/>
    <s v="September"/>
    <x v="2"/>
  </r>
  <r>
    <s v="AETT44XDYUNRXHT4PPOST6EA4GXA"/>
    <s v="PROD1303"/>
    <x v="0"/>
    <d v="2025-09-28T02:44:38"/>
    <s v="home"/>
    <s v="Nice table"/>
    <s v="Complete"/>
    <s v="Valid"/>
    <s v="High(4-5)"/>
    <s v="AETT44XDYUNRXHT4PPOST6EA4GXA"/>
    <x v="0"/>
    <x v="0"/>
    <x v="8"/>
    <s v="September"/>
    <x v="2"/>
  </r>
  <r>
    <s v="AFFZ7UBOEZHBJEVIYNWXI7OMAVZQ"/>
    <s v="PROD1304"/>
    <x v="0"/>
    <d v="2025-09-28T06:22:04"/>
    <s v="home"/>
    <s v="Good 4 the price"/>
    <s v="Complete"/>
    <s v="Valid"/>
    <s v="High(4-5)"/>
    <s v="AFFZ7UBOEZHBJEVIYNWXI7OMAVZQ"/>
    <x v="0"/>
    <x v="0"/>
    <x v="8"/>
    <s v="September"/>
    <x v="2"/>
  </r>
  <r>
    <s v="AHNH2POBGMIHJUA6LGRJGL36UPEA"/>
    <s v="PROD1305"/>
    <x v="0"/>
    <d v="2025-09-28T10:29:31"/>
    <s v="home"/>
    <s v="Great. Construction."/>
    <s v="Complete"/>
    <s v="Valid"/>
    <s v="High(4-5)"/>
    <s v="AHNH2POBGMIHJUA6LGRJGL36UPEA"/>
    <x v="0"/>
    <x v="0"/>
    <x v="8"/>
    <s v="September"/>
    <x v="2"/>
  </r>
  <r>
    <s v="AF4HKNAQPRCEGJASTMEKNZVEVEYQ"/>
    <s v="PROD1306"/>
    <x v="0"/>
    <d v="2025-09-28T12:42:12"/>
    <s v="home"/>
    <s v="Very sturdy"/>
    <s v="Complete"/>
    <s v="Valid"/>
    <s v="High(4-5)"/>
    <s v="AF4HKNAQPRCEGJASTMEKNZVEVEYQ"/>
    <x v="0"/>
    <x v="0"/>
    <x v="8"/>
    <s v="September"/>
    <x v="2"/>
  </r>
  <r>
    <s v="AHY6VN563B6IZ45FQ726LYTVZ43A"/>
    <s v="PROD1307"/>
    <x v="0"/>
    <d v="2025-09-28T18:18:35"/>
    <s v="home"/>
    <s v="Itâ€™s perfect"/>
    <s v="Complete"/>
    <s v="Valid"/>
    <s v="High(4-5)"/>
    <s v="AHY6VN563B6IZ45FQ726LYTVZ43A"/>
    <x v="0"/>
    <x v="0"/>
    <x v="8"/>
    <s v="September"/>
    <x v="2"/>
  </r>
  <r>
    <s v="AGBCOBQCQZ47STR2BSW45AOJGIVQ"/>
    <s v="PROD1308"/>
    <x v="0"/>
    <d v="2025-09-28T18:27:12"/>
    <s v="Cloth and accessaries"/>
    <s v="Love these"/>
    <s v="Complete"/>
    <s v="Valid"/>
    <s v="High(4-5)"/>
    <s v="AGBCOBQCQZ47STR2BSW45AOJGIVQ"/>
    <x v="0"/>
    <x v="0"/>
    <x v="8"/>
    <s v="September"/>
    <x v="2"/>
  </r>
  <r>
    <s v="AHCCY4Y3ALPA6PVUGVZB2EJ3DZDQ"/>
    <s v="PROD1309"/>
    <x v="0"/>
    <d v="2025-09-28T20:24:04"/>
    <s v="Cloth and accessaries"/>
    <s v="Great for the beach!"/>
    <s v="Complete"/>
    <s v="Valid"/>
    <s v="High(4-5)"/>
    <s v="AHCCY4Y3ALPA6PVUGVZB2EJ3DZDQ"/>
    <x v="0"/>
    <x v="0"/>
    <x v="8"/>
    <s v="September"/>
    <x v="2"/>
  </r>
  <r>
    <s v="AEJSQ353TYHXFUKTEWVS5OMREAEA"/>
    <s v="PROD1310"/>
    <x v="0"/>
    <d v="2025-09-28T21:09:23"/>
    <s v="Cloth and accessaries"/>
    <s v="Style/Color"/>
    <s v="Complete"/>
    <s v="Valid"/>
    <s v="High(4-5)"/>
    <s v="AEJSQ353TYHXFUKTEWVS5OMREAEA"/>
    <x v="0"/>
    <x v="0"/>
    <x v="8"/>
    <s v="September"/>
    <x v="2"/>
  </r>
  <r>
    <s v="AGOJ6754OXQP4JOF42L57AMDSVTA"/>
    <s v="PROD1311"/>
    <x v="1"/>
    <d v="2025-09-29T03:07:50"/>
    <s v="Cloth and accessaries"/>
    <s v="Wish these would have fit!"/>
    <s v="Complete"/>
    <s v="Valid"/>
    <s v="High(4-5)"/>
    <s v="AGOJ6754OXQP4JOF42L57AMDSVTA"/>
    <x v="0"/>
    <x v="0"/>
    <x v="8"/>
    <s v="September"/>
    <x v="2"/>
  </r>
  <r>
    <s v="AEBTBW3TKVFV7NF3IYK6RN4533LA"/>
    <s v="PROD1312"/>
    <x v="0"/>
    <d v="2025-09-29T04:09:43"/>
    <s v="Cloth and accessaries"/>
    <s v="Durable and high quality"/>
    <s v="Complete"/>
    <s v="Valid"/>
    <s v="High(4-5)"/>
    <s v="AEBTBW3TKVFV7NF3IYK6RN4533LA"/>
    <x v="0"/>
    <x v="0"/>
    <x v="8"/>
    <s v="September"/>
    <x v="2"/>
  </r>
  <r>
    <s v="AHBQV7TIWH77YAAWW6P6YOQMVWEQ"/>
    <s v="PROD1313"/>
    <x v="0"/>
    <d v="2025-09-29T13:45:12"/>
    <s v="Cloth and accessaries"/>
    <s v="Great Sunglasses"/>
    <s v="Complete"/>
    <s v="Valid"/>
    <s v="High(4-5)"/>
    <s v="AHBQV7TIWH77YAAWW6P6YOQMVWEQ"/>
    <x v="0"/>
    <x v="0"/>
    <x v="8"/>
    <s v="September"/>
    <x v="2"/>
  </r>
  <r>
    <s v="AEZGF3LONGPEBHYXR6XTFQOZ2MNA"/>
    <s v="PROD1314"/>
    <x v="4"/>
    <d v="2025-09-29T15:29:09"/>
    <s v="Cloth and accessaries"/>
    <s v="Really wanted to like them"/>
    <s v="Complete"/>
    <s v="Valid"/>
    <s v="Low(1-2)"/>
    <s v="AEZGF3LONGPEBHYXR6XTFQOZ2MNA"/>
    <x v="0"/>
    <x v="0"/>
    <x v="8"/>
    <s v="September"/>
    <x v="2"/>
  </r>
  <r>
    <s v="AHENCKGXV6MZTPMGA2HL4B7I7V2Q"/>
    <s v="PROD1315"/>
    <x v="2"/>
    <d v="2025-09-29T17:59:26"/>
    <s v="Cloth and accessaries"/>
    <s v="Affordable not long lasting"/>
    <s v="Complete"/>
    <s v="Valid"/>
    <s v="Medium(3)"/>
    <s v="AHENCKGXV6MZTPMGA2HL4B7I7V2Q"/>
    <x v="0"/>
    <x v="0"/>
    <x v="8"/>
    <s v="September"/>
    <x v="2"/>
  </r>
  <r>
    <s v="AHFJS5FSDLYQF2EK65X3I2EWSYWA"/>
    <s v="PROD1316"/>
    <x v="1"/>
    <d v="2025-09-30T07:30:22"/>
    <s v="Cloth and accessaries"/>
    <s v="Aviator glasses"/>
    <s v="Complete"/>
    <s v="Valid"/>
    <s v="High(4-5)"/>
    <s v="AHFJS5FSDLYQF2EK65X3I2EWSYWA"/>
    <x v="0"/>
    <x v="0"/>
    <x v="8"/>
    <s v="September"/>
    <x v="2"/>
  </r>
  <r>
    <s v="AH4QJBHVTPDWKQRJS46JHCAQW5SA"/>
    <s v="PROD1317"/>
    <x v="1"/>
    <d v="2025-09-30T08:23:11"/>
    <s v="Cloth and accessaries"/>
    <s v="Fram"/>
    <s v="Complete"/>
    <s v="Valid"/>
    <s v="High(4-5)"/>
    <s v="AH4QJBHVTPDWKQRJS46JHCAQW5SA"/>
    <x v="0"/>
    <x v="0"/>
    <x v="8"/>
    <s v="September"/>
    <x v="2"/>
  </r>
  <r>
    <s v="AEXDFNERPMCNTFSPUOONA3I6ZWDQ"/>
    <s v="PROD1318"/>
    <x v="1"/>
    <d v="2025-09-30T08:49:21"/>
    <s v="Cloth and accessaries"/>
    <s v="Could be great"/>
    <s v="Complete"/>
    <s v="Valid"/>
    <s v="High(4-5)"/>
    <s v="AEXDFNERPMCNTFSPUOONA3I6ZWDQ"/>
    <x v="0"/>
    <x v="0"/>
    <x v="8"/>
    <s v="September"/>
    <x v="2"/>
  </r>
  <r>
    <s v="AECJF3AUV5LOIY26BNQPCJJLWGFQ"/>
    <s v="PROD1319"/>
    <x v="2"/>
    <d v="2025-09-30T13:26:21"/>
    <s v="Cloth and accessaries"/>
    <s v="45-19-145"/>
    <s v="Complete"/>
    <s v="Valid"/>
    <s v="Medium(3)"/>
    <s v="AECJF3AUV5LOIY26BNQPCJJLWGFQ"/>
    <x v="0"/>
    <x v="0"/>
    <x v="8"/>
    <s v="September"/>
    <x v="2"/>
  </r>
  <r>
    <s v="AEDPWCCNLBCUWHT6NO3IRCLX26BQ"/>
    <s v="PROD1320"/>
    <x v="1"/>
    <d v="2025-09-30T23:04:58"/>
    <s v="Cloth and accessaries"/>
    <s v="Very slick"/>
    <s v="Complete"/>
    <s v="Valid"/>
    <s v="High(4-5)"/>
    <s v="AEDPWCCNLBCUWHT6NO3IRCLX26BQ"/>
    <x v="0"/>
    <x v="0"/>
    <x v="8"/>
    <s v="September"/>
    <x v="2"/>
  </r>
  <r>
    <s v="AGO5VNEVMRF4K52O6QTL766FGMVQ"/>
    <s v="PROD1321"/>
    <x v="2"/>
    <d v="2025-10-01T00:19:08"/>
    <s v="Cloth and accessaries"/>
    <s v="The sunglasses for people who want the sun glaring in their eyes"/>
    <s v="Complete"/>
    <s v="Valid"/>
    <s v="Medium(3)"/>
    <s v="AGO5VNEVMRF4K52O6QTL766FGMVQ"/>
    <x v="0"/>
    <x v="0"/>
    <x v="9"/>
    <s v="October"/>
    <x v="3"/>
  </r>
  <r>
    <s v="AGM4QSDDGM4HJOBJZBKNY2WXC5OA"/>
    <s v="PROD1322"/>
    <x v="1"/>
    <d v="2025-10-01T05:28:02"/>
    <s v="Cloth and accessaries"/>
    <s v="Smaller glasses not for big heads. Otherwise great!"/>
    <s v="Complete"/>
    <s v="Valid"/>
    <s v="High(4-5)"/>
    <s v="AGM4QSDDGM4HJOBJZBKNY2WXC5OA"/>
    <x v="0"/>
    <x v="0"/>
    <x v="9"/>
    <s v="October"/>
    <x v="3"/>
  </r>
  <r>
    <s v="AENXPBDB4ACD3QKCXXYTKS7UG63A"/>
    <s v="PROD1323"/>
    <x v="1"/>
    <d v="2025-10-01T08:44:16"/>
    <s v="Cloth and accessaries"/>
    <s v="Cool but a little over priced for the quality and look"/>
    <s v="Complete"/>
    <s v="Valid"/>
    <s v="High(4-5)"/>
    <s v="AENXPBDB4ACD3QKCXXYTKS7UG63A"/>
    <x v="0"/>
    <x v="0"/>
    <x v="9"/>
    <s v="October"/>
    <x v="3"/>
  </r>
  <r>
    <s v="AHQZDFLROKIF5FDXYGWXS7DUOVCA"/>
    <s v="PROD1324"/>
    <x v="0"/>
    <d v="2025-10-01T15:05:07"/>
    <s v="Cloth and accessaries"/>
    <s v="Bought them for myself. They are now my wife's."/>
    <s v="Complete"/>
    <s v="Valid"/>
    <s v="High(4-5)"/>
    <s v="AHQZDFLROKIF5FDXYGWXS7DUOVCA"/>
    <x v="0"/>
    <x v="0"/>
    <x v="9"/>
    <s v="October"/>
    <x v="3"/>
  </r>
  <r>
    <s v="AGCWNLAZG6VXXNRKFT7UBUAQZEEQ"/>
    <s v="PROD1325"/>
    <x v="0"/>
    <d v="2025-10-01T21:12:00"/>
    <s v="Cloth and accessaries"/>
    <s v="Excellent for everyday activities"/>
    <s v="Complete"/>
    <s v="Valid"/>
    <s v="High(4-5)"/>
    <s v="AGCWNLAZG6VXXNRKFT7UBUAQZEEQ"/>
    <x v="0"/>
    <x v="0"/>
    <x v="9"/>
    <s v="October"/>
    <x v="3"/>
  </r>
  <r>
    <s v="AHNZROT4RMKPHPNFFYCBDIKNSYTQ"/>
    <s v="PROD1326"/>
    <x v="0"/>
    <d v="2025-10-01T22:54:46"/>
    <s v="Cloth and accessaries"/>
    <s v="Great Sunglasses at a great price!"/>
    <s v="Complete"/>
    <s v="Valid"/>
    <s v="High(4-5)"/>
    <s v="AHNZROT4RMKPHPNFFYCBDIKNSYTQ"/>
    <x v="0"/>
    <x v="0"/>
    <x v="9"/>
    <s v="October"/>
    <x v="3"/>
  </r>
  <r>
    <s v="AHXY6RISTMYTSGHIC4ET5EOQEIKA"/>
    <s v="PROD1327"/>
    <x v="0"/>
    <d v="2025-10-02T01:17:50"/>
    <s v="Cloth and accessaries"/>
    <s v="Perfect Fit &amp; light weight"/>
    <s v="Complete"/>
    <s v="Valid"/>
    <s v="High(4-5)"/>
    <s v="AHXY6RISTMYTSGHIC4ET5EOQEIKA"/>
    <x v="0"/>
    <x v="0"/>
    <x v="9"/>
    <s v="October"/>
    <x v="3"/>
  </r>
  <r>
    <s v="AE3WOVNWSDGEAGRTJKM7A2E5GRXQ"/>
    <s v="PROD1328"/>
    <x v="0"/>
    <d v="2025-10-02T08:18:13"/>
    <s v="Cloth and accessaries"/>
    <s v="Stylish glasses for men"/>
    <s v="Complete"/>
    <s v="Valid"/>
    <s v="High(4-5)"/>
    <s v="AE3WOVNWSDGEAGRTJKM7A2E5GRXQ"/>
    <x v="0"/>
    <x v="0"/>
    <x v="9"/>
    <s v="October"/>
    <x v="3"/>
  </r>
  <r>
    <s v="AGIVIXXTGZ7SCPH4MBEYV6KLT23A"/>
    <s v="PROD1329"/>
    <x v="0"/>
    <d v="2025-10-02T13:18:21"/>
    <s v="Cloth and accessaries"/>
    <s v="Beautiful Shades"/>
    <s v="Complete"/>
    <s v="Valid"/>
    <s v="High(4-5)"/>
    <s v="AGIVIXXTGZ7SCPH4MBEYV6KLT23A"/>
    <x v="0"/>
    <x v="0"/>
    <x v="9"/>
    <s v="October"/>
    <x v="3"/>
  </r>
  <r>
    <s v="AFCN3VNJOQVRNQ3NE4RTPDHOQHLQ"/>
    <s v="PROD1330"/>
    <x v="2"/>
    <d v="2025-10-02T16:35:39"/>
    <s v="Cloth and accessaries"/>
    <s v="Disappointed"/>
    <s v="Complete"/>
    <s v="Valid"/>
    <s v="Medium(3)"/>
    <s v="AFCN3VNJOQVRNQ3NE4RTPDHOQHLQ"/>
    <x v="0"/>
    <x v="0"/>
    <x v="9"/>
    <s v="October"/>
    <x v="3"/>
  </r>
  <r>
    <s v="AEITM4DPD6RCTE6ZHKU47PISAFTA"/>
    <s v="PROD1331"/>
    <x v="1"/>
    <d v="2025-10-02T21:33:20"/>
    <s v="Cloth and accessaries"/>
    <s v="GREAT FIT ON NOSE BRIDGE"/>
    <s v="Complete"/>
    <s v="Valid"/>
    <s v="High(4-5)"/>
    <s v="AEITM4DPD6RCTE6ZHKU47PISAFTA"/>
    <x v="0"/>
    <x v="0"/>
    <x v="9"/>
    <s v="October"/>
    <x v="3"/>
  </r>
  <r>
    <s v="AGJ6BWLJOJT3TUUFGTGXS5VE7LEA"/>
    <s v="PROD1332"/>
    <x v="0"/>
    <d v="2025-10-02T23:12:38"/>
    <s v="Cloth and accessaries"/>
    <s v="EXCELENTE"/>
    <s v="Complete"/>
    <s v="Valid"/>
    <s v="High(4-5)"/>
    <s v="AGJ6BWLJOJT3TUUFGTGXS5VE7LEA"/>
    <x v="0"/>
    <x v="0"/>
    <x v="9"/>
    <s v="October"/>
    <x v="3"/>
  </r>
  <r>
    <s v="AEIT4RARMKN33IQVP7HXCQNYDHTA"/>
    <s v="PROD1333"/>
    <x v="2"/>
    <d v="2025-10-03T06:21:27"/>
    <s v="Cloth and accessaries"/>
    <s v="Not for larger size heads"/>
    <s v="Complete"/>
    <s v="Valid"/>
    <s v="Medium(3)"/>
    <s v="AEIT4RARMKN33IQVP7HXCQNYDHTA"/>
    <x v="0"/>
    <x v="0"/>
    <x v="9"/>
    <s v="October"/>
    <x v="3"/>
  </r>
  <r>
    <s v="AEEQ344FJA4TRXVOQIMOHLJOXJPQ"/>
    <s v="PROD1334"/>
    <x v="1"/>
    <d v="2025-10-03T15:39:19"/>
    <s v="Cloth and accessaries"/>
    <s v="The Perfect Amount of Shade ðŸ˜Ž"/>
    <s v="Complete"/>
    <s v="Valid"/>
    <s v="High(4-5)"/>
    <s v="AEEQ344FJA4TRXVOQIMOHLJOXJPQ"/>
    <x v="0"/>
    <x v="0"/>
    <x v="9"/>
    <s v="October"/>
    <x v="3"/>
  </r>
  <r>
    <s v="AH5R5ZJKLOIVJDBJKXC3PR6L7AUA"/>
    <s v="PROD1335"/>
    <x v="1"/>
    <d v="2025-10-04T10:51:07"/>
    <s v="Cloth and accessaries"/>
    <s v="Good sunglasses but slightly crooked"/>
    <s v="Complete"/>
    <s v="Valid"/>
    <s v="High(4-5)"/>
    <s v="AH5R5ZJKLOIVJDBJKXC3PR6L7AUA"/>
    <x v="0"/>
    <x v="0"/>
    <x v="9"/>
    <s v="October"/>
    <x v="3"/>
  </r>
  <r>
    <s v="AGKW75D7Y4MXQGRTKKZKCCESYZMA"/>
    <s v="PROD1336"/>
    <x v="0"/>
    <d v="2025-10-04T21:09:57"/>
    <s v="Cloth and accessaries"/>
    <s v="Super Lightweight!"/>
    <s v="Complete"/>
    <s v="Valid"/>
    <s v="High(4-5)"/>
    <s v="AGKW75D7Y4MXQGRTKKZKCCESYZMA"/>
    <x v="0"/>
    <x v="0"/>
    <x v="9"/>
    <s v="October"/>
    <x v="3"/>
  </r>
  <r>
    <s v="AE6IUUJTJVSRZM4BIJ6BGFCONIEQ"/>
    <s v="PROD1337"/>
    <x v="1"/>
    <d v="2025-10-05T02:43:12"/>
    <s v="Cloth and accessaries"/>
    <s v="Not That Great"/>
    <s v="Complete"/>
    <s v="Valid"/>
    <s v="High(4-5)"/>
    <s v="AE6IUUJTJVSRZM4BIJ6BGFCONIEQ"/>
    <x v="0"/>
    <x v="0"/>
    <x v="9"/>
    <s v="October"/>
    <x v="3"/>
  </r>
  <r>
    <s v="AHUR3BFNMT42I6C6KHC2N5ZHH6PQ"/>
    <s v="PROD1338"/>
    <x v="1"/>
    <d v="2025-10-05T16:25:12"/>
    <s v="Cloth and accessaries"/>
    <s v="Not the best for men"/>
    <s v="Complete"/>
    <s v="Valid"/>
    <s v="High(4-5)"/>
    <s v="AHUR3BFNMT42I6C6KHC2N5ZHH6PQ"/>
    <x v="0"/>
    <x v="0"/>
    <x v="9"/>
    <s v="October"/>
    <x v="3"/>
  </r>
  <r>
    <s v="AEJVTJLTNA2N6SYNJ344YPQEYELQ"/>
    <s v="PROD1339"/>
    <x v="1"/>
    <d v="2025-10-06T01:47:11"/>
    <s v="Cloth and accessaries"/>
    <s v="Received wrong color twice!"/>
    <s v="Complete"/>
    <s v="Valid"/>
    <s v="High(4-5)"/>
    <s v="AEJVTJLTNA2N6SYNJ344YPQEYELQ"/>
    <x v="0"/>
    <x v="0"/>
    <x v="9"/>
    <s v="October"/>
    <x v="3"/>
  </r>
  <r>
    <s v="AHWT2WOUKG6IRDRVK3PVIV4YECXA"/>
    <s v="PROD1340"/>
    <x v="0"/>
    <d v="2025-10-06T03:23:29"/>
    <s v="Cloth and accessaries"/>
    <s v="Great Appearance and Fit"/>
    <s v="Complete"/>
    <s v="Valid"/>
    <s v="High(4-5)"/>
    <s v="AHWT2WOUKG6IRDRVK3PVIV4YECXA"/>
    <x v="0"/>
    <x v="0"/>
    <x v="9"/>
    <s v="October"/>
    <x v="3"/>
  </r>
  <r>
    <s v="AH6SNVYHDJGZOPY4ATCZMERRWVUA"/>
    <s v="PROD1341"/>
    <x v="0"/>
    <d v="2025-10-06T07:13:37"/>
    <s v="Cloth and accessaries"/>
    <s v="Second pair"/>
    <s v="Complete"/>
    <s v="Valid"/>
    <s v="High(4-5)"/>
    <s v="AH6SNVYHDJGZOPY4ATCZMERRWVUA"/>
    <x v="0"/>
    <x v="0"/>
    <x v="9"/>
    <s v="October"/>
    <x v="3"/>
  </r>
  <r>
    <s v="AGYOAOF67FSYLYXNL3TUEHUV6SVQ"/>
    <s v="PROD1342"/>
    <x v="1"/>
    <d v="2025-10-06T16:37:49"/>
    <s v="Cloth and accessaries"/>
    <s v="Great glasses"/>
    <s v="Complete"/>
    <s v="Valid"/>
    <s v="High(4-5)"/>
    <s v="AGYOAOF67FSYLYXNL3TUEHUV6SVQ"/>
    <x v="0"/>
    <x v="0"/>
    <x v="9"/>
    <s v="October"/>
    <x v="3"/>
  </r>
  <r>
    <s v="AE2VUZ374BPRHMA46ZXOGAL53BOQ"/>
    <s v="PROD1343"/>
    <x v="0"/>
    <d v="2025-10-06T19:26:45"/>
    <s v="Cloth and accessaries"/>
    <s v="Great style"/>
    <s v="Complete"/>
    <s v="Valid"/>
    <s v="High(4-5)"/>
    <s v="AE2VUZ374BPRHMA46ZXOGAL53BOQ"/>
    <x v="0"/>
    <x v="0"/>
    <x v="9"/>
    <s v="October"/>
    <x v="3"/>
  </r>
  <r>
    <s v="AFYTIO2EOY5E7GFDKUR6D2SL5BXQ"/>
    <s v="PROD1344"/>
    <x v="2"/>
    <d v="2025-10-06T23:28:09"/>
    <s v="Cloth and accessaries"/>
    <s v="Crooked on face"/>
    <s v="Complete"/>
    <s v="Valid"/>
    <s v="Medium(3)"/>
    <s v="AFYTIO2EOY5E7GFDKUR6D2SL5BXQ"/>
    <x v="0"/>
    <x v="0"/>
    <x v="9"/>
    <s v="October"/>
    <x v="3"/>
  </r>
  <r>
    <s v="AH7AXY2VFNKX6JO4YJRXJ22PAHHA"/>
    <s v="PROD1345"/>
    <x v="0"/>
    <d v="2025-10-06T23:34:28"/>
    <s v="Cloth and accessaries"/>
    <s v="Excellent Fit and Quality"/>
    <s v="Complete"/>
    <s v="Valid"/>
    <s v="High(4-5)"/>
    <s v="AH7AXY2VFNKX6JO4YJRXJ22PAHHA"/>
    <x v="0"/>
    <x v="0"/>
    <x v="9"/>
    <s v="October"/>
    <x v="3"/>
  </r>
  <r>
    <s v="AEGZ7YXBE6FTYHQNGHZO3ZMCIYKQ"/>
    <s v="PROD1346"/>
    <x v="0"/>
    <d v="2025-10-07T00:03:01"/>
    <s v="Cloth and accessaries"/>
    <s v="Buena compra"/>
    <s v="Complete"/>
    <s v="Valid"/>
    <s v="High(4-5)"/>
    <s v="AEGZ7YXBE6FTYHQNGHZO3ZMCIYKQ"/>
    <x v="0"/>
    <x v="0"/>
    <x v="9"/>
    <s v="October"/>
    <x v="3"/>
  </r>
  <r>
    <s v="AGT7W2T26TPBNJH734TPADOTJZPA"/>
    <s v="PROD1347"/>
    <x v="1"/>
    <d v="2025-10-07T02:55:54"/>
    <s v="Cloth and accessaries"/>
    <s v="Pretty nice"/>
    <s v="Complete"/>
    <s v="Valid"/>
    <s v="High(4-5)"/>
    <s v="AGT7W2T26TPBNJH734TPADOTJZPA"/>
    <x v="0"/>
    <x v="0"/>
    <x v="9"/>
    <s v="October"/>
    <x v="3"/>
  </r>
  <r>
    <s v="AHI6UYXENWAUJY7UBCRPR6YCGKZQ"/>
    <s v="PROD1348"/>
    <x v="2"/>
    <d v="2025-10-07T08:07:09"/>
    <s v="Cloth and accessaries"/>
    <s v="Cool but not what I ordered"/>
    <s v="Complete"/>
    <s v="Valid"/>
    <s v="Medium(3)"/>
    <s v="AHI6UYXENWAUJY7UBCRPR6YCGKZQ"/>
    <x v="0"/>
    <x v="0"/>
    <x v="9"/>
    <s v="October"/>
    <x v="3"/>
  </r>
  <r>
    <s v="AG4P76UKJXCNNNMDO5JIRPSIR7YA"/>
    <s v="PROD1349"/>
    <x v="0"/>
    <d v="2025-10-07T09:34:24"/>
    <s v="Cloth and accessaries"/>
    <s v="Great sun glasses"/>
    <s v="Complete"/>
    <s v="Valid"/>
    <s v="High(4-5)"/>
    <s v="AG4P76UKJXCNNNMDO5JIRPSIR7YA"/>
    <x v="0"/>
    <x v="0"/>
    <x v="9"/>
    <s v="October"/>
    <x v="3"/>
  </r>
  <r>
    <s v="AHSX7PIVTMOQXZP2UT54MUYNMFGA"/>
    <s v="PROD1350"/>
    <x v="0"/>
    <d v="2025-10-07T11:54:36"/>
    <s v="Cloth and accessaries"/>
    <s v="Great fit, inexpensive and modern style. Got a couple for the summer!"/>
    <s v="Complete"/>
    <s v="Valid"/>
    <s v="High(4-5)"/>
    <s v="AHSX7PIVTMOQXZP2UT54MUYNMFGA"/>
    <x v="0"/>
    <x v="0"/>
    <x v="9"/>
    <s v="October"/>
    <x v="3"/>
  </r>
  <r>
    <s v="AHMLQS7LVYCDUGHJKVM56ZFIT2HA"/>
    <s v="PROD1351"/>
    <x v="0"/>
    <d v="2025-10-07T12:35:45"/>
    <s v="Cloth and accessaries"/>
    <s v="Feela good on my face"/>
    <s v="Complete"/>
    <s v="Valid"/>
    <s v="High(4-5)"/>
    <s v="AHMLQS7LVYCDUGHJKVM56ZFIT2HA"/>
    <x v="0"/>
    <x v="0"/>
    <x v="9"/>
    <s v="October"/>
    <x v="3"/>
  </r>
  <r>
    <s v="AF3RPZXUM4ZJBLFG4MFTYI4BTOIQ"/>
    <s v="PROD1352"/>
    <x v="1"/>
    <d v="2025-10-07T15:34:56"/>
    <s v="Cloth and accessaries"/>
    <s v="Durable and Comfortable"/>
    <s v="Complete"/>
    <s v="Valid"/>
    <s v="High(4-5)"/>
    <s v="AF3RPZXUM4ZJBLFG4MFTYI4BTOIQ"/>
    <x v="0"/>
    <x v="0"/>
    <x v="9"/>
    <s v="October"/>
    <x v="3"/>
  </r>
  <r>
    <s v="AF3BSNRCKZDXHMHY5HOLNBFFGRBQ"/>
    <s v="PROD1353"/>
    <x v="0"/>
    <d v="2025-10-07T21:36:51"/>
    <s v="Cloth and accessaries"/>
    <s v="LOVE!!!!â­ï¸â­ï¸â­ï¸â­ï¸â­ï¸"/>
    <s v="Complete"/>
    <s v="Valid"/>
    <s v="High(4-5)"/>
    <s v="AF3BSNRCKZDXHMHY5HOLNBFFGRBQ"/>
    <x v="0"/>
    <x v="0"/>
    <x v="9"/>
    <s v="October"/>
    <x v="3"/>
  </r>
  <r>
    <s v="AF2UQJGTRIRDTQUL62C6XAB5VOJA"/>
    <s v="PROD1354"/>
    <x v="2"/>
    <d v="2025-10-07T23:32:22"/>
    <s v="Cloth and accessaries"/>
    <s v="3 star Frame color and lense"/>
    <s v="Complete"/>
    <s v="Valid"/>
    <s v="Medium(3)"/>
    <s v="AF2UQJGTRIRDTQUL62C6XAB5VOJA"/>
    <x v="0"/>
    <x v="0"/>
    <x v="9"/>
    <s v="October"/>
    <x v="3"/>
  </r>
  <r>
    <s v="AG2GLCG5K3AN7M5R2B5QOVYPQLGQ"/>
    <s v="PROD1355"/>
    <x v="1"/>
    <d v="2025-10-08T02:51:26"/>
    <s v="Cloth and accessaries"/>
    <s v="Love the color, shape and quality"/>
    <s v="Complete"/>
    <s v="Valid"/>
    <s v="High(4-5)"/>
    <s v="AG2GLCG5K3AN7M5R2B5QOVYPQLGQ"/>
    <x v="0"/>
    <x v="0"/>
    <x v="9"/>
    <s v="October"/>
    <x v="3"/>
  </r>
  <r>
    <s v="AFMG2UB27P2SXD2MWNZFUO4HYIUA"/>
    <s v="PROD1356"/>
    <x v="0"/>
    <d v="2025-10-08T10:23:08"/>
    <s v="Cloth and accessaries"/>
    <s v="Work great"/>
    <s v="Complete"/>
    <s v="Valid"/>
    <s v="High(4-5)"/>
    <s v="AFMG2UB27P2SXD2MWNZFUO4HYIUA"/>
    <x v="0"/>
    <x v="0"/>
    <x v="9"/>
    <s v="October"/>
    <x v="3"/>
  </r>
  <r>
    <s v="AE6R7UEP7VCBC4BAHIKRII5B22LA"/>
    <s v="PROD1357"/>
    <x v="0"/>
    <d v="2025-10-08T13:39:52"/>
    <s v="Cloth and accessaries"/>
    <s v="Dark sunglasses"/>
    <s v="Complete"/>
    <s v="Valid"/>
    <s v="High(4-5)"/>
    <s v="AE6R7UEP7VCBC4BAHIKRII5B22LA"/>
    <x v="0"/>
    <x v="0"/>
    <x v="9"/>
    <s v="October"/>
    <x v="3"/>
  </r>
  <r>
    <s v="AHYGJJEWFQA42L5XWIW6EWSQ5YJQ"/>
    <s v="PROD1358"/>
    <x v="0"/>
    <d v="2025-10-08T22:08:04"/>
    <s v="Sports, Outdoors &amp; Travel"/>
    <s v="Very Spacious and Easy to Assemble"/>
    <s v="Complete"/>
    <s v="Valid"/>
    <s v="High(4-5)"/>
    <s v="AHYGJJEWFQA42L5XWIW6EWSQ5YJQ"/>
    <x v="0"/>
    <x v="0"/>
    <x v="9"/>
    <s v="October"/>
    <x v="3"/>
  </r>
  <r>
    <s v="AEXLHRUB37S5Q4TUXWPJ5DOH3F6Q"/>
    <s v="PROD1359"/>
    <x v="0"/>
    <d v="2025-10-09T05:51:34"/>
    <s v="Sports, Outdoors &amp; Travel"/>
    <s v="Good tent for the money"/>
    <s v="Complete"/>
    <s v="Valid"/>
    <s v="High(4-5)"/>
    <s v="AEXLHRUB37S5Q4TUXWPJ5DOH3F6Q"/>
    <x v="0"/>
    <x v="0"/>
    <x v="9"/>
    <s v="October"/>
    <x v="3"/>
  </r>
  <r>
    <s v="AFL27DVIFRUNEW7AVUU47T2FE2NQ"/>
    <s v="PROD1360"/>
    <x v="0"/>
    <d v="2025-10-09T09:37:18"/>
    <s v="Sports, Outdoors &amp; Travel"/>
    <s v="Awesome tent!"/>
    <s v="Complete"/>
    <s v="Valid"/>
    <s v="High(4-5)"/>
    <s v="AFL27DVIFRUNEW7AVUU47T2FE2NQ"/>
    <x v="0"/>
    <x v="0"/>
    <x v="9"/>
    <s v="October"/>
    <x v="3"/>
  </r>
  <r>
    <s v="AFHI4Y2OJLXHC3BHF2JMXZMF2FEA"/>
    <s v="PROD1361"/>
    <x v="1"/>
    <d v="2025-10-09T23:17:08"/>
    <s v="Sports, Outdoors &amp; Travel"/>
    <s v="Almost perfect tent!"/>
    <s v="Complete"/>
    <s v="Valid"/>
    <s v="High(4-5)"/>
    <s v="AFHI4Y2OJLXHC3BHF2JMXZMF2FEA"/>
    <x v="0"/>
    <x v="0"/>
    <x v="9"/>
    <s v="October"/>
    <x v="3"/>
  </r>
  <r>
    <s v="AGOHM7KBA5ZJXENN26V2A54B2FTQ"/>
    <s v="PROD1362"/>
    <x v="0"/>
    <d v="2025-10-10T19:26:33"/>
    <s v="Sports, Outdoors &amp; Travel"/>
    <s v="Super spacious and easy to assemble"/>
    <s v="Complete"/>
    <s v="Valid"/>
    <s v="High(4-5)"/>
    <s v="AGOHM7KBA5ZJXENN26V2A54B2FTQ"/>
    <x v="0"/>
    <x v="0"/>
    <x v="9"/>
    <s v="October"/>
    <x v="3"/>
  </r>
  <r>
    <s v="AFV44ZRBEQYJ75BXR2OWIQP63G5A"/>
    <s v="PROD1363"/>
    <x v="0"/>
    <d v="2025-10-10T22:31:55"/>
    <s v="Sports, Outdoors &amp; Travel"/>
    <s v="A lovely, spacious tent for an amazing price"/>
    <s v="Complete"/>
    <s v="Valid"/>
    <s v="High(4-5)"/>
    <s v="AFV44ZRBEQYJ75BXR2OWIQP63G5A"/>
    <x v="0"/>
    <x v="0"/>
    <x v="9"/>
    <s v="October"/>
    <x v="3"/>
  </r>
  <r>
    <s v="AGGNJLG2JVT3MUDWMSL7YPA373AQ"/>
    <s v="PROD1364"/>
    <x v="0"/>
    <d v="2025-10-11T03:28:46"/>
    <s v="Sports, Outdoors &amp; Travel"/>
    <s v="Camping tent"/>
    <s v="Complete"/>
    <s v="Valid"/>
    <s v="High(4-5)"/>
    <s v="AGGNJLG2JVT3MUDWMSL7YPA373AQ"/>
    <x v="0"/>
    <x v="0"/>
    <x v="9"/>
    <s v="October"/>
    <x v="3"/>
  </r>
  <r>
    <s v="AFW2VWI3YGI4NKJ2BCSPSJTFHOQA"/>
    <s v="PROD1365"/>
    <x v="2"/>
    <d v="2025-10-11T03:57:15"/>
    <s v="Sports, Outdoors &amp; Travel"/>
    <s v="Amazing Tent, Needs Better Poles"/>
    <s v="Complete"/>
    <s v="Valid"/>
    <s v="Medium(3)"/>
    <s v="AFW2VWI3YGI4NKJ2BCSPSJTFHOQA"/>
    <x v="0"/>
    <x v="0"/>
    <x v="9"/>
    <s v="October"/>
    <x v="3"/>
  </r>
  <r>
    <s v="AHLSWWJDNQTGPAWSYXYUJNB3OTYA"/>
    <s v="PROD1366"/>
    <x v="1"/>
    <d v="2025-10-11T09:35:35"/>
    <s v="Sports, Outdoors &amp; Travel"/>
    <s v="Setup is easy"/>
    <s v="Complete"/>
    <s v="Valid"/>
    <s v="High(4-5)"/>
    <s v="AHLSWWJDNQTGPAWSYXYUJNB3OTYA"/>
    <x v="0"/>
    <x v="0"/>
    <x v="9"/>
    <s v="October"/>
    <x v="3"/>
  </r>
  <r>
    <s v="AGWA3KUBMXI3TQAKVLHPRSMDIPUQ"/>
    <s v="PROD1367"/>
    <x v="1"/>
    <d v="2025-10-11T11:27:02"/>
    <s v="Sports, Outdoors &amp; Travel"/>
    <s v="Uhhh"/>
    <s v="Complete"/>
    <s v="Valid"/>
    <s v="High(4-5)"/>
    <s v="AGWA3KUBMXI3TQAKVLHPRSMDIPUQ"/>
    <x v="0"/>
    <x v="0"/>
    <x v="9"/>
    <s v="October"/>
    <x v="3"/>
  </r>
  <r>
    <s v="AFEBVNMVTE2I4GVQFFDYBGW3MY2Q"/>
    <s v="PROD1368"/>
    <x v="0"/>
    <d v="2025-10-11T16:48:10"/>
    <s v="Sports, Outdoors &amp; Travel"/>
    <s v="Large"/>
    <s v="Complete"/>
    <s v="Valid"/>
    <s v="High(4-5)"/>
    <s v="AFEBVNMVTE2I4GVQFFDYBGW3MY2Q"/>
    <x v="0"/>
    <x v="0"/>
    <x v="9"/>
    <s v="October"/>
    <x v="3"/>
  </r>
  <r>
    <s v="AGZ6CUTJRD4M5CBDZOTBXRJ3GUZQ"/>
    <s v="PROD1369"/>
    <x v="0"/>
    <d v="2025-10-11T21:39:29"/>
    <s v="Sports, Outdoors &amp; Travel"/>
    <s v="delivered fast"/>
    <s v="Complete"/>
    <s v="Valid"/>
    <s v="High(4-5)"/>
    <s v="AGZ6CUTJRD4M5CBDZOTBXRJ3GUZQ"/>
    <x v="0"/>
    <x v="0"/>
    <x v="9"/>
    <s v="October"/>
    <x v="3"/>
  </r>
  <r>
    <s v="AHQTCFY3JSGU6NTRFGPTMQTRRQBQ"/>
    <s v="PROD1370"/>
    <x v="0"/>
    <d v="2025-10-12T05:52:23"/>
    <s v="Sports, Outdoors &amp; Travel"/>
    <s v="Good quality good price"/>
    <s v="Complete"/>
    <s v="Valid"/>
    <s v="High(4-5)"/>
    <s v="AHQTCFY3JSGU6NTRFGPTMQTRRQBQ"/>
    <x v="0"/>
    <x v="0"/>
    <x v="9"/>
    <s v="October"/>
    <x v="3"/>
  </r>
  <r>
    <s v="AHY7EIPGS5HB3YTJANCA25FL6M2Q"/>
    <s v="PROD1371"/>
    <x v="0"/>
    <d v="2025-10-12T10:05:16"/>
    <s v="Sports, Outdoors &amp; Travel"/>
    <s v="Spacious tent"/>
    <s v="Complete"/>
    <s v="Valid"/>
    <s v="High(4-5)"/>
    <s v="AHY7EIPGS5HB3YTJANCA25FL6M2Q"/>
    <x v="0"/>
    <x v="0"/>
    <x v="9"/>
    <s v="October"/>
    <x v="3"/>
  </r>
  <r>
    <s v="AE3A75BTOMFF25Z4X5AJ36EZWIVA"/>
    <s v="PROD1372"/>
    <x v="1"/>
    <d v="2025-10-12T23:28:04"/>
    <s v="Sports, Outdoors &amp; Travel"/>
    <s v="Returning"/>
    <s v="Complete"/>
    <s v="Valid"/>
    <s v="High(4-5)"/>
    <s v="AE3A75BTOMFF25Z4X5AJ36EZWIVA"/>
    <x v="0"/>
    <x v="0"/>
    <x v="9"/>
    <s v="October"/>
    <x v="3"/>
  </r>
  <r>
    <s v="AHTNCCJB7S35VUZ7AHYPG4KVUSVQ"/>
    <s v="PROD1373"/>
    <x v="0"/>
    <d v="2025-10-13T06:21:08"/>
    <s v="Sports, Outdoors &amp; Travel"/>
    <s v="Wow!! Just wowâ€¦"/>
    <s v="Complete"/>
    <s v="Valid"/>
    <s v="High(4-5)"/>
    <s v="AHTNCCJB7S35VUZ7AHYPG4KVUSVQ"/>
    <x v="0"/>
    <x v="0"/>
    <x v="9"/>
    <s v="October"/>
    <x v="3"/>
  </r>
  <r>
    <s v="AEULBH7BBASUOIFZ5RG3WA6RL5RQ"/>
    <s v="PROD1374"/>
    <x v="1"/>
    <d v="2025-10-13T07:17:08"/>
    <s v="Sports, Outdoors &amp; Travel"/>
    <s v="Grab a little camp dry and youâ€™re good"/>
    <s v="Complete"/>
    <s v="Valid"/>
    <s v="High(4-5)"/>
    <s v="AEULBH7BBASUOIFZ5RG3WA6RL5RQ"/>
    <x v="0"/>
    <x v="0"/>
    <x v="9"/>
    <s v="October"/>
    <x v="3"/>
  </r>
  <r>
    <s v="AHZCRQR37SF6VWN67KHQA6KFIZNA"/>
    <s v="PROD1375"/>
    <x v="0"/>
    <d v="2025-10-13T11:13:58"/>
    <s v="Sports, Outdoors &amp; Travel"/>
    <s v="Happy Brother"/>
    <s v="Complete"/>
    <s v="Valid"/>
    <s v="High(4-5)"/>
    <s v="AHZCRQR37SF6VWN67KHQA6KFIZNA"/>
    <x v="0"/>
    <x v="0"/>
    <x v="9"/>
    <s v="October"/>
    <x v="3"/>
  </r>
  <r>
    <s v="AEG7C2IGLUKBRNT3522OUSTYHEHA"/>
    <s v="PROD1376"/>
    <x v="1"/>
    <d v="2025-10-13T17:34:03"/>
    <s v="Sports, Outdoors &amp; Travel"/>
    <s v="It's pretty good"/>
    <s v="Complete"/>
    <s v="Valid"/>
    <s v="High(4-5)"/>
    <s v="AEG7C2IGLUKBRNT3522OUSTYHEHA"/>
    <x v="0"/>
    <x v="0"/>
    <x v="9"/>
    <s v="October"/>
    <x v="3"/>
  </r>
  <r>
    <s v="AGRDMVMVYN3I5TY2D6FKU2BBAH3Q"/>
    <s v="PROD1377"/>
    <x v="1"/>
    <d v="2025-10-13T19:39:28"/>
    <s v="Sports, Outdoors &amp; Travel"/>
    <s v="Could be better"/>
    <s v="Complete"/>
    <s v="Valid"/>
    <s v="High(4-5)"/>
    <s v="AGRDMVMVYN3I5TY2D6FKU2BBAH3Q"/>
    <x v="0"/>
    <x v="0"/>
    <x v="9"/>
    <s v="October"/>
    <x v="3"/>
  </r>
  <r>
    <s v="AGDFKVYMADLTR2FJV6N4BULGQ6VQ"/>
    <s v="PROD1378"/>
    <x v="0"/>
    <d v="2025-10-14T00:24:33"/>
    <s v="Health, Wellness &amp; Medical Supplies"/>
    <s v="My 2nd Horizon Treadmill"/>
    <s v="Complete"/>
    <s v="Valid"/>
    <s v="High(4-5)"/>
    <s v="AGDFKVYMADLTR2FJV6N4BULGQ6VQ"/>
    <x v="0"/>
    <x v="0"/>
    <x v="9"/>
    <s v="October"/>
    <x v="3"/>
  </r>
  <r>
    <s v="AE6FXTC7IKKXORLGW6CRDN5AYLDA"/>
    <s v="PROD1379"/>
    <x v="0"/>
    <d v="2025-10-14T01:16:42"/>
    <s v="Health, Wellness &amp; Medical Supplies"/>
    <s v="Great Treadmill for the price"/>
    <s v="Complete"/>
    <s v="Valid"/>
    <s v="High(4-5)"/>
    <s v="AE6FXTC7IKKXORLGW6CRDN5AYLDA"/>
    <x v="0"/>
    <x v="0"/>
    <x v="9"/>
    <s v="October"/>
    <x v="3"/>
  </r>
  <r>
    <s v="AEMN52EFDZ2EOOFNIXUXWMNGWIRA"/>
    <s v="PROD1380"/>
    <x v="0"/>
    <d v="2025-10-14T05:41:21"/>
    <s v="Health, Wellness &amp; Medical Supplies"/>
    <s v="Couldn't ask for better"/>
    <s v="Complete"/>
    <s v="Valid"/>
    <s v="High(4-5)"/>
    <s v="AEMN52EFDZ2EOOFNIXUXWMNGWIRA"/>
    <x v="0"/>
    <x v="0"/>
    <x v="9"/>
    <s v="October"/>
    <x v="3"/>
  </r>
  <r>
    <s v="AF5MM6WH4N2O6ZMY7DNI4TEBW55A"/>
    <s v="PROD1381"/>
    <x v="1"/>
    <d v="2025-10-14T20:17:39"/>
    <s v="Health, Wellness &amp; Medical Supplies"/>
    <s v="good treadmill, not top of the line but good quality."/>
    <s v="Complete"/>
    <s v="Valid"/>
    <s v="High(4-5)"/>
    <s v="AF5MM6WH4N2O6ZMY7DNI4TEBW55A"/>
    <x v="0"/>
    <x v="0"/>
    <x v="9"/>
    <s v="October"/>
    <x v="3"/>
  </r>
  <r>
    <s v="AFN2PAXQQQHJJAFN3SLHRX4FO2QQ"/>
    <s v="PROD1382"/>
    <x v="4"/>
    <d v="2025-10-15T10:07:56"/>
    <s v="Health, Wellness &amp; Medical Supplies"/>
    <s v="Not for Daily Home Use"/>
    <s v="Complete"/>
    <s v="Valid"/>
    <s v="Low(1-2)"/>
    <s v="AFN2PAXQQQHJJAFN3SLHRX4FO2QQ"/>
    <x v="0"/>
    <x v="0"/>
    <x v="9"/>
    <s v="October"/>
    <x v="3"/>
  </r>
  <r>
    <s v="AFQKRORKH6KTTTQPIDTDQ2ULRKDA"/>
    <s v="PROD1383"/>
    <x v="0"/>
    <d v="2025-10-15T15:31:25"/>
    <s v="Health, Wellness &amp; Medical Supplies"/>
    <s v="These machines are a crap shoot. This one turned out to be great. I recommend buying this treadmill"/>
    <s v="Complete"/>
    <s v="Valid"/>
    <s v="High(4-5)"/>
    <s v="AFQKRORKH6KTTTQPIDTDQ2ULRKDA"/>
    <x v="0"/>
    <x v="0"/>
    <x v="9"/>
    <s v="October"/>
    <x v="3"/>
  </r>
  <r>
    <s v="AEX2ICNEA6QBJRDFOZ77OMHC7QAQ"/>
    <s v="PROD1384"/>
    <x v="0"/>
    <d v="2025-10-15T20:46:22"/>
    <s v="Health, Wellness &amp; Medical Supplies"/>
    <s v="A Great Buy!"/>
    <s v="Complete"/>
    <s v="Valid"/>
    <s v="High(4-5)"/>
    <s v="AEX2ICNEA6QBJRDFOZ77OMHC7QAQ"/>
    <x v="0"/>
    <x v="0"/>
    <x v="9"/>
    <s v="October"/>
    <x v="3"/>
  </r>
  <r>
    <s v="AGWGNZRHJC2HD35QOOBYDIBEMMEQ"/>
    <s v="PROD1385"/>
    <x v="0"/>
    <d v="2025-10-15T23:45:05"/>
    <s v="Health, Wellness &amp; Medical Supplies"/>
    <s v="Great Blend of Functionality and User-Friendly Features"/>
    <s v="Complete"/>
    <s v="Valid"/>
    <s v="High(4-5)"/>
    <s v="AGWGNZRHJC2HD35QOOBYDIBEMMEQ"/>
    <x v="0"/>
    <x v="0"/>
    <x v="9"/>
    <s v="October"/>
    <x v="3"/>
  </r>
  <r>
    <s v="AH7MQCWUKEUFEQGNUGT5VTQS456Q"/>
    <s v="PROD1386"/>
    <x v="0"/>
    <d v="2025-10-16T03:28:33"/>
    <s v="Health, Wellness &amp; Medical Supplies"/>
    <s v="Great treadmill"/>
    <s v="Complete"/>
    <s v="Valid"/>
    <s v="High(4-5)"/>
    <s v="AH7MQCWUKEUFEQGNUGT5VTQS456Q"/>
    <x v="0"/>
    <x v="0"/>
    <x v="9"/>
    <s v="October"/>
    <x v="3"/>
  </r>
  <r>
    <s v="AHHQ23M3SFJ7254R7ATUISMARAKQ"/>
    <s v="PROD1387"/>
    <x v="1"/>
    <d v="2025-10-16T07:49:30"/>
    <s v="Health, Wellness &amp; Medical Supplies"/>
    <s v="Great Treadmill Overall!"/>
    <s v="Complete"/>
    <s v="Valid"/>
    <s v="High(4-5)"/>
    <s v="AHHQ23M3SFJ7254R7ATUISMARAKQ"/>
    <x v="0"/>
    <x v="0"/>
    <x v="9"/>
    <s v="October"/>
    <x v="3"/>
  </r>
  <r>
    <s v="AER5L5P7467V2A3T7NSAJAFN5AOA"/>
    <s v="PROD1388"/>
    <x v="0"/>
    <d v="2025-10-16T12:09:12"/>
    <s v="Health, Wellness &amp; Medical Supplies"/>
    <s v="Buy this one."/>
    <s v="Complete"/>
    <s v="Valid"/>
    <s v="High(4-5)"/>
    <s v="AER5L5P7467V2A3T7NSAJAFN5AOA"/>
    <x v="0"/>
    <x v="0"/>
    <x v="9"/>
    <s v="October"/>
    <x v="3"/>
  </r>
  <r>
    <s v="AF44SVYKU2L6VDDBT4W2HHO6VNSQ"/>
    <s v="PROD1389"/>
    <x v="2"/>
    <d v="2025-10-16T19:22:15"/>
    <s v="Health, Wellness &amp; Medical Supplies"/>
    <s v="Not terrible, but not my favorite"/>
    <s v="Complete"/>
    <s v="Valid"/>
    <s v="Medium(3)"/>
    <s v="AF44SVYKU2L6VDDBT4W2HHO6VNSQ"/>
    <x v="0"/>
    <x v="0"/>
    <x v="9"/>
    <s v="October"/>
    <x v="3"/>
  </r>
  <r>
    <s v="AEC3OVHG2UCL4ZJJMUTYNGN2ZTVA"/>
    <s v="PROD1390"/>
    <x v="0"/>
    <d v="2025-10-17T04:48:59"/>
    <s v="Health, Wellness &amp; Medical Supplies"/>
    <s v="Would buy this again!"/>
    <s v="Complete"/>
    <s v="Valid"/>
    <s v="High(4-5)"/>
    <s v="AEC3OVHG2UCL4ZJJMUTYNGN2ZTVA"/>
    <x v="0"/>
    <x v="0"/>
    <x v="9"/>
    <s v="October"/>
    <x v="3"/>
  </r>
  <r>
    <s v="AEBUFBUPTVBFBWAHT5HY4XK6URYA"/>
    <s v="PROD1391"/>
    <x v="1"/>
    <d v="2025-10-17T05:09:18"/>
    <s v="Health, Wellness &amp; Medical Supplies"/>
    <s v="Overall a happy customer"/>
    <s v="Complete"/>
    <s v="Valid"/>
    <s v="High(4-5)"/>
    <s v="AEBUFBUPTVBFBWAHT5HY4XK6URYA"/>
    <x v="0"/>
    <x v="0"/>
    <x v="9"/>
    <s v="October"/>
    <x v="3"/>
  </r>
  <r>
    <s v="AF7S4XQ2BUQSUMUUSCWDBSYSELVA"/>
    <s v="PROD1392"/>
    <x v="0"/>
    <d v="2025-10-17T07:48:02"/>
    <s v="Health, Wellness &amp; Medical Supplies"/>
    <s v="Excellent treadmill!"/>
    <s v="Complete"/>
    <s v="Valid"/>
    <s v="High(4-5)"/>
    <s v="AF7S4XQ2BUQSUMUUSCWDBSYSELVA"/>
    <x v="0"/>
    <x v="0"/>
    <x v="9"/>
    <s v="October"/>
    <x v="3"/>
  </r>
  <r>
    <s v="AHQGLQ2ZP57PJ5IYXYDYP7MMTKEQ"/>
    <s v="PROD1393"/>
    <x v="1"/>
    <d v="2025-10-17T09:30:28"/>
    <s v="Health, Wellness &amp; Medical Supplies"/>
    <s v="would recommend to others"/>
    <s v="Complete"/>
    <s v="Valid"/>
    <s v="High(4-5)"/>
    <s v="AHQGLQ2ZP57PJ5IYXYDYP7MMTKEQ"/>
    <x v="0"/>
    <x v="0"/>
    <x v="9"/>
    <s v="October"/>
    <x v="3"/>
  </r>
  <r>
    <s v="AGFD32RNHNLO6D5BRAEFHC6WLLLQ"/>
    <s v="PROD1394"/>
    <x v="1"/>
    <d v="2025-10-17T16:37:19"/>
    <s v="Health, Wellness &amp; Medical Supplies"/>
    <s v="Good treadmill for the money, but some features are a little frustrating."/>
    <s v="Complete"/>
    <s v="Valid"/>
    <s v="High(4-5)"/>
    <s v="AGFD32RNHNLO6D5BRAEFHC6WLLLQ"/>
    <x v="0"/>
    <x v="0"/>
    <x v="9"/>
    <s v="October"/>
    <x v="3"/>
  </r>
  <r>
    <s v="AFUNQFYLBLJYOMCB7OI5CPVSGEHA"/>
    <s v="PROD1395"/>
    <x v="1"/>
    <d v="2025-10-17T19:57:02"/>
    <s v="Health, Wellness &amp; Medical Supplies"/>
    <s v="Easy to use, strong and sturdy"/>
    <s v="Complete"/>
    <s v="Valid"/>
    <s v="High(4-5)"/>
    <s v="AFUNQFYLBLJYOMCB7OI5CPVSGEHA"/>
    <x v="0"/>
    <x v="0"/>
    <x v="9"/>
    <s v="October"/>
    <x v="3"/>
  </r>
  <r>
    <s v="AETKUDV5V2U4VHQZIJ5JBJMYEIZQ"/>
    <s v="PROD1396"/>
    <x v="2"/>
    <d v="2025-10-18T00:22:01"/>
    <s v="Health, Wellness &amp; Medical Supplies"/>
    <s v="Might be over priced for what you get"/>
    <s v="Complete"/>
    <s v="Valid"/>
    <s v="Medium(3)"/>
    <s v="AETKUDV5V2U4VHQZIJ5JBJMYEIZQ"/>
    <x v="0"/>
    <x v="0"/>
    <x v="9"/>
    <s v="October"/>
    <x v="3"/>
  </r>
  <r>
    <s v="AEITBOOP7SS4QUBXFBKGC3ERBUAQ"/>
    <s v="PROD1397"/>
    <x v="0"/>
    <d v="2025-10-18T02:40:24"/>
    <s v="Health, Wellness &amp; Medical Supplies"/>
    <s v="Nice Machine"/>
    <s v="Complete"/>
    <s v="Valid"/>
    <s v="High(4-5)"/>
    <s v="AEITBOOP7SS4QUBXFBKGC3ERBUAQ"/>
    <x v="0"/>
    <x v="0"/>
    <x v="9"/>
    <s v="October"/>
    <x v="3"/>
  </r>
  <r>
    <s v="AE4UF3NXHV6LMINHOOOHIARNCDHQ"/>
    <s v="PROD1398"/>
    <x v="0"/>
    <d v="2025-10-18T07:01:35"/>
    <s v="beauty and personal care"/>
    <s v="So far, so good!"/>
    <s v="Complete"/>
    <s v="Valid"/>
    <s v="High(4-5)"/>
    <s v="AE4UF3NXHV6LMINHOOOHIARNCDHQ"/>
    <x v="0"/>
    <x v="0"/>
    <x v="9"/>
    <s v="October"/>
    <x v="3"/>
  </r>
  <r>
    <s v="AG3I5RI4QDXM4EVUF4IVVUHCQBSA"/>
    <s v="PROD1399"/>
    <x v="0"/>
    <d v="2025-10-18T07:21:03"/>
    <s v="beauty and personal care"/>
    <s v="Good Product, wish it had hair vacuum"/>
    <s v="Complete"/>
    <s v="Valid"/>
    <s v="High(4-5)"/>
    <s v="AG3I5RI4QDXM4EVUF4IVVUHCQBSA"/>
    <x v="0"/>
    <x v="0"/>
    <x v="9"/>
    <s v="October"/>
    <x v="3"/>
  </r>
  <r>
    <s v="AEKVFD4WJMTES6CB34B23O66F4IQ"/>
    <s v="PROD1400"/>
    <x v="1"/>
    <d v="2025-10-18T11:10:20"/>
    <s v="beauty and personal care"/>
    <s v="PROs and CONs"/>
    <s v="Complete"/>
    <s v="Valid"/>
    <s v="High(4-5)"/>
    <s v="AEKVFD4WJMTES6CB34B23O66F4IQ"/>
    <x v="0"/>
    <x v="0"/>
    <x v="9"/>
    <s v="October"/>
    <x v="3"/>
  </r>
  <r>
    <s v="AGSJLXGFC7JGINGBDLRWXKOLJGDA"/>
    <s v="PROD1401"/>
    <x v="0"/>
    <d v="2025-10-18T11:38:15"/>
    <s v="beauty and personal care"/>
    <s v="Comfortable size. Works great. Love the nose and ear hair trimmer"/>
    <s v="Complete"/>
    <s v="Valid"/>
    <s v="High(4-5)"/>
    <s v="AGSJLXGFC7JGINGBDLRWXKOLJGDA"/>
    <x v="0"/>
    <x v="0"/>
    <x v="9"/>
    <s v="October"/>
    <x v="3"/>
  </r>
  <r>
    <s v="AH7GQ45LBVQPONSV5H6373GI7RBA"/>
    <s v="PROD1402"/>
    <x v="0"/>
    <d v="2025-10-18T13:07:10"/>
    <s v="beauty and personal care"/>
    <s v="Love these and love bronze â¤ï¸"/>
    <s v="Complete"/>
    <s v="Valid"/>
    <s v="High(4-5)"/>
    <s v="AH7GQ45LBVQPONSV5H6373GI7RBA"/>
    <x v="0"/>
    <x v="0"/>
    <x v="9"/>
    <s v="October"/>
    <x v="3"/>
  </r>
  <r>
    <s v="AG6ELJCUKE3SJCDJQMFERDPVSAKA"/>
    <s v="PROD1403"/>
    <x v="0"/>
    <d v="2025-10-18T20:47:30"/>
    <s v="beauty and personal care"/>
    <s v="Need a trim? Buy this trimmer."/>
    <s v="Complete"/>
    <s v="Valid"/>
    <s v="High(4-5)"/>
    <s v="AG6ELJCUKE3SJCDJQMFERDPVSAKA"/>
    <x v="0"/>
    <x v="0"/>
    <x v="9"/>
    <s v="October"/>
    <x v="3"/>
  </r>
  <r>
    <s v="AHIDRACB7GZ6XZENHLULXJ3J67EA"/>
    <s v="PROD1404"/>
    <x v="2"/>
    <d v="2025-10-18T21:24:43"/>
    <s v="beauty and personal care"/>
    <s v="Itâ€™s okay for the price."/>
    <s v="Complete"/>
    <s v="Valid"/>
    <s v="Medium(3)"/>
    <s v="AHIDRACB7GZ6XZENHLULXJ3J67EA"/>
    <x v="0"/>
    <x v="0"/>
    <x v="9"/>
    <s v="October"/>
    <x v="3"/>
  </r>
  <r>
    <s v="AHS4XOUOPUZI7O7FOI5WLMYESFGA"/>
    <s v="PROD1405"/>
    <x v="1"/>
    <d v="2025-10-19T01:38:15"/>
    <s v="beauty and personal care"/>
    <s v="Comes with cable, but no adapter/â€œbrickâ€"/>
    <s v="Complete"/>
    <s v="Valid"/>
    <s v="High(4-5)"/>
    <s v="AHS4XOUOPUZI7O7FOI5WLMYESFGA"/>
    <x v="0"/>
    <x v="0"/>
    <x v="9"/>
    <s v="October"/>
    <x v="3"/>
  </r>
  <r>
    <s v="AHUFML7TTZGA4XBTA5NSJFB43N6Q"/>
    <s v="PROD1406"/>
    <x v="1"/>
    <d v="2025-10-19T10:56:45"/>
    <s v="beauty and personal care"/>
    <s v="Great Trimmer! Perfect for Everything"/>
    <s v="Complete"/>
    <s v="Valid"/>
    <s v="High(4-5)"/>
    <s v="AHUFML7TTZGA4XBTA5NSJFB43N6Q"/>
    <x v="0"/>
    <x v="0"/>
    <x v="9"/>
    <s v="October"/>
    <x v="3"/>
  </r>
  <r>
    <s v="AGEVY44APFZX46FEIHNQKVIZQVYA"/>
    <s v="PROD1407"/>
    <x v="1"/>
    <d v="2025-10-19T14:41:18"/>
    <s v="beauty and personal care"/>
    <s v="Trimmer that makes life easy"/>
    <s v="Complete"/>
    <s v="Valid"/>
    <s v="High(4-5)"/>
    <s v="AGEVY44APFZX46FEIHNQKVIZQVYA"/>
    <x v="0"/>
    <x v="0"/>
    <x v="9"/>
    <s v="October"/>
    <x v="3"/>
  </r>
  <r>
    <s v="AGJUSMLMXD5OKXTVMVR6KGA7UH3Q"/>
    <s v="PROD1408"/>
    <x v="1"/>
    <d v="2025-10-19T15:29:46"/>
    <s v="beauty and personal care"/>
    <s v="Good product"/>
    <s v="Complete"/>
    <s v="Valid"/>
    <s v="High(4-5)"/>
    <s v="AGJUSMLMXD5OKXTVMVR6KGA7UH3Q"/>
    <x v="0"/>
    <x v="0"/>
    <x v="9"/>
    <s v="October"/>
    <x v="3"/>
  </r>
  <r>
    <s v="AHCC6PRA3QM3ZYJVPE5KUDAIYMZQ"/>
    <s v="PROD1409"/>
    <x v="1"/>
    <d v="2025-10-19T17:06:53"/>
    <s v="beauty and personal care"/>
    <s v="Great value"/>
    <s v="Complete"/>
    <s v="Valid"/>
    <s v="High(4-5)"/>
    <s v="AHCC6PRA3QM3ZYJVPE5KUDAIYMZQ"/>
    <x v="0"/>
    <x v="0"/>
    <x v="9"/>
    <s v="October"/>
    <x v="3"/>
  </r>
  <r>
    <s v="AHONMMQUSLN7LRTEF3SXBUCTSJRA"/>
    <s v="PROD1410"/>
    <x v="1"/>
    <d v="2025-10-19T23:04:03"/>
    <s v="beauty and personal care"/>
    <s v="So far ok"/>
    <s v="Complete"/>
    <s v="Valid"/>
    <s v="High(4-5)"/>
    <s v="AHONMMQUSLN7LRTEF3SXBUCTSJRA"/>
    <x v="0"/>
    <x v="0"/>
    <x v="9"/>
    <s v="October"/>
    <x v="3"/>
  </r>
  <r>
    <s v="AFAKEOVRDXADWYODI4BTVKWAWUFA"/>
    <s v="PROD1411"/>
    <x v="0"/>
    <d v="2025-10-19T23:53:05"/>
    <s v="beauty and personal care"/>
    <s v="MÃ¡quina de Recorte personal o profesional"/>
    <s v="Complete"/>
    <s v="Valid"/>
    <s v="High(4-5)"/>
    <s v="AFAKEOVRDXADWYODI4BTVKWAWUFA"/>
    <x v="0"/>
    <x v="0"/>
    <x v="9"/>
    <s v="October"/>
    <x v="3"/>
  </r>
  <r>
    <s v="AGYPCUU65I3Y5ZDEGAAKJXZC22XA"/>
    <s v="PROD1412"/>
    <x v="1"/>
    <d v="2025-10-20T01:14:22"/>
    <s v="beauty and personal care"/>
    <s v="Ok trimmer."/>
    <s v="Complete"/>
    <s v="Valid"/>
    <s v="High(4-5)"/>
    <s v="AGYPCUU65I3Y5ZDEGAAKJXZC22XA"/>
    <x v="0"/>
    <x v="0"/>
    <x v="9"/>
    <s v="October"/>
    <x v="3"/>
  </r>
  <r>
    <s v="AFIUF36AMFQRDQ5NQY5OSEQLBUOA"/>
    <s v="PROD1413"/>
    <x v="1"/>
    <d v="2025-10-20T08:31:53"/>
    <s v="beauty and personal care"/>
    <s v="Make sure all your items are fully functional"/>
    <s v="Complete"/>
    <s v="Valid"/>
    <s v="High(4-5)"/>
    <s v="AFIUF36AMFQRDQ5NQY5OSEQLBUOA"/>
    <x v="0"/>
    <x v="0"/>
    <x v="9"/>
    <s v="October"/>
    <x v="3"/>
  </r>
  <r>
    <s v="AE24UN6UBR2SEIAGPQQH7DZD5ZNQ"/>
    <s v="PROD1414"/>
    <x v="1"/>
    <d v="2025-10-20T14:53:49"/>
    <s v="beauty and personal care"/>
    <s v="Good clippers for the money."/>
    <s v="Complete"/>
    <s v="Valid"/>
    <s v="High(4-5)"/>
    <s v="AE24UN6UBR2SEIAGPQQH7DZD5ZNQ"/>
    <x v="0"/>
    <x v="0"/>
    <x v="9"/>
    <s v="October"/>
    <x v="3"/>
  </r>
  <r>
    <s v="AHQW3XD6FJ74UQPBTIHP52QUNXOQ"/>
    <s v="PROD1415"/>
    <x v="1"/>
    <d v="2025-10-20T15:44:22"/>
    <s v="beauty and personal care"/>
    <s v="Accessories are hard to remove."/>
    <s v="Complete"/>
    <s v="Valid"/>
    <s v="High(4-5)"/>
    <s v="AHQW3XD6FJ74UQPBTIHP52QUNXOQ"/>
    <x v="0"/>
    <x v="0"/>
    <x v="9"/>
    <s v="October"/>
    <x v="3"/>
  </r>
  <r>
    <s v="AEYRQGKNKNUOMKVKMOY4EAJUCHSA"/>
    <s v="PROD1416"/>
    <x v="1"/>
    <d v="2025-10-20T21:57:46"/>
    <s v="beauty and personal care"/>
    <s v="Time will tell"/>
    <s v="Complete"/>
    <s v="Valid"/>
    <s v="High(4-5)"/>
    <s v="AEYRQGKNKNUOMKVKMOY4EAJUCHSA"/>
    <x v="0"/>
    <x v="0"/>
    <x v="9"/>
    <s v="October"/>
    <x v="3"/>
  </r>
  <r>
    <s v="AE5D6IHWP5UEJUEISHU6QVCB4DFA"/>
    <s v="PROD1417"/>
    <x v="1"/>
    <d v="2025-10-21T07:26:25"/>
    <s v="beauty and personal care"/>
    <s v="Manual needs to be updated to let people know what each part is and what it's useful"/>
    <s v="Complete"/>
    <s v="Valid"/>
    <s v="High(4-5)"/>
    <s v="AE5D6IHWP5UEJUEISHU6QVCB4DFA"/>
    <x v="0"/>
    <x v="0"/>
    <x v="9"/>
    <s v="October"/>
    <x v="3"/>
  </r>
  <r>
    <s v="AH6BCT55C556PWKZTURQWS6CCKKA"/>
    <s v="PROD1418"/>
    <x v="0"/>
    <d v="2025-10-21T07:34:54"/>
    <s v="Cloth and accessaries"/>
    <s v="Comfortable shirt"/>
    <s v="Complete"/>
    <s v="Valid"/>
    <s v="High(4-5)"/>
    <s v="AH6BCT55C556PWKZTURQWS6CCKKA"/>
    <x v="0"/>
    <x v="0"/>
    <x v="9"/>
    <s v="October"/>
    <x v="3"/>
  </r>
  <r>
    <s v="AGDGXX4XHIOKEPH5H5LXFGDUPTGQ"/>
    <s v="PROD1419"/>
    <x v="0"/>
    <d v="2025-10-21T10:29:27"/>
    <s v="Cloth and accessaries"/>
    <s v="Great Shirt at Great Price!"/>
    <s v="Complete"/>
    <s v="Valid"/>
    <s v="High(4-5)"/>
    <s v="AGDGXX4XHIOKEPH5H5LXFGDUPTGQ"/>
    <x v="0"/>
    <x v="0"/>
    <x v="9"/>
    <s v="October"/>
    <x v="3"/>
  </r>
  <r>
    <s v="AFHSOOT6OK6V5H72EL73WBNFRQUQ"/>
    <s v="PROD1420"/>
    <x v="0"/>
    <d v="2025-10-21T12:24:01"/>
    <s v="Cloth and accessaries"/>
    <s v="White shirt"/>
    <s v="Complete"/>
    <s v="Valid"/>
    <s v="High(4-5)"/>
    <s v="AFHSOOT6OK6V5H72EL73WBNFRQUQ"/>
    <x v="0"/>
    <x v="0"/>
    <x v="9"/>
    <s v="October"/>
    <x v="3"/>
  </r>
  <r>
    <s v="AED5SLCD3DMOACLCSUWWYOTTELHA"/>
    <s v="PROD1421"/>
    <x v="0"/>
    <d v="2025-10-21T16:56:11"/>
    <s v="Cloth and accessaries"/>
    <s v="Value for money"/>
    <s v="Complete"/>
    <s v="Valid"/>
    <s v="High(4-5)"/>
    <s v="AED5SLCD3DMOACLCSUWWYOTTELHA"/>
    <x v="0"/>
    <x v="0"/>
    <x v="9"/>
    <s v="October"/>
    <x v="3"/>
  </r>
  <r>
    <s v="AEI4T2NTDXS2BBAXYOC6KVRD3FJA"/>
    <s v="PROD1422"/>
    <x v="1"/>
    <d v="2025-10-21T18:33:40"/>
    <s v="Cloth and accessaries"/>
    <s v="Comfortable but Runs Too Loose"/>
    <s v="Complete"/>
    <s v="Valid"/>
    <s v="High(4-5)"/>
    <s v="AEI4T2NTDXS2BBAXYOC6KVRD3FJA"/>
    <x v="0"/>
    <x v="0"/>
    <x v="9"/>
    <s v="October"/>
    <x v="3"/>
  </r>
  <r>
    <s v="AHOZ2XFQMC23HAWVBELBCMO2QQSQ"/>
    <s v="PROD1423"/>
    <x v="0"/>
    <d v="2025-10-22T10:36:24"/>
    <s v="Cloth and accessaries"/>
    <s v="Quality"/>
    <s v="Complete"/>
    <s v="Valid"/>
    <s v="High(4-5)"/>
    <s v="AHOZ2XFQMC23HAWVBELBCMO2QQSQ"/>
    <x v="0"/>
    <x v="0"/>
    <x v="9"/>
    <s v="October"/>
    <x v="3"/>
  </r>
  <r>
    <s v="AGMRLILFETZCVSAS7UHLOUHQJGWQ"/>
    <s v="PROD1424"/>
    <x v="0"/>
    <d v="2025-10-22T16:35:50"/>
    <s v="Cloth and accessaries"/>
    <s v="Adidas shirt"/>
    <s v="Complete"/>
    <s v="Valid"/>
    <s v="High(4-5)"/>
    <s v="AGMRLILFETZCVSAS7UHLOUHQJGWQ"/>
    <x v="0"/>
    <x v="0"/>
    <x v="9"/>
    <s v="October"/>
    <x v="3"/>
  </r>
  <r>
    <s v="AHXBFXQKNK7K75P7BPYFTUORCTXA"/>
    <s v="PROD1425"/>
    <x v="0"/>
    <d v="2025-10-22T22:08:16"/>
    <s v="Cloth and accessaries"/>
    <s v="Great shirts! Almost enough for people to think I know how to dress myself."/>
    <s v="Complete"/>
    <s v="Valid"/>
    <s v="High(4-5)"/>
    <s v="AHXBFXQKNK7K75P7BPYFTUORCTXA"/>
    <x v="0"/>
    <x v="0"/>
    <x v="9"/>
    <s v="October"/>
    <x v="3"/>
  </r>
  <r>
    <s v="AEJTBLFJETHBK7OOIQFVFF3RQUIQ"/>
    <s v="PROD1426"/>
    <x v="0"/>
    <d v="2025-10-23T03:37:30"/>
    <s v="Cloth and accessaries"/>
    <s v="Love"/>
    <s v="Complete"/>
    <s v="Valid"/>
    <s v="High(4-5)"/>
    <s v="AEJTBLFJETHBK7OOIQFVFF3RQUIQ"/>
    <x v="0"/>
    <x v="0"/>
    <x v="9"/>
    <s v="October"/>
    <x v="3"/>
  </r>
  <r>
    <s v="AH6SAUDNI3EEO3UMTJWFN7EQNLWQ"/>
    <s v="PROD1427"/>
    <x v="1"/>
    <d v="2025-10-23T05:39:04"/>
    <s v="Cloth and accessaries"/>
    <s v="so far so good"/>
    <s v="Complete"/>
    <s v="Valid"/>
    <s v="High(4-5)"/>
    <s v="AH6SAUDNI3EEO3UMTJWFN7EQNLWQ"/>
    <x v="0"/>
    <x v="0"/>
    <x v="9"/>
    <s v="October"/>
    <x v="3"/>
  </r>
  <r>
    <s v="AH5SMZZJASO2AASNFA3BHSTUFSBA"/>
    <s v="PROD1428"/>
    <x v="0"/>
    <d v="2025-10-23T07:09:33"/>
    <s v="Cloth and accessaries"/>
    <s v="Calidad perfecta"/>
    <s v="Complete"/>
    <s v="Valid"/>
    <s v="High(4-5)"/>
    <s v="AH5SMZZJASO2AASNFA3BHSTUFSBA"/>
    <x v="0"/>
    <x v="0"/>
    <x v="9"/>
    <s v="October"/>
    <x v="3"/>
  </r>
  <r>
    <s v="AFZFEO63SBVNPLTEYGVDLSVVHFAA"/>
    <s v="PROD1429"/>
    <x v="0"/>
    <d v="2025-10-23T08:22:17"/>
    <s v="Cloth and accessaries"/>
    <s v="Good"/>
    <s v="Complete"/>
    <s v="Valid"/>
    <s v="High(4-5)"/>
    <s v="AFZFEO63SBVNPLTEYGVDLSVVHFAA"/>
    <x v="0"/>
    <x v="0"/>
    <x v="9"/>
    <s v="October"/>
    <x v="3"/>
  </r>
  <r>
    <s v="AFYCBW6L4SJWBAZ4AGA6N2P6C6JA"/>
    <s v="PROD1430"/>
    <x v="0"/>
    <d v="2025-10-23T09:19:33"/>
    <s v="Cloth and accessaries"/>
    <s v="Christmas presents"/>
    <s v="Complete"/>
    <s v="Valid"/>
    <s v="High(4-5)"/>
    <s v="AFYCBW6L4SJWBAZ4AGA6N2P6C6JA"/>
    <x v="0"/>
    <x v="0"/>
    <x v="9"/>
    <s v="October"/>
    <x v="3"/>
  </r>
  <r>
    <s v="AEPPASR45OX473HS4V6FNXOE7E2Q"/>
    <s v="PROD1431"/>
    <x v="0"/>
    <d v="2025-10-23T15:10:30"/>
    <s v="Cloth and accessaries"/>
    <s v="La camiseta es exactamente como la que querÃ­a."/>
    <s v="Complete"/>
    <s v="Valid"/>
    <s v="High(4-5)"/>
    <s v="AEPPASR45OX473HS4V6FNXOE7E2Q"/>
    <x v="0"/>
    <x v="0"/>
    <x v="9"/>
    <s v="October"/>
    <x v="3"/>
  </r>
  <r>
    <s v="AEO4WQP6AWKRVZLBULEQP5BOR3YQ"/>
    <s v="PROD1432"/>
    <x v="1"/>
    <d v="2025-10-23T22:00:08"/>
    <s v="Cloth and accessaries"/>
    <s v="Sizing"/>
    <s v="Complete"/>
    <s v="Valid"/>
    <s v="High(4-5)"/>
    <s v="AEO4WQP6AWKRVZLBULEQP5BOR3YQ"/>
    <x v="0"/>
    <x v="0"/>
    <x v="9"/>
    <s v="October"/>
    <x v="3"/>
  </r>
  <r>
    <s v="AGCARN7RLFWQOXHL5PBFSIZVAWFA"/>
    <s v="PROD1433"/>
    <x v="1"/>
    <d v="2025-10-24T00:07:19"/>
    <s v="Cloth and accessaries"/>
    <s v="Buena compra"/>
    <s v="Complete"/>
    <s v="Valid"/>
    <s v="High(4-5)"/>
    <s v="AGCARN7RLFWQOXHL5PBFSIZVAWFA"/>
    <x v="0"/>
    <x v="0"/>
    <x v="9"/>
    <s v="October"/>
    <x v="3"/>
  </r>
  <r>
    <s v="AE5BUUPPUBHWHH7JZRFPCHDG7VQQ"/>
    <s v="PROD1434"/>
    <x v="1"/>
    <d v="2025-10-24T03:06:56"/>
    <s v="Cloth and accessaries"/>
    <s v="Good fit"/>
    <s v="Complete"/>
    <s v="Valid"/>
    <s v="High(4-5)"/>
    <s v="AE5BUUPPUBHWHH7JZRFPCHDG7VQQ"/>
    <x v="0"/>
    <x v="0"/>
    <x v="9"/>
    <s v="October"/>
    <x v="3"/>
  </r>
  <r>
    <s v="AF23DEGN3XFAE2Y2QI4W2N7O2ZZQ"/>
    <s v="PROD1435"/>
    <x v="1"/>
    <d v="2025-10-24T05:13:30"/>
    <s v="Cloth and accessaries"/>
    <s v="Adidas is worldwide and still a very popular sport."/>
    <s v="Complete"/>
    <s v="Valid"/>
    <s v="High(4-5)"/>
    <s v="AF23DEGN3XFAE2Y2QI4W2N7O2ZZQ"/>
    <x v="0"/>
    <x v="0"/>
    <x v="9"/>
    <s v="October"/>
    <x v="3"/>
  </r>
  <r>
    <s v="AFN65DDQQSOAHZOK7XDWIJPU5BPA"/>
    <s v="PROD1436"/>
    <x v="0"/>
    <d v="2025-10-24T06:29:19"/>
    <s v="Cloth and accessaries"/>
    <s v="Perfect !!! Love it!!!I"/>
    <s v="Complete"/>
    <s v="Valid"/>
    <s v="High(4-5)"/>
    <s v="AFN65DDQQSOAHZOK7XDWIJPU5BPA"/>
    <x v="0"/>
    <x v="0"/>
    <x v="9"/>
    <s v="October"/>
    <x v="3"/>
  </r>
  <r>
    <s v="AHJG7BHBOM2ZI3TMFCM46NXCUGJQ"/>
    <s v="PROD1437"/>
    <x v="0"/>
    <d v="2025-10-24T08:41:29"/>
    <s v="Cloth and accessaries"/>
    <s v="Sharp"/>
    <s v="Complete"/>
    <s v="Valid"/>
    <s v="High(4-5)"/>
    <s v="AHJG7BHBOM2ZI3TMFCM46NXCUGJQ"/>
    <x v="0"/>
    <x v="0"/>
    <x v="9"/>
    <s v="October"/>
    <x v="3"/>
  </r>
  <r>
    <s v="AEERPKAMB3RT3DDHE7UUTNFNMWHQ"/>
    <s v="PROD1438"/>
    <x v="0"/>
    <d v="2025-10-24T12:16:51"/>
    <s v="Cloth and accessaries"/>
    <s v="Plain white cotton T-shirt with a Adidas logo"/>
    <s v="Complete"/>
    <s v="Valid"/>
    <s v="High(4-5)"/>
    <s v="AEERPKAMB3RT3DDHE7UUTNFNMWHQ"/>
    <x v="0"/>
    <x v="0"/>
    <x v="9"/>
    <s v="October"/>
    <x v="3"/>
  </r>
  <r>
    <s v="AGLSR2JUDJQIW7JM4IFUHRBXZR5Q"/>
    <s v="PROD1439"/>
    <x v="0"/>
    <d v="2025-10-24T21:07:45"/>
    <s v="Cloth and accessaries"/>
    <s v="Nice one"/>
    <s v="Complete"/>
    <s v="Valid"/>
    <s v="High(4-5)"/>
    <s v="AGLSR2JUDJQIW7JM4IFUHRBXZR5Q"/>
    <x v="0"/>
    <x v="0"/>
    <x v="9"/>
    <s v="October"/>
    <x v="3"/>
  </r>
  <r>
    <s v="AGCP6BYFO35JF4YDMBMXRR4ZF3ZA"/>
    <s v="PROD1440"/>
    <x v="0"/>
    <d v="2025-10-25T00:05:00"/>
    <s v="Cloth and accessaries"/>
    <s v="Adidas"/>
    <s v="Complete"/>
    <s v="Valid"/>
    <s v="High(4-5)"/>
    <s v="AGCP6BYFO35JF4YDMBMXRR4ZF3ZA"/>
    <x v="0"/>
    <x v="0"/>
    <x v="9"/>
    <s v="October"/>
    <x v="3"/>
  </r>
  <r>
    <s v="AHQROHA5ZMPIXAO77KMRT2ADDDPA"/>
    <s v="PROD1441"/>
    <x v="0"/>
    <d v="2025-10-25T07:51:31"/>
    <s v="Cloth and accessaries"/>
    <s v="comfortable"/>
    <s v="Complete"/>
    <s v="Valid"/>
    <s v="High(4-5)"/>
    <s v="AHQROHA5ZMPIXAO77KMRT2ADDDPA"/>
    <x v="0"/>
    <x v="0"/>
    <x v="9"/>
    <s v="October"/>
    <x v="3"/>
  </r>
  <r>
    <s v="AGH65OO2HRWHSG3PTDCVKLK5HUVA"/>
    <s v="PROD1442"/>
    <x v="0"/>
    <d v="2025-10-25T09:54:03"/>
    <s v="Cloth and accessaries"/>
    <s v="Tan y como se describe la taba es excelente"/>
    <s v="Complete"/>
    <s v="Valid"/>
    <s v="High(4-5)"/>
    <s v="AGH65OO2HRWHSG3PTDCVKLK5HUVA"/>
    <x v="0"/>
    <x v="0"/>
    <x v="9"/>
    <s v="October"/>
    <x v="3"/>
  </r>
  <r>
    <s v="AFLEEJ4FRKIPKNANG7SORYCZBWEA"/>
    <s v="PROD1443"/>
    <x v="1"/>
    <d v="2025-10-25T10:05:39"/>
    <s v="Cloth and accessaries"/>
    <s v="Adidas quality"/>
    <s v="Complete"/>
    <s v="Valid"/>
    <s v="High(4-5)"/>
    <s v="AFLEEJ4FRKIPKNANG7SORYCZBWEA"/>
    <x v="0"/>
    <x v="0"/>
    <x v="9"/>
    <s v="October"/>
    <x v="3"/>
  </r>
  <r>
    <s v="AGCIRQ5JX5ZXG7WJROHKFUT3ZFRQ"/>
    <s v="PROD1444"/>
    <x v="0"/>
    <d v="2025-10-25T20:00:30"/>
    <s v="Cloth and accessaries"/>
    <s v="Muy linda calidad"/>
    <s v="Complete"/>
    <s v="Valid"/>
    <s v="High(4-5)"/>
    <s v="AGCIRQ5JX5ZXG7WJROHKFUT3ZFRQ"/>
    <x v="0"/>
    <x v="0"/>
    <x v="9"/>
    <s v="October"/>
    <x v="3"/>
  </r>
  <r>
    <s v="AGNHYFR5CUW7QAZZJVEJ66O76LBQ"/>
    <s v="PROD1445"/>
    <x v="0"/>
    <d v="2025-10-26T01:20:45"/>
    <s v="Cloth and accessaries"/>
    <s v="Tejido suave ideal para deportes y climas cÃ¡lidos"/>
    <s v="Complete"/>
    <s v="Valid"/>
    <s v="High(4-5)"/>
    <s v="AGNHYFR5CUW7QAZZJVEJ66O76LBQ"/>
    <x v="0"/>
    <x v="0"/>
    <x v="9"/>
    <s v="October"/>
    <x v="3"/>
  </r>
  <r>
    <s v="AHPDCBK6FRNZ6CRUCZ7BPPXYGYOQ"/>
    <s v="PROD1446"/>
    <x v="0"/>
    <d v="2025-10-26T09:12:05"/>
    <s v="Cloth and accessaries"/>
    <s v="Bonita camisa"/>
    <s v="Complete"/>
    <s v="Valid"/>
    <s v="High(4-5)"/>
    <s v="AHPDCBK6FRNZ6CRUCZ7BPPXYGYOQ"/>
    <x v="0"/>
    <x v="0"/>
    <x v="9"/>
    <s v="October"/>
    <x v="3"/>
  </r>
  <r>
    <s v="AFJK4VEJVVGYTUGZEUP2V4V6IPUA"/>
    <s v="PROD1447"/>
    <x v="0"/>
    <d v="2025-10-26T10:50:23"/>
    <s v="Cloth and accessaries"/>
    <s v="Good quality"/>
    <s v="Complete"/>
    <s v="Valid"/>
    <s v="High(4-5)"/>
    <s v="AFJK4VEJVVGYTUGZEUP2V4V6IPUA"/>
    <x v="0"/>
    <x v="0"/>
    <x v="9"/>
    <s v="October"/>
    <x v="3"/>
  </r>
  <r>
    <s v="AFWDZBTJ6BTK3MMMYOWY4VKJ65IQ"/>
    <s v="PROD1448"/>
    <x v="0"/>
    <d v="2025-10-26T11:51:33"/>
    <s v="Cloth and accessaries"/>
    <s v="Nice"/>
    <s v="Complete"/>
    <s v="Valid"/>
    <s v="High(4-5)"/>
    <s v="AFWDZBTJ6BTK3MMMYOWY4VKJ65IQ"/>
    <x v="0"/>
    <x v="0"/>
    <x v="9"/>
    <s v="October"/>
    <x v="3"/>
  </r>
  <r>
    <s v="AFJ4WKBPU2LQFRTNQXEJQY7THZAQ"/>
    <s v="PROD1449"/>
    <x v="0"/>
    <d v="2025-10-26T23:00:59"/>
    <s v="Cloth and accessaries"/>
    <s v="Excellent"/>
    <s v="Complete"/>
    <s v="Valid"/>
    <s v="High(4-5)"/>
    <s v="AFJ4WKBPU2LQFRTNQXEJQY7THZAQ"/>
    <x v="0"/>
    <x v="0"/>
    <x v="9"/>
    <s v="October"/>
    <x v="3"/>
  </r>
  <r>
    <s v="AEKXN5USRFL7BNID3TEBRAZB7NDA"/>
    <s v="PROD1450"/>
    <x v="0"/>
    <d v="2025-10-27T01:21:02"/>
    <s v="Cloth and accessaries"/>
    <s v="Itâ€™s good"/>
    <s v="Complete"/>
    <s v="Valid"/>
    <s v="High(4-5)"/>
    <s v="AEKXN5USRFL7BNID3TEBRAZB7NDA"/>
    <x v="0"/>
    <x v="0"/>
    <x v="9"/>
    <s v="October"/>
    <x v="3"/>
  </r>
  <r>
    <s v="AE2TL4MCXU64H3B2CB3RERKRH4KA"/>
    <s v="PROD1451"/>
    <x v="0"/>
    <d v="2025-10-27T11:21:07"/>
    <s v="Cloth and accessaries"/>
    <s v="Good quality, perfect fit."/>
    <s v="Complete"/>
    <s v="Valid"/>
    <s v="High(4-5)"/>
    <s v="AE2TL4MCXU64H3B2CB3RERKRH4KA"/>
    <x v="0"/>
    <x v="0"/>
    <x v="9"/>
    <s v="October"/>
    <x v="3"/>
  </r>
  <r>
    <s v="AGWCBXGODV2QS4QOTMAQ6DDPMAIQ"/>
    <s v="PROD1452"/>
    <x v="0"/>
    <d v="2025-10-28T00:02:37"/>
    <s v="Cloth and accessaries"/>
    <s v="Awesome"/>
    <s v="Complete"/>
    <s v="Valid"/>
    <s v="High(4-5)"/>
    <s v="AGWCBXGODV2QS4QOTMAQ6DDPMAIQ"/>
    <x v="0"/>
    <x v="0"/>
    <x v="9"/>
    <s v="October"/>
    <x v="3"/>
  </r>
  <r>
    <s v="AGTX3QDMN4772BZ4YQOU5VP5AHJA"/>
    <s v="PROD1453"/>
    <x v="0"/>
    <d v="2025-10-28T00:40:06"/>
    <s v="Cloth and accessaries"/>
    <s v="Statement Top"/>
    <s v="Complete"/>
    <s v="Valid"/>
    <s v="High(4-5)"/>
    <s v="AGTX3QDMN4772BZ4YQOU5VP5AHJA"/>
    <x v="0"/>
    <x v="0"/>
    <x v="9"/>
    <s v="October"/>
    <x v="3"/>
  </r>
  <r>
    <s v="AFS273EU3MO4GSJZYP7TJP5DMYKQ"/>
    <s v="PROD1454"/>
    <x v="0"/>
    <d v="2025-10-28T01:51:15"/>
    <s v="Cloth and accessaries"/>
    <s v="La tela es de muy buena calidad"/>
    <s v="Complete"/>
    <s v="Valid"/>
    <s v="High(4-5)"/>
    <s v="AFS273EU3MO4GSJZYP7TJP5DMYKQ"/>
    <x v="0"/>
    <x v="0"/>
    <x v="9"/>
    <s v="October"/>
    <x v="3"/>
  </r>
  <r>
    <s v="AHP3O5YDTO6YJ325U4HFV5NL5QIQ"/>
    <s v="PROD1455"/>
    <x v="0"/>
    <d v="2025-10-28T05:31:09"/>
    <s v="Cloth and accessaries"/>
    <s v="A+"/>
    <s v="Complete"/>
    <s v="Valid"/>
    <s v="High(4-5)"/>
    <s v="AHP3O5YDTO6YJ325U4HFV5NL5QIQ"/>
    <x v="0"/>
    <x v="0"/>
    <x v="9"/>
    <s v="October"/>
    <x v="3"/>
  </r>
  <r>
    <s v="AFQ7TIPKEMRIR5T6NV4GVBTGLYNA"/>
    <s v="PROD1456"/>
    <x v="0"/>
    <d v="2025-10-28T07:55:36"/>
    <s v="Cloth and accessaries"/>
    <s v="Great Shirt!"/>
    <s v="Complete"/>
    <s v="Valid"/>
    <s v="High(4-5)"/>
    <s v="AFQ7TIPKEMRIR5T6NV4GVBTGLYNA"/>
    <x v="0"/>
    <x v="0"/>
    <x v="9"/>
    <s v="October"/>
    <x v="3"/>
  </r>
  <r>
    <s v="AHIE45LC6WWZ7YCKDURTAD7RALXA"/>
    <s v="PROD1457"/>
    <x v="0"/>
    <d v="2025-10-28T20:10:53"/>
    <s v="Cloth and accessaries"/>
    <s v="perfect"/>
    <s v="Complete"/>
    <s v="Valid"/>
    <s v="High(4-5)"/>
    <s v="AHIE45LC6WWZ7YCKDURTAD7RALXA"/>
    <x v="0"/>
    <x v="0"/>
    <x v="9"/>
    <s v="October"/>
    <x v="3"/>
  </r>
  <r>
    <s v="AETAR64NK37Y532SCEC4HSP7LT2A"/>
    <s v="PROD1458"/>
    <x v="0"/>
    <d v="2025-10-29T04:35:54"/>
    <s v="home"/>
    <s v="The Best Vacuum â€“ Worth Every Penny!"/>
    <s v="Complete"/>
    <s v="Valid"/>
    <s v="High(4-5)"/>
    <s v="AETAR64NK37Y532SCEC4HSP7LT2A"/>
    <x v="0"/>
    <x v="0"/>
    <x v="9"/>
    <s v="October"/>
    <x v="3"/>
  </r>
  <r>
    <s v="AH6RHOS3FUCH5EVWWTHAEZIMOJIA"/>
    <s v="PROD1459"/>
    <x v="0"/>
    <d v="2025-10-29T05:59:16"/>
    <s v="home"/>
    <s v="It SUCKS! Literally"/>
    <s v="Complete"/>
    <s v="Valid"/>
    <s v="High(4-5)"/>
    <s v="AH6RHOS3FUCH5EVWWTHAEZIMOJIA"/>
    <x v="0"/>
    <x v="0"/>
    <x v="9"/>
    <s v="October"/>
    <x v="3"/>
  </r>
  <r>
    <s v="AEUI3KZFDWAIYASMFRP266AY7KWA"/>
    <s v="PROD1460"/>
    <x v="1"/>
    <d v="2025-10-29T06:25:47"/>
    <s v="home"/>
    <s v="Powerful Suction, Great Value"/>
    <s v="Complete"/>
    <s v="Valid"/>
    <s v="High(4-5)"/>
    <s v="AEUI3KZFDWAIYASMFRP266AY7KWA"/>
    <x v="0"/>
    <x v="0"/>
    <x v="9"/>
    <s v="October"/>
    <x v="3"/>
  </r>
  <r>
    <s v="AE2EOF5TGPFAXJL3UWTCS244W3FQ"/>
    <s v="PROD1461"/>
    <x v="0"/>
    <d v="2025-10-29T08:50:36"/>
    <s v="home"/>
    <s v="Strong suction, Glides beautifully"/>
    <s v="Complete"/>
    <s v="Valid"/>
    <s v="High(4-5)"/>
    <s v="AE2EOF5TGPFAXJL3UWTCS244W3FQ"/>
    <x v="0"/>
    <x v="0"/>
    <x v="9"/>
    <s v="October"/>
    <x v="3"/>
  </r>
  <r>
    <s v="AFKKVLADISIKWG4HBIYZN422MIJQ"/>
    <s v="PROD1462"/>
    <x v="0"/>
    <d v="2025-10-30T00:27:17"/>
    <s v="home"/>
    <s v="Fantastic Vacuum"/>
    <s v="Complete"/>
    <s v="Valid"/>
    <s v="High(4-5)"/>
    <s v="AFKKVLADISIKWG4HBIYZN422MIJQ"/>
    <x v="0"/>
    <x v="0"/>
    <x v="9"/>
    <s v="October"/>
    <x v="3"/>
  </r>
  <r>
    <s v="AH72UUUDRFTMKB3NIGTD2GGBV2DQ"/>
    <s v="PROD1463"/>
    <x v="0"/>
    <d v="2025-10-30T01:32:44"/>
    <s v="home"/>
    <s v="Amazing vacuum. Beats out my older Bissell 2999."/>
    <s v="Complete"/>
    <s v="Valid"/>
    <s v="High(4-5)"/>
    <s v="AH72UUUDRFTMKB3NIGTD2GGBV2DQ"/>
    <x v="0"/>
    <x v="0"/>
    <x v="9"/>
    <s v="October"/>
    <x v="3"/>
  </r>
  <r>
    <s v="AF2BTWAYF37CQ5U3QFMHPDPVP2VQ"/>
    <s v="PROD1464"/>
    <x v="0"/>
    <d v="2025-10-30T06:23:24"/>
    <s v="home"/>
    <s v="Best thing ever for college students"/>
    <s v="Complete"/>
    <s v="Valid"/>
    <s v="High(4-5)"/>
    <s v="AF2BTWAYF37CQ5U3QFMHPDPVP2VQ"/>
    <x v="0"/>
    <x v="0"/>
    <x v="9"/>
    <s v="October"/>
    <x v="3"/>
  </r>
  <r>
    <s v="AHMY4ZE6UA2RK6UEGWEFTA35A4KQ"/>
    <s v="PROD1465"/>
    <x v="1"/>
    <d v="2025-10-30T07:24:14"/>
    <s v="home"/>
    <s v="It sucks and it's loud. Don't worry It's a good thing."/>
    <s v="Complete"/>
    <s v="Valid"/>
    <s v="High(4-5)"/>
    <s v="AHMY4ZE6UA2RK6UEGWEFTA35A4KQ"/>
    <x v="0"/>
    <x v="0"/>
    <x v="9"/>
    <s v="October"/>
    <x v="3"/>
  </r>
  <r>
    <s v="AEMRN4RJO2WZKJHAZCXXH3SJSI7Q"/>
    <s v="PROD1467"/>
    <x v="0"/>
    <d v="2025-10-30T09:19:29"/>
    <s v="home"/>
    <s v="Surprise For Yet Another Dyson Owner"/>
    <s v="Complete"/>
    <s v="Valid"/>
    <s v="High(4-5)"/>
    <s v="AEMRN4RJO2WZKJHAZCXXH3SJSI7Q"/>
    <x v="0"/>
    <x v="0"/>
    <x v="9"/>
    <s v="October"/>
    <x v="3"/>
  </r>
  <r>
    <s v="AEWVLTCNUUIIBPVKQJTVS3SXMPFA"/>
    <s v="PROD1467"/>
    <x v="0"/>
    <d v="2025-10-30T23:12:37"/>
    <s v="home"/>
    <s v="Shark Navigator- BUY IT"/>
    <s v="Complete"/>
    <s v="Valid"/>
    <s v="High(4-5)"/>
    <s v="AEWVLTCNUUIIBPVKQJTVS3SXMPFA"/>
    <x v="0"/>
    <x v="0"/>
    <x v="9"/>
    <s v="October"/>
    <x v="3"/>
  </r>
  <r>
    <s v="AHRPE5LWDUGXRHV5E4Z3FGYVMOOA"/>
    <s v="PROD1467"/>
    <x v="0"/>
    <d v="2025-10-31T09:37:11"/>
    <s v="home"/>
    <s v="Bought a spare after 9 years"/>
    <s v="Complete"/>
    <s v="Valid"/>
    <s v="High(4-5)"/>
    <s v="AHRPE5LWDUGXRHV5E4Z3FGYVMOOA"/>
    <x v="0"/>
    <x v="0"/>
    <x v="9"/>
    <s v="October"/>
    <x v="3"/>
  </r>
  <r>
    <s v="AEXIBKQY4JBXU2YXXM455ZF2CZMQ"/>
    <s v="PROD1467"/>
    <x v="1"/>
    <d v="2025-10-31T12:20:37"/>
    <s v="home"/>
    <s v="This vacuum really sucks...in a good way...but"/>
    <s v="Complete"/>
    <s v="Valid"/>
    <s v="High(4-5)"/>
    <s v="AEXIBKQY4JBXU2YXXM455ZF2CZMQ"/>
    <x v="0"/>
    <x v="0"/>
    <x v="9"/>
    <s v="October"/>
    <x v="3"/>
  </r>
  <r>
    <s v="AEPVTEBWBOBUFUDDVF2UYZZKVFAQ"/>
    <s v="PROD1477"/>
    <x v="1"/>
    <d v="2025-10-31T20:22:14"/>
    <s v="home"/>
    <s v="&quot;Lift-away&quot; use isn't stable"/>
    <s v="Complete"/>
    <s v="Valid"/>
    <s v="High(4-5)"/>
    <s v="AEPVTEBWBOBUFUDDVF2UYZZKVFAQ"/>
    <x v="0"/>
    <x v="0"/>
    <x v="9"/>
    <s v="October"/>
    <x v="3"/>
  </r>
  <r>
    <s v="AF2RB742LHLUIRYQEQHBZ5P3MSWA"/>
    <s v="PROD1477"/>
    <x v="0"/>
    <d v="2025-10-31T22:41:24"/>
    <s v="home"/>
    <s v="HOLY COW!!! WOW!"/>
    <s v="Complete"/>
    <s v="Valid"/>
    <s v="High(4-5)"/>
    <s v="AF2RB742LHLUIRYQEQHBZ5P3MSWA"/>
    <x v="0"/>
    <x v="0"/>
    <x v="9"/>
    <s v="October"/>
    <x v="3"/>
  </r>
  <r>
    <s v="AENZH5O5UY27OJSTDBW2ZVMOAIMA"/>
    <s v="PROD1477"/>
    <x v="1"/>
    <d v="2025-11-01T05:27:31"/>
    <s v="home"/>
    <s v="Works great, I use it for everything"/>
    <s v="Complete"/>
    <s v="Valid"/>
    <s v="High(4-5)"/>
    <s v="AENZH5O5UY27OJSTDBW2ZVMOAIMA"/>
    <x v="0"/>
    <x v="0"/>
    <x v="10"/>
    <s v="November"/>
    <x v="3"/>
  </r>
  <r>
    <s v="AGGR24IAROH56WWQHJK4OVXYMJ3Q"/>
    <s v="PROD1477"/>
    <x v="1"/>
    <d v="2025-11-01T12:04:03"/>
    <s v="home"/>
    <s v="Adjustable suction"/>
    <s v="Complete"/>
    <s v="Valid"/>
    <s v="High(4-5)"/>
    <s v="AGGR24IAROH56WWQHJK4OVXYMJ3Q"/>
    <x v="0"/>
    <x v="0"/>
    <x v="10"/>
    <s v="November"/>
    <x v="3"/>
  </r>
  <r>
    <s v="AG2IJ5RIRNDQ63MGNKAZJARKV2PA"/>
    <s v="PROD1477"/>
    <x v="0"/>
    <d v="2025-11-01T17:10:59"/>
    <s v="home"/>
    <s v="AMAZING SUCTION!"/>
    <s v="Complete"/>
    <s v="Valid"/>
    <s v="High(4-5)"/>
    <s v="AG2IJ5RIRNDQ63MGNKAZJARKV2PA"/>
    <x v="0"/>
    <x v="0"/>
    <x v="10"/>
    <s v="November"/>
    <x v="3"/>
  </r>
  <r>
    <s v="AEJRIJHYFQNEOHUEP2IKQHBHGTSA"/>
    <s v="PROD1475"/>
    <x v="1"/>
    <d v="2025-11-01T21:56:09"/>
    <s v="home"/>
    <s v="Lightweight, strong suction and reasonably priced"/>
    <s v="Complete"/>
    <s v="Valid"/>
    <s v="High(4-5)"/>
    <s v="AEJRIJHYFQNEOHUEP2IKQHBHGTSA"/>
    <x v="0"/>
    <x v="0"/>
    <x v="10"/>
    <s v="November"/>
    <x v="3"/>
  </r>
  <r>
    <s v="AGWQVR2X4RU75GHBYFIUFIXZ6FSA"/>
    <s v="PROD1477"/>
    <x v="0"/>
    <d v="2025-11-02T03:48:11"/>
    <s v="home"/>
    <s v="This vacuum inspired me to write my 1st ever product review that's how amazing it is!"/>
    <s v="Complete"/>
    <s v="Valid"/>
    <s v="High(4-5)"/>
    <s v="AGWQVR2X4RU75GHBYFIUFIXZ6FSA"/>
    <x v="0"/>
    <x v="0"/>
    <x v="10"/>
    <s v="November"/>
    <x v="3"/>
  </r>
  <r>
    <s v="AGP3KNBEKCFKEUZZ4VJDD2DNHMSQ"/>
    <s v="PROD1477"/>
    <x v="0"/>
    <d v="2025-11-02T10:02:30"/>
    <s v="home"/>
    <s v="YAY!! Finally a vacuum worthy of my dirty floors"/>
    <s v="Complete"/>
    <s v="Valid"/>
    <s v="High(4-5)"/>
    <s v="AGP3KNBEKCFKEUZZ4VJDD2DNHMSQ"/>
    <x v="0"/>
    <x v="0"/>
    <x v="10"/>
    <s v="November"/>
    <x v="3"/>
  </r>
  <r>
    <s v="AEZ44UHQORTJBNQX5X57NUIYQT7A"/>
    <s v="PROD1478"/>
    <x v="0"/>
    <d v="2025-11-02T10:49:50"/>
    <s v="Cloth and accessaries"/>
    <s v="Great wallet"/>
    <s v="Complete"/>
    <s v="Valid"/>
    <s v="High(4-5)"/>
    <s v="AEZ44UHQORTJBNQX5X57NUIYQT7A"/>
    <x v="0"/>
    <x v="0"/>
    <x v="10"/>
    <s v="November"/>
    <x v="3"/>
  </r>
  <r>
    <s v="AGT6UA7Y2QMRBZ4OWVK4WSSXJA3A"/>
    <s v="PROD1479"/>
    <x v="0"/>
    <d v="2025-11-02T18:51:44"/>
    <s v="Cloth and accessaries"/>
    <s v="soooo classy"/>
    <s v="Complete"/>
    <s v="Valid"/>
    <s v="High(4-5)"/>
    <s v="AGT6UA7Y2QMRBZ4OWVK4WSSXJA3A"/>
    <x v="0"/>
    <x v="0"/>
    <x v="10"/>
    <s v="November"/>
    <x v="3"/>
  </r>
  <r>
    <s v="AE7Z36QATV22RAEOKTY6IAMOUNRQ"/>
    <s v="PROD1480"/>
    <x v="0"/>
    <d v="2025-11-02T22:03:30"/>
    <s v="Cloth and accessaries"/>
    <s v="Best gift ever!"/>
    <s v="Complete"/>
    <s v="Valid"/>
    <s v="High(4-5)"/>
    <s v="AE7Z36QATV22RAEOKTY6IAMOUNRQ"/>
    <x v="0"/>
    <x v="0"/>
    <x v="10"/>
    <s v="November"/>
    <x v="3"/>
  </r>
  <r>
    <s v="AGZ2VI44XU3WUBCKPRE6ZR7MHNRQ"/>
    <s v="PROD1481"/>
    <x v="0"/>
    <d v="2025-11-02T23:05:21"/>
    <s v="Cloth and accessaries"/>
    <s v="Great wallet"/>
    <s v="Complete"/>
    <s v="Valid"/>
    <s v="High(4-5)"/>
    <s v="AGZ2VI44XU3WUBCKPRE6ZR7MHNRQ"/>
    <x v="0"/>
    <x v="0"/>
    <x v="10"/>
    <s v="November"/>
    <x v="3"/>
  </r>
  <r>
    <s v="AEIPJC2A4TO7INRPH5PEK25M3XVA"/>
    <s v="PROD1482"/>
    <x v="1"/>
    <d v="2025-11-03T06:22:56"/>
    <s v="Cloth and accessaries"/>
    <s v="Nice wallet but imperfection out of the box"/>
    <s v="Complete"/>
    <s v="Valid"/>
    <s v="High(4-5)"/>
    <s v="AEIPJC2A4TO7INRPH5PEK25M3XVA"/>
    <x v="0"/>
    <x v="0"/>
    <x v="10"/>
    <s v="November"/>
    <x v="3"/>
  </r>
  <r>
    <s v="AFNEG2DCW6WH7GYF4RSYKB3ET7ZQ"/>
    <s v="PROD1483"/>
    <x v="0"/>
    <d v="2025-11-03T19:23:28"/>
    <s v="Cloth and accessaries"/>
    <s v="Good quality wallet"/>
    <s v="Complete"/>
    <s v="Valid"/>
    <s v="High(4-5)"/>
    <s v="AFNEG2DCW6WH7GYF4RSYKB3ET7ZQ"/>
    <x v="0"/>
    <x v="0"/>
    <x v="10"/>
    <s v="November"/>
    <x v="3"/>
  </r>
  <r>
    <s v="AGVVFTLVSXOTKDPOZZF6V36Z7NGA"/>
    <s v="PROD1484"/>
    <x v="0"/>
    <d v="2025-11-04T02:14:19"/>
    <s v="Cloth and accessaries"/>
    <s v="Buena calidad"/>
    <s v="Complete"/>
    <s v="Valid"/>
    <s v="High(4-5)"/>
    <s v="AGVVFTLVSXOTKDPOZZF6V36Z7NGA"/>
    <x v="0"/>
    <x v="0"/>
    <x v="10"/>
    <s v="November"/>
    <x v="3"/>
  </r>
  <r>
    <s v="AF4V3ONLT6OAPAE7OIWPIMZMJHXA"/>
    <s v="PROD1485"/>
    <x v="0"/>
    <d v="2025-11-04T06:57:48"/>
    <s v="Cloth and accessaries"/>
    <s v="You get your Money's Worth"/>
    <s v="Complete"/>
    <s v="Valid"/>
    <s v="High(4-5)"/>
    <s v="AF4V3ONLT6OAPAE7OIWPIMZMJHXA"/>
    <x v="0"/>
    <x v="0"/>
    <x v="10"/>
    <s v="November"/>
    <x v="3"/>
  </r>
  <r>
    <s v="AGUKU7PJYBGWMNNYANDTUIKR56IA"/>
    <s v="PROD1486"/>
    <x v="0"/>
    <d v="2025-11-04T14:42:53"/>
    <s v="Cloth and accessaries"/>
    <s v="4 Years going strong"/>
    <s v="Complete"/>
    <s v="Valid"/>
    <s v="High(4-5)"/>
    <s v="AGUKU7PJYBGWMNNYANDTUIKR56IA"/>
    <x v="0"/>
    <x v="0"/>
    <x v="10"/>
    <s v="November"/>
    <x v="3"/>
  </r>
  <r>
    <s v="AENMJSH2JZ4FZOXPTC7SOHF6G6QA"/>
    <s v="PROD1487"/>
    <x v="1"/>
    <d v="2025-11-04T17:38:39"/>
    <s v="Cloth and accessaries"/>
    <s v="decent for the price"/>
    <s v="Complete"/>
    <s v="Valid"/>
    <s v="High(4-5)"/>
    <s v="AENMJSH2JZ4FZOXPTC7SOHF6G6QA"/>
    <x v="0"/>
    <x v="0"/>
    <x v="10"/>
    <s v="November"/>
    <x v="3"/>
  </r>
  <r>
    <s v="AERS63MUESZ5VJQSB47L5RBNRD6A"/>
    <s v="PROD1488"/>
    <x v="0"/>
    <d v="2025-11-04T18:49:00"/>
    <s v="Cloth and accessaries"/>
    <s v="Nice looking wallet"/>
    <s v="Complete"/>
    <s v="Valid"/>
    <s v="High(4-5)"/>
    <s v="AERS63MUESZ5VJQSB47L5RBNRD6A"/>
    <x v="0"/>
    <x v="0"/>
    <x v="10"/>
    <s v="November"/>
    <x v="3"/>
  </r>
  <r>
    <s v="AHPY43XNMO7ZU5JRC27I7IMI4MCQ"/>
    <s v="PROD1489"/>
    <x v="1"/>
    <d v="2025-11-04T19:50:01"/>
    <s v="Cloth and accessaries"/>
    <s v="Muy buena calidad"/>
    <s v="Complete"/>
    <s v="Valid"/>
    <s v="High(4-5)"/>
    <s v="AHPY43XNMO7ZU5JRC27I7IMI4MCQ"/>
    <x v="0"/>
    <x v="0"/>
    <x v="10"/>
    <s v="November"/>
    <x v="3"/>
  </r>
  <r>
    <s v="AFRNO3HD76HCXNGRKSVILKYFQUQQ"/>
    <s v="PROD1490"/>
    <x v="2"/>
    <d v="2025-11-04T22:40:12"/>
    <s v="Cloth and accessaries"/>
    <s v="Came In An Ugly Plastic Bad, Quality Is A Bit Iffy"/>
    <s v="Complete"/>
    <s v="Valid"/>
    <s v="Medium(3)"/>
    <s v="AFRNO3HD76HCXNGRKSVILKYFQUQQ"/>
    <x v="0"/>
    <x v="0"/>
    <x v="10"/>
    <s v="November"/>
    <x v="3"/>
  </r>
  <r>
    <s v="AH4AIBMUF4XGB2XC2GLBEQB6ANDQ"/>
    <s v="PROD1491"/>
    <x v="0"/>
    <d v="2025-11-05T06:09:00"/>
    <s v="Cloth and accessaries"/>
    <s v="Excelente"/>
    <s v="Complete"/>
    <s v="Valid"/>
    <s v="High(4-5)"/>
    <s v="AH4AIBMUF4XGB2XC2GLBEQB6ANDQ"/>
    <x v="0"/>
    <x v="0"/>
    <x v="10"/>
    <s v="November"/>
    <x v="3"/>
  </r>
  <r>
    <s v="AH4L3NTMH5QM3GJNIZ6FFNPZRTMA"/>
    <s v="PROD1492"/>
    <x v="0"/>
    <d v="2025-11-05T21:09:26"/>
    <s v="Cloth and accessaries"/>
    <s v="excelente"/>
    <s v="Complete"/>
    <s v="Valid"/>
    <s v="High(4-5)"/>
    <s v="AH4L3NTMH5QM3GJNIZ6FFNPZRTMA"/>
    <x v="0"/>
    <x v="0"/>
    <x v="10"/>
    <s v="November"/>
    <x v="3"/>
  </r>
  <r>
    <s v="AHGECOUM6ZFOZUHNOWD244LTFJAQ"/>
    <s v="PROD1493"/>
    <x v="0"/>
    <d v="2025-11-06T03:29:18"/>
    <s v="Cloth and accessaries"/>
    <s v="Impossible to lose!"/>
    <s v="Complete"/>
    <s v="Valid"/>
    <s v="High(4-5)"/>
    <s v="AHGECOUM6ZFOZUHNOWD244LTFJAQ"/>
    <x v="0"/>
    <x v="0"/>
    <x v="10"/>
    <s v="November"/>
    <x v="3"/>
  </r>
  <r>
    <s v="AEIYT4FKXTCVLIKPV66IBGDCMIUQ"/>
    <s v="PROD1494"/>
    <x v="0"/>
    <d v="2025-11-06T04:23:51"/>
    <s v="Cloth and accessaries"/>
    <s v="CALIDAD Y CUMPLIMIENTO"/>
    <s v="Complete"/>
    <s v="Valid"/>
    <s v="High(4-5)"/>
    <s v="AEIYT4FKXTCVLIKPV66IBGDCMIUQ"/>
    <x v="0"/>
    <x v="0"/>
    <x v="10"/>
    <s v="November"/>
    <x v="3"/>
  </r>
  <r>
    <s v="AHUOZ4WHOQQKXO2HF73JRKLEQWQA"/>
    <s v="PROD1495"/>
    <x v="1"/>
    <d v="2025-11-06T04:35:41"/>
    <s v="Cloth and accessaries"/>
    <s v="Useful"/>
    <s v="Complete"/>
    <s v="Valid"/>
    <s v="High(4-5)"/>
    <s v="AHUOZ4WHOQQKXO2HF73JRKLEQWQA"/>
    <x v="0"/>
    <x v="0"/>
    <x v="10"/>
    <s v="November"/>
    <x v="3"/>
  </r>
  <r>
    <s v="AHOSSYLLBDYH3HBYKLOVA7DXBQJQ"/>
    <s v="PROD1496"/>
    <x v="4"/>
    <d v="2025-11-06T05:22:31"/>
    <s v="Cloth and accessaries"/>
    <s v="Beautiful wallet but took too long to receive"/>
    <s v="Complete"/>
    <s v="Valid"/>
    <s v="Low(1-2)"/>
    <s v="AHOSSYLLBDYH3HBYKLOVA7DXBQJQ"/>
    <x v="0"/>
    <x v="0"/>
    <x v="10"/>
    <s v="November"/>
    <x v="3"/>
  </r>
  <r>
    <s v="AE5KYF2QVH6VMX4F4FAZS57E2FXQ"/>
    <s v="PROD1497"/>
    <x v="0"/>
    <d v="2025-11-06T20:20:11"/>
    <s v="Cloth and accessaries"/>
    <s v="Un poco liviana, pero parece buena."/>
    <s v="Complete"/>
    <s v="Valid"/>
    <s v="High(4-5)"/>
    <s v="AE5KYF2QVH6VMX4F4FAZS57E2FXQ"/>
    <x v="0"/>
    <x v="0"/>
    <x v="10"/>
    <s v="November"/>
    <x v="3"/>
  </r>
  <r>
    <m/>
    <m/>
    <x v="5"/>
    <m/>
    <m/>
    <m/>
    <m/>
    <m/>
    <m/>
    <m/>
    <x v="2"/>
    <x v="1"/>
    <x v="11"/>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2:F18" firstHeaderRow="0" firstDataRow="1" firstDataCol="1"/>
  <pivotFields count="11">
    <pivotField showAll="0" defaultSubtotal="0"/>
    <pivotField axis="axisRow" showAll="0" measureFilter="1" sortType="descending" defaultSubtotal="0">
      <items count="1418">
        <item x="0"/>
        <item x="1111"/>
        <item x="1"/>
        <item m="1" x="1414"/>
        <item x="2"/>
        <item x="3"/>
        <item x="4"/>
        <item x="5"/>
        <item x="6"/>
        <item x="7"/>
        <item x="8"/>
        <item m="1" x="1413"/>
        <item x="9"/>
        <item x="10"/>
        <item x="11"/>
        <item x="12"/>
        <item x="13"/>
        <item x="14"/>
        <item x="15"/>
        <item x="16"/>
        <item x="17"/>
        <item x="18"/>
        <item x="19"/>
        <item x="20"/>
        <item x="21"/>
        <item x="22"/>
        <item x="23"/>
        <item x="24"/>
        <item m="1" x="1417"/>
        <item x="25"/>
        <item x="26"/>
        <item m="1" x="1407"/>
        <item m="1" x="1408"/>
        <item m="1" x="1409"/>
        <item m="1" x="1410"/>
        <item m="1" x="1412"/>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919"/>
        <item x="920"/>
        <item x="921"/>
        <item x="922"/>
        <item x="923"/>
        <item x="924"/>
        <item x="925"/>
        <item x="926"/>
        <item x="927"/>
        <item x="928"/>
        <item x="82"/>
        <item x="929"/>
        <item x="930"/>
        <item x="931"/>
        <item x="932"/>
        <item x="933"/>
        <item x="934"/>
        <item x="935"/>
        <item x="936"/>
        <item x="937"/>
        <item x="938"/>
        <item x="83"/>
        <item x="939"/>
        <item x="940"/>
        <item x="941"/>
        <item x="942"/>
        <item x="943"/>
        <item x="944"/>
        <item x="945"/>
        <item x="946"/>
        <item x="947"/>
        <item x="948"/>
        <item x="84"/>
        <item x="949"/>
        <item x="950"/>
        <item x="951"/>
        <item x="952"/>
        <item x="953"/>
        <item x="954"/>
        <item x="955"/>
        <item x="956"/>
        <item x="957"/>
        <item x="958"/>
        <item x="85"/>
        <item x="959"/>
        <item x="960"/>
        <item x="961"/>
        <item x="962"/>
        <item x="963"/>
        <item x="964"/>
        <item x="965"/>
        <item x="966"/>
        <item x="967"/>
        <item x="968"/>
        <item x="86"/>
        <item x="969"/>
        <item x="970"/>
        <item x="971"/>
        <item x="972"/>
        <item x="973"/>
        <item x="974"/>
        <item x="975"/>
        <item x="976"/>
        <item x="977"/>
        <item x="978"/>
        <item x="87"/>
        <item x="979"/>
        <item x="980"/>
        <item x="981"/>
        <item x="982"/>
        <item x="983"/>
        <item x="984"/>
        <item x="985"/>
        <item x="986"/>
        <item x="987"/>
        <item x="988"/>
        <item x="88"/>
        <item x="989"/>
        <item x="990"/>
        <item x="991"/>
        <item x="992"/>
        <item x="993"/>
        <item x="994"/>
        <item x="995"/>
        <item x="996"/>
        <item x="997"/>
        <item x="998"/>
        <item x="89"/>
        <item x="999"/>
        <item x="1000"/>
        <item x="1001"/>
        <item x="1002"/>
        <item x="1003"/>
        <item x="1004"/>
        <item x="1005"/>
        <item x="1006"/>
        <item x="1007"/>
        <item x="1008"/>
        <item x="90"/>
        <item x="1009"/>
        <item x="1010"/>
        <item x="1011"/>
        <item x="1012"/>
        <item x="1013"/>
        <item x="1014"/>
        <item x="1015"/>
        <item x="1016"/>
        <item x="1017"/>
        <item x="1018"/>
        <item x="91"/>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92"/>
        <item x="1079"/>
        <item x="1080"/>
        <item x="1081"/>
        <item x="1082"/>
        <item x="1083"/>
        <item x="1084"/>
        <item x="1085"/>
        <item x="1086"/>
        <item x="1087"/>
        <item x="1088"/>
        <item x="93"/>
        <item x="1089"/>
        <item x="1090"/>
        <item x="1091"/>
        <item x="1092"/>
        <item x="1093"/>
        <item x="1094"/>
        <item x="1095"/>
        <item x="1096"/>
        <item x="1097"/>
        <item x="1098"/>
        <item x="94"/>
        <item x="1099"/>
        <item x="1100"/>
        <item x="1101"/>
        <item x="1102"/>
        <item x="1103"/>
        <item x="1104"/>
        <item x="1105"/>
        <item x="1106"/>
        <item x="1107"/>
        <item x="1108"/>
        <item x="95"/>
        <item x="1109"/>
        <item x="1110"/>
        <item x="1112"/>
        <item x="1113"/>
        <item x="1114"/>
        <item x="1115"/>
        <item x="1116"/>
        <item x="96"/>
        <item x="1117"/>
        <item x="1118"/>
        <item x="1119"/>
        <item x="1120"/>
        <item x="1121"/>
        <item x="1122"/>
        <item x="1123"/>
        <item x="1124"/>
        <item x="1125"/>
        <item x="1126"/>
        <item x="97"/>
        <item x="1127"/>
        <item x="1128"/>
        <item x="1129"/>
        <item x="1130"/>
        <item x="1131"/>
        <item x="1132"/>
        <item x="1133"/>
        <item x="1134"/>
        <item x="1135"/>
        <item x="1136"/>
        <item x="98"/>
        <item x="1137"/>
        <item x="1138"/>
        <item x="1139"/>
        <item x="1140"/>
        <item x="1141"/>
        <item x="1142"/>
        <item x="1143"/>
        <item x="1144"/>
        <item x="1145"/>
        <item x="1146"/>
        <item x="99"/>
        <item x="1147"/>
        <item x="1148"/>
        <item x="1149"/>
        <item x="1150"/>
        <item x="1151"/>
        <item x="1152"/>
        <item x="1153"/>
        <item x="1154"/>
        <item x="1155"/>
        <item x="1156"/>
        <item x="100"/>
        <item x="1157"/>
        <item x="1158"/>
        <item x="1159"/>
        <item x="1160"/>
        <item x="1161"/>
        <item x="1162"/>
        <item x="1163"/>
        <item x="1164"/>
        <item x="1165"/>
        <item x="1166"/>
        <item x="101"/>
        <item x="1167"/>
        <item x="1168"/>
        <item x="1169"/>
        <item x="1170"/>
        <item x="1171"/>
        <item x="1172"/>
        <item x="1173"/>
        <item x="1174"/>
        <item x="1175"/>
        <item x="1176"/>
        <item x="102"/>
        <item x="1177"/>
        <item x="1178"/>
        <item x="1179"/>
        <item x="1180"/>
        <item x="1181"/>
        <item x="1182"/>
        <item x="1183"/>
        <item x="1184"/>
        <item x="1185"/>
        <item x="1186"/>
        <item x="103"/>
        <item x="1187"/>
        <item x="1188"/>
        <item x="1189"/>
        <item x="1190"/>
        <item x="1191"/>
        <item x="1192"/>
        <item x="1193"/>
        <item x="1194"/>
        <item x="1195"/>
        <item x="1196"/>
        <item x="104"/>
        <item x="1197"/>
        <item x="1198"/>
        <item x="1199"/>
        <item x="1200"/>
        <item x="1201"/>
        <item x="1202"/>
        <item x="1203"/>
        <item x="1204"/>
        <item x="1205"/>
        <item x="1206"/>
        <item x="105"/>
        <item x="1207"/>
        <item x="1208"/>
        <item x="1209"/>
        <item x="1210"/>
        <item x="1211"/>
        <item x="1212"/>
        <item x="1213"/>
        <item x="1214"/>
        <item x="1215"/>
        <item x="1216"/>
        <item x="106"/>
        <item x="1217"/>
        <item x="1218"/>
        <item x="1219"/>
        <item x="1220"/>
        <item x="1221"/>
        <item x="1222"/>
        <item x="1223"/>
        <item x="1224"/>
        <item x="1225"/>
        <item x="1226"/>
        <item x="107"/>
        <item x="1227"/>
        <item x="1228"/>
        <item x="1229"/>
        <item x="1230"/>
        <item x="1231"/>
        <item x="1232"/>
        <item x="1233"/>
        <item x="1234"/>
        <item x="1235"/>
        <item x="1236"/>
        <item x="108"/>
        <item x="1237"/>
        <item x="1238"/>
        <item x="1239"/>
        <item x="1240"/>
        <item x="1241"/>
        <item x="1242"/>
        <item x="1243"/>
        <item x="1244"/>
        <item x="1245"/>
        <item x="1246"/>
        <item x="109"/>
        <item x="1247"/>
        <item x="1248"/>
        <item x="1249"/>
        <item x="1250"/>
        <item x="1251"/>
        <item x="1252"/>
        <item x="1253"/>
        <item x="1254"/>
        <item x="1255"/>
        <item x="1256"/>
        <item x="110"/>
        <item x="1257"/>
        <item x="1258"/>
        <item x="1259"/>
        <item x="1260"/>
        <item x="1261"/>
        <item x="1262"/>
        <item x="1263"/>
        <item x="1264"/>
        <item x="1265"/>
        <item x="1266"/>
        <item x="111"/>
        <item x="1267"/>
        <item x="1268"/>
        <item x="1269"/>
        <item x="1270"/>
        <item x="1271"/>
        <item x="1272"/>
        <item x="1273"/>
        <item x="1274"/>
        <item x="1275"/>
        <item x="1276"/>
        <item x="112"/>
        <item x="1277"/>
        <item x="1278"/>
        <item x="1279"/>
        <item x="1280"/>
        <item x="1281"/>
        <item x="1282"/>
        <item x="1283"/>
        <item x="1284"/>
        <item x="1285"/>
        <item x="1286"/>
        <item x="113"/>
        <item x="1287"/>
        <item x="1288"/>
        <item x="1289"/>
        <item x="1290"/>
        <item x="1291"/>
        <item x="1292"/>
        <item x="1293"/>
        <item x="1294"/>
        <item x="1295"/>
        <item x="1296"/>
        <item x="114"/>
        <item x="1297"/>
        <item x="1298"/>
        <item x="1299"/>
        <item x="1300"/>
        <item x="1301"/>
        <item x="1302"/>
        <item x="1303"/>
        <item x="1304"/>
        <item x="1305"/>
        <item x="1306"/>
        <item x="115"/>
        <item x="1307"/>
        <item x="1308"/>
        <item x="1309"/>
        <item x="1310"/>
        <item x="1311"/>
        <item x="1312"/>
        <item x="1313"/>
        <item x="1314"/>
        <item x="1315"/>
        <item x="1316"/>
        <item x="116"/>
        <item x="1317"/>
        <item x="1318"/>
        <item x="1319"/>
        <item x="1320"/>
        <item x="1321"/>
        <item x="1322"/>
        <item x="1323"/>
        <item x="1324"/>
        <item x="1325"/>
        <item x="1326"/>
        <item x="117"/>
        <item x="1327"/>
        <item x="1328"/>
        <item x="1329"/>
        <item x="1330"/>
        <item x="1331"/>
        <item x="1332"/>
        <item x="1333"/>
        <item x="1334"/>
        <item x="1335"/>
        <item x="1336"/>
        <item x="118"/>
        <item x="1337"/>
        <item x="1338"/>
        <item x="1339"/>
        <item x="1340"/>
        <item x="1341"/>
        <item x="1342"/>
        <item x="1343"/>
        <item x="1344"/>
        <item x="1345"/>
        <item x="1346"/>
        <item x="119"/>
        <item x="1347"/>
        <item x="1348"/>
        <item x="1349"/>
        <item x="1350"/>
        <item x="1351"/>
        <item x="1352"/>
        <item x="1353"/>
        <item x="1354"/>
        <item x="1355"/>
        <item x="1356"/>
        <item x="120"/>
        <item x="1357"/>
        <item x="1358"/>
        <item x="1359"/>
        <item x="1360"/>
        <item x="1361"/>
        <item x="1362"/>
        <item x="1363"/>
        <item x="1364"/>
        <item x="1365"/>
        <item x="1366"/>
        <item x="121"/>
        <item x="1367"/>
        <item x="1368"/>
        <item x="1369"/>
        <item x="1370"/>
        <item x="1371"/>
        <item x="1372"/>
        <item x="1373"/>
        <item x="1374"/>
        <item x="1375"/>
        <item x="1376"/>
        <item x="122"/>
        <item x="1377"/>
        <item x="1378"/>
        <item x="1379"/>
        <item x="1380"/>
        <item x="1381"/>
        <item x="1382"/>
        <item x="1383"/>
        <item x="123"/>
        <item m="1" x="1415"/>
        <item x="1385"/>
        <item m="1" x="1416"/>
        <item x="1384"/>
        <item x="1386"/>
        <item x="1387"/>
        <item x="124"/>
        <item x="1388"/>
        <item x="1389"/>
        <item x="1390"/>
        <item x="1391"/>
        <item x="1392"/>
        <item x="1393"/>
        <item x="1394"/>
        <item x="1395"/>
        <item x="1396"/>
        <item x="1397"/>
        <item x="125"/>
        <item x="1398"/>
        <item x="1399"/>
        <item x="1400"/>
        <item x="1401"/>
        <item x="1402"/>
        <item x="1403"/>
        <item x="1404"/>
        <item x="1405"/>
        <item x="126"/>
        <item x="127"/>
        <item x="128"/>
        <item x="129"/>
        <item x="130"/>
        <item x="131"/>
        <item x="132"/>
        <item x="133"/>
        <item x="134"/>
        <item x="135"/>
        <item x="136"/>
        <item x="137"/>
        <item x="138"/>
        <item x="139"/>
        <item x="140"/>
        <item m="1" x="1411"/>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1406"/>
      </items>
      <autoSortScope>
        <pivotArea dataOnly="0" outline="0" fieldPosition="0">
          <references count="1">
            <reference field="4294967294" count="1" selected="0">
              <x v="0"/>
            </reference>
          </references>
        </pivotArea>
      </autoSortScope>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1"/>
  </rowFields>
  <rowItems count="6">
    <i>
      <x v="200"/>
    </i>
    <i>
      <x v="2"/>
    </i>
    <i>
      <x v="4"/>
    </i>
    <i>
      <x v="600"/>
    </i>
    <i>
      <x v="6"/>
    </i>
    <i t="grand">
      <x/>
    </i>
  </rowItems>
  <colFields count="1">
    <field x="-2"/>
  </colFields>
  <colItems count="2">
    <i>
      <x/>
    </i>
    <i i="1">
      <x v="1"/>
    </i>
  </colItems>
  <dataFields count="2">
    <dataField name="Average of rating" fld="2" subtotal="average" baseField="1" baseItem="1"/>
    <dataField name="Count of rating2" fld="2" subtotal="count" baseField="0" baseItem="0"/>
  </dataFields>
  <pivotTableStyleInfo name="PivotStyleLight16" showRowHeaders="1" showColHeaders="1" showRowStripes="0" showColStripes="0" showLastColumn="1"/>
  <filters count="1">
    <filter fld="1" type="valueGreaterThan" evalOrder="-1" id="1" iMeasureFld="1">
      <autoFilter ref="A1">
        <filterColumn colId="0">
          <customFilters>
            <customFilter operator="greaterThan" val="5"/>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L21:M27" firstHeaderRow="1" firstDataRow="1" firstDataCol="1"/>
  <pivotFields count="15">
    <pivotField showAll="0"/>
    <pivotField showAll="0"/>
    <pivotField dataField="1" showAll="0">
      <items count="7">
        <item x="4"/>
        <item x="3"/>
        <item x="2"/>
        <item x="1"/>
        <item x="0"/>
        <item x="5"/>
        <item t="default"/>
      </items>
    </pivotField>
    <pivotField showAll="0"/>
    <pivotField showAll="0"/>
    <pivotField showAll="0"/>
    <pivotField showAll="0"/>
    <pivotField showAll="0"/>
    <pivotField showAll="0"/>
    <pivotField showAll="0"/>
    <pivotField showAll="0">
      <items count="4">
        <item h="1" x="1"/>
        <item h="1" x="0"/>
        <item x="2"/>
        <item t="default"/>
      </items>
    </pivotField>
    <pivotField axis="axisRow" showAll="0">
      <items count="3">
        <item x="0"/>
        <item h="1" x="1"/>
        <item t="default"/>
      </items>
    </pivotField>
    <pivotField showAll="0"/>
    <pivotField showAll="0"/>
    <pivotField axis="axisRow" showAll="0">
      <items count="6">
        <item x="0"/>
        <item x="1"/>
        <item x="2"/>
        <item x="3"/>
        <item x="4"/>
        <item t="default"/>
      </items>
    </pivotField>
  </pivotFields>
  <rowFields count="2">
    <field x="11"/>
    <field x="14"/>
  </rowFields>
  <rowItems count="6">
    <i>
      <x/>
    </i>
    <i r="1">
      <x/>
    </i>
    <i r="1">
      <x v="1"/>
    </i>
    <i r="1">
      <x v="2"/>
    </i>
    <i r="1">
      <x v="3"/>
    </i>
    <i t="grand">
      <x/>
    </i>
  </rowItems>
  <colItems count="1">
    <i/>
  </colItems>
  <dataFields count="1">
    <dataField name="Average of rating" fld="2" subtotal="average" baseField="11"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location ref="L2:M15" firstHeaderRow="1" firstDataRow="1" firstDataCol="1"/>
  <pivotFields count="15">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2">
        <item x="0"/>
        <item h="1" x="1"/>
      </items>
    </pivotField>
    <pivotField axis="axisRow" showAll="0" defaultSubtotal="0">
      <items count="12">
        <item x="0"/>
        <item x="1"/>
        <item x="2"/>
        <item x="3"/>
        <item x="4"/>
        <item x="5"/>
        <item x="6"/>
        <item x="7"/>
        <item x="8"/>
        <item x="9"/>
        <item x="10"/>
        <item x="11"/>
      </items>
    </pivotField>
    <pivotField showAll="0" defaultSubtotal="0"/>
    <pivotField showAll="0" defaultSubtotal="0"/>
  </pivotFields>
  <rowFields count="2">
    <field x="11"/>
    <field x="12"/>
  </rowFields>
  <rowItems count="13">
    <i>
      <x/>
    </i>
    <i r="1">
      <x/>
    </i>
    <i r="1">
      <x v="1"/>
    </i>
    <i r="1">
      <x v="2"/>
    </i>
    <i r="1">
      <x v="3"/>
    </i>
    <i r="1">
      <x v="4"/>
    </i>
    <i r="1">
      <x v="5"/>
    </i>
    <i r="1">
      <x v="6"/>
    </i>
    <i r="1">
      <x v="7"/>
    </i>
    <i r="1">
      <x v="8"/>
    </i>
    <i r="1">
      <x v="9"/>
    </i>
    <i r="1">
      <x v="10"/>
    </i>
    <i t="grand">
      <x/>
    </i>
  </rowItems>
  <colItems count="1">
    <i/>
  </colItems>
  <dataFields count="1">
    <dataField name="Count of User_id" fld="0" subtotal="count" baseField="0" baseItem="0"/>
  </dataFields>
  <chartFormats count="3">
    <chartFormat chart="23"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B1434" firstHeaderRow="1" firstDataRow="1" firstDataCol="1"/>
  <pivotFields count="8">
    <pivotField axis="axisRow" showAll="0" sortType="descending">
      <items count="1422">
        <item x="1336"/>
        <item x="830"/>
        <item x="586"/>
        <item x="518"/>
        <item x="1383"/>
        <item x="488"/>
        <item x="283"/>
        <item x="1373"/>
        <item x="1265"/>
        <item x="314"/>
        <item x="360"/>
        <item x="1294"/>
        <item x="1088"/>
        <item x="250"/>
        <item x="15"/>
        <item x="601"/>
        <item x="1204"/>
        <item x="404"/>
        <item x="166"/>
        <item x="85"/>
        <item x="196"/>
        <item x="1250"/>
        <item x="248"/>
        <item x="1053"/>
        <item x="463"/>
        <item x="988"/>
        <item x="70"/>
        <item x="741"/>
        <item x="640"/>
        <item x="26"/>
        <item x="1320"/>
        <item x="461"/>
        <item x="380"/>
        <item x="20"/>
        <item x="1356"/>
        <item x="1339"/>
        <item x="624"/>
        <item x="628"/>
        <item x="297"/>
        <item x="287"/>
        <item x="667"/>
        <item x="1419"/>
        <item x="60"/>
        <item x="1126"/>
        <item x="729"/>
        <item x="1301"/>
        <item x="942"/>
        <item x="1259"/>
        <item x="567"/>
        <item x="1279"/>
        <item x="944"/>
        <item x="620"/>
        <item x="1184"/>
        <item x="986"/>
        <item x="533"/>
        <item x="31"/>
        <item x="917"/>
        <item x="1137"/>
        <item x="658"/>
        <item x="907"/>
        <item x="621"/>
        <item x="1207"/>
        <item x="582"/>
        <item x="1093"/>
        <item x="1402"/>
        <item x="148"/>
        <item x="543"/>
        <item x="275"/>
        <item x="1056"/>
        <item x="64"/>
        <item x="710"/>
        <item x="934"/>
        <item x="537"/>
        <item x="425"/>
        <item x="1110"/>
        <item x="1024"/>
        <item x="614"/>
        <item x="589"/>
        <item x="1170"/>
        <item x="1234"/>
        <item x="1313"/>
        <item x="1044"/>
        <item x="242"/>
        <item x="547"/>
        <item x="1312"/>
        <item x="84"/>
        <item x="1132"/>
        <item x="160"/>
        <item x="1241"/>
        <item x="16"/>
        <item x="1085"/>
        <item x="122"/>
        <item x="760"/>
        <item x="1091"/>
        <item x="217"/>
        <item x="826"/>
        <item x="500"/>
        <item x="655"/>
        <item x="1343"/>
        <item x="379"/>
        <item x="1172"/>
        <item x="156"/>
        <item x="511"/>
        <item x="1039"/>
        <item x="1223"/>
        <item x="886"/>
        <item x="590"/>
        <item x="65"/>
        <item x="1242"/>
        <item x="1111"/>
        <item x="225"/>
        <item x="329"/>
        <item x="730"/>
        <item x="14"/>
        <item x="1256"/>
        <item x="1360"/>
        <item x="673"/>
        <item x="897"/>
        <item x="612"/>
        <item x="424"/>
        <item x="83"/>
        <item x="813"/>
        <item x="888"/>
        <item x="396"/>
        <item x="841"/>
        <item x="549"/>
        <item x="161"/>
        <item x="1298"/>
        <item x="437"/>
        <item x="74"/>
        <item x="509"/>
        <item x="431"/>
        <item x="174"/>
        <item x="912"/>
        <item x="330"/>
        <item x="973"/>
        <item x="176"/>
        <item x="609"/>
        <item x="833"/>
        <item x="1268"/>
        <item x="639"/>
        <item x="657"/>
        <item x="147"/>
        <item x="793"/>
        <item x="356"/>
        <item x="291"/>
        <item x="21"/>
        <item x="961"/>
        <item x="967"/>
        <item x="705"/>
        <item x="594"/>
        <item x="928"/>
        <item x="336"/>
        <item x="132"/>
        <item x="1344"/>
        <item x="357"/>
        <item x="744"/>
        <item x="24"/>
        <item x="999"/>
        <item x="528"/>
        <item x="1404"/>
        <item x="1191"/>
        <item x="1255"/>
        <item x="1319"/>
        <item x="1253"/>
        <item x="167"/>
        <item x="1416"/>
        <item x="1042"/>
        <item x="514"/>
        <item x="955"/>
        <item x="91"/>
        <item x="1192"/>
        <item x="1205"/>
        <item x="97"/>
        <item x="1397"/>
        <item x="1003"/>
        <item x="1232"/>
        <item x="1348"/>
        <item x="1261"/>
        <item x="852"/>
        <item x="19"/>
        <item x="1065"/>
        <item x="1220"/>
        <item x="374"/>
        <item x="622"/>
        <item x="519"/>
        <item x="958"/>
        <item x="843"/>
        <item x="1177"/>
        <item x="1322"/>
        <item x="1064"/>
        <item x="1372"/>
        <item x="553"/>
        <item x="829"/>
        <item x="419"/>
        <item x="354"/>
        <item x="681"/>
        <item x="645"/>
        <item x="952"/>
        <item x="855"/>
        <item x="399"/>
        <item x="881"/>
        <item x="825"/>
        <item x="1302"/>
        <item x="1388"/>
        <item x="125"/>
        <item x="136"/>
        <item x="507"/>
        <item x="308"/>
        <item x="141"/>
        <item x="149"/>
        <item x="2"/>
        <item x="1082"/>
        <item x="1036"/>
        <item x="152"/>
        <item x="1409"/>
        <item x="1113"/>
        <item x="766"/>
        <item x="1245"/>
        <item x="263"/>
        <item x="1394"/>
        <item x="900"/>
        <item x="1354"/>
        <item x="919"/>
        <item x="860"/>
        <item x="1162"/>
        <item x="158"/>
        <item x="315"/>
        <item x="1014"/>
        <item x="1136"/>
        <item x="1155"/>
        <item x="836"/>
        <item x="474"/>
        <item x="77"/>
        <item x="699"/>
        <item x="597"/>
        <item x="201"/>
        <item x="59"/>
        <item x="1353"/>
        <item x="1096"/>
        <item x="410"/>
        <item x="180"/>
        <item x="1392"/>
        <item x="891"/>
        <item x="850"/>
        <item x="577"/>
        <item x="927"/>
        <item x="468"/>
        <item x="1049"/>
        <item x="605"/>
        <item x="1114"/>
        <item x="954"/>
        <item x="183"/>
        <item x="1310"/>
        <item x="1222"/>
        <item x="704"/>
        <item x="1410"/>
        <item x="382"/>
        <item x="219"/>
        <item x="272"/>
        <item x="323"/>
        <item x="957"/>
        <item x="430"/>
        <item x="257"/>
        <item x="510"/>
        <item x="1156"/>
        <item x="1087"/>
        <item x="1154"/>
        <item x="162"/>
        <item x="990"/>
        <item x="1380"/>
        <item x="189"/>
        <item x="407"/>
        <item x="801"/>
        <item x="1318"/>
        <item x="90"/>
        <item x="998"/>
        <item x="663"/>
        <item x="873"/>
        <item x="545"/>
        <item x="1225"/>
        <item x="846"/>
        <item x="467"/>
        <item x="47"/>
        <item x="1010"/>
        <item x="417"/>
        <item x="400"/>
        <item x="817"/>
        <item x="770"/>
        <item x="1382"/>
        <item x="177"/>
        <item x="969"/>
        <item x="459"/>
        <item x="1296"/>
        <item x="1153"/>
        <item x="222"/>
        <item x="575"/>
        <item x="771"/>
        <item x="561"/>
        <item x="258"/>
        <item x="559"/>
        <item x="1147"/>
        <item x="237"/>
        <item x="288"/>
        <item x="220"/>
        <item x="376"/>
        <item x="1178"/>
        <item x="715"/>
        <item x="1104"/>
        <item x="12"/>
        <item x="1017"/>
        <item x="476"/>
        <item x="378"/>
        <item x="1389"/>
        <item x="736"/>
        <item x="434"/>
        <item x="714"/>
        <item x="1306"/>
        <item x="1120"/>
        <item x="18"/>
        <item x="971"/>
        <item x="634"/>
        <item x="1240"/>
        <item x="743"/>
        <item x="1391"/>
        <item x="1281"/>
        <item x="1135"/>
        <item x="523"/>
        <item x="550"/>
        <item x="566"/>
        <item x="1152"/>
        <item x="866"/>
        <item x="1018"/>
        <item x="43"/>
        <item x="457"/>
        <item x="536"/>
        <item x="1338"/>
        <item x="1167"/>
        <item x="1400"/>
        <item x="872"/>
        <item x="485"/>
        <item x="768"/>
        <item x="1236"/>
        <item x="980"/>
        <item x="9"/>
        <item x="439"/>
        <item x="435"/>
        <item x="1224"/>
        <item x="532"/>
        <item x="963"/>
        <item x="1357"/>
        <item x="299"/>
        <item x="274"/>
        <item x="1386"/>
        <item x="783"/>
        <item x="40"/>
        <item x="1058"/>
        <item x="115"/>
        <item x="1393"/>
        <item x="142"/>
        <item x="1276"/>
        <item x="683"/>
        <item x="300"/>
        <item x="1190"/>
        <item x="427"/>
        <item x="1275"/>
        <item x="53"/>
        <item x="786"/>
        <item x="871"/>
        <item x="224"/>
        <item x="313"/>
        <item x="98"/>
        <item x="109"/>
        <item x="1274"/>
        <item x="473"/>
        <item x="700"/>
        <item x="505"/>
        <item x="7"/>
        <item x="1311"/>
        <item x="867"/>
        <item x="1041"/>
        <item x="784"/>
        <item x="737"/>
        <item x="816"/>
        <item x="1228"/>
        <item x="249"/>
        <item x="625"/>
        <item x="1188"/>
        <item x="797"/>
        <item x="102"/>
        <item x="905"/>
        <item x="112"/>
        <item x="1407"/>
        <item x="1050"/>
        <item x="477"/>
        <item x="240"/>
        <item x="865"/>
        <item x="619"/>
        <item x="1168"/>
        <item x="853"/>
        <item x="1303"/>
        <item x="123"/>
        <item x="279"/>
        <item x="1072"/>
        <item x="146"/>
        <item x="1001"/>
        <item x="170"/>
        <item x="138"/>
        <item x="675"/>
        <item x="1182"/>
        <item x="262"/>
        <item x="530"/>
        <item x="1022"/>
        <item x="902"/>
        <item x="1071"/>
        <item x="1176"/>
        <item x="133"/>
        <item x="834"/>
        <item x="831"/>
        <item x="458"/>
        <item x="369"/>
        <item x="862"/>
        <item x="319"/>
        <item x="774"/>
        <item x="1314"/>
        <item x="246"/>
        <item x="203"/>
        <item x="264"/>
        <item x="198"/>
        <item x="470"/>
        <item x="1108"/>
        <item x="1333"/>
        <item x="936"/>
        <item x="305"/>
        <item x="529"/>
        <item x="1169"/>
        <item x="1081"/>
        <item x="487"/>
        <item x="1150"/>
        <item x="1002"/>
        <item x="321"/>
        <item x="996"/>
        <item x="204"/>
        <item x="1079"/>
        <item x="1196"/>
        <item x="306"/>
        <item x="453"/>
        <item x="965"/>
        <item x="588"/>
        <item x="1252"/>
        <item x="1105"/>
        <item x="406"/>
        <item x="37"/>
        <item x="1008"/>
        <item x="23"/>
        <item x="192"/>
        <item x="814"/>
        <item x="1013"/>
        <item x="195"/>
        <item x="206"/>
        <item x="811"/>
        <item x="869"/>
        <item x="682"/>
        <item x="1208"/>
        <item x="312"/>
        <item x="444"/>
        <item x="931"/>
        <item x="1290"/>
        <item x="285"/>
        <item x="328"/>
        <item x="778"/>
        <item x="482"/>
        <item x="587"/>
        <item x="191"/>
        <item x="515"/>
        <item x="234"/>
        <item x="1099"/>
        <item x="381"/>
        <item x="126"/>
        <item x="849"/>
        <item x="11"/>
        <item x="712"/>
        <item x="539"/>
        <item x="1226"/>
        <item x="1187"/>
        <item x="229"/>
        <item x="684"/>
        <item x="1115"/>
        <item x="1078"/>
        <item x="1062"/>
        <item x="630"/>
        <item x="10"/>
        <item x="151"/>
        <item x="571"/>
        <item x="652"/>
        <item x="205"/>
        <item x="861"/>
        <item x="1145"/>
        <item x="580"/>
        <item x="304"/>
        <item x="1283"/>
        <item x="1080"/>
        <item x="269"/>
        <item x="1342"/>
        <item x="1043"/>
        <item x="616"/>
        <item x="1019"/>
        <item x="1"/>
        <item x="124"/>
        <item x="765"/>
        <item x="143"/>
        <item x="316"/>
        <item x="210"/>
        <item x="212"/>
        <item x="1030"/>
        <item x="1068"/>
        <item x="1335"/>
        <item x="298"/>
        <item x="52"/>
        <item x="964"/>
        <item x="534"/>
        <item x="818"/>
        <item x="1371"/>
        <item x="175"/>
        <item x="57"/>
        <item x="1369"/>
        <item x="412"/>
        <item x="560"/>
        <item x="1185"/>
        <item x="55"/>
        <item x="188"/>
        <item x="953"/>
        <item x="1174"/>
        <item x="666"/>
        <item x="613"/>
        <item x="772"/>
        <item x="1123"/>
        <item x="711"/>
        <item x="1384"/>
        <item x="113"/>
        <item x="127"/>
        <item x="478"/>
        <item x="483"/>
        <item x="785"/>
        <item x="827"/>
        <item x="6"/>
        <item x="1282"/>
        <item x="552"/>
        <item x="638"/>
        <item x="496"/>
        <item x="562"/>
        <item x="759"/>
        <item x="1365"/>
        <item x="238"/>
        <item x="179"/>
        <item x="602"/>
        <item x="748"/>
        <item x="757"/>
        <item x="373"/>
        <item x="67"/>
        <item x="1219"/>
        <item x="932"/>
        <item x="1278"/>
        <item x="1209"/>
        <item x="471"/>
        <item x="331"/>
        <item x="1128"/>
        <item x="822"/>
        <item x="617"/>
        <item x="100"/>
        <item x="1304"/>
        <item x="1358"/>
        <item x="48"/>
        <item x="1133"/>
        <item x="1405"/>
        <item x="216"/>
        <item x="930"/>
        <item x="787"/>
        <item x="651"/>
        <item x="1159"/>
        <item x="244"/>
        <item x="554"/>
        <item x="1125"/>
        <item x="637"/>
        <item x="821"/>
        <item x="51"/>
        <item x="903"/>
        <item x="629"/>
        <item x="1202"/>
        <item x="968"/>
        <item x="501"/>
        <item x="723"/>
        <item x="631"/>
        <item x="718"/>
        <item x="1378"/>
        <item x="131"/>
        <item x="940"/>
        <item x="377"/>
        <item x="1305"/>
        <item x="433"/>
        <item x="255"/>
        <item x="755"/>
        <item x="129"/>
        <item x="1103"/>
        <item x="140"/>
        <item x="874"/>
        <item x="150"/>
        <item x="904"/>
        <item x="1074"/>
        <item x="557"/>
        <item x="1412"/>
        <item x="1376"/>
        <item x="653"/>
        <item x="215"/>
        <item x="422"/>
        <item x="194"/>
        <item x="372"/>
        <item x="951"/>
        <item x="642"/>
        <item x="359"/>
        <item x="595"/>
        <item x="497"/>
        <item x="838"/>
        <item x="259"/>
        <item x="742"/>
        <item x="317"/>
        <item x="670"/>
        <item x="327"/>
        <item x="840"/>
        <item x="1189"/>
        <item x="213"/>
        <item x="731"/>
        <item x="273"/>
        <item x="1317"/>
        <item x="603"/>
        <item x="290"/>
        <item x="1285"/>
        <item x="27"/>
        <item x="693"/>
        <item x="393"/>
        <item x="154"/>
        <item x="525"/>
        <item x="416"/>
        <item x="610"/>
        <item x="137"/>
        <item x="1287"/>
        <item x="847"/>
        <item x="223"/>
        <item x="626"/>
        <item x="1370"/>
        <item x="362"/>
        <item x="593"/>
        <item x="960"/>
        <item x="405"/>
        <item x="190"/>
        <item x="789"/>
        <item x="975"/>
        <item x="260"/>
        <item x="355"/>
        <item x="227"/>
        <item x="685"/>
        <item x="569"/>
        <item x="236"/>
        <item x="1186"/>
        <item x="935"/>
        <item x="254"/>
        <item x="1095"/>
        <item x="876"/>
        <item x="608"/>
        <item x="1352"/>
        <item x="334"/>
        <item x="75"/>
        <item x="62"/>
        <item x="1266"/>
        <item x="923"/>
        <item x="1199"/>
        <item x="1151"/>
        <item x="1066"/>
        <item x="650"/>
        <item x="1059"/>
        <item x="1351"/>
        <item x="41"/>
        <item x="1212"/>
        <item x="733"/>
        <item x="720"/>
        <item x="740"/>
        <item x="1277"/>
        <item x="520"/>
        <item x="962"/>
        <item x="1396"/>
        <item x="348"/>
        <item x="974"/>
        <item x="346"/>
        <item x="245"/>
        <item x="857"/>
        <item x="906"/>
        <item x="128"/>
        <item x="1006"/>
        <item x="200"/>
        <item x="1009"/>
        <item x="1321"/>
        <item x="727"/>
        <item x="524"/>
        <item x="93"/>
        <item x="526"/>
        <item x="358"/>
        <item x="810"/>
        <item x="916"/>
        <item x="1130"/>
        <item x="899"/>
        <item x="889"/>
        <item x="495"/>
        <item x="598"/>
        <item x="421"/>
        <item x="739"/>
        <item x="995"/>
        <item x="1198"/>
        <item x="1271"/>
        <item x="4"/>
        <item x="479"/>
        <item x="806"/>
        <item x="926"/>
        <item x="522"/>
        <item x="677"/>
        <item x="68"/>
        <item x="1100"/>
        <item x="805"/>
        <item x="504"/>
        <item x="918"/>
        <item x="1210"/>
        <item x="178"/>
        <item x="1221"/>
        <item x="54"/>
        <item x="480"/>
        <item x="1325"/>
        <item x="345"/>
        <item x="392"/>
        <item x="1073"/>
        <item x="486"/>
        <item x="402"/>
        <item x="1214"/>
        <item x="347"/>
        <item x="454"/>
        <item x="604"/>
        <item x="71"/>
        <item x="568"/>
        <item x="688"/>
        <item x="292"/>
        <item x="812"/>
        <item x="1097"/>
        <item x="844"/>
        <item x="641"/>
        <item x="1127"/>
        <item x="983"/>
        <item x="80"/>
        <item x="22"/>
        <item x="81"/>
        <item x="659"/>
        <item x="596"/>
        <item x="977"/>
        <item x="271"/>
        <item x="1230"/>
        <item x="531"/>
        <item x="752"/>
        <item x="1355"/>
        <item x="490"/>
        <item x="391"/>
        <item x="368"/>
        <item x="1366"/>
        <item x="706"/>
        <item x="1362"/>
        <item x="859"/>
        <item x="1247"/>
        <item x="777"/>
        <item x="409"/>
        <item x="937"/>
        <item x="390"/>
        <item x="157"/>
        <item x="1300"/>
        <item x="1341"/>
        <item x="716"/>
        <item x="32"/>
        <item x="959"/>
        <item x="310"/>
        <item x="66"/>
        <item x="892"/>
        <item x="746"/>
        <item x="284"/>
        <item x="607"/>
        <item x="764"/>
        <item x="1028"/>
        <item x="469"/>
        <item x="114"/>
        <item x="997"/>
        <item x="1143"/>
        <item x="745"/>
        <item x="296"/>
        <item x="1329"/>
        <item x="747"/>
        <item x="875"/>
        <item x="728"/>
        <item x="848"/>
        <item x="717"/>
        <item x="564"/>
        <item x="1316"/>
        <item x="446"/>
        <item x="574"/>
        <item x="823"/>
        <item x="1015"/>
        <item x="1023"/>
        <item x="753"/>
        <item x="63"/>
        <item x="863"/>
        <item x="398"/>
        <item x="1163"/>
        <item x="1286"/>
        <item x="933"/>
        <item x="1395"/>
        <item x="286"/>
        <item x="493"/>
        <item x="1040"/>
        <item x="386"/>
        <item x="1364"/>
        <item x="1067"/>
        <item x="1086"/>
        <item x="945"/>
        <item x="403"/>
        <item x="241"/>
        <item x="895"/>
        <item x="583"/>
        <item x="791"/>
        <item x="661"/>
        <item x="735"/>
        <item x="193"/>
        <item x="878"/>
        <item x="769"/>
        <item x="1109"/>
        <item x="558"/>
        <item x="636"/>
        <item x="289"/>
        <item x="1251"/>
        <item x="982"/>
        <item x="302"/>
        <item x="1181"/>
        <item x="494"/>
        <item x="153"/>
        <item x="1254"/>
        <item x="672"/>
        <item x="1171"/>
        <item x="253"/>
        <item x="994"/>
        <item x="542"/>
        <item x="803"/>
        <item x="1330"/>
        <item x="301"/>
        <item x="687"/>
        <item x="664"/>
        <item x="1004"/>
        <item x="230"/>
        <item x="186"/>
        <item x="1258"/>
        <item x="445"/>
        <item x="130"/>
        <item x="956"/>
        <item x="1134"/>
        <item x="1203"/>
        <item x="1148"/>
        <item x="1361"/>
        <item x="832"/>
        <item x="819"/>
        <item x="342"/>
        <item x="168"/>
        <item x="1244"/>
        <item x="228"/>
        <item x="991"/>
        <item x="1165"/>
        <item x="864"/>
        <item x="845"/>
        <item x="643"/>
        <item x="134"/>
        <item x="516"/>
        <item x="1346"/>
        <item x="570"/>
        <item x="448"/>
        <item x="42"/>
        <item x="276"/>
        <item x="1089"/>
        <item x="804"/>
        <item x="701"/>
        <item x="1367"/>
        <item x="713"/>
        <item x="460"/>
        <item x="1193"/>
        <item x="779"/>
        <item x="1161"/>
        <item x="915"/>
        <item x="1046"/>
        <item x="1213"/>
        <item x="573"/>
        <item x="202"/>
        <item x="726"/>
        <item x="1243"/>
        <item x="1000"/>
        <item x="144"/>
        <item x="35"/>
        <item x="1284"/>
        <item x="1206"/>
        <item x="1233"/>
        <item x="943"/>
        <item x="266"/>
        <item x="981"/>
        <item x="535"/>
        <item x="1399"/>
        <item x="1061"/>
        <item x="492"/>
        <item x="332"/>
        <item x="349"/>
        <item x="338"/>
        <item x="1216"/>
        <item x="541"/>
        <item x="1116"/>
        <item x="694"/>
        <item x="690"/>
        <item x="788"/>
        <item x="992"/>
        <item x="820"/>
        <item x="39"/>
        <item x="282"/>
        <item x="527"/>
        <item x="293"/>
        <item x="798"/>
        <item x="508"/>
        <item x="333"/>
        <item x="647"/>
        <item x="384"/>
        <item x="443"/>
        <item x="1034"/>
        <item x="1118"/>
        <item x="1016"/>
        <item x="792"/>
        <item x="218"/>
        <item x="1139"/>
        <item x="563"/>
        <item x="111"/>
        <item x="1299"/>
        <item x="172"/>
        <item x="1117"/>
        <item x="107"/>
        <item x="408"/>
        <item x="1149"/>
        <item x="660"/>
        <item x="1323"/>
        <item x="1045"/>
        <item x="879"/>
        <item x="893"/>
        <item x="1401"/>
        <item x="484"/>
        <item x="1269"/>
        <item x="544"/>
        <item x="762"/>
        <item x="1035"/>
        <item x="309"/>
        <item x="211"/>
        <item x="44"/>
        <item x="8"/>
        <item x="858"/>
        <item x="1375"/>
        <item x="1021"/>
        <item x="815"/>
        <item x="521"/>
        <item x="99"/>
        <item x="984"/>
        <item x="676"/>
        <item x="411"/>
        <item x="938"/>
        <item x="1408"/>
        <item x="671"/>
        <item x="418"/>
        <item x="1076"/>
        <item x="394"/>
        <item x="724"/>
        <item x="352"/>
        <item x="1144"/>
        <item x="491"/>
        <item x="1122"/>
        <item x="1129"/>
        <item x="914"/>
        <item x="370"/>
        <item x="1406"/>
        <item x="341"/>
        <item x="1289"/>
        <item x="1374"/>
        <item x="281"/>
        <item x="1025"/>
        <item x="578"/>
        <item x="1307"/>
        <item x="901"/>
        <item x="600"/>
        <item x="335"/>
        <item x="1398"/>
        <item x="882"/>
        <item x="680"/>
        <item x="1029"/>
        <item x="761"/>
        <item x="239"/>
        <item x="82"/>
        <item x="1194"/>
        <item x="311"/>
        <item x="656"/>
        <item x="145"/>
        <item x="576"/>
        <item x="649"/>
        <item x="1160"/>
        <item x="38"/>
        <item x="456"/>
        <item x="159"/>
        <item x="441"/>
        <item x="385"/>
        <item x="106"/>
        <item x="451"/>
        <item x="442"/>
        <item x="1264"/>
        <item x="1334"/>
        <item x="924"/>
        <item x="502"/>
        <item x="1403"/>
        <item x="401"/>
        <item x="135"/>
        <item x="383"/>
        <item x="1291"/>
        <item x="896"/>
        <item x="440"/>
        <item x="949"/>
        <item x="278"/>
        <item x="972"/>
        <item x="326"/>
        <item x="303"/>
        <item x="252"/>
        <item x="452"/>
        <item x="1195"/>
        <item x="447"/>
        <item x="363"/>
        <item x="890"/>
        <item x="61"/>
        <item x="674"/>
        <item x="1047"/>
        <item x="181"/>
        <item x="208"/>
        <item x="1037"/>
        <item x="908"/>
        <item x="506"/>
        <item x="877"/>
        <item x="214"/>
        <item x="665"/>
        <item x="438"/>
        <item x="556"/>
        <item x="56"/>
        <item x="58"/>
        <item x="976"/>
        <item x="993"/>
        <item x="913"/>
        <item x="1092"/>
        <item x="268"/>
        <item x="776"/>
        <item x="696"/>
        <item x="155"/>
        <item x="807"/>
        <item x="120"/>
        <item x="796"/>
        <item x="294"/>
        <item x="1413"/>
        <item x="738"/>
        <item x="185"/>
        <item x="1090"/>
        <item x="1414"/>
        <item x="364"/>
        <item x="86"/>
        <item x="555"/>
        <item x="395"/>
        <item x="1239"/>
        <item x="592"/>
        <item x="1005"/>
        <item x="256"/>
        <item x="565"/>
        <item x="1218"/>
        <item x="756"/>
        <item x="29"/>
        <item x="207"/>
        <item x="351"/>
        <item x="87"/>
        <item x="837"/>
        <item x="0"/>
        <item x="277"/>
        <item x="1257"/>
        <item x="1350"/>
        <item x="1183"/>
        <item x="883"/>
        <item x="1098"/>
        <item x="232"/>
        <item x="436"/>
        <item x="615"/>
        <item x="429"/>
        <item x="324"/>
        <item x="187"/>
        <item x="1340"/>
        <item x="1173"/>
        <item x="235"/>
        <item x="1381"/>
        <item x="1349"/>
        <item x="1263"/>
        <item x="261"/>
        <item x="909"/>
        <item x="1385"/>
        <item x="1070"/>
        <item x="1267"/>
        <item x="1121"/>
        <item x="322"/>
        <item x="548"/>
        <item x="1324"/>
        <item x="679"/>
        <item x="1211"/>
        <item x="340"/>
        <item x="947"/>
        <item x="119"/>
        <item x="1308"/>
        <item x="1020"/>
        <item x="365"/>
        <item x="678"/>
        <item x="870"/>
        <item x="280"/>
        <item x="763"/>
        <item x="339"/>
        <item x="800"/>
        <item x="754"/>
        <item x="116"/>
        <item x="721"/>
        <item x="802"/>
        <item x="599"/>
        <item x="970"/>
        <item x="89"/>
        <item x="925"/>
        <item x="307"/>
        <item x="1157"/>
        <item x="1235"/>
        <item x="1197"/>
        <item x="1101"/>
        <item x="894"/>
        <item x="512"/>
        <item x="732"/>
        <item x="1331"/>
        <item x="1231"/>
        <item x="110"/>
        <item x="1038"/>
        <item x="375"/>
        <item x="325"/>
        <item x="182"/>
        <item x="118"/>
        <item x="481"/>
        <item x="1200"/>
        <item x="388"/>
        <item x="1131"/>
        <item x="1107"/>
        <item x="698"/>
        <item x="108"/>
        <item x="92"/>
        <item x="635"/>
        <item x="644"/>
        <item x="226"/>
        <item x="103"/>
        <item x="1031"/>
        <item x="646"/>
        <item x="551"/>
        <item x="606"/>
        <item x="1179"/>
        <item x="1158"/>
        <item x="397"/>
        <item x="941"/>
        <item x="1217"/>
        <item x="751"/>
        <item x="585"/>
        <item x="1237"/>
        <item x="623"/>
        <item x="1026"/>
        <item x="695"/>
        <item x="1106"/>
        <item x="1069"/>
        <item x="3"/>
        <item x="707"/>
        <item x="1052"/>
        <item x="231"/>
        <item x="1238"/>
        <item x="1051"/>
        <item x="1033"/>
        <item x="265"/>
        <item x="799"/>
        <item x="426"/>
        <item x="165"/>
        <item x="34"/>
        <item x="758"/>
        <item x="1415"/>
        <item x="898"/>
        <item x="648"/>
        <item x="423"/>
        <item x="517"/>
        <item x="361"/>
        <item x="654"/>
        <item x="1309"/>
        <item x="247"/>
        <item x="884"/>
        <item x="45"/>
        <item x="1140"/>
        <item x="1063"/>
        <item x="662"/>
        <item x="1270"/>
        <item x="367"/>
        <item x="1326"/>
        <item x="1379"/>
        <item x="939"/>
        <item x="910"/>
        <item x="579"/>
        <item x="1083"/>
        <item x="546"/>
        <item x="782"/>
        <item x="171"/>
        <item x="1215"/>
        <item x="1359"/>
        <item x="13"/>
        <item x="734"/>
        <item x="420"/>
        <item x="584"/>
        <item x="169"/>
        <item x="73"/>
        <item x="387"/>
        <item x="1011"/>
        <item x="1007"/>
        <item x="922"/>
        <item x="28"/>
        <item x="243"/>
        <item x="911"/>
        <item x="33"/>
        <item x="337"/>
        <item x="414"/>
        <item x="320"/>
        <item x="17"/>
        <item x="668"/>
        <item x="72"/>
        <item x="842"/>
        <item x="1075"/>
        <item x="462"/>
        <item x="885"/>
        <item x="353"/>
        <item x="1288"/>
        <item x="318"/>
        <item x="344"/>
        <item x="450"/>
        <item x="455"/>
        <item x="948"/>
        <item x="69"/>
        <item x="1060"/>
        <item x="1273"/>
        <item x="572"/>
        <item x="835"/>
        <item x="775"/>
        <item x="697"/>
        <item x="104"/>
        <item x="1055"/>
        <item x="790"/>
        <item x="591"/>
        <item x="1387"/>
        <item x="978"/>
        <item x="719"/>
        <item x="618"/>
        <item x="1227"/>
        <item x="929"/>
        <item x="76"/>
        <item x="767"/>
        <item x="465"/>
        <item x="632"/>
        <item x="1248"/>
        <item x="920"/>
        <item x="5"/>
        <item x="795"/>
        <item x="350"/>
        <item x="121"/>
        <item x="499"/>
        <item x="1057"/>
        <item x="773"/>
        <item x="50"/>
        <item x="489"/>
        <item x="703"/>
        <item x="1332"/>
        <item x="839"/>
        <item x="1418"/>
        <item x="1345"/>
        <item x="611"/>
        <item x="1377"/>
        <item x="88"/>
        <item x="78"/>
        <item x="1368"/>
        <item x="1084"/>
        <item x="540"/>
        <item x="868"/>
        <item x="1124"/>
        <item x="105"/>
        <item x="538"/>
        <item x="950"/>
        <item x="221"/>
        <item x="1411"/>
        <item x="475"/>
        <item x="49"/>
        <item x="809"/>
        <item x="1027"/>
        <item x="692"/>
        <item x="1315"/>
        <item x="828"/>
        <item x="1032"/>
        <item x="197"/>
        <item x="1363"/>
        <item x="1292"/>
        <item x="1337"/>
        <item x="1246"/>
        <item x="966"/>
        <item x="472"/>
        <item x="36"/>
        <item x="389"/>
        <item x="101"/>
        <item x="366"/>
        <item x="1390"/>
        <item x="1164"/>
        <item x="30"/>
        <item x="702"/>
        <item x="1180"/>
        <item x="979"/>
        <item x="627"/>
        <item x="46"/>
        <item x="1327"/>
        <item x="184"/>
        <item x="725"/>
        <item x="79"/>
        <item x="856"/>
        <item x="794"/>
        <item x="1146"/>
        <item x="513"/>
        <item x="1272"/>
        <item x="1094"/>
        <item x="233"/>
        <item x="581"/>
        <item x="267"/>
        <item x="709"/>
        <item x="1295"/>
        <item x="251"/>
        <item x="921"/>
        <item x="749"/>
        <item x="689"/>
        <item x="987"/>
        <item x="1112"/>
        <item x="1328"/>
        <item x="1077"/>
        <item x="946"/>
        <item x="1054"/>
        <item x="1417"/>
        <item x="1260"/>
        <item x="270"/>
        <item x="780"/>
        <item x="854"/>
        <item x="163"/>
        <item x="1048"/>
        <item x="466"/>
        <item x="887"/>
        <item x="633"/>
        <item x="498"/>
        <item x="1102"/>
        <item x="781"/>
        <item x="989"/>
        <item x="449"/>
        <item x="139"/>
        <item x="343"/>
        <item x="209"/>
        <item x="94"/>
        <item x="1141"/>
        <item x="117"/>
        <item x="985"/>
        <item x="851"/>
        <item x="503"/>
        <item x="96"/>
        <item x="295"/>
        <item x="1262"/>
        <item x="669"/>
        <item x="1012"/>
        <item x="1347"/>
        <item x="1138"/>
        <item x="722"/>
        <item x="1175"/>
        <item x="164"/>
        <item x="413"/>
        <item x="464"/>
        <item x="1249"/>
        <item x="1229"/>
        <item x="1293"/>
        <item x="415"/>
        <item x="371"/>
        <item x="691"/>
        <item x="1201"/>
        <item x="1280"/>
        <item x="428"/>
        <item x="686"/>
        <item x="1166"/>
        <item x="750"/>
        <item x="432"/>
        <item x="808"/>
        <item x="1142"/>
        <item x="1297"/>
        <item x="708"/>
        <item x="1119"/>
        <item x="25"/>
        <item x="173"/>
        <item x="199"/>
        <item x="824"/>
        <item x="95"/>
        <item x="880"/>
        <item x="142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0"/>
  </rowFields>
  <rowItems count="1422">
    <i>
      <x v="1415"/>
    </i>
    <i>
      <x v="1393"/>
    </i>
    <i>
      <x v="1365"/>
    </i>
    <i>
      <x v="1196"/>
    </i>
    <i>
      <x v="1223"/>
    </i>
    <i>
      <x v="1230"/>
    </i>
    <i>
      <x v="945"/>
    </i>
    <i>
      <x v="796"/>
    </i>
    <i>
      <x v="962"/>
    </i>
    <i>
      <x v="730"/>
    </i>
    <i>
      <x v="871"/>
    </i>
    <i>
      <x v="406"/>
    </i>
    <i>
      <x v="554"/>
    </i>
    <i>
      <x v="523"/>
    </i>
    <i>
      <x v="268"/>
    </i>
    <i>
      <x v="136"/>
    </i>
    <i>
      <x v="132"/>
    </i>
    <i>
      <x v="18"/>
    </i>
    <i>
      <x v="165"/>
    </i>
    <i>
      <x v="87"/>
    </i>
    <i>
      <x v="290"/>
    </i>
    <i>
      <x v="126"/>
    </i>
    <i>
      <x v="352"/>
    </i>
    <i>
      <x v="1329"/>
    </i>
    <i>
      <x v="1265"/>
    </i>
    <i>
      <x v="1073"/>
    </i>
    <i>
      <x v="1075"/>
    </i>
    <i>
      <x v="1297"/>
    </i>
    <i>
      <x v="1076"/>
    </i>
    <i>
      <x v="1361"/>
    </i>
    <i>
      <x v="1077"/>
    </i>
    <i>
      <x v="1249"/>
    </i>
    <i>
      <x v="1078"/>
    </i>
    <i>
      <x v="1281"/>
    </i>
    <i>
      <x v="1079"/>
    </i>
    <i>
      <x v="1313"/>
    </i>
    <i>
      <x v="1080"/>
    </i>
    <i>
      <x v="1345"/>
    </i>
    <i>
      <x v="1081"/>
    </i>
    <i>
      <x v="1377"/>
    </i>
    <i>
      <x v="1082"/>
    </i>
    <i>
      <x v="1071"/>
    </i>
    <i>
      <x v="1083"/>
    </i>
    <i>
      <x v="1257"/>
    </i>
    <i>
      <x v="1084"/>
    </i>
    <i>
      <x v="1273"/>
    </i>
    <i>
      <x v="1085"/>
    </i>
    <i>
      <x v="1289"/>
    </i>
    <i>
      <x v="1086"/>
    </i>
    <i>
      <x v="1305"/>
    </i>
    <i>
      <x v="1087"/>
    </i>
    <i>
      <x v="1321"/>
    </i>
    <i>
      <x v="1088"/>
    </i>
    <i>
      <x v="1337"/>
    </i>
    <i>
      <x v="1089"/>
    </i>
    <i>
      <x v="1353"/>
    </i>
    <i>
      <x v="1090"/>
    </i>
    <i>
      <x v="1369"/>
    </i>
    <i>
      <x v="1091"/>
    </i>
    <i>
      <x v="1385"/>
    </i>
    <i>
      <x v="1092"/>
    </i>
    <i>
      <x v="1407"/>
    </i>
    <i>
      <x v="1093"/>
    </i>
    <i>
      <x v="1245"/>
    </i>
    <i>
      <x v="1094"/>
    </i>
    <i>
      <x v="1253"/>
    </i>
    <i>
      <x v="1095"/>
    </i>
    <i>
      <x v="1261"/>
    </i>
    <i>
      <x v="1096"/>
    </i>
    <i>
      <x v="1269"/>
    </i>
    <i>
      <x v="1097"/>
    </i>
    <i>
      <x v="1277"/>
    </i>
    <i>
      <x v="1098"/>
    </i>
    <i>
      <x v="1285"/>
    </i>
    <i>
      <x v="1099"/>
    </i>
    <i>
      <x v="1293"/>
    </i>
    <i>
      <x v="1100"/>
    </i>
    <i>
      <x v="1301"/>
    </i>
    <i>
      <x v="1101"/>
    </i>
    <i>
      <x v="1309"/>
    </i>
    <i>
      <x v="1102"/>
    </i>
    <i>
      <x v="1317"/>
    </i>
    <i>
      <x v="1103"/>
    </i>
    <i>
      <x v="1325"/>
    </i>
    <i>
      <x v="1104"/>
    </i>
    <i>
      <x v="1333"/>
    </i>
    <i>
      <x v="1105"/>
    </i>
    <i>
      <x v="1341"/>
    </i>
    <i>
      <x v="1106"/>
    </i>
    <i>
      <x v="1349"/>
    </i>
    <i>
      <x v="1107"/>
    </i>
    <i>
      <x v="1357"/>
    </i>
    <i>
      <x v="1108"/>
    </i>
    <i>
      <x v="1072"/>
    </i>
    <i>
      <x v="1109"/>
    </i>
    <i>
      <x v="1373"/>
    </i>
    <i>
      <x v="1110"/>
    </i>
    <i>
      <x v="1381"/>
    </i>
    <i>
      <x v="1111"/>
    </i>
    <i>
      <x v="1389"/>
    </i>
    <i>
      <x v="1112"/>
    </i>
    <i>
      <x v="1403"/>
    </i>
    <i>
      <x v="1113"/>
    </i>
    <i>
      <x v="1411"/>
    </i>
    <i>
      <x v="1114"/>
    </i>
    <i>
      <x v="1419"/>
    </i>
    <i>
      <x v="1115"/>
    </i>
    <i>
      <x v="1247"/>
    </i>
    <i>
      <x v="1116"/>
    </i>
    <i>
      <x v="1251"/>
    </i>
    <i>
      <x v="1117"/>
    </i>
    <i>
      <x v="1255"/>
    </i>
    <i>
      <x v="1118"/>
    </i>
    <i>
      <x v="1259"/>
    </i>
    <i>
      <x v="1119"/>
    </i>
    <i>
      <x v="1263"/>
    </i>
    <i>
      <x v="1120"/>
    </i>
    <i>
      <x v="1267"/>
    </i>
    <i>
      <x v="1121"/>
    </i>
    <i>
      <x v="1271"/>
    </i>
    <i>
      <x v="1122"/>
    </i>
    <i>
      <x v="1275"/>
    </i>
    <i>
      <x v="1123"/>
    </i>
    <i>
      <x v="1279"/>
    </i>
    <i>
      <x v="1124"/>
    </i>
    <i>
      <x v="1283"/>
    </i>
    <i>
      <x v="1125"/>
    </i>
    <i>
      <x v="1287"/>
    </i>
    <i>
      <x v="1126"/>
    </i>
    <i>
      <x v="1291"/>
    </i>
    <i>
      <x v="1127"/>
    </i>
    <i>
      <x v="1295"/>
    </i>
    <i>
      <x v="1128"/>
    </i>
    <i>
      <x v="1299"/>
    </i>
    <i>
      <x v="1129"/>
    </i>
    <i>
      <x v="1303"/>
    </i>
    <i>
      <x v="1130"/>
    </i>
    <i>
      <x v="1307"/>
    </i>
    <i>
      <x v="1131"/>
    </i>
    <i>
      <x v="1311"/>
    </i>
    <i>
      <x v="1132"/>
    </i>
    <i>
      <x v="1315"/>
    </i>
    <i>
      <x v="1133"/>
    </i>
    <i>
      <x v="1319"/>
    </i>
    <i>
      <x v="1134"/>
    </i>
    <i>
      <x v="1323"/>
    </i>
    <i>
      <x v="1135"/>
    </i>
    <i>
      <x v="1327"/>
    </i>
    <i>
      <x v="1136"/>
    </i>
    <i>
      <x v="1331"/>
    </i>
    <i>
      <x v="1137"/>
    </i>
    <i>
      <x v="1335"/>
    </i>
    <i>
      <x v="1138"/>
    </i>
    <i>
      <x v="1339"/>
    </i>
    <i>
      <x v="1139"/>
    </i>
    <i>
      <x v="1343"/>
    </i>
    <i>
      <x v="1140"/>
    </i>
    <i>
      <x v="1347"/>
    </i>
    <i>
      <x v="1141"/>
    </i>
    <i>
      <x v="1351"/>
    </i>
    <i>
      <x v="1142"/>
    </i>
    <i>
      <x v="1355"/>
    </i>
    <i>
      <x v="1143"/>
    </i>
    <i>
      <x v="1359"/>
    </i>
    <i>
      <x v="1144"/>
    </i>
    <i>
      <x v="1363"/>
    </i>
    <i>
      <x v="1145"/>
    </i>
    <i>
      <x v="1367"/>
    </i>
    <i>
      <x v="1146"/>
    </i>
    <i>
      <x v="1371"/>
    </i>
    <i>
      <x v="1147"/>
    </i>
    <i>
      <x v="1375"/>
    </i>
    <i>
      <x v="1148"/>
    </i>
    <i>
      <x v="1379"/>
    </i>
    <i>
      <x v="1149"/>
    </i>
    <i>
      <x v="1383"/>
    </i>
    <i>
      <x v="1150"/>
    </i>
    <i>
      <x v="1387"/>
    </i>
    <i>
      <x v="1151"/>
    </i>
    <i>
      <x v="1391"/>
    </i>
    <i>
      <x v="1152"/>
    </i>
    <i>
      <x v="1401"/>
    </i>
    <i>
      <x v="1153"/>
    </i>
    <i>
      <x v="1405"/>
    </i>
    <i>
      <x v="1154"/>
    </i>
    <i>
      <x v="1409"/>
    </i>
    <i>
      <x v="1155"/>
    </i>
    <i>
      <x v="1413"/>
    </i>
    <i>
      <x v="1156"/>
    </i>
    <i>
      <x v="1417"/>
    </i>
    <i>
      <x v="1157"/>
    </i>
    <i>
      <x v="1068"/>
    </i>
    <i>
      <x v="1158"/>
    </i>
    <i>
      <x v="1246"/>
    </i>
    <i>
      <x v="1159"/>
    </i>
    <i>
      <x v="1248"/>
    </i>
    <i>
      <x v="1160"/>
    </i>
    <i>
      <x v="1250"/>
    </i>
    <i>
      <x v="1161"/>
    </i>
    <i>
      <x v="1252"/>
    </i>
    <i>
      <x v="1162"/>
    </i>
    <i>
      <x v="1254"/>
    </i>
    <i>
      <x v="1163"/>
    </i>
    <i>
      <x v="1256"/>
    </i>
    <i>
      <x v="1164"/>
    </i>
    <i>
      <x v="1258"/>
    </i>
    <i>
      <x v="1165"/>
    </i>
    <i>
      <x v="1260"/>
    </i>
    <i>
      <x v="1166"/>
    </i>
    <i>
      <x v="1262"/>
    </i>
    <i>
      <x v="1167"/>
    </i>
    <i>
      <x v="1264"/>
    </i>
    <i>
      <x v="1168"/>
    </i>
    <i>
      <x v="1266"/>
    </i>
    <i>
      <x v="1169"/>
    </i>
    <i>
      <x v="1268"/>
    </i>
    <i>
      <x v="1170"/>
    </i>
    <i>
      <x v="1270"/>
    </i>
    <i>
      <x v="1171"/>
    </i>
    <i>
      <x v="1272"/>
    </i>
    <i>
      <x v="1172"/>
    </i>
    <i>
      <x v="1274"/>
    </i>
    <i>
      <x v="1173"/>
    </i>
    <i>
      <x v="1276"/>
    </i>
    <i>
      <x v="1174"/>
    </i>
    <i>
      <x v="1278"/>
    </i>
    <i>
      <x v="1175"/>
    </i>
    <i>
      <x v="1280"/>
    </i>
    <i>
      <x v="1176"/>
    </i>
    <i>
      <x v="1282"/>
    </i>
    <i>
      <x v="1177"/>
    </i>
    <i>
      <x v="1284"/>
    </i>
    <i>
      <x v="1178"/>
    </i>
    <i>
      <x v="1286"/>
    </i>
    <i>
      <x v="1179"/>
    </i>
    <i>
      <x v="1288"/>
    </i>
    <i>
      <x v="1180"/>
    </i>
    <i>
      <x v="1290"/>
    </i>
    <i>
      <x v="1181"/>
    </i>
    <i>
      <x v="1292"/>
    </i>
    <i>
      <x v="1182"/>
    </i>
    <i>
      <x v="1294"/>
    </i>
    <i>
      <x v="1183"/>
    </i>
    <i>
      <x v="1296"/>
    </i>
    <i>
      <x v="1184"/>
    </i>
    <i>
      <x v="1298"/>
    </i>
    <i>
      <x v="1185"/>
    </i>
    <i>
      <x v="1300"/>
    </i>
    <i>
      <x v="1186"/>
    </i>
    <i>
      <x v="1302"/>
    </i>
    <i>
      <x v="1187"/>
    </i>
    <i>
      <x v="1304"/>
    </i>
    <i>
      <x v="1188"/>
    </i>
    <i>
      <x v="1306"/>
    </i>
    <i>
      <x v="1189"/>
    </i>
    <i>
      <x v="1308"/>
    </i>
    <i>
      <x v="1190"/>
    </i>
    <i>
      <x v="1310"/>
    </i>
    <i>
      <x v="1191"/>
    </i>
    <i>
      <x v="1312"/>
    </i>
    <i>
      <x v="1192"/>
    </i>
    <i>
      <x v="1314"/>
    </i>
    <i>
      <x v="1193"/>
    </i>
    <i>
      <x v="1316"/>
    </i>
    <i>
      <x v="1194"/>
    </i>
    <i>
      <x v="1318"/>
    </i>
    <i>
      <x v="1195"/>
    </i>
    <i>
      <x v="1320"/>
    </i>
    <i>
      <x v="1069"/>
    </i>
    <i>
      <x v="1322"/>
    </i>
    <i>
      <x v="1197"/>
    </i>
    <i>
      <x v="1324"/>
    </i>
    <i>
      <x v="1198"/>
    </i>
    <i>
      <x v="1326"/>
    </i>
    <i>
      <x v="1199"/>
    </i>
    <i>
      <x v="1328"/>
    </i>
    <i>
      <x v="1200"/>
    </i>
    <i>
      <x v="1330"/>
    </i>
    <i>
      <x v="1201"/>
    </i>
    <i>
      <x v="1332"/>
    </i>
    <i>
      <x v="1202"/>
    </i>
    <i>
      <x v="1334"/>
    </i>
    <i>
      <x v="1203"/>
    </i>
    <i>
      <x v="1336"/>
    </i>
    <i>
      <x v="1204"/>
    </i>
    <i>
      <x v="1338"/>
    </i>
    <i>
      <x v="1205"/>
    </i>
    <i>
      <x v="1340"/>
    </i>
    <i>
      <x v="1206"/>
    </i>
    <i>
      <x v="1342"/>
    </i>
    <i>
      <x v="1207"/>
    </i>
    <i>
      <x v="1344"/>
    </i>
    <i>
      <x v="1208"/>
    </i>
    <i>
      <x v="1346"/>
    </i>
    <i>
      <x v="1209"/>
    </i>
    <i>
      <x v="1348"/>
    </i>
    <i>
      <x v="1210"/>
    </i>
    <i>
      <x v="1350"/>
    </i>
    <i>
      <x v="1211"/>
    </i>
    <i>
      <x v="1352"/>
    </i>
    <i>
      <x v="1212"/>
    </i>
    <i>
      <x v="1354"/>
    </i>
    <i>
      <x v="1213"/>
    </i>
    <i>
      <x v="1356"/>
    </i>
    <i>
      <x v="1214"/>
    </i>
    <i>
      <x v="1358"/>
    </i>
    <i>
      <x v="1215"/>
    </i>
    <i>
      <x v="1360"/>
    </i>
    <i>
      <x v="1216"/>
    </i>
    <i>
      <x v="1362"/>
    </i>
    <i>
      <x v="1217"/>
    </i>
    <i>
      <x v="1364"/>
    </i>
    <i>
      <x v="1218"/>
    </i>
    <i>
      <x v="1366"/>
    </i>
    <i>
      <x v="1219"/>
    </i>
    <i>
      <x v="1368"/>
    </i>
    <i>
      <x v="1220"/>
    </i>
    <i>
      <x v="1370"/>
    </i>
    <i>
      <x v="1221"/>
    </i>
    <i>
      <x v="1372"/>
    </i>
    <i>
      <x v="1222"/>
    </i>
    <i>
      <x v="1374"/>
    </i>
    <i>
      <x v="1070"/>
    </i>
    <i>
      <x v="1376"/>
    </i>
    <i>
      <x v="1224"/>
    </i>
    <i>
      <x v="1378"/>
    </i>
    <i>
      <x v="1225"/>
    </i>
    <i>
      <x v="1380"/>
    </i>
    <i>
      <x v="1226"/>
    </i>
    <i>
      <x v="1382"/>
    </i>
    <i>
      <x v="1227"/>
    </i>
    <i>
      <x v="1384"/>
    </i>
    <i>
      <x v="1228"/>
    </i>
    <i>
      <x v="1386"/>
    </i>
    <i>
      <x v="1229"/>
    </i>
    <i>
      <x v="1388"/>
    </i>
    <i>
      <x v="1394"/>
    </i>
    <i>
      <x v="1390"/>
    </i>
    <i>
      <x v="1395"/>
    </i>
    <i>
      <x v="1392"/>
    </i>
    <i>
      <x v="1397"/>
    </i>
    <i>
      <x v="1074"/>
    </i>
    <i>
      <x v="1399"/>
    </i>
    <i>
      <x v="1396"/>
    </i>
    <i>
      <x v="1231"/>
    </i>
    <i>
      <x v="1398"/>
    </i>
    <i>
      <x v="1232"/>
    </i>
    <i>
      <x v="1400"/>
    </i>
    <i>
      <x v="1233"/>
    </i>
    <i>
      <x v="1402"/>
    </i>
    <i>
      <x v="1234"/>
    </i>
    <i>
      <x v="1404"/>
    </i>
    <i>
      <x v="1235"/>
    </i>
    <i>
      <x v="1406"/>
    </i>
    <i>
      <x v="1236"/>
    </i>
    <i>
      <x v="1408"/>
    </i>
    <i>
      <x v="1237"/>
    </i>
    <i>
      <x v="1410"/>
    </i>
    <i>
      <x v="1238"/>
    </i>
    <i>
      <x v="1412"/>
    </i>
    <i>
      <x v="1239"/>
    </i>
    <i>
      <x v="1414"/>
    </i>
    <i>
      <x v="1240"/>
    </i>
    <i>
      <x v="1416"/>
    </i>
    <i>
      <x v="1241"/>
    </i>
    <i>
      <x v="1418"/>
    </i>
    <i>
      <x v="1242"/>
    </i>
    <i>
      <x v="1243"/>
    </i>
    <i>
      <x v="1244"/>
    </i>
    <i>
      <x v="972"/>
    </i>
    <i>
      <x v="908"/>
    </i>
    <i>
      <x v="1041"/>
    </i>
    <i>
      <x v="718"/>
    </i>
    <i>
      <x v="940"/>
    </i>
    <i>
      <x v="719"/>
    </i>
    <i>
      <x v="1004"/>
    </i>
    <i>
      <x v="720"/>
    </i>
    <i>
      <x v="892"/>
    </i>
    <i>
      <x v="721"/>
    </i>
    <i>
      <x v="924"/>
    </i>
    <i>
      <x v="722"/>
    </i>
    <i>
      <x v="956"/>
    </i>
    <i>
      <x v="723"/>
    </i>
    <i>
      <x v="988"/>
    </i>
    <i>
      <x v="724"/>
    </i>
    <i>
      <x v="1020"/>
    </i>
    <i>
      <x v="725"/>
    </i>
    <i>
      <x v="1057"/>
    </i>
    <i>
      <x v="726"/>
    </i>
    <i>
      <x v="900"/>
    </i>
    <i>
      <x v="727"/>
    </i>
    <i>
      <x v="916"/>
    </i>
    <i>
      <x v="728"/>
    </i>
    <i>
      <x v="932"/>
    </i>
    <i>
      <x v="729"/>
    </i>
    <i>
      <x v="948"/>
    </i>
    <i>
      <x v="713"/>
    </i>
    <i>
      <x v="964"/>
    </i>
    <i>
      <x v="731"/>
    </i>
    <i>
      <x v="980"/>
    </i>
    <i>
      <x v="732"/>
    </i>
    <i>
      <x v="996"/>
    </i>
    <i>
      <x v="733"/>
    </i>
    <i>
      <x v="1012"/>
    </i>
    <i>
      <x v="734"/>
    </i>
    <i>
      <x v="1028"/>
    </i>
    <i>
      <x v="735"/>
    </i>
    <i>
      <x v="1049"/>
    </i>
    <i>
      <x v="736"/>
    </i>
    <i>
      <x v="1065"/>
    </i>
    <i>
      <x v="737"/>
    </i>
    <i>
      <x v="896"/>
    </i>
    <i>
      <x v="738"/>
    </i>
    <i>
      <x v="904"/>
    </i>
    <i>
      <x v="739"/>
    </i>
    <i>
      <x v="912"/>
    </i>
    <i>
      <x v="740"/>
    </i>
    <i>
      <x v="920"/>
    </i>
    <i>
      <x v="741"/>
    </i>
    <i>
      <x v="928"/>
    </i>
    <i>
      <x v="742"/>
    </i>
    <i>
      <x v="936"/>
    </i>
    <i>
      <x v="743"/>
    </i>
    <i>
      <x v="944"/>
    </i>
    <i>
      <x v="744"/>
    </i>
    <i>
      <x v="952"/>
    </i>
    <i>
      <x v="745"/>
    </i>
    <i>
      <x v="960"/>
    </i>
    <i>
      <x v="746"/>
    </i>
    <i>
      <x v="968"/>
    </i>
    <i>
      <x v="747"/>
    </i>
    <i>
      <x v="976"/>
    </i>
    <i>
      <x v="748"/>
    </i>
    <i>
      <x v="984"/>
    </i>
    <i>
      <x v="749"/>
    </i>
    <i>
      <x v="992"/>
    </i>
    <i>
      <x v="750"/>
    </i>
    <i>
      <x v="1000"/>
    </i>
    <i>
      <x v="751"/>
    </i>
    <i>
      <x v="1008"/>
    </i>
    <i>
      <x v="752"/>
    </i>
    <i>
      <x v="1016"/>
    </i>
    <i>
      <x v="753"/>
    </i>
    <i>
      <x v="1024"/>
    </i>
    <i>
      <x v="754"/>
    </i>
    <i>
      <x v="717"/>
    </i>
    <i>
      <x v="755"/>
    </i>
    <i>
      <x v="1045"/>
    </i>
    <i>
      <x v="756"/>
    </i>
    <i>
      <x v="1053"/>
    </i>
    <i>
      <x v="757"/>
    </i>
    <i>
      <x v="1061"/>
    </i>
    <i>
      <x v="758"/>
    </i>
    <i>
      <x v="890"/>
    </i>
    <i>
      <x v="759"/>
    </i>
    <i>
      <x v="894"/>
    </i>
    <i>
      <x v="760"/>
    </i>
    <i>
      <x v="898"/>
    </i>
    <i>
      <x v="761"/>
    </i>
    <i>
      <x v="902"/>
    </i>
    <i>
      <x v="762"/>
    </i>
    <i>
      <x v="906"/>
    </i>
    <i>
      <x v="763"/>
    </i>
    <i>
      <x v="910"/>
    </i>
    <i>
      <x v="764"/>
    </i>
    <i>
      <x v="914"/>
    </i>
    <i>
      <x v="765"/>
    </i>
    <i>
      <x v="918"/>
    </i>
    <i>
      <x v="766"/>
    </i>
    <i>
      <x v="922"/>
    </i>
    <i>
      <x v="767"/>
    </i>
    <i>
      <x v="926"/>
    </i>
    <i>
      <x v="768"/>
    </i>
    <i>
      <x v="930"/>
    </i>
    <i>
      <x v="769"/>
    </i>
    <i>
      <x v="934"/>
    </i>
    <i>
      <x v="770"/>
    </i>
    <i>
      <x v="938"/>
    </i>
    <i>
      <x v="771"/>
    </i>
    <i>
      <x v="942"/>
    </i>
    <i>
      <x v="772"/>
    </i>
    <i>
      <x v="946"/>
    </i>
    <i>
      <x v="773"/>
    </i>
    <i>
      <x v="950"/>
    </i>
    <i>
      <x v="774"/>
    </i>
    <i>
      <x v="954"/>
    </i>
    <i>
      <x v="775"/>
    </i>
    <i>
      <x v="958"/>
    </i>
    <i>
      <x v="776"/>
    </i>
    <i>
      <x v="716"/>
    </i>
    <i>
      <x v="777"/>
    </i>
    <i>
      <x v="966"/>
    </i>
    <i>
      <x v="778"/>
    </i>
    <i>
      <x v="970"/>
    </i>
    <i>
      <x v="779"/>
    </i>
    <i>
      <x v="974"/>
    </i>
    <i>
      <x v="780"/>
    </i>
    <i>
      <x v="978"/>
    </i>
    <i>
      <x v="781"/>
    </i>
    <i>
      <x v="982"/>
    </i>
    <i>
      <x v="782"/>
    </i>
    <i>
      <x v="986"/>
    </i>
    <i>
      <x v="783"/>
    </i>
    <i>
      <x v="990"/>
    </i>
    <i>
      <x v="784"/>
    </i>
    <i>
      <x v="994"/>
    </i>
    <i>
      <x v="785"/>
    </i>
    <i>
      <x v="998"/>
    </i>
    <i>
      <x v="786"/>
    </i>
    <i>
      <x v="1002"/>
    </i>
    <i>
      <x v="787"/>
    </i>
    <i>
      <x v="1006"/>
    </i>
    <i>
      <x v="788"/>
    </i>
    <i>
      <x v="1010"/>
    </i>
    <i>
      <x v="789"/>
    </i>
    <i>
      <x v="1014"/>
    </i>
    <i>
      <x v="790"/>
    </i>
    <i>
      <x v="1018"/>
    </i>
    <i>
      <x v="791"/>
    </i>
    <i>
      <x v="1022"/>
    </i>
    <i>
      <x v="792"/>
    </i>
    <i>
      <x v="1026"/>
    </i>
    <i>
      <x v="793"/>
    </i>
    <i>
      <x v="1030"/>
    </i>
    <i>
      <x v="794"/>
    </i>
    <i>
      <x v="1039"/>
    </i>
    <i>
      <x v="795"/>
    </i>
    <i>
      <x v="1043"/>
    </i>
    <i>
      <x v="714"/>
    </i>
    <i>
      <x v="1047"/>
    </i>
    <i>
      <x v="797"/>
    </i>
    <i>
      <x v="1051"/>
    </i>
    <i>
      <x v="798"/>
    </i>
    <i>
      <x v="1055"/>
    </i>
    <i>
      <x v="799"/>
    </i>
    <i>
      <x v="1059"/>
    </i>
    <i>
      <x v="800"/>
    </i>
    <i>
      <x v="1063"/>
    </i>
    <i>
      <x v="801"/>
    </i>
    <i>
      <x v="1067"/>
    </i>
    <i>
      <x v="802"/>
    </i>
    <i>
      <x v="891"/>
    </i>
    <i>
      <x v="803"/>
    </i>
    <i>
      <x v="893"/>
    </i>
    <i>
      <x v="804"/>
    </i>
    <i>
      <x v="895"/>
    </i>
    <i>
      <x v="805"/>
    </i>
    <i>
      <x v="897"/>
    </i>
    <i>
      <x v="806"/>
    </i>
    <i>
      <x v="899"/>
    </i>
    <i>
      <x v="807"/>
    </i>
    <i>
      <x v="901"/>
    </i>
    <i>
      <x v="808"/>
    </i>
    <i>
      <x v="903"/>
    </i>
    <i>
      <x v="809"/>
    </i>
    <i>
      <x v="905"/>
    </i>
    <i>
      <x v="810"/>
    </i>
    <i>
      <x v="907"/>
    </i>
    <i>
      <x v="811"/>
    </i>
    <i>
      <x v="909"/>
    </i>
    <i>
      <x v="812"/>
    </i>
    <i>
      <x v="911"/>
    </i>
    <i>
      <x v="813"/>
    </i>
    <i>
      <x v="913"/>
    </i>
    <i>
      <x v="814"/>
    </i>
    <i>
      <x v="915"/>
    </i>
    <i>
      <x v="815"/>
    </i>
    <i>
      <x v="917"/>
    </i>
    <i>
      <x v="816"/>
    </i>
    <i>
      <x v="919"/>
    </i>
    <i>
      <x v="817"/>
    </i>
    <i>
      <x v="921"/>
    </i>
    <i>
      <x v="818"/>
    </i>
    <i>
      <x v="923"/>
    </i>
    <i>
      <x v="819"/>
    </i>
    <i>
      <x v="925"/>
    </i>
    <i>
      <x v="820"/>
    </i>
    <i>
      <x v="927"/>
    </i>
    <i>
      <x v="821"/>
    </i>
    <i>
      <x v="929"/>
    </i>
    <i>
      <x v="822"/>
    </i>
    <i>
      <x v="931"/>
    </i>
    <i>
      <x v="823"/>
    </i>
    <i>
      <x v="933"/>
    </i>
    <i>
      <x v="824"/>
    </i>
    <i>
      <x v="935"/>
    </i>
    <i>
      <x v="825"/>
    </i>
    <i>
      <x v="937"/>
    </i>
    <i>
      <x v="826"/>
    </i>
    <i>
      <x v="939"/>
    </i>
    <i>
      <x v="827"/>
    </i>
    <i>
      <x v="941"/>
    </i>
    <i>
      <x v="828"/>
    </i>
    <i>
      <x v="943"/>
    </i>
    <i>
      <x v="829"/>
    </i>
    <i>
      <x v="715"/>
    </i>
    <i>
      <x v="830"/>
    </i>
    <i>
      <x v="947"/>
    </i>
    <i>
      <x v="831"/>
    </i>
    <i>
      <x v="949"/>
    </i>
    <i>
      <x v="832"/>
    </i>
    <i>
      <x v="951"/>
    </i>
    <i>
      <x v="833"/>
    </i>
    <i>
      <x v="953"/>
    </i>
    <i>
      <x v="834"/>
    </i>
    <i>
      <x v="955"/>
    </i>
    <i>
      <x v="835"/>
    </i>
    <i>
      <x v="957"/>
    </i>
    <i>
      <x v="836"/>
    </i>
    <i>
      <x v="959"/>
    </i>
    <i>
      <x v="837"/>
    </i>
    <i>
      <x v="961"/>
    </i>
    <i>
      <x v="838"/>
    </i>
    <i>
      <x v="963"/>
    </i>
    <i>
      <x v="839"/>
    </i>
    <i>
      <x v="965"/>
    </i>
    <i>
      <x v="840"/>
    </i>
    <i>
      <x v="967"/>
    </i>
    <i>
      <x v="841"/>
    </i>
    <i>
      <x v="969"/>
    </i>
    <i>
      <x v="842"/>
    </i>
    <i>
      <x v="971"/>
    </i>
    <i>
      <x v="843"/>
    </i>
    <i>
      <x v="973"/>
    </i>
    <i>
      <x v="844"/>
    </i>
    <i>
      <x v="975"/>
    </i>
    <i>
      <x v="845"/>
    </i>
    <i>
      <x v="977"/>
    </i>
    <i>
      <x v="846"/>
    </i>
    <i>
      <x v="979"/>
    </i>
    <i>
      <x v="847"/>
    </i>
    <i>
      <x v="981"/>
    </i>
    <i>
      <x v="848"/>
    </i>
    <i>
      <x v="983"/>
    </i>
    <i>
      <x v="849"/>
    </i>
    <i>
      <x v="985"/>
    </i>
    <i>
      <x v="850"/>
    </i>
    <i>
      <x v="987"/>
    </i>
    <i>
      <x v="851"/>
    </i>
    <i>
      <x v="989"/>
    </i>
    <i>
      <x v="852"/>
    </i>
    <i>
      <x v="991"/>
    </i>
    <i>
      <x v="853"/>
    </i>
    <i>
      <x v="993"/>
    </i>
    <i>
      <x v="854"/>
    </i>
    <i>
      <x v="995"/>
    </i>
    <i>
      <x v="855"/>
    </i>
    <i>
      <x v="997"/>
    </i>
    <i>
      <x v="856"/>
    </i>
    <i>
      <x v="999"/>
    </i>
    <i>
      <x v="857"/>
    </i>
    <i>
      <x v="1001"/>
    </i>
    <i>
      <x v="858"/>
    </i>
    <i>
      <x v="1003"/>
    </i>
    <i>
      <x v="859"/>
    </i>
    <i>
      <x v="1005"/>
    </i>
    <i>
      <x v="860"/>
    </i>
    <i>
      <x v="1007"/>
    </i>
    <i>
      <x v="861"/>
    </i>
    <i>
      <x v="1009"/>
    </i>
    <i>
      <x v="862"/>
    </i>
    <i>
      <x v="1011"/>
    </i>
    <i>
      <x v="863"/>
    </i>
    <i>
      <x v="1013"/>
    </i>
    <i>
      <x v="864"/>
    </i>
    <i>
      <x v="1015"/>
    </i>
    <i>
      <x v="865"/>
    </i>
    <i>
      <x v="1017"/>
    </i>
    <i>
      <x v="866"/>
    </i>
    <i>
      <x v="1019"/>
    </i>
    <i>
      <x v="867"/>
    </i>
    <i>
      <x v="1021"/>
    </i>
    <i>
      <x v="868"/>
    </i>
    <i>
      <x v="1023"/>
    </i>
    <i>
      <x v="869"/>
    </i>
    <i>
      <x v="1025"/>
    </i>
    <i>
      <x v="870"/>
    </i>
    <i>
      <x v="1027"/>
    </i>
    <i>
      <x v="1032"/>
    </i>
    <i>
      <x v="1029"/>
    </i>
    <i>
      <x v="1033"/>
    </i>
    <i>
      <x v="1031"/>
    </i>
    <i>
      <x v="1035"/>
    </i>
    <i>
      <x v="1037"/>
    </i>
    <i>
      <x v="1034"/>
    </i>
    <i>
      <x v="872"/>
    </i>
    <i>
      <x v="1036"/>
    </i>
    <i>
      <x v="873"/>
    </i>
    <i>
      <x v="1038"/>
    </i>
    <i>
      <x v="874"/>
    </i>
    <i>
      <x v="1040"/>
    </i>
    <i>
      <x v="875"/>
    </i>
    <i>
      <x v="1042"/>
    </i>
    <i>
      <x v="876"/>
    </i>
    <i>
      <x v="1044"/>
    </i>
    <i>
      <x v="877"/>
    </i>
    <i>
      <x v="1046"/>
    </i>
    <i>
      <x v="878"/>
    </i>
    <i>
      <x v="1048"/>
    </i>
    <i>
      <x v="879"/>
    </i>
    <i>
      <x v="1050"/>
    </i>
    <i>
      <x v="880"/>
    </i>
    <i>
      <x v="1052"/>
    </i>
    <i>
      <x v="881"/>
    </i>
    <i>
      <x v="1054"/>
    </i>
    <i>
      <x v="882"/>
    </i>
    <i>
      <x v="1056"/>
    </i>
    <i>
      <x v="883"/>
    </i>
    <i>
      <x v="1058"/>
    </i>
    <i>
      <x v="884"/>
    </i>
    <i>
      <x v="1060"/>
    </i>
    <i>
      <x v="885"/>
    </i>
    <i>
      <x v="1062"/>
    </i>
    <i>
      <x v="886"/>
    </i>
    <i>
      <x v="1064"/>
    </i>
    <i>
      <x v="887"/>
    </i>
    <i>
      <x v="1066"/>
    </i>
    <i>
      <x v="888"/>
    </i>
    <i>
      <x v="712"/>
    </i>
    <i>
      <x v="889"/>
    </i>
    <i>
      <x v="614"/>
    </i>
    <i>
      <x v="550"/>
    </i>
    <i>
      <x v="678"/>
    </i>
    <i>
      <x v="360"/>
    </i>
    <i>
      <x v="582"/>
    </i>
    <i>
      <x v="361"/>
    </i>
    <i>
      <x v="646"/>
    </i>
    <i>
      <x v="362"/>
    </i>
    <i>
      <x v="534"/>
    </i>
    <i>
      <x v="363"/>
    </i>
    <i>
      <x v="566"/>
    </i>
    <i>
      <x v="364"/>
    </i>
    <i>
      <x v="598"/>
    </i>
    <i>
      <x v="365"/>
    </i>
    <i>
      <x v="630"/>
    </i>
    <i>
      <x v="366"/>
    </i>
    <i>
      <x v="662"/>
    </i>
    <i>
      <x v="367"/>
    </i>
    <i>
      <x v="697"/>
    </i>
    <i>
      <x v="368"/>
    </i>
    <i>
      <x v="542"/>
    </i>
    <i>
      <x v="369"/>
    </i>
    <i>
      <x v="558"/>
    </i>
    <i>
      <x v="370"/>
    </i>
    <i>
      <x v="574"/>
    </i>
    <i>
      <x v="371"/>
    </i>
    <i>
      <x v="590"/>
    </i>
    <i>
      <x v="372"/>
    </i>
    <i>
      <x v="606"/>
    </i>
    <i>
      <x v="373"/>
    </i>
    <i>
      <x v="622"/>
    </i>
    <i>
      <x v="374"/>
    </i>
    <i>
      <x v="638"/>
    </i>
    <i>
      <x v="375"/>
    </i>
    <i>
      <x v="654"/>
    </i>
    <i>
      <x v="376"/>
    </i>
    <i>
      <x v="670"/>
    </i>
    <i>
      <x v="377"/>
    </i>
    <i>
      <x v="686"/>
    </i>
    <i>
      <x v="378"/>
    </i>
    <i>
      <x v="705"/>
    </i>
    <i>
      <x v="379"/>
    </i>
    <i>
      <x v="538"/>
    </i>
    <i>
      <x v="380"/>
    </i>
    <i>
      <x v="546"/>
    </i>
    <i>
      <x v="381"/>
    </i>
    <i>
      <x v="358"/>
    </i>
    <i>
      <x v="382"/>
    </i>
    <i>
      <x v="562"/>
    </i>
    <i>
      <x v="383"/>
    </i>
    <i>
      <x v="570"/>
    </i>
    <i>
      <x v="384"/>
    </i>
    <i>
      <x v="578"/>
    </i>
    <i>
      <x v="385"/>
    </i>
    <i>
      <x v="586"/>
    </i>
    <i>
      <x v="386"/>
    </i>
    <i>
      <x v="594"/>
    </i>
    <i>
      <x v="387"/>
    </i>
    <i>
      <x v="602"/>
    </i>
    <i>
      <x v="388"/>
    </i>
    <i>
      <x v="610"/>
    </i>
    <i>
      <x v="389"/>
    </i>
    <i>
      <x v="618"/>
    </i>
    <i>
      <x v="390"/>
    </i>
    <i>
      <x v="626"/>
    </i>
    <i>
      <x v="391"/>
    </i>
    <i>
      <x v="634"/>
    </i>
    <i>
      <x v="392"/>
    </i>
    <i>
      <x v="642"/>
    </i>
    <i>
      <x v="393"/>
    </i>
    <i>
      <x v="650"/>
    </i>
    <i>
      <x v="394"/>
    </i>
    <i>
      <x v="658"/>
    </i>
    <i>
      <x v="395"/>
    </i>
    <i>
      <x v="666"/>
    </i>
    <i>
      <x v="396"/>
    </i>
    <i>
      <x v="674"/>
    </i>
    <i>
      <x v="397"/>
    </i>
    <i>
      <x v="682"/>
    </i>
    <i>
      <x v="398"/>
    </i>
    <i>
      <x v="690"/>
    </i>
    <i>
      <x v="399"/>
    </i>
    <i>
      <x v="701"/>
    </i>
    <i>
      <x v="400"/>
    </i>
    <i>
      <x v="709"/>
    </i>
    <i>
      <x v="401"/>
    </i>
    <i>
      <x v="536"/>
    </i>
    <i>
      <x v="402"/>
    </i>
    <i>
      <x v="540"/>
    </i>
    <i>
      <x v="403"/>
    </i>
    <i>
      <x v="544"/>
    </i>
    <i>
      <x v="404"/>
    </i>
    <i>
      <x v="548"/>
    </i>
    <i>
      <x v="405"/>
    </i>
    <i>
      <x v="552"/>
    </i>
    <i>
      <x v="357"/>
    </i>
    <i>
      <x v="556"/>
    </i>
    <i>
      <x v="407"/>
    </i>
    <i>
      <x v="560"/>
    </i>
    <i>
      <x v="408"/>
    </i>
    <i>
      <x v="564"/>
    </i>
    <i>
      <x v="409"/>
    </i>
    <i>
      <x v="568"/>
    </i>
    <i>
      <x v="410"/>
    </i>
    <i>
      <x v="572"/>
    </i>
    <i>
      <x v="411"/>
    </i>
    <i>
      <x v="576"/>
    </i>
    <i>
      <x v="412"/>
    </i>
    <i>
      <x v="580"/>
    </i>
    <i>
      <x v="413"/>
    </i>
    <i>
      <x v="584"/>
    </i>
    <i>
      <x v="414"/>
    </i>
    <i>
      <x v="588"/>
    </i>
    <i>
      <x v="415"/>
    </i>
    <i>
      <x v="592"/>
    </i>
    <i>
      <x v="416"/>
    </i>
    <i>
      <x v="596"/>
    </i>
    <i>
      <x v="417"/>
    </i>
    <i>
      <x v="600"/>
    </i>
    <i>
      <x v="418"/>
    </i>
    <i>
      <x v="604"/>
    </i>
    <i>
      <x v="419"/>
    </i>
    <i>
      <x v="608"/>
    </i>
    <i>
      <x v="420"/>
    </i>
    <i>
      <x v="612"/>
    </i>
    <i>
      <x v="421"/>
    </i>
    <i>
      <x v="616"/>
    </i>
    <i>
      <x v="422"/>
    </i>
    <i>
      <x v="620"/>
    </i>
    <i>
      <x v="423"/>
    </i>
    <i>
      <x v="624"/>
    </i>
    <i>
      <x v="424"/>
    </i>
    <i>
      <x v="628"/>
    </i>
    <i>
      <x v="425"/>
    </i>
    <i>
      <x v="632"/>
    </i>
    <i>
      <x v="426"/>
    </i>
    <i>
      <x v="636"/>
    </i>
    <i>
      <x v="427"/>
    </i>
    <i>
      <x v="640"/>
    </i>
    <i>
      <x v="428"/>
    </i>
    <i>
      <x v="644"/>
    </i>
    <i>
      <x v="429"/>
    </i>
    <i>
      <x v="648"/>
    </i>
    <i>
      <x v="430"/>
    </i>
    <i>
      <x v="652"/>
    </i>
    <i>
      <x v="431"/>
    </i>
    <i>
      <x v="656"/>
    </i>
    <i>
      <x v="432"/>
    </i>
    <i>
      <x v="660"/>
    </i>
    <i>
      <x v="433"/>
    </i>
    <i>
      <x v="664"/>
    </i>
    <i>
      <x v="434"/>
    </i>
    <i>
      <x v="668"/>
    </i>
    <i>
      <x v="435"/>
    </i>
    <i>
      <x v="672"/>
    </i>
    <i>
      <x v="436"/>
    </i>
    <i>
      <x v="676"/>
    </i>
    <i>
      <x v="437"/>
    </i>
    <i>
      <x v="680"/>
    </i>
    <i>
      <x v="438"/>
    </i>
    <i>
      <x v="684"/>
    </i>
    <i>
      <x v="439"/>
    </i>
    <i>
      <x v="688"/>
    </i>
    <i>
      <x v="440"/>
    </i>
    <i>
      <x v="359"/>
    </i>
    <i>
      <x v="441"/>
    </i>
    <i>
      <x v="699"/>
    </i>
    <i>
      <x v="442"/>
    </i>
    <i>
      <x v="703"/>
    </i>
    <i>
      <x v="443"/>
    </i>
    <i>
      <x v="707"/>
    </i>
    <i>
      <x v="444"/>
    </i>
    <i>
      <x v="711"/>
    </i>
    <i>
      <x v="445"/>
    </i>
    <i>
      <x v="535"/>
    </i>
    <i>
      <x v="446"/>
    </i>
    <i>
      <x v="537"/>
    </i>
    <i>
      <x v="447"/>
    </i>
    <i>
      <x v="539"/>
    </i>
    <i>
      <x v="448"/>
    </i>
    <i>
      <x v="541"/>
    </i>
    <i>
      <x v="449"/>
    </i>
    <i>
      <x v="543"/>
    </i>
    <i>
      <x v="450"/>
    </i>
    <i>
      <x v="545"/>
    </i>
    <i>
      <x v="451"/>
    </i>
    <i>
      <x v="547"/>
    </i>
    <i>
      <x v="452"/>
    </i>
    <i>
      <x v="549"/>
    </i>
    <i>
      <x v="453"/>
    </i>
    <i>
      <x v="551"/>
    </i>
    <i>
      <x v="454"/>
    </i>
    <i>
      <x v="553"/>
    </i>
    <i>
      <x v="455"/>
    </i>
    <i>
      <x v="555"/>
    </i>
    <i>
      <x v="456"/>
    </i>
    <i>
      <x v="557"/>
    </i>
    <i>
      <x v="457"/>
    </i>
    <i>
      <x v="559"/>
    </i>
    <i>
      <x v="458"/>
    </i>
    <i>
      <x v="561"/>
    </i>
    <i>
      <x v="459"/>
    </i>
    <i>
      <x v="563"/>
    </i>
    <i>
      <x v="460"/>
    </i>
    <i>
      <x v="565"/>
    </i>
    <i>
      <x v="461"/>
    </i>
    <i>
      <x v="567"/>
    </i>
    <i>
      <x v="462"/>
    </i>
    <i>
      <x v="569"/>
    </i>
    <i>
      <x v="463"/>
    </i>
    <i>
      <x v="571"/>
    </i>
    <i>
      <x v="464"/>
    </i>
    <i>
      <x v="573"/>
    </i>
    <i>
      <x v="465"/>
    </i>
    <i>
      <x v="575"/>
    </i>
    <i>
      <x v="466"/>
    </i>
    <i>
      <x v="577"/>
    </i>
    <i>
      <x v="467"/>
    </i>
    <i>
      <x v="579"/>
    </i>
    <i>
      <x v="468"/>
    </i>
    <i>
      <x v="581"/>
    </i>
    <i>
      <x v="469"/>
    </i>
    <i>
      <x v="583"/>
    </i>
    <i>
      <x v="470"/>
    </i>
    <i>
      <x v="585"/>
    </i>
    <i>
      <x v="471"/>
    </i>
    <i>
      <x v="587"/>
    </i>
    <i>
      <x v="472"/>
    </i>
    <i>
      <x v="589"/>
    </i>
    <i>
      <x v="473"/>
    </i>
    <i>
      <x v="591"/>
    </i>
    <i>
      <x v="474"/>
    </i>
    <i>
      <x v="593"/>
    </i>
    <i>
      <x v="475"/>
    </i>
    <i>
      <x v="595"/>
    </i>
    <i>
      <x v="476"/>
    </i>
    <i>
      <x v="597"/>
    </i>
    <i>
      <x v="477"/>
    </i>
    <i>
      <x v="599"/>
    </i>
    <i>
      <x v="478"/>
    </i>
    <i>
      <x v="601"/>
    </i>
    <i>
      <x v="479"/>
    </i>
    <i>
      <x v="603"/>
    </i>
    <i>
      <x v="480"/>
    </i>
    <i>
      <x v="605"/>
    </i>
    <i>
      <x v="481"/>
    </i>
    <i>
      <x v="607"/>
    </i>
    <i>
      <x v="482"/>
    </i>
    <i>
      <x v="609"/>
    </i>
    <i>
      <x v="483"/>
    </i>
    <i>
      <x v="611"/>
    </i>
    <i>
      <x v="484"/>
    </i>
    <i>
      <x v="613"/>
    </i>
    <i>
      <x v="485"/>
    </i>
    <i>
      <x v="615"/>
    </i>
    <i>
      <x v="486"/>
    </i>
    <i>
      <x v="617"/>
    </i>
    <i>
      <x v="487"/>
    </i>
    <i>
      <x v="619"/>
    </i>
    <i>
      <x v="488"/>
    </i>
    <i>
      <x v="621"/>
    </i>
    <i>
      <x v="489"/>
    </i>
    <i>
      <x v="623"/>
    </i>
    <i>
      <x v="490"/>
    </i>
    <i>
      <x v="625"/>
    </i>
    <i>
      <x v="491"/>
    </i>
    <i>
      <x v="627"/>
    </i>
    <i>
      <x v="492"/>
    </i>
    <i>
      <x v="629"/>
    </i>
    <i>
      <x v="493"/>
    </i>
    <i>
      <x v="631"/>
    </i>
    <i>
      <x v="494"/>
    </i>
    <i>
      <x v="633"/>
    </i>
    <i>
      <x v="495"/>
    </i>
    <i>
      <x v="635"/>
    </i>
    <i>
      <x v="496"/>
    </i>
    <i>
      <x v="637"/>
    </i>
    <i>
      <x v="497"/>
    </i>
    <i>
      <x v="639"/>
    </i>
    <i>
      <x v="498"/>
    </i>
    <i>
      <x v="641"/>
    </i>
    <i>
      <x v="499"/>
    </i>
    <i>
      <x v="643"/>
    </i>
    <i>
      <x v="500"/>
    </i>
    <i>
      <x v="645"/>
    </i>
    <i>
      <x v="501"/>
    </i>
    <i>
      <x v="647"/>
    </i>
    <i>
      <x v="502"/>
    </i>
    <i>
      <x v="649"/>
    </i>
    <i>
      <x v="503"/>
    </i>
    <i>
      <x v="651"/>
    </i>
    <i>
      <x v="504"/>
    </i>
    <i>
      <x v="653"/>
    </i>
    <i>
      <x v="505"/>
    </i>
    <i>
      <x v="655"/>
    </i>
    <i>
      <x v="506"/>
    </i>
    <i>
      <x v="657"/>
    </i>
    <i>
      <x v="507"/>
    </i>
    <i>
      <x v="659"/>
    </i>
    <i>
      <x v="508"/>
    </i>
    <i>
      <x v="661"/>
    </i>
    <i>
      <x v="509"/>
    </i>
    <i>
      <x v="663"/>
    </i>
    <i>
      <x v="510"/>
    </i>
    <i>
      <x v="665"/>
    </i>
    <i>
      <x v="511"/>
    </i>
    <i>
      <x v="667"/>
    </i>
    <i>
      <x v="512"/>
    </i>
    <i>
      <x v="669"/>
    </i>
    <i>
      <x v="513"/>
    </i>
    <i>
      <x v="671"/>
    </i>
    <i>
      <x v="514"/>
    </i>
    <i>
      <x v="673"/>
    </i>
    <i>
      <x v="515"/>
    </i>
    <i>
      <x v="675"/>
    </i>
    <i>
      <x v="516"/>
    </i>
    <i>
      <x v="677"/>
    </i>
    <i>
      <x v="517"/>
    </i>
    <i>
      <x v="679"/>
    </i>
    <i>
      <x v="518"/>
    </i>
    <i>
      <x v="681"/>
    </i>
    <i>
      <x v="519"/>
    </i>
    <i>
      <x v="683"/>
    </i>
    <i>
      <x v="520"/>
    </i>
    <i>
      <x v="685"/>
    </i>
    <i>
      <x v="521"/>
    </i>
    <i>
      <x v="687"/>
    </i>
    <i>
      <x v="522"/>
    </i>
    <i>
      <x v="689"/>
    </i>
    <i>
      <x v="692"/>
    </i>
    <i>
      <x v="691"/>
    </i>
    <i>
      <x v="693"/>
    </i>
    <i>
      <x v="695"/>
    </i>
    <i>
      <x v="694"/>
    </i>
    <i>
      <x v="524"/>
    </i>
    <i>
      <x v="696"/>
    </i>
    <i>
      <x v="525"/>
    </i>
    <i>
      <x v="698"/>
    </i>
    <i>
      <x v="526"/>
    </i>
    <i>
      <x v="700"/>
    </i>
    <i>
      <x v="527"/>
    </i>
    <i>
      <x v="702"/>
    </i>
    <i>
      <x v="528"/>
    </i>
    <i>
      <x v="704"/>
    </i>
    <i>
      <x v="529"/>
    </i>
    <i>
      <x v="706"/>
    </i>
    <i>
      <x v="530"/>
    </i>
    <i>
      <x v="708"/>
    </i>
    <i>
      <x v="531"/>
    </i>
    <i>
      <x v="710"/>
    </i>
    <i>
      <x v="532"/>
    </i>
    <i>
      <x v="356"/>
    </i>
    <i>
      <x v="533"/>
    </i>
    <i>
      <x v="264"/>
    </i>
    <i>
      <x v="200"/>
    </i>
    <i>
      <x v="328"/>
    </i>
    <i>
      <x v="10"/>
    </i>
    <i>
      <x v="232"/>
    </i>
    <i>
      <x v="11"/>
    </i>
    <i>
      <x v="296"/>
    </i>
    <i>
      <x v="12"/>
    </i>
    <i>
      <x v="184"/>
    </i>
    <i>
      <x v="13"/>
    </i>
    <i>
      <x v="216"/>
    </i>
    <i>
      <x v="14"/>
    </i>
    <i>
      <x v="248"/>
    </i>
    <i>
      <x v="15"/>
    </i>
    <i>
      <x v="280"/>
    </i>
    <i>
      <x v="16"/>
    </i>
    <i>
      <x v="312"/>
    </i>
    <i>
      <x v="17"/>
    </i>
    <i>
      <x v="344"/>
    </i>
    <i>
      <x v="1"/>
    </i>
    <i>
      <x v="192"/>
    </i>
    <i>
      <x v="19"/>
    </i>
    <i>
      <x v="208"/>
    </i>
    <i>
      <x v="20"/>
    </i>
    <i>
      <x v="224"/>
    </i>
    <i>
      <x v="21"/>
    </i>
    <i>
      <x v="240"/>
    </i>
    <i>
      <x v="22"/>
    </i>
    <i>
      <x v="256"/>
    </i>
    <i>
      <x v="23"/>
    </i>
    <i>
      <x v="272"/>
    </i>
    <i>
      <x v="24"/>
    </i>
    <i>
      <x v="288"/>
    </i>
    <i>
      <x v="25"/>
    </i>
    <i>
      <x v="304"/>
    </i>
    <i>
      <x v="26"/>
    </i>
    <i>
      <x v="320"/>
    </i>
    <i>
      <x v="27"/>
    </i>
    <i>
      <x v="336"/>
    </i>
    <i>
      <x v="28"/>
    </i>
    <i>
      <x v="180"/>
    </i>
    <i>
      <x v="29"/>
    </i>
    <i>
      <x v="188"/>
    </i>
    <i>
      <x v="30"/>
    </i>
    <i>
      <x v="196"/>
    </i>
    <i>
      <x v="31"/>
    </i>
    <i>
      <x v="204"/>
    </i>
    <i>
      <x v="32"/>
    </i>
    <i>
      <x v="212"/>
    </i>
    <i>
      <x v="33"/>
    </i>
    <i>
      <x v="220"/>
    </i>
    <i>
      <x v="34"/>
    </i>
    <i>
      <x v="228"/>
    </i>
    <i>
      <x v="35"/>
    </i>
    <i>
      <x v="236"/>
    </i>
    <i>
      <x v="36"/>
    </i>
    <i>
      <x v="244"/>
    </i>
    <i>
      <x v="37"/>
    </i>
    <i>
      <x v="252"/>
    </i>
    <i>
      <x v="38"/>
    </i>
    <i>
      <x v="260"/>
    </i>
    <i>
      <x v="39"/>
    </i>
    <i>
      <x v="7"/>
    </i>
    <i>
      <x v="40"/>
    </i>
    <i>
      <x v="276"/>
    </i>
    <i>
      <x v="41"/>
    </i>
    <i>
      <x v="284"/>
    </i>
    <i>
      <x v="42"/>
    </i>
    <i>
      <x v="292"/>
    </i>
    <i>
      <x v="43"/>
    </i>
    <i>
      <x v="300"/>
    </i>
    <i>
      <x v="44"/>
    </i>
    <i>
      <x v="308"/>
    </i>
    <i>
      <x v="45"/>
    </i>
    <i>
      <x v="316"/>
    </i>
    <i>
      <x v="46"/>
    </i>
    <i>
      <x v="324"/>
    </i>
    <i>
      <x v="47"/>
    </i>
    <i>
      <x v="332"/>
    </i>
    <i>
      <x v="48"/>
    </i>
    <i>
      <x v="340"/>
    </i>
    <i>
      <x v="49"/>
    </i>
    <i>
      <x v="348"/>
    </i>
    <i>
      <x v="50"/>
    </i>
    <i>
      <x v="182"/>
    </i>
    <i>
      <x v="51"/>
    </i>
    <i>
      <x v="186"/>
    </i>
    <i>
      <x v="52"/>
    </i>
    <i>
      <x v="190"/>
    </i>
    <i>
      <x v="53"/>
    </i>
    <i>
      <x v="194"/>
    </i>
    <i>
      <x v="54"/>
    </i>
    <i>
      <x v="198"/>
    </i>
    <i>
      <x v="55"/>
    </i>
    <i>
      <x v="202"/>
    </i>
    <i>
      <x v="56"/>
    </i>
    <i>
      <x v="206"/>
    </i>
    <i>
      <x v="57"/>
    </i>
    <i>
      <x v="210"/>
    </i>
    <i>
      <x v="58"/>
    </i>
    <i>
      <x v="214"/>
    </i>
    <i>
      <x v="59"/>
    </i>
    <i>
      <x v="218"/>
    </i>
    <i>
      <x v="60"/>
    </i>
    <i>
      <x v="222"/>
    </i>
    <i>
      <x v="61"/>
    </i>
    <i>
      <x v="226"/>
    </i>
    <i>
      <x v="62"/>
    </i>
    <i>
      <x v="230"/>
    </i>
    <i>
      <x v="63"/>
    </i>
    <i>
      <x v="234"/>
    </i>
    <i>
      <x v="64"/>
    </i>
    <i>
      <x v="238"/>
    </i>
    <i>
      <x v="65"/>
    </i>
    <i>
      <x v="242"/>
    </i>
    <i>
      <x v="66"/>
    </i>
    <i>
      <x v="246"/>
    </i>
    <i>
      <x v="67"/>
    </i>
    <i>
      <x v="250"/>
    </i>
    <i>
      <x v="68"/>
    </i>
    <i>
      <x v="254"/>
    </i>
    <i>
      <x v="69"/>
    </i>
    <i>
      <x v="258"/>
    </i>
    <i>
      <x v="70"/>
    </i>
    <i>
      <x v="262"/>
    </i>
    <i>
      <x v="71"/>
    </i>
    <i>
      <x v="266"/>
    </i>
    <i>
      <x v="72"/>
    </i>
    <i>
      <x v="270"/>
    </i>
    <i>
      <x v="73"/>
    </i>
    <i>
      <x v="274"/>
    </i>
    <i>
      <x v="74"/>
    </i>
    <i>
      <x v="278"/>
    </i>
    <i>
      <x v="75"/>
    </i>
    <i>
      <x v="282"/>
    </i>
    <i>
      <x v="76"/>
    </i>
    <i>
      <x v="286"/>
    </i>
    <i>
      <x v="77"/>
    </i>
    <i>
      <x v="8"/>
    </i>
    <i>
      <x v="78"/>
    </i>
    <i>
      <x v="294"/>
    </i>
    <i>
      <x v="79"/>
    </i>
    <i>
      <x v="298"/>
    </i>
    <i>
      <x v="80"/>
    </i>
    <i>
      <x v="302"/>
    </i>
    <i>
      <x v="81"/>
    </i>
    <i>
      <x v="306"/>
    </i>
    <i>
      <x v="82"/>
    </i>
    <i>
      <x v="310"/>
    </i>
    <i>
      <x v="83"/>
    </i>
    <i>
      <x v="314"/>
    </i>
    <i>
      <x v="84"/>
    </i>
    <i>
      <x v="318"/>
    </i>
    <i>
      <x v="85"/>
    </i>
    <i>
      <x v="322"/>
    </i>
    <i>
      <x v="86"/>
    </i>
    <i>
      <x v="326"/>
    </i>
    <i>
      <x v="2"/>
    </i>
    <i>
      <x v="330"/>
    </i>
    <i>
      <x v="88"/>
    </i>
    <i>
      <x v="334"/>
    </i>
    <i>
      <x v="89"/>
    </i>
    <i>
      <x v="338"/>
    </i>
    <i>
      <x v="90"/>
    </i>
    <i>
      <x v="342"/>
    </i>
    <i>
      <x v="91"/>
    </i>
    <i>
      <x v="346"/>
    </i>
    <i>
      <x v="92"/>
    </i>
    <i>
      <x v="350"/>
    </i>
    <i>
      <x v="93"/>
    </i>
    <i>
      <x v="181"/>
    </i>
    <i>
      <x v="94"/>
    </i>
    <i>
      <x v="183"/>
    </i>
    <i>
      <x v="95"/>
    </i>
    <i>
      <x v="185"/>
    </i>
    <i>
      <x v="96"/>
    </i>
    <i>
      <x v="187"/>
    </i>
    <i>
      <x v="97"/>
    </i>
    <i>
      <x v="189"/>
    </i>
    <i>
      <x v="98"/>
    </i>
    <i>
      <x v="191"/>
    </i>
    <i>
      <x v="99"/>
    </i>
    <i>
      <x v="193"/>
    </i>
    <i>
      <x v="100"/>
    </i>
    <i>
      <x v="195"/>
    </i>
    <i>
      <x v="101"/>
    </i>
    <i>
      <x v="197"/>
    </i>
    <i>
      <x v="102"/>
    </i>
    <i>
      <x v="199"/>
    </i>
    <i>
      <x v="103"/>
    </i>
    <i>
      <x v="201"/>
    </i>
    <i>
      <x v="104"/>
    </i>
    <i>
      <x v="203"/>
    </i>
    <i>
      <x v="105"/>
    </i>
    <i>
      <x v="205"/>
    </i>
    <i>
      <x v="106"/>
    </i>
    <i>
      <x v="207"/>
    </i>
    <i>
      <x v="107"/>
    </i>
    <i>
      <x v="209"/>
    </i>
    <i>
      <x v="108"/>
    </i>
    <i>
      <x v="211"/>
    </i>
    <i>
      <x v="109"/>
    </i>
    <i>
      <x v="213"/>
    </i>
    <i>
      <x v="110"/>
    </i>
    <i>
      <x v="215"/>
    </i>
    <i>
      <x v="111"/>
    </i>
    <i>
      <x v="217"/>
    </i>
    <i>
      <x v="112"/>
    </i>
    <i>
      <x v="219"/>
    </i>
    <i>
      <x v="113"/>
    </i>
    <i>
      <x v="221"/>
    </i>
    <i>
      <x v="114"/>
    </i>
    <i>
      <x v="223"/>
    </i>
    <i>
      <x v="115"/>
    </i>
    <i>
      <x v="225"/>
    </i>
    <i>
      <x v="116"/>
    </i>
    <i>
      <x v="227"/>
    </i>
    <i>
      <x v="117"/>
    </i>
    <i>
      <x v="229"/>
    </i>
    <i>
      <x v="118"/>
    </i>
    <i>
      <x v="231"/>
    </i>
    <i>
      <x v="119"/>
    </i>
    <i>
      <x v="233"/>
    </i>
    <i>
      <x v="120"/>
    </i>
    <i>
      <x v="235"/>
    </i>
    <i>
      <x v="121"/>
    </i>
    <i>
      <x v="237"/>
    </i>
    <i>
      <x v="122"/>
    </i>
    <i>
      <x v="239"/>
    </i>
    <i>
      <x v="123"/>
    </i>
    <i>
      <x v="241"/>
    </i>
    <i>
      <x v="124"/>
    </i>
    <i>
      <x v="243"/>
    </i>
    <i>
      <x v="125"/>
    </i>
    <i>
      <x v="245"/>
    </i>
    <i>
      <x v="3"/>
    </i>
    <i>
      <x v="247"/>
    </i>
    <i>
      <x v="127"/>
    </i>
    <i>
      <x v="249"/>
    </i>
    <i>
      <x v="128"/>
    </i>
    <i>
      <x v="251"/>
    </i>
    <i>
      <x v="129"/>
    </i>
    <i>
      <x v="253"/>
    </i>
    <i>
      <x v="130"/>
    </i>
    <i>
      <x v="255"/>
    </i>
    <i>
      <x v="131"/>
    </i>
    <i>
      <x v="257"/>
    </i>
    <i>
      <x v="4"/>
    </i>
    <i>
      <x v="259"/>
    </i>
    <i>
      <x v="133"/>
    </i>
    <i>
      <x v="261"/>
    </i>
    <i>
      <x v="134"/>
    </i>
    <i>
      <x v="263"/>
    </i>
    <i>
      <x v="135"/>
    </i>
    <i>
      <x v="265"/>
    </i>
    <i>
      <x v="5"/>
    </i>
    <i>
      <x v="267"/>
    </i>
    <i>
      <x v="137"/>
    </i>
    <i>
      <x v="269"/>
    </i>
    <i>
      <x v="138"/>
    </i>
    <i>
      <x v="271"/>
    </i>
    <i>
      <x v="139"/>
    </i>
    <i>
      <x v="273"/>
    </i>
    <i>
      <x v="140"/>
    </i>
    <i>
      <x v="275"/>
    </i>
    <i>
      <x v="141"/>
    </i>
    <i>
      <x v="277"/>
    </i>
    <i>
      <x v="142"/>
    </i>
    <i>
      <x v="279"/>
    </i>
    <i>
      <x v="143"/>
    </i>
    <i>
      <x v="281"/>
    </i>
    <i>
      <x v="144"/>
    </i>
    <i>
      <x v="283"/>
    </i>
    <i>
      <x v="145"/>
    </i>
    <i>
      <x v="285"/>
    </i>
    <i>
      <x v="146"/>
    </i>
    <i>
      <x v="287"/>
    </i>
    <i>
      <x v="147"/>
    </i>
    <i>
      <x v="289"/>
    </i>
    <i>
      <x v="148"/>
    </i>
    <i>
      <x v="291"/>
    </i>
    <i>
      <x v="149"/>
    </i>
    <i>
      <x v="293"/>
    </i>
    <i>
      <x v="150"/>
    </i>
    <i>
      <x v="295"/>
    </i>
    <i>
      <x v="151"/>
    </i>
    <i>
      <x v="297"/>
    </i>
    <i>
      <x v="152"/>
    </i>
    <i>
      <x v="299"/>
    </i>
    <i>
      <x v="153"/>
    </i>
    <i>
      <x v="301"/>
    </i>
    <i>
      <x v="154"/>
    </i>
    <i>
      <x v="303"/>
    </i>
    <i>
      <x v="155"/>
    </i>
    <i>
      <x v="305"/>
    </i>
    <i>
      <x v="156"/>
    </i>
    <i>
      <x v="307"/>
    </i>
    <i>
      <x v="157"/>
    </i>
    <i>
      <x v="309"/>
    </i>
    <i>
      <x v="158"/>
    </i>
    <i>
      <x v="311"/>
    </i>
    <i>
      <x v="159"/>
    </i>
    <i>
      <x v="313"/>
    </i>
    <i>
      <x v="160"/>
    </i>
    <i>
      <x v="315"/>
    </i>
    <i>
      <x v="161"/>
    </i>
    <i>
      <x v="317"/>
    </i>
    <i>
      <x v="162"/>
    </i>
    <i>
      <x v="319"/>
    </i>
    <i>
      <x v="163"/>
    </i>
    <i>
      <x v="321"/>
    </i>
    <i>
      <x v="164"/>
    </i>
    <i>
      <x v="323"/>
    </i>
    <i>
      <x v="6"/>
    </i>
    <i>
      <x v="325"/>
    </i>
    <i>
      <x v="166"/>
    </i>
    <i>
      <x v="327"/>
    </i>
    <i>
      <x v="167"/>
    </i>
    <i>
      <x v="329"/>
    </i>
    <i>
      <x v="168"/>
    </i>
    <i>
      <x v="331"/>
    </i>
    <i>
      <x v="169"/>
    </i>
    <i>
      <x v="333"/>
    </i>
    <i>
      <x v="170"/>
    </i>
    <i>
      <x v="335"/>
    </i>
    <i>
      <x v="171"/>
    </i>
    <i>
      <x v="337"/>
    </i>
    <i>
      <x v="172"/>
    </i>
    <i>
      <x v="339"/>
    </i>
    <i>
      <x v="173"/>
    </i>
    <i>
      <x v="341"/>
    </i>
    <i>
      <x v="174"/>
    </i>
    <i>
      <x v="343"/>
    </i>
    <i>
      <x v="351"/>
    </i>
    <i>
      <x v="345"/>
    </i>
    <i>
      <x v="353"/>
    </i>
    <i>
      <x v="347"/>
    </i>
    <i>
      <x v="355"/>
    </i>
    <i>
      <x v="349"/>
    </i>
    <i>
      <x v="178"/>
    </i>
    <i>
      <x v="9"/>
    </i>
    <i>
      <x v="179"/>
    </i>
    <i>
      <x v="175"/>
    </i>
    <i>
      <x v="354"/>
    </i>
    <i>
      <x v="176"/>
    </i>
    <i>
      <x/>
    </i>
    <i>
      <x v="177"/>
    </i>
    <i>
      <x v="1420"/>
    </i>
    <i t="grand">
      <x/>
    </i>
  </rowItems>
  <colItems count="1">
    <i/>
  </colItems>
  <dataFields count="1">
    <dataField name="Count of Produc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B1:E1499" totalsRowShown="0" headerRowDxfId="14">
  <autoFilter ref="B1:E1499"/>
  <tableColumns count="4">
    <tableColumn id="2" name="Product_ID"/>
    <tableColumn id="3" name="user"/>
    <tableColumn id="6" name="Date/ timestamp" dataDxfId="13"/>
    <tableColumn id="5" name="titl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F1:J1498" totalsRowShown="0" headerRowDxfId="12">
  <autoFilter ref="F1:J1498"/>
  <tableColumns count="5">
    <tableColumn id="1" name="extension"/>
    <tableColumn id="2" name="is_helpful"/>
    <tableColumn id="3" name="rating"/>
    <tableColumn id="4" name="review"/>
    <tableColumn id="5" name="category"/>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A515" totalsRowShown="0" headerRowDxfId="11">
  <autoFilter ref="A1:A515"/>
  <tableColumns count="1">
    <tableColumn id="1" name="User_Id"/>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539:A684" totalsRowShown="0">
  <autoFilter ref="A539:A684"/>
  <tableColumns count="1">
    <tableColumn id="1" name="Column1"/>
  </tableColumns>
  <tableStyleInfo name="TableStyleMedium2" showFirstColumn="0" showLastColumn="0" showRowStripes="1" showColumnStripes="0"/>
</table>
</file>

<file path=xl/tables/table5.xml><?xml version="1.0" encoding="utf-8"?>
<table xmlns="http://schemas.openxmlformats.org/spreadsheetml/2006/main" id="4" name="Table4" displayName="Table4" ref="A1:F1444" totalsRowShown="0" headerRowDxfId="10" dataDxfId="9">
  <autoFilter ref="A1:F1444"/>
  <tableColumns count="6">
    <tableColumn id="1" name="User_id"/>
    <tableColumn id="2" name="Product_ID" dataDxfId="8"/>
    <tableColumn id="9" name="rating" dataDxfId="7"/>
    <tableColumn id="4" name="date/timestamp" dataDxfId="6"/>
    <tableColumn id="6" name="category" dataDxfId="5"/>
    <tableColumn id="8" name="review" dataDxfId="4"/>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G1:K1444" totalsRowShown="0" headerRowDxfId="3">
  <autoFilter ref="G1:K1444"/>
  <tableColumns count="5">
    <tableColumn id="1" name="Is_complete">
      <calculatedColumnFormula>IF(AND(A2&lt;&gt;"", B2&lt;&gt;"", C2&lt;&gt;"", D2&lt;&gt;"", E2&lt;&gt;"", F2&lt;&gt;""), "Complete", "Incomplete")</calculatedColumnFormula>
    </tableColumn>
    <tableColumn id="2" name="Valid_rating">
      <calculatedColumnFormula>IF(AND(C2&gt;=1, C2&lt;=5), "Valid", "Invalid")</calculatedColumnFormula>
    </tableColumn>
    <tableColumn id="3" name="Rating_category">
      <calculatedColumnFormula>IF(C2&gt;=4, "High(4-5)", IF(C2&gt;=3, "Medium(3)", "Low(1-2)"))</calculatedColumnFormula>
    </tableColumn>
    <tableColumn id="4" name="Standardized user_id" dataDxfId="2">
      <calculatedColumnFormula>TRIM(UPPER(A2))</calculatedColumnFormula>
    </tableColumn>
    <tableColumn id="5" name="User Type" dataDxfId="1">
      <calculatedColumnFormula>IF(COUNTIF(Data_cleaning!$A:$A, A2)&gt;10, "Power User", IF(COUNTIF(Data_cleaning!$A:$A, A2)&gt;5, "Regular User", IF(COUNTIF(Data_cleaning!$A:$A, A2)&gt;1, "Casual User", "One-Time User")))</calculatedColumnFormula>
    </tableColumn>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L1:O1444" totalsRowShown="0" headerRowDxfId="0">
  <autoFilter ref="L1:O1444"/>
  <tableColumns count="4">
    <tableColumn id="1" name="Year">
      <calculatedColumnFormula>YEAR(Table4[[#This Row],[date/timestamp]])</calculatedColumnFormula>
    </tableColumn>
    <tableColumn id="2" name="Month">
      <calculatedColumnFormula>MONTH(Table4[[#This Row],[date/timestamp]])</calculatedColumnFormula>
    </tableColumn>
    <tableColumn id="3" name="Month name">
      <calculatedColumnFormula>TEXT(Table4[[#This Row],[date/timestamp]], "MMMM")</calculatedColumnFormula>
    </tableColumn>
    <tableColumn id="4" name="Quarter">
      <calculatedColumnFormula>"Q"&amp;INT((MONTH(D2)-1)/3)+1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cseweb.ucsd.edu/jmcauley/datas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99"/>
  <sheetViews>
    <sheetView zoomScale="53" zoomScaleNormal="80" workbookViewId="0">
      <selection activeCell="B552" sqref="B552"/>
    </sheetView>
  </sheetViews>
  <sheetFormatPr defaultRowHeight="14.5" x14ac:dyDescent="0.35"/>
  <cols>
    <col min="1" max="1" width="37.90625" bestFit="1" customWidth="1"/>
    <col min="2" max="2" width="22.90625" customWidth="1"/>
    <col min="3" max="3" width="12.54296875" customWidth="1"/>
    <col min="4" max="4" width="16.7265625" customWidth="1"/>
    <col min="5" max="5" width="28" customWidth="1"/>
    <col min="6" max="6" width="17.81640625" customWidth="1"/>
    <col min="7" max="7" width="10" customWidth="1"/>
    <col min="8" max="8" width="8.7265625" customWidth="1"/>
    <col min="9" max="9" width="11.1796875" customWidth="1"/>
    <col min="10" max="10" width="15.36328125" customWidth="1"/>
    <col min="11" max="11" width="255.6328125" bestFit="1" customWidth="1"/>
    <col min="12" max="12" width="10.36328125" customWidth="1"/>
  </cols>
  <sheetData>
    <row r="1" spans="1:10" s="2" customFormat="1" x14ac:dyDescent="0.35">
      <c r="A1" s="2" t="s">
        <v>7150</v>
      </c>
      <c r="B1" s="2" t="s">
        <v>5651</v>
      </c>
      <c r="C1" s="2" t="s">
        <v>0</v>
      </c>
      <c r="D1" s="2" t="s">
        <v>7154</v>
      </c>
      <c r="E1" s="2" t="s">
        <v>2</v>
      </c>
      <c r="F1" s="2" t="s">
        <v>3</v>
      </c>
      <c r="G1" s="2" t="s">
        <v>4</v>
      </c>
      <c r="H1" s="2" t="s">
        <v>5</v>
      </c>
      <c r="I1" s="2" t="s">
        <v>6</v>
      </c>
      <c r="J1" s="2" t="s">
        <v>7</v>
      </c>
    </row>
    <row r="2" spans="1:10" x14ac:dyDescent="0.35">
      <c r="A2" t="s">
        <v>9</v>
      </c>
      <c r="B2" t="s">
        <v>5652</v>
      </c>
      <c r="C2" t="s">
        <v>5648</v>
      </c>
      <c r="D2" s="7">
        <v>45658.157650462963</v>
      </c>
      <c r="E2" t="s">
        <v>10</v>
      </c>
      <c r="F2" t="s">
        <v>11</v>
      </c>
      <c r="G2">
        <v>87</v>
      </c>
      <c r="H2">
        <v>5</v>
      </c>
      <c r="I2" t="s">
        <v>7151</v>
      </c>
      <c r="J2" t="s">
        <v>12</v>
      </c>
    </row>
    <row r="3" spans="1:10" x14ac:dyDescent="0.35">
      <c r="A3" t="s">
        <v>14</v>
      </c>
      <c r="B3" t="s">
        <v>5653</v>
      </c>
      <c r="C3" t="s">
        <v>13</v>
      </c>
      <c r="D3" s="7">
        <v>45658.222094907411</v>
      </c>
      <c r="E3" t="s">
        <v>15</v>
      </c>
      <c r="F3" t="s">
        <v>11</v>
      </c>
      <c r="G3">
        <v>119</v>
      </c>
      <c r="H3">
        <v>5</v>
      </c>
      <c r="I3" t="s">
        <v>7152</v>
      </c>
      <c r="J3" t="s">
        <v>12</v>
      </c>
    </row>
    <row r="4" spans="1:10" x14ac:dyDescent="0.35">
      <c r="A4" t="s">
        <v>17</v>
      </c>
      <c r="B4" t="s">
        <v>5654</v>
      </c>
      <c r="C4" t="s">
        <v>16</v>
      </c>
      <c r="D4" s="7">
        <v>45658.447025462963</v>
      </c>
      <c r="E4" t="s">
        <v>18</v>
      </c>
      <c r="F4" t="s">
        <v>11</v>
      </c>
      <c r="G4">
        <v>87</v>
      </c>
      <c r="H4">
        <v>4</v>
      </c>
      <c r="I4" t="s">
        <v>19</v>
      </c>
      <c r="J4" t="s">
        <v>12</v>
      </c>
    </row>
    <row r="5" spans="1:10" x14ac:dyDescent="0.35">
      <c r="A5" t="s">
        <v>21</v>
      </c>
      <c r="B5" t="s">
        <v>5655</v>
      </c>
      <c r="C5" t="s">
        <v>20</v>
      </c>
      <c r="D5" s="7">
        <v>45658.656817129631</v>
      </c>
      <c r="E5" t="s">
        <v>22</v>
      </c>
      <c r="F5" t="s">
        <v>11</v>
      </c>
      <c r="G5" t="s">
        <v>23</v>
      </c>
      <c r="H5">
        <v>5</v>
      </c>
      <c r="I5" t="s">
        <v>24</v>
      </c>
      <c r="J5" t="s">
        <v>12</v>
      </c>
    </row>
    <row r="6" spans="1:10" x14ac:dyDescent="0.35">
      <c r="A6" t="s">
        <v>26</v>
      </c>
      <c r="B6" t="s">
        <v>5656</v>
      </c>
      <c r="C6" t="s">
        <v>25</v>
      </c>
      <c r="D6" s="7">
        <v>45658.837060185186</v>
      </c>
      <c r="E6" t="s">
        <v>27</v>
      </c>
      <c r="F6" t="s">
        <v>11</v>
      </c>
      <c r="G6" t="s">
        <v>23</v>
      </c>
      <c r="H6">
        <v>5</v>
      </c>
      <c r="I6" t="s">
        <v>28</v>
      </c>
      <c r="J6" t="s">
        <v>12</v>
      </c>
    </row>
    <row r="7" spans="1:10" x14ac:dyDescent="0.35">
      <c r="A7" t="s">
        <v>30</v>
      </c>
      <c r="B7" t="s">
        <v>5657</v>
      </c>
      <c r="C7" t="s">
        <v>29</v>
      </c>
      <c r="D7" s="7">
        <v>45658.996238425927</v>
      </c>
      <c r="E7" t="s">
        <v>31</v>
      </c>
      <c r="F7" t="s">
        <v>11</v>
      </c>
      <c r="H7">
        <v>5</v>
      </c>
      <c r="I7" t="s">
        <v>32</v>
      </c>
      <c r="J7" t="s">
        <v>12</v>
      </c>
    </row>
    <row r="8" spans="1:10" x14ac:dyDescent="0.35">
      <c r="A8" t="s">
        <v>34</v>
      </c>
      <c r="B8" t="s">
        <v>5658</v>
      </c>
      <c r="C8" t="s">
        <v>33</v>
      </c>
      <c r="D8" s="7">
        <v>45659.039143518516</v>
      </c>
      <c r="E8" t="s">
        <v>35</v>
      </c>
      <c r="F8" t="s">
        <v>11</v>
      </c>
      <c r="G8">
        <v>28</v>
      </c>
      <c r="H8">
        <v>5</v>
      </c>
      <c r="I8" t="s">
        <v>36</v>
      </c>
      <c r="J8" t="s">
        <v>12</v>
      </c>
    </row>
    <row r="9" spans="1:10" x14ac:dyDescent="0.35">
      <c r="A9" t="s">
        <v>38</v>
      </c>
      <c r="B9" t="s">
        <v>5659</v>
      </c>
      <c r="C9" t="s">
        <v>37</v>
      </c>
      <c r="D9" s="7">
        <v>45659.260347222225</v>
      </c>
      <c r="E9" t="s">
        <v>39</v>
      </c>
      <c r="F9" t="s">
        <v>11</v>
      </c>
      <c r="G9" t="s">
        <v>23</v>
      </c>
      <c r="H9">
        <v>5</v>
      </c>
      <c r="I9" t="s">
        <v>40</v>
      </c>
      <c r="J9" t="s">
        <v>12</v>
      </c>
    </row>
    <row r="10" spans="1:10" x14ac:dyDescent="0.35">
      <c r="A10" t="s">
        <v>42</v>
      </c>
      <c r="B10" t="s">
        <v>5660</v>
      </c>
      <c r="C10" t="s">
        <v>41</v>
      </c>
      <c r="D10" s="7">
        <v>45659.377002314817</v>
      </c>
      <c r="E10" t="s">
        <v>43</v>
      </c>
      <c r="F10" t="s">
        <v>11</v>
      </c>
      <c r="H10">
        <v>5</v>
      </c>
      <c r="I10" t="s">
        <v>44</v>
      </c>
      <c r="J10" t="s">
        <v>12</v>
      </c>
    </row>
    <row r="11" spans="1:10" x14ac:dyDescent="0.35">
      <c r="A11" t="s">
        <v>46</v>
      </c>
      <c r="B11" t="s">
        <v>5661</v>
      </c>
      <c r="C11" t="s">
        <v>45</v>
      </c>
      <c r="D11" s="7">
        <v>45660.153391203705</v>
      </c>
      <c r="E11" t="s">
        <v>47</v>
      </c>
      <c r="F11" t="s">
        <v>11</v>
      </c>
      <c r="H11">
        <v>4</v>
      </c>
      <c r="I11" t="s">
        <v>48</v>
      </c>
      <c r="J11" t="s">
        <v>12</v>
      </c>
    </row>
    <row r="12" spans="1:10" x14ac:dyDescent="0.35">
      <c r="A12" t="s">
        <v>50</v>
      </c>
      <c r="B12" t="s">
        <v>5662</v>
      </c>
      <c r="C12" t="s">
        <v>49</v>
      </c>
      <c r="D12" s="7">
        <v>45660.289803240739</v>
      </c>
      <c r="E12" t="s">
        <v>51</v>
      </c>
      <c r="F12" t="s">
        <v>11</v>
      </c>
      <c r="G12">
        <v>48</v>
      </c>
      <c r="H12">
        <v>5</v>
      </c>
      <c r="I12" t="s">
        <v>52</v>
      </c>
      <c r="J12" t="s">
        <v>53</v>
      </c>
    </row>
    <row r="13" spans="1:10" x14ac:dyDescent="0.35">
      <c r="A13" t="s">
        <v>55</v>
      </c>
      <c r="B13" t="s">
        <v>5663</v>
      </c>
      <c r="C13" t="s">
        <v>54</v>
      </c>
      <c r="D13" s="7">
        <v>45660.523865740739</v>
      </c>
      <c r="E13" t="s">
        <v>56</v>
      </c>
      <c r="F13" t="s">
        <v>11</v>
      </c>
      <c r="G13">
        <v>2</v>
      </c>
      <c r="H13">
        <v>5</v>
      </c>
      <c r="I13" t="s">
        <v>57</v>
      </c>
      <c r="J13" t="s">
        <v>53</v>
      </c>
    </row>
    <row r="14" spans="1:10" x14ac:dyDescent="0.35">
      <c r="A14" t="s">
        <v>59</v>
      </c>
      <c r="B14" t="s">
        <v>5664</v>
      </c>
      <c r="C14" t="s">
        <v>58</v>
      </c>
      <c r="D14" s="7">
        <v>45660.792638888888</v>
      </c>
      <c r="E14" t="s">
        <v>60</v>
      </c>
      <c r="F14" t="s">
        <v>11</v>
      </c>
      <c r="G14">
        <v>3</v>
      </c>
      <c r="H14">
        <v>5</v>
      </c>
      <c r="I14" t="s">
        <v>61</v>
      </c>
      <c r="J14" t="s">
        <v>53</v>
      </c>
    </row>
    <row r="15" spans="1:10" x14ac:dyDescent="0.35">
      <c r="A15" t="s">
        <v>63</v>
      </c>
      <c r="B15" t="s">
        <v>5665</v>
      </c>
      <c r="C15" t="s">
        <v>62</v>
      </c>
      <c r="D15" s="7">
        <v>45661.038182870368</v>
      </c>
      <c r="E15" t="s">
        <v>64</v>
      </c>
      <c r="F15" t="s">
        <v>11</v>
      </c>
      <c r="G15">
        <v>96</v>
      </c>
      <c r="H15">
        <v>5</v>
      </c>
      <c r="I15" t="s">
        <v>65</v>
      </c>
      <c r="J15" t="s">
        <v>53</v>
      </c>
    </row>
    <row r="16" spans="1:10" x14ac:dyDescent="0.35">
      <c r="A16" t="s">
        <v>67</v>
      </c>
      <c r="B16" t="s">
        <v>5666</v>
      </c>
      <c r="C16" t="s">
        <v>66</v>
      </c>
      <c r="D16" s="7">
        <v>45661.144930555558</v>
      </c>
      <c r="E16" t="s">
        <v>68</v>
      </c>
      <c r="F16" t="s">
        <v>11</v>
      </c>
      <c r="G16">
        <v>39</v>
      </c>
      <c r="H16">
        <v>5</v>
      </c>
      <c r="I16" t="s">
        <v>69</v>
      </c>
      <c r="J16" t="s">
        <v>53</v>
      </c>
    </row>
    <row r="17" spans="1:10" x14ac:dyDescent="0.35">
      <c r="A17" t="s">
        <v>71</v>
      </c>
      <c r="B17" t="s">
        <v>5667</v>
      </c>
      <c r="C17" t="s">
        <v>70</v>
      </c>
      <c r="D17" s="7">
        <v>45661.617754629631</v>
      </c>
      <c r="E17" t="s">
        <v>72</v>
      </c>
      <c r="F17" t="s">
        <v>11</v>
      </c>
      <c r="H17">
        <v>4</v>
      </c>
      <c r="I17" t="s">
        <v>73</v>
      </c>
      <c r="J17" t="s">
        <v>53</v>
      </c>
    </row>
    <row r="18" spans="1:10" x14ac:dyDescent="0.35">
      <c r="A18" t="s">
        <v>75</v>
      </c>
      <c r="B18" t="s">
        <v>5668</v>
      </c>
      <c r="C18" t="s">
        <v>74</v>
      </c>
      <c r="D18" s="7">
        <v>45661.649594907409</v>
      </c>
      <c r="E18" t="s">
        <v>76</v>
      </c>
      <c r="F18" t="s">
        <v>11</v>
      </c>
      <c r="G18">
        <v>2</v>
      </c>
      <c r="H18">
        <v>5</v>
      </c>
      <c r="I18" t="s">
        <v>77</v>
      </c>
      <c r="J18" t="s">
        <v>53</v>
      </c>
    </row>
    <row r="19" spans="1:10" x14ac:dyDescent="0.35">
      <c r="A19" t="s">
        <v>79</v>
      </c>
      <c r="B19" t="s">
        <v>5669</v>
      </c>
      <c r="C19" t="s">
        <v>78</v>
      </c>
      <c r="D19" s="7">
        <v>45661.755335648151</v>
      </c>
      <c r="E19" t="s">
        <v>80</v>
      </c>
      <c r="F19" t="s">
        <v>11</v>
      </c>
      <c r="H19">
        <v>5</v>
      </c>
      <c r="I19" t="s">
        <v>81</v>
      </c>
      <c r="J19" t="s">
        <v>53</v>
      </c>
    </row>
    <row r="20" spans="1:10" x14ac:dyDescent="0.35">
      <c r="A20" t="s">
        <v>83</v>
      </c>
      <c r="B20" t="s">
        <v>5670</v>
      </c>
      <c r="C20" t="s">
        <v>82</v>
      </c>
      <c r="D20" s="7">
        <v>45661.942291666666</v>
      </c>
      <c r="E20" t="s">
        <v>84</v>
      </c>
      <c r="F20" t="s">
        <v>11</v>
      </c>
      <c r="H20">
        <v>5</v>
      </c>
      <c r="I20" t="s">
        <v>85</v>
      </c>
      <c r="J20" t="s">
        <v>53</v>
      </c>
    </row>
    <row r="21" spans="1:10" x14ac:dyDescent="0.35">
      <c r="A21" t="s">
        <v>87</v>
      </c>
      <c r="B21" t="s">
        <v>5671</v>
      </c>
      <c r="C21" t="s">
        <v>86</v>
      </c>
      <c r="D21" s="7">
        <v>45662.458784722221</v>
      </c>
      <c r="E21" t="s">
        <v>88</v>
      </c>
      <c r="F21" t="s">
        <v>11</v>
      </c>
      <c r="H21">
        <v>5</v>
      </c>
      <c r="I21" t="s">
        <v>89</v>
      </c>
      <c r="J21" t="s">
        <v>53</v>
      </c>
    </row>
    <row r="22" spans="1:10" x14ac:dyDescent="0.35">
      <c r="A22" t="s">
        <v>91</v>
      </c>
      <c r="B22" t="s">
        <v>5672</v>
      </c>
      <c r="C22" t="s">
        <v>90</v>
      </c>
      <c r="D22" s="7">
        <v>45662.763402777775</v>
      </c>
      <c r="E22" t="s">
        <v>92</v>
      </c>
      <c r="F22" t="s">
        <v>11</v>
      </c>
      <c r="H22">
        <v>5</v>
      </c>
      <c r="I22" t="s">
        <v>93</v>
      </c>
      <c r="J22" t="s">
        <v>53</v>
      </c>
    </row>
    <row r="23" spans="1:10" x14ac:dyDescent="0.35">
      <c r="A23" t="s">
        <v>95</v>
      </c>
      <c r="B23" t="s">
        <v>5673</v>
      </c>
      <c r="C23" t="s">
        <v>94</v>
      </c>
      <c r="D23" s="7">
        <v>45662.913599537038</v>
      </c>
      <c r="E23" t="s">
        <v>96</v>
      </c>
      <c r="F23" t="s">
        <v>11</v>
      </c>
      <c r="H23">
        <v>5</v>
      </c>
      <c r="I23" t="s">
        <v>97</v>
      </c>
      <c r="J23" t="s">
        <v>53</v>
      </c>
    </row>
    <row r="24" spans="1:10" x14ac:dyDescent="0.35">
      <c r="A24" t="s">
        <v>99</v>
      </c>
      <c r="B24" t="s">
        <v>5674</v>
      </c>
      <c r="C24" t="s">
        <v>98</v>
      </c>
      <c r="D24" s="7">
        <v>45663.310624999998</v>
      </c>
      <c r="E24" t="s">
        <v>100</v>
      </c>
      <c r="F24" t="s">
        <v>11</v>
      </c>
      <c r="H24">
        <v>5</v>
      </c>
      <c r="I24" t="s">
        <v>101</v>
      </c>
      <c r="J24" t="s">
        <v>53</v>
      </c>
    </row>
    <row r="25" spans="1:10" x14ac:dyDescent="0.35">
      <c r="A25" t="s">
        <v>103</v>
      </c>
      <c r="B25" t="s">
        <v>5675</v>
      </c>
      <c r="C25" t="s">
        <v>102</v>
      </c>
      <c r="D25" s="7">
        <v>45663.494675925926</v>
      </c>
      <c r="E25" t="s">
        <v>104</v>
      </c>
      <c r="F25" t="s">
        <v>11</v>
      </c>
      <c r="H25">
        <v>5</v>
      </c>
      <c r="I25" t="s">
        <v>105</v>
      </c>
      <c r="J25" t="s">
        <v>53</v>
      </c>
    </row>
    <row r="26" spans="1:10" x14ac:dyDescent="0.35">
      <c r="A26" t="s">
        <v>107</v>
      </c>
      <c r="B26" t="s">
        <v>5676</v>
      </c>
      <c r="C26" t="s">
        <v>106</v>
      </c>
      <c r="D26" s="7">
        <v>45663.731377314813</v>
      </c>
      <c r="E26" t="s">
        <v>108</v>
      </c>
      <c r="F26" t="s">
        <v>11</v>
      </c>
      <c r="G26" t="s">
        <v>23</v>
      </c>
      <c r="H26">
        <v>5</v>
      </c>
      <c r="I26" t="s">
        <v>109</v>
      </c>
      <c r="J26" t="s">
        <v>53</v>
      </c>
    </row>
    <row r="27" spans="1:10" x14ac:dyDescent="0.35">
      <c r="A27" t="s">
        <v>111</v>
      </c>
      <c r="B27" t="s">
        <v>5677</v>
      </c>
      <c r="C27" t="s">
        <v>110</v>
      </c>
      <c r="D27" s="7">
        <v>45663.960405092592</v>
      </c>
      <c r="E27" t="s">
        <v>112</v>
      </c>
      <c r="F27" t="s">
        <v>11</v>
      </c>
      <c r="H27">
        <v>5</v>
      </c>
      <c r="I27" t="s">
        <v>113</v>
      </c>
      <c r="J27" t="s">
        <v>53</v>
      </c>
    </row>
    <row r="28" spans="1:10" x14ac:dyDescent="0.35">
      <c r="A28" t="s">
        <v>115</v>
      </c>
      <c r="B28" t="s">
        <v>5678</v>
      </c>
      <c r="C28" t="s">
        <v>114</v>
      </c>
      <c r="D28" s="7">
        <v>45664.696608796294</v>
      </c>
      <c r="E28" t="s">
        <v>116</v>
      </c>
      <c r="F28" t="s">
        <v>11</v>
      </c>
      <c r="H28">
        <v>4</v>
      </c>
      <c r="I28" t="s">
        <v>117</v>
      </c>
      <c r="J28" t="s">
        <v>53</v>
      </c>
    </row>
    <row r="29" spans="1:10" x14ac:dyDescent="0.35">
      <c r="A29" t="s">
        <v>119</v>
      </c>
      <c r="B29" t="s">
        <v>5679</v>
      </c>
      <c r="C29" t="s">
        <v>118</v>
      </c>
      <c r="D29" s="7">
        <v>45665.527719907404</v>
      </c>
      <c r="E29" t="s">
        <v>120</v>
      </c>
      <c r="F29" t="s">
        <v>11</v>
      </c>
      <c r="H29">
        <v>5</v>
      </c>
      <c r="I29" t="s">
        <v>121</v>
      </c>
      <c r="J29" t="s">
        <v>53</v>
      </c>
    </row>
    <row r="30" spans="1:10" x14ac:dyDescent="0.35">
      <c r="A30" t="s">
        <v>123</v>
      </c>
      <c r="B30" t="s">
        <v>5680</v>
      </c>
      <c r="C30" t="s">
        <v>122</v>
      </c>
      <c r="D30" s="7">
        <v>45665.564016203702</v>
      </c>
      <c r="E30" t="s">
        <v>124</v>
      </c>
      <c r="F30" t="s">
        <v>11</v>
      </c>
      <c r="G30" t="s">
        <v>23</v>
      </c>
      <c r="H30">
        <v>4</v>
      </c>
      <c r="I30" t="s">
        <v>125</v>
      </c>
      <c r="J30" t="s">
        <v>53</v>
      </c>
    </row>
    <row r="31" spans="1:10" x14ac:dyDescent="0.35">
      <c r="A31" t="s">
        <v>127</v>
      </c>
      <c r="B31" t="s">
        <v>5681</v>
      </c>
      <c r="C31" t="s">
        <v>126</v>
      </c>
      <c r="D31" s="7">
        <v>45665.585451388892</v>
      </c>
      <c r="E31" t="s">
        <v>128</v>
      </c>
      <c r="F31" t="s">
        <v>11</v>
      </c>
      <c r="H31">
        <v>5</v>
      </c>
      <c r="I31" t="s">
        <v>129</v>
      </c>
      <c r="J31" t="s">
        <v>53</v>
      </c>
    </row>
    <row r="32" spans="1:10" x14ac:dyDescent="0.35">
      <c r="A32" t="s">
        <v>131</v>
      </c>
      <c r="B32" t="s">
        <v>5682</v>
      </c>
      <c r="C32" t="s">
        <v>130</v>
      </c>
      <c r="D32" s="7">
        <v>45665.914803240739</v>
      </c>
      <c r="E32" t="s">
        <v>132</v>
      </c>
      <c r="F32" t="s">
        <v>11</v>
      </c>
      <c r="H32">
        <v>5</v>
      </c>
      <c r="I32" t="s">
        <v>133</v>
      </c>
      <c r="J32" t="s">
        <v>53</v>
      </c>
    </row>
    <row r="33" spans="1:10" x14ac:dyDescent="0.35">
      <c r="A33" t="s">
        <v>134</v>
      </c>
      <c r="B33" t="s">
        <v>5683</v>
      </c>
      <c r="C33" t="s">
        <v>114</v>
      </c>
      <c r="D33" s="7">
        <v>45666.05672453704</v>
      </c>
      <c r="E33" t="s">
        <v>135</v>
      </c>
      <c r="F33" t="s">
        <v>11</v>
      </c>
      <c r="H33">
        <v>5</v>
      </c>
      <c r="I33" t="s">
        <v>136</v>
      </c>
      <c r="J33" t="s">
        <v>53</v>
      </c>
    </row>
    <row r="34" spans="1:10" x14ac:dyDescent="0.35">
      <c r="A34" t="s">
        <v>137</v>
      </c>
      <c r="B34" t="s">
        <v>5684</v>
      </c>
      <c r="C34" t="s">
        <v>114</v>
      </c>
      <c r="D34" s="7">
        <v>45666.168888888889</v>
      </c>
      <c r="E34" t="s">
        <v>138</v>
      </c>
      <c r="F34" t="s">
        <v>11</v>
      </c>
      <c r="H34">
        <v>5</v>
      </c>
      <c r="I34" t="s">
        <v>139</v>
      </c>
      <c r="J34" t="s">
        <v>53</v>
      </c>
    </row>
    <row r="35" spans="1:10" x14ac:dyDescent="0.35">
      <c r="A35" t="s">
        <v>141</v>
      </c>
      <c r="B35" t="s">
        <v>5685</v>
      </c>
      <c r="C35" t="s">
        <v>140</v>
      </c>
      <c r="D35" s="7">
        <v>45666.520486111112</v>
      </c>
      <c r="E35" t="s">
        <v>142</v>
      </c>
      <c r="F35" t="s">
        <v>11</v>
      </c>
      <c r="H35">
        <v>4</v>
      </c>
      <c r="I35" t="s">
        <v>143</v>
      </c>
      <c r="J35" t="s">
        <v>53</v>
      </c>
    </row>
    <row r="36" spans="1:10" x14ac:dyDescent="0.35">
      <c r="A36" t="s">
        <v>145</v>
      </c>
      <c r="B36" t="s">
        <v>5686</v>
      </c>
      <c r="C36" t="s">
        <v>144</v>
      </c>
      <c r="D36" s="7">
        <v>45667.190347222226</v>
      </c>
      <c r="E36" t="s">
        <v>146</v>
      </c>
      <c r="F36" t="s">
        <v>11</v>
      </c>
      <c r="H36">
        <v>3</v>
      </c>
      <c r="I36" t="s">
        <v>147</v>
      </c>
      <c r="J36" t="s">
        <v>53</v>
      </c>
    </row>
    <row r="37" spans="1:10" x14ac:dyDescent="0.35">
      <c r="A37" t="s">
        <v>149</v>
      </c>
      <c r="B37" t="s">
        <v>5687</v>
      </c>
      <c r="C37" t="s">
        <v>148</v>
      </c>
      <c r="D37" s="7">
        <v>45667.485879629632</v>
      </c>
      <c r="E37" t="s">
        <v>150</v>
      </c>
      <c r="F37" t="s">
        <v>11</v>
      </c>
      <c r="G37">
        <v>23</v>
      </c>
      <c r="H37">
        <v>5</v>
      </c>
      <c r="I37" t="s">
        <v>151</v>
      </c>
      <c r="J37" t="s">
        <v>53</v>
      </c>
    </row>
    <row r="38" spans="1:10" x14ac:dyDescent="0.35">
      <c r="A38" t="s">
        <v>153</v>
      </c>
      <c r="B38" t="s">
        <v>5688</v>
      </c>
      <c r="C38" t="s">
        <v>152</v>
      </c>
      <c r="D38" s="7">
        <v>45667.626064814816</v>
      </c>
      <c r="E38" t="s">
        <v>154</v>
      </c>
      <c r="F38" t="s">
        <v>11</v>
      </c>
      <c r="H38">
        <v>5</v>
      </c>
      <c r="I38" t="s">
        <v>155</v>
      </c>
      <c r="J38" t="s">
        <v>53</v>
      </c>
    </row>
    <row r="39" spans="1:10" x14ac:dyDescent="0.35">
      <c r="A39" t="s">
        <v>157</v>
      </c>
      <c r="B39" t="s">
        <v>5689</v>
      </c>
      <c r="C39" t="s">
        <v>156</v>
      </c>
      <c r="D39" s="7">
        <v>45667.713206018518</v>
      </c>
      <c r="E39" t="s">
        <v>158</v>
      </c>
      <c r="F39" t="s">
        <v>11</v>
      </c>
      <c r="G39">
        <v>5</v>
      </c>
      <c r="H39">
        <v>4</v>
      </c>
      <c r="I39" t="s">
        <v>159</v>
      </c>
      <c r="J39" t="s">
        <v>53</v>
      </c>
    </row>
    <row r="40" spans="1:10" x14ac:dyDescent="0.35">
      <c r="A40" t="s">
        <v>161</v>
      </c>
      <c r="B40" t="s">
        <v>5690</v>
      </c>
      <c r="C40" t="s">
        <v>160</v>
      </c>
      <c r="D40" s="7">
        <v>45667.972500000003</v>
      </c>
      <c r="E40" t="s">
        <v>162</v>
      </c>
      <c r="F40" t="s">
        <v>11</v>
      </c>
      <c r="G40" t="s">
        <v>23</v>
      </c>
      <c r="H40">
        <v>5</v>
      </c>
      <c r="I40" t="s">
        <v>163</v>
      </c>
      <c r="J40" t="s">
        <v>53</v>
      </c>
    </row>
    <row r="41" spans="1:10" x14ac:dyDescent="0.35">
      <c r="A41" t="s">
        <v>165</v>
      </c>
      <c r="B41" t="s">
        <v>5691</v>
      </c>
      <c r="C41" t="s">
        <v>164</v>
      </c>
      <c r="D41" s="7">
        <v>45668.044918981483</v>
      </c>
      <c r="E41" t="s">
        <v>27</v>
      </c>
      <c r="F41" t="s">
        <v>11</v>
      </c>
      <c r="H41">
        <v>5</v>
      </c>
      <c r="I41" t="s">
        <v>166</v>
      </c>
      <c r="J41" t="s">
        <v>53</v>
      </c>
    </row>
    <row r="42" spans="1:10" x14ac:dyDescent="0.35">
      <c r="A42" t="s">
        <v>168</v>
      </c>
      <c r="B42" t="s">
        <v>5692</v>
      </c>
      <c r="C42" t="s">
        <v>167</v>
      </c>
      <c r="D42" s="7">
        <v>45668.305543981478</v>
      </c>
      <c r="E42" t="s">
        <v>169</v>
      </c>
      <c r="F42" t="s">
        <v>11</v>
      </c>
      <c r="H42">
        <v>4</v>
      </c>
      <c r="I42" t="s">
        <v>170</v>
      </c>
      <c r="J42" t="s">
        <v>53</v>
      </c>
    </row>
    <row r="43" spans="1:10" x14ac:dyDescent="0.35">
      <c r="A43" t="s">
        <v>172</v>
      </c>
      <c r="B43" t="s">
        <v>5693</v>
      </c>
      <c r="C43" t="s">
        <v>171</v>
      </c>
      <c r="D43" s="7">
        <v>45668.472719907404</v>
      </c>
      <c r="E43" t="s">
        <v>173</v>
      </c>
      <c r="F43" t="s">
        <v>11</v>
      </c>
      <c r="H43">
        <v>4</v>
      </c>
      <c r="I43" t="s">
        <v>174</v>
      </c>
      <c r="J43" t="s">
        <v>53</v>
      </c>
    </row>
    <row r="44" spans="1:10" x14ac:dyDescent="0.35">
      <c r="A44" t="s">
        <v>176</v>
      </c>
      <c r="B44" t="s">
        <v>5694</v>
      </c>
      <c r="C44" t="s">
        <v>175</v>
      </c>
      <c r="D44" s="7">
        <v>45668.525381944448</v>
      </c>
      <c r="E44" t="s">
        <v>177</v>
      </c>
      <c r="F44" t="s">
        <v>11</v>
      </c>
      <c r="H44">
        <v>5</v>
      </c>
      <c r="I44" t="s">
        <v>178</v>
      </c>
      <c r="J44" t="s">
        <v>53</v>
      </c>
    </row>
    <row r="45" spans="1:10" x14ac:dyDescent="0.35">
      <c r="A45" t="s">
        <v>180</v>
      </c>
      <c r="B45" t="s">
        <v>5695</v>
      </c>
      <c r="C45" t="s">
        <v>179</v>
      </c>
      <c r="D45" s="7">
        <v>45668.718981481485</v>
      </c>
      <c r="E45" t="s">
        <v>181</v>
      </c>
      <c r="F45" t="s">
        <v>11</v>
      </c>
      <c r="H45">
        <v>5</v>
      </c>
      <c r="I45" t="s">
        <v>182</v>
      </c>
      <c r="J45" t="s">
        <v>53</v>
      </c>
    </row>
    <row r="46" spans="1:10" x14ac:dyDescent="0.35">
      <c r="A46" t="s">
        <v>184</v>
      </c>
      <c r="B46" t="s">
        <v>5696</v>
      </c>
      <c r="C46" t="s">
        <v>183</v>
      </c>
      <c r="D46" s="7">
        <v>45669.145972222221</v>
      </c>
      <c r="E46" t="s">
        <v>185</v>
      </c>
      <c r="F46" t="s">
        <v>11</v>
      </c>
      <c r="H46">
        <v>4</v>
      </c>
      <c r="I46" t="s">
        <v>186</v>
      </c>
      <c r="J46" t="s">
        <v>53</v>
      </c>
    </row>
    <row r="47" spans="1:10" x14ac:dyDescent="0.35">
      <c r="A47" t="s">
        <v>188</v>
      </c>
      <c r="B47" t="s">
        <v>5697</v>
      </c>
      <c r="C47" t="s">
        <v>187</v>
      </c>
      <c r="D47" s="7">
        <v>45669.211770833332</v>
      </c>
      <c r="E47" t="s">
        <v>189</v>
      </c>
      <c r="F47" t="s">
        <v>11</v>
      </c>
      <c r="H47">
        <v>5</v>
      </c>
      <c r="I47" t="s">
        <v>190</v>
      </c>
      <c r="J47" t="s">
        <v>53</v>
      </c>
    </row>
    <row r="48" spans="1:10" x14ac:dyDescent="0.35">
      <c r="A48" t="s">
        <v>192</v>
      </c>
      <c r="B48" t="s">
        <v>5698</v>
      </c>
      <c r="C48" t="s">
        <v>191</v>
      </c>
      <c r="D48" s="7">
        <v>45669.241990740738</v>
      </c>
      <c r="E48" t="s">
        <v>142</v>
      </c>
      <c r="F48" t="s">
        <v>11</v>
      </c>
      <c r="H48">
        <v>4</v>
      </c>
      <c r="I48" t="s">
        <v>193</v>
      </c>
      <c r="J48" t="s">
        <v>53</v>
      </c>
    </row>
    <row r="49" spans="1:10" x14ac:dyDescent="0.35">
      <c r="A49" t="s">
        <v>195</v>
      </c>
      <c r="B49" t="s">
        <v>5699</v>
      </c>
      <c r="C49" t="s">
        <v>194</v>
      </c>
      <c r="D49" s="7">
        <v>45669.272118055553</v>
      </c>
      <c r="E49" t="s">
        <v>196</v>
      </c>
      <c r="F49" t="s">
        <v>11</v>
      </c>
      <c r="G49">
        <v>10</v>
      </c>
      <c r="H49">
        <v>5</v>
      </c>
      <c r="I49" t="s">
        <v>197</v>
      </c>
      <c r="J49" t="s">
        <v>53</v>
      </c>
    </row>
    <row r="50" spans="1:10" x14ac:dyDescent="0.35">
      <c r="A50" t="s">
        <v>199</v>
      </c>
      <c r="B50" t="s">
        <v>5700</v>
      </c>
      <c r="C50" t="s">
        <v>198</v>
      </c>
      <c r="D50" s="7">
        <v>45669.572083333333</v>
      </c>
      <c r="E50" t="s">
        <v>200</v>
      </c>
      <c r="F50" t="s">
        <v>11</v>
      </c>
      <c r="H50">
        <v>5</v>
      </c>
      <c r="I50" t="s">
        <v>201</v>
      </c>
      <c r="J50" t="s">
        <v>53</v>
      </c>
    </row>
    <row r="51" spans="1:10" x14ac:dyDescent="0.35">
      <c r="A51" t="s">
        <v>203</v>
      </c>
      <c r="B51" t="s">
        <v>5701</v>
      </c>
      <c r="C51" t="s">
        <v>202</v>
      </c>
      <c r="D51" s="7">
        <v>45670.050844907404</v>
      </c>
      <c r="E51" t="s">
        <v>204</v>
      </c>
      <c r="F51" t="s">
        <v>11</v>
      </c>
      <c r="H51">
        <v>5</v>
      </c>
      <c r="I51" t="s">
        <v>205</v>
      </c>
      <c r="J51" t="s">
        <v>53</v>
      </c>
    </row>
    <row r="52" spans="1:10" x14ac:dyDescent="0.35">
      <c r="A52" t="s">
        <v>207</v>
      </c>
      <c r="B52" t="s">
        <v>5702</v>
      </c>
      <c r="C52" t="s">
        <v>206</v>
      </c>
      <c r="D52" s="7">
        <v>45670.199571759258</v>
      </c>
      <c r="E52" t="s">
        <v>208</v>
      </c>
      <c r="F52" t="s">
        <v>11</v>
      </c>
      <c r="G52" s="1">
        <v>2260</v>
      </c>
      <c r="H52">
        <v>5</v>
      </c>
      <c r="I52" t="s">
        <v>209</v>
      </c>
      <c r="J52" t="s">
        <v>210</v>
      </c>
    </row>
    <row r="53" spans="1:10" x14ac:dyDescent="0.35">
      <c r="A53" t="s">
        <v>212</v>
      </c>
      <c r="B53" t="s">
        <v>5703</v>
      </c>
      <c r="C53" t="s">
        <v>211</v>
      </c>
      <c r="D53" s="7">
        <v>45670.343159722222</v>
      </c>
      <c r="E53" t="s">
        <v>213</v>
      </c>
      <c r="F53" t="s">
        <v>11</v>
      </c>
      <c r="G53" s="1">
        <v>17342</v>
      </c>
      <c r="H53">
        <v>5</v>
      </c>
      <c r="I53" t="s">
        <v>214</v>
      </c>
      <c r="J53" t="s">
        <v>210</v>
      </c>
    </row>
    <row r="54" spans="1:10" x14ac:dyDescent="0.35">
      <c r="A54" t="s">
        <v>216</v>
      </c>
      <c r="B54" t="s">
        <v>5704</v>
      </c>
      <c r="C54" t="s">
        <v>215</v>
      </c>
      <c r="D54" s="7">
        <v>45670.466493055559</v>
      </c>
      <c r="E54" t="s">
        <v>217</v>
      </c>
      <c r="F54" t="s">
        <v>11</v>
      </c>
      <c r="G54">
        <v>587</v>
      </c>
      <c r="H54">
        <v>5</v>
      </c>
      <c r="I54" t="s">
        <v>218</v>
      </c>
      <c r="J54" t="s">
        <v>210</v>
      </c>
    </row>
    <row r="55" spans="1:10" x14ac:dyDescent="0.35">
      <c r="A55" t="s">
        <v>219</v>
      </c>
      <c r="B55" t="s">
        <v>5705</v>
      </c>
      <c r="C55" t="s">
        <v>114</v>
      </c>
      <c r="D55" s="7">
        <v>45670.676053240742</v>
      </c>
      <c r="E55" t="s">
        <v>220</v>
      </c>
      <c r="F55" t="s">
        <v>11</v>
      </c>
      <c r="G55">
        <v>7</v>
      </c>
      <c r="H55">
        <v>4</v>
      </c>
      <c r="I55" t="s">
        <v>221</v>
      </c>
      <c r="J55" t="s">
        <v>210</v>
      </c>
    </row>
    <row r="56" spans="1:10" x14ac:dyDescent="0.35">
      <c r="A56" t="s">
        <v>223</v>
      </c>
      <c r="B56" t="s">
        <v>5706</v>
      </c>
      <c r="C56" t="s">
        <v>222</v>
      </c>
      <c r="D56" s="7">
        <v>45670.957488425927</v>
      </c>
      <c r="E56" t="s">
        <v>224</v>
      </c>
      <c r="F56" t="s">
        <v>11</v>
      </c>
      <c r="G56">
        <v>119</v>
      </c>
      <c r="H56">
        <v>5</v>
      </c>
      <c r="I56" t="s">
        <v>225</v>
      </c>
      <c r="J56" t="s">
        <v>210</v>
      </c>
    </row>
    <row r="57" spans="1:10" x14ac:dyDescent="0.35">
      <c r="A57" t="s">
        <v>227</v>
      </c>
      <c r="B57" t="s">
        <v>5707</v>
      </c>
      <c r="C57" t="s">
        <v>226</v>
      </c>
      <c r="D57" s="7">
        <v>45671.941817129627</v>
      </c>
      <c r="E57" t="s">
        <v>228</v>
      </c>
      <c r="F57" t="s">
        <v>11</v>
      </c>
      <c r="G57">
        <v>4</v>
      </c>
      <c r="H57">
        <v>5</v>
      </c>
      <c r="I57" t="s">
        <v>229</v>
      </c>
      <c r="J57" t="s">
        <v>210</v>
      </c>
    </row>
    <row r="58" spans="1:10" x14ac:dyDescent="0.35">
      <c r="A58" t="s">
        <v>231</v>
      </c>
      <c r="B58" t="s">
        <v>5708</v>
      </c>
      <c r="C58" t="s">
        <v>230</v>
      </c>
      <c r="D58" s="7">
        <v>45671.991932870369</v>
      </c>
      <c r="E58" t="s">
        <v>232</v>
      </c>
      <c r="F58" t="s">
        <v>11</v>
      </c>
      <c r="G58" t="s">
        <v>23</v>
      </c>
      <c r="H58">
        <v>5</v>
      </c>
      <c r="I58" t="s">
        <v>233</v>
      </c>
      <c r="J58" t="s">
        <v>210</v>
      </c>
    </row>
    <row r="59" spans="1:10" x14ac:dyDescent="0.35">
      <c r="A59" t="s">
        <v>235</v>
      </c>
      <c r="B59" t="s">
        <v>5709</v>
      </c>
      <c r="C59" t="s">
        <v>234</v>
      </c>
      <c r="D59" s="7">
        <v>45672.251747685186</v>
      </c>
      <c r="E59" t="s">
        <v>236</v>
      </c>
      <c r="F59" t="s">
        <v>11</v>
      </c>
      <c r="G59">
        <v>16</v>
      </c>
      <c r="H59">
        <v>5</v>
      </c>
      <c r="I59" t="s">
        <v>237</v>
      </c>
      <c r="J59" t="s">
        <v>210</v>
      </c>
    </row>
    <row r="60" spans="1:10" x14ac:dyDescent="0.35">
      <c r="A60" t="s">
        <v>239</v>
      </c>
      <c r="B60" t="s">
        <v>5710</v>
      </c>
      <c r="C60" t="s">
        <v>238</v>
      </c>
      <c r="D60" s="7">
        <v>45672.37699074074</v>
      </c>
      <c r="E60" t="s">
        <v>240</v>
      </c>
      <c r="F60" t="s">
        <v>11</v>
      </c>
      <c r="H60">
        <v>5</v>
      </c>
      <c r="I60" t="s">
        <v>241</v>
      </c>
      <c r="J60" t="s">
        <v>210</v>
      </c>
    </row>
    <row r="61" spans="1:10" x14ac:dyDescent="0.35">
      <c r="A61" t="s">
        <v>243</v>
      </c>
      <c r="B61" t="s">
        <v>5711</v>
      </c>
      <c r="C61" t="s">
        <v>242</v>
      </c>
      <c r="D61" s="7">
        <v>45672.857615740744</v>
      </c>
      <c r="E61" t="s">
        <v>47</v>
      </c>
      <c r="F61" t="s">
        <v>11</v>
      </c>
      <c r="H61">
        <v>4</v>
      </c>
      <c r="I61" t="s">
        <v>244</v>
      </c>
      <c r="J61" t="s">
        <v>210</v>
      </c>
    </row>
    <row r="62" spans="1:10" x14ac:dyDescent="0.35">
      <c r="A62" t="s">
        <v>245</v>
      </c>
      <c r="B62" t="s">
        <v>5712</v>
      </c>
      <c r="C62" t="s">
        <v>5649</v>
      </c>
      <c r="D62" s="7">
        <v>45673.039143518516</v>
      </c>
      <c r="E62" t="s">
        <v>246</v>
      </c>
      <c r="F62" t="s">
        <v>11</v>
      </c>
      <c r="H62">
        <v>5</v>
      </c>
      <c r="I62" t="s">
        <v>247</v>
      </c>
      <c r="J62" t="s">
        <v>210</v>
      </c>
    </row>
    <row r="63" spans="1:10" x14ac:dyDescent="0.35">
      <c r="A63" t="s">
        <v>249</v>
      </c>
      <c r="B63" t="s">
        <v>5713</v>
      </c>
      <c r="C63" t="s">
        <v>248</v>
      </c>
      <c r="D63" s="7">
        <v>45673.310208333336</v>
      </c>
      <c r="E63" t="s">
        <v>250</v>
      </c>
      <c r="F63" t="s">
        <v>11</v>
      </c>
      <c r="H63">
        <v>5</v>
      </c>
      <c r="I63" t="s">
        <v>251</v>
      </c>
      <c r="J63" t="s">
        <v>210</v>
      </c>
    </row>
    <row r="64" spans="1:10" x14ac:dyDescent="0.35">
      <c r="A64" t="s">
        <v>253</v>
      </c>
      <c r="B64" t="s">
        <v>5714</v>
      </c>
      <c r="C64" t="s">
        <v>252</v>
      </c>
      <c r="D64" s="7">
        <v>45673.434120370373</v>
      </c>
      <c r="E64" t="s">
        <v>254</v>
      </c>
      <c r="F64" t="s">
        <v>11</v>
      </c>
      <c r="G64">
        <v>3</v>
      </c>
      <c r="H64">
        <v>5</v>
      </c>
      <c r="I64" t="s">
        <v>255</v>
      </c>
      <c r="J64" t="s">
        <v>210</v>
      </c>
    </row>
    <row r="65" spans="1:10" x14ac:dyDescent="0.35">
      <c r="A65" t="s">
        <v>257</v>
      </c>
      <c r="B65" t="s">
        <v>5715</v>
      </c>
      <c r="C65" t="s">
        <v>256</v>
      </c>
      <c r="D65" s="7">
        <v>45673.480381944442</v>
      </c>
      <c r="E65" t="s">
        <v>258</v>
      </c>
      <c r="F65" t="s">
        <v>11</v>
      </c>
      <c r="G65">
        <v>15</v>
      </c>
      <c r="H65">
        <v>4</v>
      </c>
      <c r="I65" t="s">
        <v>259</v>
      </c>
      <c r="J65" t="s">
        <v>210</v>
      </c>
    </row>
    <row r="66" spans="1:10" x14ac:dyDescent="0.35">
      <c r="A66" t="s">
        <v>261</v>
      </c>
      <c r="B66" t="s">
        <v>5716</v>
      </c>
      <c r="C66" t="s">
        <v>260</v>
      </c>
      <c r="D66" s="7">
        <v>45673.493622685186</v>
      </c>
      <c r="E66" t="s">
        <v>262</v>
      </c>
      <c r="F66" t="s">
        <v>11</v>
      </c>
      <c r="H66">
        <v>5</v>
      </c>
      <c r="I66" t="s">
        <v>263</v>
      </c>
      <c r="J66" t="s">
        <v>210</v>
      </c>
    </row>
    <row r="67" spans="1:10" x14ac:dyDescent="0.35">
      <c r="A67" t="s">
        <v>265</v>
      </c>
      <c r="B67" t="s">
        <v>5717</v>
      </c>
      <c r="C67" t="s">
        <v>264</v>
      </c>
      <c r="D67" s="7">
        <v>45673.624421296299</v>
      </c>
      <c r="E67" t="s">
        <v>266</v>
      </c>
      <c r="F67" t="s">
        <v>11</v>
      </c>
      <c r="H67">
        <v>5</v>
      </c>
      <c r="I67" t="s">
        <v>267</v>
      </c>
      <c r="J67" t="s">
        <v>210</v>
      </c>
    </row>
    <row r="68" spans="1:10" x14ac:dyDescent="0.35">
      <c r="A68" t="s">
        <v>269</v>
      </c>
      <c r="B68" t="s">
        <v>5718</v>
      </c>
      <c r="C68" t="s">
        <v>268</v>
      </c>
      <c r="D68" s="7">
        <v>45673.634699074071</v>
      </c>
      <c r="E68" t="s">
        <v>270</v>
      </c>
      <c r="F68" t="s">
        <v>11</v>
      </c>
      <c r="H68">
        <v>5</v>
      </c>
      <c r="I68" t="s">
        <v>271</v>
      </c>
      <c r="J68" t="s">
        <v>210</v>
      </c>
    </row>
    <row r="69" spans="1:10" x14ac:dyDescent="0.35">
      <c r="A69" t="s">
        <v>273</v>
      </c>
      <c r="B69" t="s">
        <v>5719</v>
      </c>
      <c r="C69" t="s">
        <v>272</v>
      </c>
      <c r="D69" s="7">
        <v>45673.949664351851</v>
      </c>
      <c r="E69" t="s">
        <v>274</v>
      </c>
      <c r="F69" t="s">
        <v>11</v>
      </c>
      <c r="H69">
        <v>5</v>
      </c>
      <c r="I69" t="s">
        <v>275</v>
      </c>
      <c r="J69" t="s">
        <v>210</v>
      </c>
    </row>
    <row r="70" spans="1:10" x14ac:dyDescent="0.35">
      <c r="A70" t="s">
        <v>277</v>
      </c>
      <c r="B70" t="s">
        <v>5720</v>
      </c>
      <c r="C70" t="s">
        <v>276</v>
      </c>
      <c r="D70" s="7">
        <v>45674.244710648149</v>
      </c>
      <c r="E70" t="s">
        <v>278</v>
      </c>
      <c r="F70" t="s">
        <v>11</v>
      </c>
      <c r="G70" t="s">
        <v>23</v>
      </c>
      <c r="H70">
        <v>4</v>
      </c>
      <c r="I70" t="s">
        <v>279</v>
      </c>
      <c r="J70" t="s">
        <v>210</v>
      </c>
    </row>
    <row r="71" spans="1:10" x14ac:dyDescent="0.35">
      <c r="A71" t="s">
        <v>281</v>
      </c>
      <c r="B71" t="s">
        <v>5721</v>
      </c>
      <c r="C71" t="s">
        <v>280</v>
      </c>
      <c r="D71" s="7">
        <v>45674.874467592592</v>
      </c>
      <c r="E71" t="s">
        <v>282</v>
      </c>
      <c r="F71" t="s">
        <v>11</v>
      </c>
      <c r="H71">
        <v>5</v>
      </c>
      <c r="I71" t="s">
        <v>283</v>
      </c>
      <c r="J71" t="s">
        <v>210</v>
      </c>
    </row>
    <row r="72" spans="1:10" x14ac:dyDescent="0.35">
      <c r="A72" t="s">
        <v>285</v>
      </c>
      <c r="B72" t="s">
        <v>5722</v>
      </c>
      <c r="C72" t="s">
        <v>284</v>
      </c>
      <c r="D72" s="7">
        <v>45674.950925925928</v>
      </c>
      <c r="E72" t="s">
        <v>286</v>
      </c>
      <c r="F72" t="s">
        <v>11</v>
      </c>
      <c r="H72">
        <v>4</v>
      </c>
      <c r="I72" t="s">
        <v>287</v>
      </c>
      <c r="J72" t="s">
        <v>210</v>
      </c>
    </row>
    <row r="73" spans="1:10" x14ac:dyDescent="0.35">
      <c r="A73" t="s">
        <v>289</v>
      </c>
      <c r="B73" t="s">
        <v>5723</v>
      </c>
      <c r="C73" t="s">
        <v>288</v>
      </c>
      <c r="D73" s="7">
        <v>45675.12159722222</v>
      </c>
      <c r="E73" t="s">
        <v>290</v>
      </c>
      <c r="F73" t="s">
        <v>11</v>
      </c>
      <c r="G73" t="s">
        <v>23</v>
      </c>
      <c r="H73">
        <v>5</v>
      </c>
      <c r="I73" t="s">
        <v>291</v>
      </c>
      <c r="J73" t="s">
        <v>210</v>
      </c>
    </row>
    <row r="74" spans="1:10" x14ac:dyDescent="0.35">
      <c r="A74" t="s">
        <v>293</v>
      </c>
      <c r="B74" t="s">
        <v>5724</v>
      </c>
      <c r="C74" t="s">
        <v>292</v>
      </c>
      <c r="D74" s="7">
        <v>45675.238009259258</v>
      </c>
      <c r="E74" t="s">
        <v>294</v>
      </c>
      <c r="F74" t="s">
        <v>11</v>
      </c>
      <c r="G74">
        <v>55</v>
      </c>
      <c r="H74">
        <v>5</v>
      </c>
      <c r="I74" t="s">
        <v>295</v>
      </c>
      <c r="J74" t="s">
        <v>210</v>
      </c>
    </row>
    <row r="75" spans="1:10" x14ac:dyDescent="0.35">
      <c r="A75" t="s">
        <v>297</v>
      </c>
      <c r="B75" t="s">
        <v>5725</v>
      </c>
      <c r="C75" t="s">
        <v>296</v>
      </c>
      <c r="D75" s="7">
        <v>45675.676539351851</v>
      </c>
      <c r="E75" t="s">
        <v>298</v>
      </c>
      <c r="F75" t="s">
        <v>11</v>
      </c>
      <c r="H75">
        <v>5</v>
      </c>
      <c r="I75" t="s">
        <v>299</v>
      </c>
      <c r="J75" t="s">
        <v>210</v>
      </c>
    </row>
    <row r="76" spans="1:10" x14ac:dyDescent="0.35">
      <c r="A76" t="s">
        <v>301</v>
      </c>
      <c r="B76" t="s">
        <v>5726</v>
      </c>
      <c r="C76" t="s">
        <v>300</v>
      </c>
      <c r="D76" s="7">
        <v>45675.796423611115</v>
      </c>
      <c r="E76" t="s">
        <v>302</v>
      </c>
      <c r="F76" t="s">
        <v>11</v>
      </c>
      <c r="H76">
        <v>5</v>
      </c>
      <c r="I76" t="s">
        <v>303</v>
      </c>
      <c r="J76" t="s">
        <v>210</v>
      </c>
    </row>
    <row r="77" spans="1:10" x14ac:dyDescent="0.35">
      <c r="A77" t="s">
        <v>305</v>
      </c>
      <c r="B77" t="s">
        <v>5727</v>
      </c>
      <c r="C77" t="s">
        <v>304</v>
      </c>
      <c r="D77" s="7">
        <v>45675.861111111109</v>
      </c>
      <c r="E77" t="s">
        <v>306</v>
      </c>
      <c r="F77" t="s">
        <v>11</v>
      </c>
      <c r="G77" t="s">
        <v>23</v>
      </c>
      <c r="H77">
        <v>5</v>
      </c>
      <c r="I77" t="s">
        <v>307</v>
      </c>
      <c r="J77" t="s">
        <v>210</v>
      </c>
    </row>
    <row r="78" spans="1:10" x14ac:dyDescent="0.35">
      <c r="A78" t="s">
        <v>309</v>
      </c>
      <c r="B78" t="s">
        <v>5728</v>
      </c>
      <c r="C78" t="s">
        <v>308</v>
      </c>
      <c r="D78" s="7">
        <v>45675.947627314818</v>
      </c>
      <c r="E78" t="s">
        <v>310</v>
      </c>
      <c r="F78" t="s">
        <v>11</v>
      </c>
      <c r="H78">
        <v>5</v>
      </c>
      <c r="I78" t="s">
        <v>311</v>
      </c>
      <c r="J78" t="s">
        <v>210</v>
      </c>
    </row>
    <row r="79" spans="1:10" x14ac:dyDescent="0.35">
      <c r="A79" t="s">
        <v>313</v>
      </c>
      <c r="B79" t="s">
        <v>5729</v>
      </c>
      <c r="C79" t="s">
        <v>312</v>
      </c>
      <c r="D79" s="7">
        <v>45676.298182870371</v>
      </c>
      <c r="E79" t="s">
        <v>314</v>
      </c>
      <c r="F79" t="s">
        <v>11</v>
      </c>
      <c r="H79">
        <v>5</v>
      </c>
      <c r="I79" t="s">
        <v>315</v>
      </c>
      <c r="J79" t="s">
        <v>210</v>
      </c>
    </row>
    <row r="80" spans="1:10" x14ac:dyDescent="0.35">
      <c r="A80" t="s">
        <v>317</v>
      </c>
      <c r="B80" t="s">
        <v>5730</v>
      </c>
      <c r="C80" t="s">
        <v>316</v>
      </c>
      <c r="D80" s="7">
        <v>45677.046886574077</v>
      </c>
      <c r="E80" t="s">
        <v>318</v>
      </c>
      <c r="F80" t="s">
        <v>11</v>
      </c>
      <c r="H80">
        <v>5</v>
      </c>
      <c r="I80" t="s">
        <v>319</v>
      </c>
      <c r="J80" t="s">
        <v>210</v>
      </c>
    </row>
    <row r="81" spans="1:10" x14ac:dyDescent="0.35">
      <c r="A81" t="s">
        <v>321</v>
      </c>
      <c r="B81" t="s">
        <v>5731</v>
      </c>
      <c r="C81" t="s">
        <v>320</v>
      </c>
      <c r="D81" s="7">
        <v>45677.473344907405</v>
      </c>
      <c r="E81" t="s">
        <v>322</v>
      </c>
      <c r="F81" t="s">
        <v>11</v>
      </c>
      <c r="G81">
        <v>3</v>
      </c>
      <c r="H81">
        <v>5</v>
      </c>
      <c r="I81" t="s">
        <v>323</v>
      </c>
      <c r="J81" t="s">
        <v>210</v>
      </c>
    </row>
    <row r="82" spans="1:10" x14ac:dyDescent="0.35">
      <c r="A82" t="s">
        <v>325</v>
      </c>
      <c r="B82" t="s">
        <v>5732</v>
      </c>
      <c r="C82" t="s">
        <v>324</v>
      </c>
      <c r="D82" s="7">
        <v>45677.502881944441</v>
      </c>
      <c r="E82" t="s">
        <v>326</v>
      </c>
      <c r="F82" t="s">
        <v>11</v>
      </c>
      <c r="H82">
        <v>5</v>
      </c>
      <c r="I82" t="s">
        <v>327</v>
      </c>
      <c r="J82" t="s">
        <v>210</v>
      </c>
    </row>
    <row r="83" spans="1:10" x14ac:dyDescent="0.35">
      <c r="A83" t="s">
        <v>329</v>
      </c>
      <c r="B83" t="s">
        <v>5733</v>
      </c>
      <c r="C83" t="s">
        <v>328</v>
      </c>
      <c r="D83" s="7">
        <v>45677.528611111113</v>
      </c>
      <c r="E83" t="s">
        <v>330</v>
      </c>
      <c r="F83" t="s">
        <v>11</v>
      </c>
      <c r="H83">
        <v>5</v>
      </c>
      <c r="I83" t="s">
        <v>331</v>
      </c>
      <c r="J83" t="s">
        <v>210</v>
      </c>
    </row>
    <row r="84" spans="1:10" x14ac:dyDescent="0.35">
      <c r="A84" t="s">
        <v>333</v>
      </c>
      <c r="B84" t="s">
        <v>5734</v>
      </c>
      <c r="C84" t="s">
        <v>332</v>
      </c>
      <c r="D84" s="7">
        <v>45677.646550925929</v>
      </c>
      <c r="E84" t="s">
        <v>334</v>
      </c>
      <c r="F84" t="s">
        <v>11</v>
      </c>
      <c r="H84">
        <v>5</v>
      </c>
      <c r="I84" t="s">
        <v>335</v>
      </c>
      <c r="J84" t="s">
        <v>210</v>
      </c>
    </row>
    <row r="85" spans="1:10" x14ac:dyDescent="0.35">
      <c r="A85" t="s">
        <v>337</v>
      </c>
      <c r="B85" t="s">
        <v>5735</v>
      </c>
      <c r="C85" t="s">
        <v>336</v>
      </c>
      <c r="D85" s="7">
        <v>45677.728333333333</v>
      </c>
      <c r="E85" t="s">
        <v>338</v>
      </c>
      <c r="F85" t="s">
        <v>11</v>
      </c>
      <c r="H85">
        <v>5</v>
      </c>
      <c r="I85" t="s">
        <v>339</v>
      </c>
      <c r="J85" t="s">
        <v>210</v>
      </c>
    </row>
    <row r="86" spans="1:10" x14ac:dyDescent="0.35">
      <c r="A86" t="s">
        <v>340</v>
      </c>
      <c r="B86" t="s">
        <v>5736</v>
      </c>
      <c r="C86" t="s">
        <v>114</v>
      </c>
      <c r="D86" s="7">
        <v>45677.952731481484</v>
      </c>
      <c r="E86" t="s">
        <v>341</v>
      </c>
      <c r="F86" t="s">
        <v>11</v>
      </c>
      <c r="H86">
        <v>5</v>
      </c>
      <c r="I86" t="s">
        <v>342</v>
      </c>
      <c r="J86" t="s">
        <v>210</v>
      </c>
    </row>
    <row r="87" spans="1:10" x14ac:dyDescent="0.35">
      <c r="A87" t="s">
        <v>344</v>
      </c>
      <c r="B87" t="s">
        <v>5737</v>
      </c>
      <c r="C87" t="s">
        <v>343</v>
      </c>
      <c r="D87" s="7">
        <v>45678.044016203705</v>
      </c>
      <c r="E87" t="s">
        <v>345</v>
      </c>
      <c r="F87" t="s">
        <v>11</v>
      </c>
      <c r="H87">
        <v>5</v>
      </c>
      <c r="I87" t="s">
        <v>346</v>
      </c>
      <c r="J87" t="s">
        <v>210</v>
      </c>
    </row>
    <row r="88" spans="1:10" x14ac:dyDescent="0.35">
      <c r="A88" t="s">
        <v>348</v>
      </c>
      <c r="B88" t="s">
        <v>5738</v>
      </c>
      <c r="C88" t="s">
        <v>347</v>
      </c>
      <c r="D88" s="7">
        <v>45678.228032407409</v>
      </c>
      <c r="E88" t="s">
        <v>349</v>
      </c>
      <c r="F88" t="s">
        <v>11</v>
      </c>
      <c r="G88" t="s">
        <v>23</v>
      </c>
      <c r="H88">
        <v>5</v>
      </c>
      <c r="I88" t="s">
        <v>350</v>
      </c>
      <c r="J88" t="s">
        <v>210</v>
      </c>
    </row>
    <row r="89" spans="1:10" x14ac:dyDescent="0.35">
      <c r="A89" t="s">
        <v>352</v>
      </c>
      <c r="B89" t="s">
        <v>5739</v>
      </c>
      <c r="C89" t="s">
        <v>351</v>
      </c>
      <c r="D89" s="7">
        <v>45678.819699074076</v>
      </c>
      <c r="E89" t="s">
        <v>353</v>
      </c>
      <c r="F89" t="s">
        <v>11</v>
      </c>
      <c r="H89">
        <v>5</v>
      </c>
      <c r="I89" t="s">
        <v>354</v>
      </c>
      <c r="J89" t="s">
        <v>210</v>
      </c>
    </row>
    <row r="90" spans="1:10" x14ac:dyDescent="0.35">
      <c r="A90" t="s">
        <v>356</v>
      </c>
      <c r="B90" t="s">
        <v>5740</v>
      </c>
      <c r="C90" t="s">
        <v>355</v>
      </c>
      <c r="D90" s="7">
        <v>45679.037997685184</v>
      </c>
      <c r="E90" t="s">
        <v>357</v>
      </c>
      <c r="F90" t="s">
        <v>11</v>
      </c>
      <c r="H90">
        <v>5</v>
      </c>
      <c r="I90" t="s">
        <v>358</v>
      </c>
      <c r="J90" t="s">
        <v>210</v>
      </c>
    </row>
    <row r="91" spans="1:10" x14ac:dyDescent="0.35">
      <c r="A91" t="s">
        <v>360</v>
      </c>
      <c r="B91" t="s">
        <v>5741</v>
      </c>
      <c r="C91" t="s">
        <v>359</v>
      </c>
      <c r="D91" s="7">
        <v>45679.050775462965</v>
      </c>
      <c r="E91" t="s">
        <v>361</v>
      </c>
      <c r="F91" t="s">
        <v>11</v>
      </c>
      <c r="H91">
        <v>5</v>
      </c>
      <c r="I91" t="s">
        <v>362</v>
      </c>
      <c r="J91" t="s">
        <v>210</v>
      </c>
    </row>
    <row r="92" spans="1:10" x14ac:dyDescent="0.35">
      <c r="A92" t="s">
        <v>364</v>
      </c>
      <c r="B92" t="s">
        <v>5742</v>
      </c>
      <c r="C92" t="s">
        <v>363</v>
      </c>
      <c r="D92" s="7">
        <v>45679.175798611112</v>
      </c>
      <c r="E92" t="s">
        <v>365</v>
      </c>
      <c r="F92" t="s">
        <v>11</v>
      </c>
      <c r="H92">
        <v>5</v>
      </c>
      <c r="I92" t="s">
        <v>366</v>
      </c>
      <c r="J92" t="s">
        <v>210</v>
      </c>
    </row>
    <row r="93" spans="1:10" x14ac:dyDescent="0.35">
      <c r="A93" t="s">
        <v>368</v>
      </c>
      <c r="B93" t="s">
        <v>5743</v>
      </c>
      <c r="C93" t="s">
        <v>367</v>
      </c>
      <c r="D93" s="7">
        <v>45679.724143518521</v>
      </c>
      <c r="E93" t="s">
        <v>369</v>
      </c>
      <c r="F93" t="s">
        <v>11</v>
      </c>
      <c r="H93">
        <v>5</v>
      </c>
      <c r="I93" t="s">
        <v>370</v>
      </c>
      <c r="J93" t="s">
        <v>210</v>
      </c>
    </row>
    <row r="94" spans="1:10" x14ac:dyDescent="0.35">
      <c r="A94" t="s">
        <v>372</v>
      </c>
      <c r="B94" t="s">
        <v>5744</v>
      </c>
      <c r="C94" t="s">
        <v>371</v>
      </c>
      <c r="D94" s="7">
        <v>45679.794537037036</v>
      </c>
      <c r="E94" t="s">
        <v>373</v>
      </c>
      <c r="F94" t="s">
        <v>11</v>
      </c>
      <c r="H94">
        <v>5</v>
      </c>
      <c r="I94" t="s">
        <v>374</v>
      </c>
      <c r="J94" t="s">
        <v>210</v>
      </c>
    </row>
    <row r="95" spans="1:10" x14ac:dyDescent="0.35">
      <c r="A95" t="s">
        <v>376</v>
      </c>
      <c r="B95" t="s">
        <v>5745</v>
      </c>
      <c r="C95" t="s">
        <v>375</v>
      </c>
      <c r="D95" s="7">
        <v>45680.089826388888</v>
      </c>
      <c r="E95" t="s">
        <v>377</v>
      </c>
      <c r="F95" t="s">
        <v>11</v>
      </c>
      <c r="H95">
        <v>5</v>
      </c>
      <c r="I95" t="s">
        <v>378</v>
      </c>
      <c r="J95" t="s">
        <v>210</v>
      </c>
    </row>
    <row r="96" spans="1:10" x14ac:dyDescent="0.35">
      <c r="A96" t="s">
        <v>380</v>
      </c>
      <c r="B96" t="s">
        <v>5746</v>
      </c>
      <c r="C96" t="s">
        <v>379</v>
      </c>
      <c r="D96" s="7">
        <v>45680.200787037036</v>
      </c>
      <c r="E96" t="s">
        <v>381</v>
      </c>
      <c r="F96" t="s">
        <v>11</v>
      </c>
      <c r="H96">
        <v>5</v>
      </c>
      <c r="I96" t="s">
        <v>382</v>
      </c>
      <c r="J96" t="s">
        <v>210</v>
      </c>
    </row>
    <row r="97" spans="1:10" x14ac:dyDescent="0.35">
      <c r="A97" t="s">
        <v>384</v>
      </c>
      <c r="B97" t="s">
        <v>5747</v>
      </c>
      <c r="C97" t="s">
        <v>383</v>
      </c>
      <c r="D97" s="7">
        <v>45680.49590277778</v>
      </c>
      <c r="E97" t="s">
        <v>385</v>
      </c>
      <c r="F97" t="s">
        <v>11</v>
      </c>
      <c r="H97">
        <v>5</v>
      </c>
      <c r="I97" t="s">
        <v>386</v>
      </c>
      <c r="J97" t="s">
        <v>210</v>
      </c>
    </row>
    <row r="98" spans="1:10" x14ac:dyDescent="0.35">
      <c r="A98" t="s">
        <v>388</v>
      </c>
      <c r="B98" t="s">
        <v>5748</v>
      </c>
      <c r="C98" t="s">
        <v>387</v>
      </c>
      <c r="D98" s="7">
        <v>45680.712650462963</v>
      </c>
      <c r="E98" t="s">
        <v>389</v>
      </c>
      <c r="F98" t="s">
        <v>11</v>
      </c>
      <c r="G98">
        <v>2</v>
      </c>
      <c r="H98">
        <v>5</v>
      </c>
      <c r="I98" t="s">
        <v>390</v>
      </c>
      <c r="J98" t="s">
        <v>210</v>
      </c>
    </row>
    <row r="99" spans="1:10" x14ac:dyDescent="0.35">
      <c r="A99" t="s">
        <v>392</v>
      </c>
      <c r="B99" t="s">
        <v>5749</v>
      </c>
      <c r="C99" t="s">
        <v>391</v>
      </c>
      <c r="D99" s="7">
        <v>45680.771724537037</v>
      </c>
      <c r="E99" t="s">
        <v>393</v>
      </c>
      <c r="F99" t="s">
        <v>11</v>
      </c>
      <c r="H99">
        <v>5</v>
      </c>
      <c r="I99" t="s">
        <v>394</v>
      </c>
      <c r="J99" t="s">
        <v>210</v>
      </c>
    </row>
    <row r="100" spans="1:10" x14ac:dyDescent="0.35">
      <c r="A100" t="s">
        <v>396</v>
      </c>
      <c r="B100" t="s">
        <v>5750</v>
      </c>
      <c r="C100" t="s">
        <v>395</v>
      </c>
      <c r="D100" s="7">
        <v>45680.864293981482</v>
      </c>
      <c r="E100" t="s">
        <v>397</v>
      </c>
      <c r="F100" t="s">
        <v>11</v>
      </c>
      <c r="H100">
        <v>5</v>
      </c>
      <c r="I100" t="s">
        <v>398</v>
      </c>
      <c r="J100" t="s">
        <v>210</v>
      </c>
    </row>
    <row r="101" spans="1:10" x14ac:dyDescent="0.35">
      <c r="A101" t="s">
        <v>400</v>
      </c>
      <c r="B101" t="s">
        <v>5751</v>
      </c>
      <c r="C101" t="s">
        <v>399</v>
      </c>
      <c r="D101" s="7">
        <v>45681.161111111112</v>
      </c>
      <c r="E101" t="s">
        <v>401</v>
      </c>
      <c r="F101" t="s">
        <v>11</v>
      </c>
      <c r="H101">
        <v>5</v>
      </c>
      <c r="I101" t="s">
        <v>402</v>
      </c>
      <c r="J101" t="s">
        <v>210</v>
      </c>
    </row>
    <row r="102" spans="1:10" x14ac:dyDescent="0.35">
      <c r="A102" t="s">
        <v>404</v>
      </c>
      <c r="B102" t="s">
        <v>5752</v>
      </c>
      <c r="C102" t="s">
        <v>403</v>
      </c>
      <c r="D102" s="7">
        <v>45681.391122685185</v>
      </c>
      <c r="E102" t="s">
        <v>405</v>
      </c>
      <c r="F102" t="s">
        <v>11</v>
      </c>
      <c r="G102">
        <v>3</v>
      </c>
      <c r="H102">
        <v>5</v>
      </c>
      <c r="I102" t="s">
        <v>406</v>
      </c>
      <c r="J102" t="s">
        <v>407</v>
      </c>
    </row>
    <row r="103" spans="1:10" x14ac:dyDescent="0.35">
      <c r="A103" t="s">
        <v>409</v>
      </c>
      <c r="B103" t="s">
        <v>5753</v>
      </c>
      <c r="C103" t="s">
        <v>408</v>
      </c>
      <c r="D103" s="7">
        <v>45681.539618055554</v>
      </c>
      <c r="E103" t="s">
        <v>410</v>
      </c>
      <c r="F103" t="s">
        <v>11</v>
      </c>
      <c r="H103">
        <v>5</v>
      </c>
      <c r="I103" t="s">
        <v>411</v>
      </c>
      <c r="J103" t="s">
        <v>407</v>
      </c>
    </row>
    <row r="104" spans="1:10" x14ac:dyDescent="0.35">
      <c r="A104" t="s">
        <v>413</v>
      </c>
      <c r="B104" t="s">
        <v>5754</v>
      </c>
      <c r="C104" t="s">
        <v>412</v>
      </c>
      <c r="D104" s="7">
        <v>45681.673564814817</v>
      </c>
      <c r="E104" t="s">
        <v>414</v>
      </c>
      <c r="F104" t="s">
        <v>11</v>
      </c>
      <c r="G104">
        <v>4</v>
      </c>
      <c r="H104">
        <v>5</v>
      </c>
      <c r="I104" t="s">
        <v>415</v>
      </c>
      <c r="J104" t="s">
        <v>407</v>
      </c>
    </row>
    <row r="105" spans="1:10" x14ac:dyDescent="0.35">
      <c r="A105" t="s">
        <v>417</v>
      </c>
      <c r="B105" t="s">
        <v>5755</v>
      </c>
      <c r="C105" t="s">
        <v>416</v>
      </c>
      <c r="D105" s="7">
        <v>45682.181597222225</v>
      </c>
      <c r="E105" t="s">
        <v>418</v>
      </c>
      <c r="F105" t="s">
        <v>11</v>
      </c>
      <c r="H105">
        <v>4</v>
      </c>
      <c r="I105" t="s">
        <v>419</v>
      </c>
      <c r="J105" t="s">
        <v>407</v>
      </c>
    </row>
    <row r="106" spans="1:10" x14ac:dyDescent="0.35">
      <c r="A106" t="s">
        <v>421</v>
      </c>
      <c r="B106" t="s">
        <v>5756</v>
      </c>
      <c r="C106" t="s">
        <v>420</v>
      </c>
      <c r="D106" s="7">
        <v>45682.671712962961</v>
      </c>
      <c r="E106" t="s">
        <v>422</v>
      </c>
      <c r="F106" t="s">
        <v>11</v>
      </c>
      <c r="G106">
        <v>102</v>
      </c>
      <c r="H106">
        <v>5</v>
      </c>
      <c r="I106" t="s">
        <v>423</v>
      </c>
      <c r="J106" t="s">
        <v>407</v>
      </c>
    </row>
    <row r="107" spans="1:10" x14ac:dyDescent="0.35">
      <c r="A107" t="s">
        <v>425</v>
      </c>
      <c r="B107" t="s">
        <v>5757</v>
      </c>
      <c r="C107" t="s">
        <v>424</v>
      </c>
      <c r="D107" s="7">
        <v>45682.865185185183</v>
      </c>
      <c r="E107" t="s">
        <v>426</v>
      </c>
      <c r="F107" t="s">
        <v>11</v>
      </c>
      <c r="H107">
        <v>5</v>
      </c>
      <c r="I107" t="s">
        <v>427</v>
      </c>
      <c r="J107" t="s">
        <v>407</v>
      </c>
    </row>
    <row r="108" spans="1:10" x14ac:dyDescent="0.35">
      <c r="A108" t="s">
        <v>429</v>
      </c>
      <c r="B108" t="s">
        <v>5758</v>
      </c>
      <c r="C108" t="s">
        <v>428</v>
      </c>
      <c r="D108" s="7">
        <v>45682.944004629629</v>
      </c>
      <c r="E108" t="s">
        <v>430</v>
      </c>
      <c r="F108" t="s">
        <v>11</v>
      </c>
      <c r="H108">
        <v>5</v>
      </c>
      <c r="I108" t="s">
        <v>431</v>
      </c>
      <c r="J108" t="s">
        <v>407</v>
      </c>
    </row>
    <row r="109" spans="1:10" x14ac:dyDescent="0.35">
      <c r="A109" t="s">
        <v>433</v>
      </c>
      <c r="B109" t="s">
        <v>5759</v>
      </c>
      <c r="C109" t="s">
        <v>432</v>
      </c>
      <c r="D109" s="7">
        <v>45683.376863425925</v>
      </c>
      <c r="E109" t="s">
        <v>434</v>
      </c>
      <c r="F109" t="s">
        <v>11</v>
      </c>
      <c r="G109">
        <v>26</v>
      </c>
      <c r="H109">
        <v>5</v>
      </c>
      <c r="I109" t="s">
        <v>435</v>
      </c>
      <c r="J109" t="s">
        <v>407</v>
      </c>
    </row>
    <row r="110" spans="1:10" x14ac:dyDescent="0.35">
      <c r="A110" t="s">
        <v>437</v>
      </c>
      <c r="B110" t="s">
        <v>5760</v>
      </c>
      <c r="C110" t="s">
        <v>436</v>
      </c>
      <c r="D110" s="7">
        <v>45683.705104166664</v>
      </c>
      <c r="E110" t="s">
        <v>438</v>
      </c>
      <c r="F110" t="s">
        <v>11</v>
      </c>
      <c r="H110">
        <v>5</v>
      </c>
      <c r="I110" t="s">
        <v>439</v>
      </c>
      <c r="J110" t="s">
        <v>407</v>
      </c>
    </row>
    <row r="111" spans="1:10" x14ac:dyDescent="0.35">
      <c r="A111" t="s">
        <v>441</v>
      </c>
      <c r="B111" t="s">
        <v>5761</v>
      </c>
      <c r="C111" t="s">
        <v>440</v>
      </c>
      <c r="D111" s="7">
        <v>45684.175682870373</v>
      </c>
      <c r="E111" t="s">
        <v>430</v>
      </c>
      <c r="F111" t="s">
        <v>11</v>
      </c>
      <c r="H111">
        <v>5</v>
      </c>
      <c r="I111" t="s">
        <v>442</v>
      </c>
      <c r="J111" t="s">
        <v>407</v>
      </c>
    </row>
    <row r="112" spans="1:10" x14ac:dyDescent="0.35">
      <c r="A112" t="s">
        <v>444</v>
      </c>
      <c r="B112" t="s">
        <v>5762</v>
      </c>
      <c r="C112" t="s">
        <v>443</v>
      </c>
      <c r="D112" s="7">
        <v>45684.393379629626</v>
      </c>
      <c r="E112" t="s">
        <v>445</v>
      </c>
      <c r="F112" t="s">
        <v>11</v>
      </c>
      <c r="H112">
        <v>5</v>
      </c>
      <c r="I112" t="s">
        <v>446</v>
      </c>
      <c r="J112" t="s">
        <v>407</v>
      </c>
    </row>
    <row r="113" spans="1:10" x14ac:dyDescent="0.35">
      <c r="A113" t="s">
        <v>447</v>
      </c>
      <c r="B113" t="s">
        <v>5763</v>
      </c>
      <c r="C113" t="s">
        <v>5650</v>
      </c>
      <c r="D113" s="7">
        <v>45684.571979166663</v>
      </c>
      <c r="E113" t="s">
        <v>448</v>
      </c>
      <c r="F113" t="s">
        <v>11</v>
      </c>
      <c r="H113">
        <v>5</v>
      </c>
      <c r="I113" t="s">
        <v>449</v>
      </c>
      <c r="J113" t="s">
        <v>407</v>
      </c>
    </row>
    <row r="114" spans="1:10" x14ac:dyDescent="0.35">
      <c r="A114" t="s">
        <v>451</v>
      </c>
      <c r="B114" t="s">
        <v>5764</v>
      </c>
      <c r="C114" t="s">
        <v>450</v>
      </c>
      <c r="D114" s="7">
        <v>45684.611041666663</v>
      </c>
      <c r="E114" t="s">
        <v>452</v>
      </c>
      <c r="F114" t="s">
        <v>11</v>
      </c>
      <c r="H114">
        <v>5</v>
      </c>
      <c r="I114" t="s">
        <v>453</v>
      </c>
      <c r="J114" t="s">
        <v>407</v>
      </c>
    </row>
    <row r="115" spans="1:10" x14ac:dyDescent="0.35">
      <c r="A115" t="s">
        <v>455</v>
      </c>
      <c r="B115" t="s">
        <v>5765</v>
      </c>
      <c r="C115" t="s">
        <v>454</v>
      </c>
      <c r="D115" s="7">
        <v>45684.648726851854</v>
      </c>
      <c r="E115" t="s">
        <v>456</v>
      </c>
      <c r="F115" t="s">
        <v>11</v>
      </c>
      <c r="H115">
        <v>5</v>
      </c>
      <c r="I115" t="s">
        <v>457</v>
      </c>
      <c r="J115" t="s">
        <v>407</v>
      </c>
    </row>
    <row r="116" spans="1:10" x14ac:dyDescent="0.35">
      <c r="A116" t="s">
        <v>459</v>
      </c>
      <c r="B116" t="s">
        <v>5766</v>
      </c>
      <c r="C116" t="s">
        <v>458</v>
      </c>
      <c r="D116" s="7">
        <v>45684.715891203705</v>
      </c>
      <c r="E116" t="s">
        <v>460</v>
      </c>
      <c r="F116" t="s">
        <v>11</v>
      </c>
      <c r="H116">
        <v>5</v>
      </c>
      <c r="I116" t="s">
        <v>461</v>
      </c>
      <c r="J116" t="s">
        <v>407</v>
      </c>
    </row>
    <row r="117" spans="1:10" x14ac:dyDescent="0.35">
      <c r="A117" t="s">
        <v>463</v>
      </c>
      <c r="B117" t="s">
        <v>5767</v>
      </c>
      <c r="C117" t="s">
        <v>462</v>
      </c>
      <c r="D117" s="7">
        <v>45684.780138888891</v>
      </c>
      <c r="E117" t="s">
        <v>464</v>
      </c>
      <c r="F117" t="s">
        <v>11</v>
      </c>
      <c r="G117" t="s">
        <v>23</v>
      </c>
      <c r="H117">
        <v>5</v>
      </c>
      <c r="I117" t="s">
        <v>465</v>
      </c>
      <c r="J117" t="s">
        <v>407</v>
      </c>
    </row>
    <row r="118" spans="1:10" x14ac:dyDescent="0.35">
      <c r="A118" t="s">
        <v>467</v>
      </c>
      <c r="B118" t="s">
        <v>5768</v>
      </c>
      <c r="C118" t="s">
        <v>466</v>
      </c>
      <c r="D118" s="7">
        <v>45684.879467592589</v>
      </c>
      <c r="E118" t="s">
        <v>468</v>
      </c>
      <c r="F118" t="s">
        <v>11</v>
      </c>
      <c r="H118">
        <v>5</v>
      </c>
      <c r="I118" t="s">
        <v>469</v>
      </c>
      <c r="J118" t="s">
        <v>407</v>
      </c>
    </row>
    <row r="119" spans="1:10" x14ac:dyDescent="0.35">
      <c r="A119" t="s">
        <v>471</v>
      </c>
      <c r="B119" t="s">
        <v>5769</v>
      </c>
      <c r="C119" t="s">
        <v>470</v>
      </c>
      <c r="D119" s="7">
        <v>45684.960335648146</v>
      </c>
      <c r="E119" t="s">
        <v>472</v>
      </c>
      <c r="F119" t="s">
        <v>11</v>
      </c>
      <c r="H119">
        <v>5</v>
      </c>
      <c r="I119" t="s">
        <v>473</v>
      </c>
      <c r="J119" t="s">
        <v>407</v>
      </c>
    </row>
    <row r="120" spans="1:10" x14ac:dyDescent="0.35">
      <c r="A120" t="s">
        <v>475</v>
      </c>
      <c r="B120" t="s">
        <v>5770</v>
      </c>
      <c r="C120" t="s">
        <v>474</v>
      </c>
      <c r="D120" s="7">
        <v>45685.01253472222</v>
      </c>
      <c r="E120" t="s">
        <v>476</v>
      </c>
      <c r="F120" t="s">
        <v>11</v>
      </c>
      <c r="H120">
        <v>5</v>
      </c>
      <c r="I120" t="s">
        <v>477</v>
      </c>
      <c r="J120" t="s">
        <v>407</v>
      </c>
    </row>
    <row r="121" spans="1:10" x14ac:dyDescent="0.35">
      <c r="A121" t="s">
        <v>479</v>
      </c>
      <c r="B121" t="s">
        <v>5771</v>
      </c>
      <c r="C121" t="s">
        <v>478</v>
      </c>
      <c r="D121" s="7">
        <v>45685.111539351848</v>
      </c>
      <c r="E121" t="s">
        <v>480</v>
      </c>
      <c r="F121" t="s">
        <v>11</v>
      </c>
      <c r="G121" t="s">
        <v>23</v>
      </c>
      <c r="H121">
        <v>5</v>
      </c>
      <c r="I121" t="s">
        <v>481</v>
      </c>
      <c r="J121" t="s">
        <v>407</v>
      </c>
    </row>
    <row r="122" spans="1:10" x14ac:dyDescent="0.35">
      <c r="A122" t="s">
        <v>483</v>
      </c>
      <c r="B122" t="s">
        <v>5772</v>
      </c>
      <c r="C122" t="s">
        <v>482</v>
      </c>
      <c r="D122" s="7">
        <v>45685.175127314818</v>
      </c>
      <c r="E122" t="s">
        <v>484</v>
      </c>
      <c r="F122" t="s">
        <v>11</v>
      </c>
      <c r="G122" t="s">
        <v>23</v>
      </c>
      <c r="H122">
        <v>5</v>
      </c>
      <c r="I122" t="s">
        <v>485</v>
      </c>
      <c r="J122" t="s">
        <v>407</v>
      </c>
    </row>
    <row r="123" spans="1:10" x14ac:dyDescent="0.35">
      <c r="A123" t="s">
        <v>487</v>
      </c>
      <c r="B123" t="s">
        <v>5773</v>
      </c>
      <c r="C123" t="s">
        <v>486</v>
      </c>
      <c r="D123" s="7">
        <v>45685.518263888887</v>
      </c>
      <c r="E123" t="s">
        <v>488</v>
      </c>
      <c r="F123" t="s">
        <v>11</v>
      </c>
      <c r="G123">
        <v>10</v>
      </c>
      <c r="H123">
        <v>5</v>
      </c>
      <c r="I123" t="s">
        <v>489</v>
      </c>
      <c r="J123" t="s">
        <v>407</v>
      </c>
    </row>
    <row r="124" spans="1:10" x14ac:dyDescent="0.35">
      <c r="A124" t="s">
        <v>491</v>
      </c>
      <c r="B124" t="s">
        <v>5774</v>
      </c>
      <c r="C124" t="s">
        <v>490</v>
      </c>
      <c r="D124" s="7">
        <v>45685.570972222224</v>
      </c>
      <c r="E124" t="s">
        <v>492</v>
      </c>
      <c r="F124" t="s">
        <v>11</v>
      </c>
      <c r="G124">
        <v>2</v>
      </c>
      <c r="H124">
        <v>5</v>
      </c>
      <c r="I124" t="s">
        <v>493</v>
      </c>
      <c r="J124" t="s">
        <v>407</v>
      </c>
    </row>
    <row r="125" spans="1:10" x14ac:dyDescent="0.35">
      <c r="A125" t="s">
        <v>495</v>
      </c>
      <c r="B125" t="s">
        <v>5775</v>
      </c>
      <c r="C125" t="s">
        <v>494</v>
      </c>
      <c r="D125" s="7">
        <v>45685.643472222226</v>
      </c>
      <c r="E125" t="s">
        <v>496</v>
      </c>
      <c r="F125" t="s">
        <v>11</v>
      </c>
      <c r="G125">
        <v>3</v>
      </c>
      <c r="H125">
        <v>4</v>
      </c>
      <c r="I125" t="s">
        <v>497</v>
      </c>
      <c r="J125" t="s">
        <v>407</v>
      </c>
    </row>
    <row r="126" spans="1:10" x14ac:dyDescent="0.35">
      <c r="A126" t="s">
        <v>499</v>
      </c>
      <c r="B126" t="s">
        <v>5776</v>
      </c>
      <c r="C126" t="s">
        <v>498</v>
      </c>
      <c r="D126" s="7">
        <v>45685.72997685185</v>
      </c>
      <c r="E126" t="s">
        <v>500</v>
      </c>
      <c r="F126" t="s">
        <v>11</v>
      </c>
      <c r="H126">
        <v>5</v>
      </c>
      <c r="I126" t="s">
        <v>501</v>
      </c>
      <c r="J126" t="s">
        <v>407</v>
      </c>
    </row>
    <row r="127" spans="1:10" x14ac:dyDescent="0.35">
      <c r="A127" t="s">
        <v>503</v>
      </c>
      <c r="B127" t="s">
        <v>5777</v>
      </c>
      <c r="C127" t="s">
        <v>502</v>
      </c>
      <c r="D127" s="7">
        <v>45685.732824074075</v>
      </c>
      <c r="E127" t="s">
        <v>504</v>
      </c>
      <c r="F127" t="s">
        <v>11</v>
      </c>
      <c r="H127">
        <v>5</v>
      </c>
      <c r="I127" t="s">
        <v>505</v>
      </c>
      <c r="J127" t="s">
        <v>407</v>
      </c>
    </row>
    <row r="128" spans="1:10" x14ac:dyDescent="0.35">
      <c r="A128" t="s">
        <v>507</v>
      </c>
      <c r="B128" t="s">
        <v>5778</v>
      </c>
      <c r="C128" t="s">
        <v>506</v>
      </c>
      <c r="D128" s="7">
        <v>45686.172951388886</v>
      </c>
      <c r="E128" t="s">
        <v>508</v>
      </c>
      <c r="F128" t="s">
        <v>11</v>
      </c>
      <c r="G128" t="s">
        <v>23</v>
      </c>
      <c r="H128">
        <v>3</v>
      </c>
      <c r="I128" t="s">
        <v>509</v>
      </c>
      <c r="J128" t="s">
        <v>407</v>
      </c>
    </row>
    <row r="129" spans="1:10" x14ac:dyDescent="0.35">
      <c r="A129" t="s">
        <v>511</v>
      </c>
      <c r="B129" t="s">
        <v>5779</v>
      </c>
      <c r="C129" t="s">
        <v>510</v>
      </c>
      <c r="D129" s="7">
        <v>45686.283668981479</v>
      </c>
      <c r="E129" t="s">
        <v>512</v>
      </c>
      <c r="F129" t="s">
        <v>11</v>
      </c>
      <c r="H129">
        <v>5</v>
      </c>
      <c r="I129" t="s">
        <v>513</v>
      </c>
      <c r="J129" t="s">
        <v>407</v>
      </c>
    </row>
    <row r="130" spans="1:10" x14ac:dyDescent="0.35">
      <c r="A130" t="s">
        <v>515</v>
      </c>
      <c r="B130" t="s">
        <v>5780</v>
      </c>
      <c r="C130" t="s">
        <v>514</v>
      </c>
      <c r="D130" s="7">
        <v>45686.451631944445</v>
      </c>
      <c r="E130" t="s">
        <v>516</v>
      </c>
      <c r="F130" t="s">
        <v>11</v>
      </c>
      <c r="H130">
        <v>4</v>
      </c>
      <c r="I130" t="s">
        <v>517</v>
      </c>
      <c r="J130" t="s">
        <v>407</v>
      </c>
    </row>
    <row r="131" spans="1:10" x14ac:dyDescent="0.35">
      <c r="A131" t="s">
        <v>519</v>
      </c>
      <c r="B131" t="s">
        <v>5781</v>
      </c>
      <c r="C131" t="s">
        <v>518</v>
      </c>
      <c r="D131" s="7">
        <v>45686.685115740744</v>
      </c>
      <c r="E131" t="s">
        <v>520</v>
      </c>
      <c r="F131" t="s">
        <v>11</v>
      </c>
      <c r="H131">
        <v>4</v>
      </c>
      <c r="I131" t="s">
        <v>521</v>
      </c>
      <c r="J131" t="s">
        <v>407</v>
      </c>
    </row>
    <row r="132" spans="1:10" x14ac:dyDescent="0.35">
      <c r="A132" t="s">
        <v>523</v>
      </c>
      <c r="B132" t="s">
        <v>5782</v>
      </c>
      <c r="C132" t="s">
        <v>522</v>
      </c>
      <c r="D132" s="7">
        <v>45686.77065972222</v>
      </c>
      <c r="E132" t="s">
        <v>524</v>
      </c>
      <c r="F132" t="s">
        <v>11</v>
      </c>
      <c r="G132" t="s">
        <v>23</v>
      </c>
      <c r="H132">
        <v>5</v>
      </c>
      <c r="I132" t="s">
        <v>525</v>
      </c>
      <c r="J132" t="s">
        <v>407</v>
      </c>
    </row>
    <row r="133" spans="1:10" x14ac:dyDescent="0.35">
      <c r="A133" t="s">
        <v>527</v>
      </c>
      <c r="B133" t="s">
        <v>5783</v>
      </c>
      <c r="C133" t="s">
        <v>526</v>
      </c>
      <c r="D133" s="7">
        <v>45687.06040509259</v>
      </c>
      <c r="E133" t="s">
        <v>528</v>
      </c>
      <c r="F133" t="s">
        <v>11</v>
      </c>
      <c r="H133">
        <v>5</v>
      </c>
      <c r="I133" t="s">
        <v>529</v>
      </c>
      <c r="J133" t="s">
        <v>407</v>
      </c>
    </row>
    <row r="134" spans="1:10" x14ac:dyDescent="0.35">
      <c r="A134" t="s">
        <v>531</v>
      </c>
      <c r="B134" t="s">
        <v>5784</v>
      </c>
      <c r="C134" t="s">
        <v>530</v>
      </c>
      <c r="D134" s="7">
        <v>45687.152303240742</v>
      </c>
      <c r="E134" t="s">
        <v>532</v>
      </c>
      <c r="F134" t="s">
        <v>11</v>
      </c>
      <c r="G134">
        <v>2</v>
      </c>
      <c r="H134">
        <v>4</v>
      </c>
      <c r="I134" t="s">
        <v>533</v>
      </c>
      <c r="J134" t="s">
        <v>407</v>
      </c>
    </row>
    <row r="135" spans="1:10" x14ac:dyDescent="0.35">
      <c r="A135" t="s">
        <v>535</v>
      </c>
      <c r="B135" t="s">
        <v>5785</v>
      </c>
      <c r="C135" t="s">
        <v>534</v>
      </c>
      <c r="D135" s="7">
        <v>45687.221805555557</v>
      </c>
      <c r="E135" t="s">
        <v>536</v>
      </c>
      <c r="F135" t="s">
        <v>11</v>
      </c>
      <c r="G135">
        <v>2</v>
      </c>
      <c r="H135">
        <v>5</v>
      </c>
      <c r="I135" t="s">
        <v>537</v>
      </c>
      <c r="J135" t="s">
        <v>407</v>
      </c>
    </row>
    <row r="136" spans="1:10" x14ac:dyDescent="0.35">
      <c r="A136" t="s">
        <v>539</v>
      </c>
      <c r="B136" t="s">
        <v>5786</v>
      </c>
      <c r="C136" t="s">
        <v>538</v>
      </c>
      <c r="D136" s="7">
        <v>45687.276585648149</v>
      </c>
      <c r="E136" t="s">
        <v>540</v>
      </c>
      <c r="F136" t="s">
        <v>11</v>
      </c>
      <c r="H136">
        <v>5</v>
      </c>
      <c r="I136" t="s">
        <v>541</v>
      </c>
      <c r="J136" t="s">
        <v>407</v>
      </c>
    </row>
    <row r="137" spans="1:10" x14ac:dyDescent="0.35">
      <c r="A137" t="s">
        <v>543</v>
      </c>
      <c r="B137" t="s">
        <v>5787</v>
      </c>
      <c r="C137" t="s">
        <v>542</v>
      </c>
      <c r="D137" s="7">
        <v>45687.514097222222</v>
      </c>
      <c r="E137" t="s">
        <v>544</v>
      </c>
      <c r="F137" t="s">
        <v>11</v>
      </c>
      <c r="G137" t="s">
        <v>23</v>
      </c>
      <c r="H137">
        <v>5</v>
      </c>
      <c r="I137" t="s">
        <v>545</v>
      </c>
      <c r="J137" t="s">
        <v>407</v>
      </c>
    </row>
    <row r="138" spans="1:10" x14ac:dyDescent="0.35">
      <c r="A138" t="s">
        <v>547</v>
      </c>
      <c r="B138" t="s">
        <v>5788</v>
      </c>
      <c r="C138" t="s">
        <v>546</v>
      </c>
      <c r="D138" s="7">
        <v>45688.091539351852</v>
      </c>
      <c r="E138" t="s">
        <v>548</v>
      </c>
      <c r="F138" t="s">
        <v>11</v>
      </c>
      <c r="G138" t="s">
        <v>23</v>
      </c>
      <c r="H138">
        <v>5</v>
      </c>
      <c r="I138" t="s">
        <v>549</v>
      </c>
      <c r="J138" t="s">
        <v>407</v>
      </c>
    </row>
    <row r="139" spans="1:10" x14ac:dyDescent="0.35">
      <c r="A139" t="s">
        <v>551</v>
      </c>
      <c r="B139" t="s">
        <v>5789</v>
      </c>
      <c r="C139" t="s">
        <v>550</v>
      </c>
      <c r="D139" s="7">
        <v>45688.5862037037</v>
      </c>
      <c r="E139" t="s">
        <v>552</v>
      </c>
      <c r="F139" t="s">
        <v>11</v>
      </c>
      <c r="H139">
        <v>2</v>
      </c>
      <c r="I139" t="s">
        <v>553</v>
      </c>
      <c r="J139" t="s">
        <v>407</v>
      </c>
    </row>
    <row r="140" spans="1:10" x14ac:dyDescent="0.35">
      <c r="A140" t="s">
        <v>555</v>
      </c>
      <c r="B140" t="s">
        <v>5790</v>
      </c>
      <c r="C140" t="s">
        <v>554</v>
      </c>
      <c r="D140" s="7">
        <v>45688.602951388886</v>
      </c>
      <c r="E140" t="s">
        <v>556</v>
      </c>
      <c r="F140" t="s">
        <v>11</v>
      </c>
      <c r="H140">
        <v>3</v>
      </c>
      <c r="I140" t="s">
        <v>557</v>
      </c>
      <c r="J140" t="s">
        <v>407</v>
      </c>
    </row>
    <row r="141" spans="1:10" x14ac:dyDescent="0.35">
      <c r="A141" t="s">
        <v>559</v>
      </c>
      <c r="B141" t="s">
        <v>5791</v>
      </c>
      <c r="C141" t="s">
        <v>558</v>
      </c>
      <c r="D141" s="7">
        <v>45688.668263888889</v>
      </c>
      <c r="E141" t="s">
        <v>560</v>
      </c>
      <c r="F141" t="s">
        <v>11</v>
      </c>
      <c r="H141">
        <v>5</v>
      </c>
      <c r="I141" t="s">
        <v>561</v>
      </c>
      <c r="J141" t="s">
        <v>407</v>
      </c>
    </row>
    <row r="142" spans="1:10" x14ac:dyDescent="0.35">
      <c r="A142" t="s">
        <v>563</v>
      </c>
      <c r="B142" t="s">
        <v>5792</v>
      </c>
      <c r="C142" t="s">
        <v>562</v>
      </c>
      <c r="D142" s="7">
        <v>45688.988125000003</v>
      </c>
      <c r="E142" t="s">
        <v>564</v>
      </c>
      <c r="F142" t="s">
        <v>11</v>
      </c>
      <c r="G142" t="s">
        <v>23</v>
      </c>
      <c r="H142">
        <v>5</v>
      </c>
      <c r="I142" t="s">
        <v>565</v>
      </c>
      <c r="J142" t="s">
        <v>407</v>
      </c>
    </row>
    <row r="143" spans="1:10" x14ac:dyDescent="0.35">
      <c r="A143" t="s">
        <v>567</v>
      </c>
      <c r="B143" t="s">
        <v>5793</v>
      </c>
      <c r="C143" t="s">
        <v>566</v>
      </c>
      <c r="D143" s="7">
        <v>45689.112199074072</v>
      </c>
      <c r="E143" t="s">
        <v>568</v>
      </c>
      <c r="F143" t="s">
        <v>11</v>
      </c>
      <c r="H143">
        <v>5</v>
      </c>
      <c r="I143" t="s">
        <v>569</v>
      </c>
      <c r="J143" t="s">
        <v>407</v>
      </c>
    </row>
    <row r="144" spans="1:10" x14ac:dyDescent="0.35">
      <c r="A144" t="s">
        <v>571</v>
      </c>
      <c r="B144" t="s">
        <v>5794</v>
      </c>
      <c r="C144" t="s">
        <v>570</v>
      </c>
      <c r="D144" s="7">
        <v>45689.191365740742</v>
      </c>
      <c r="E144" t="s">
        <v>572</v>
      </c>
      <c r="F144" t="s">
        <v>11</v>
      </c>
      <c r="G144">
        <v>3</v>
      </c>
      <c r="H144">
        <v>4</v>
      </c>
      <c r="I144" t="s">
        <v>573</v>
      </c>
      <c r="J144" t="s">
        <v>407</v>
      </c>
    </row>
    <row r="145" spans="1:10" x14ac:dyDescent="0.35">
      <c r="A145" t="s">
        <v>575</v>
      </c>
      <c r="B145" t="s">
        <v>5795</v>
      </c>
      <c r="C145" t="s">
        <v>574</v>
      </c>
      <c r="D145" s="7">
        <v>45689.24050925926</v>
      </c>
      <c r="E145" t="s">
        <v>576</v>
      </c>
      <c r="F145" t="s">
        <v>11</v>
      </c>
      <c r="H145">
        <v>5</v>
      </c>
      <c r="I145" t="s">
        <v>577</v>
      </c>
      <c r="J145" t="s">
        <v>407</v>
      </c>
    </row>
    <row r="146" spans="1:10" x14ac:dyDescent="0.35">
      <c r="A146" t="s">
        <v>579</v>
      </c>
      <c r="B146" t="s">
        <v>5796</v>
      </c>
      <c r="C146" t="s">
        <v>578</v>
      </c>
      <c r="D146" s="7">
        <v>45689.293252314812</v>
      </c>
      <c r="E146" t="s">
        <v>580</v>
      </c>
      <c r="F146" t="s">
        <v>11</v>
      </c>
      <c r="H146">
        <v>5</v>
      </c>
      <c r="I146" t="s">
        <v>581</v>
      </c>
      <c r="J146" t="s">
        <v>407</v>
      </c>
    </row>
    <row r="147" spans="1:10" x14ac:dyDescent="0.35">
      <c r="A147" t="s">
        <v>583</v>
      </c>
      <c r="B147" t="s">
        <v>5797</v>
      </c>
      <c r="C147" t="s">
        <v>582</v>
      </c>
      <c r="D147" s="7">
        <v>45689.530081018522</v>
      </c>
      <c r="E147" t="s">
        <v>584</v>
      </c>
      <c r="F147" t="s">
        <v>11</v>
      </c>
      <c r="G147" t="s">
        <v>23</v>
      </c>
      <c r="H147">
        <v>3</v>
      </c>
      <c r="I147" t="s">
        <v>585</v>
      </c>
      <c r="J147" t="s">
        <v>407</v>
      </c>
    </row>
    <row r="148" spans="1:10" x14ac:dyDescent="0.35">
      <c r="A148" t="s">
        <v>587</v>
      </c>
      <c r="B148" t="s">
        <v>5798</v>
      </c>
      <c r="C148" t="s">
        <v>586</v>
      </c>
      <c r="D148" s="7">
        <v>45689.809224537035</v>
      </c>
      <c r="E148" t="s">
        <v>588</v>
      </c>
      <c r="F148" t="s">
        <v>11</v>
      </c>
      <c r="G148" t="s">
        <v>23</v>
      </c>
      <c r="H148">
        <v>5</v>
      </c>
      <c r="I148" t="s">
        <v>589</v>
      </c>
      <c r="J148" t="s">
        <v>407</v>
      </c>
    </row>
    <row r="149" spans="1:10" x14ac:dyDescent="0.35">
      <c r="A149" t="s">
        <v>591</v>
      </c>
      <c r="B149" t="s">
        <v>5799</v>
      </c>
      <c r="C149" t="s">
        <v>590</v>
      </c>
      <c r="D149" s="7">
        <v>45689.839189814818</v>
      </c>
      <c r="E149" t="s">
        <v>592</v>
      </c>
      <c r="F149" t="s">
        <v>11</v>
      </c>
      <c r="G149" t="s">
        <v>23</v>
      </c>
      <c r="H149">
        <v>5</v>
      </c>
      <c r="I149" t="s">
        <v>593</v>
      </c>
      <c r="J149" t="s">
        <v>407</v>
      </c>
    </row>
    <row r="150" spans="1:10" x14ac:dyDescent="0.35">
      <c r="A150" t="s">
        <v>595</v>
      </c>
      <c r="B150" t="s">
        <v>5800</v>
      </c>
      <c r="C150" t="s">
        <v>594</v>
      </c>
      <c r="D150" s="7">
        <v>45690.601956018516</v>
      </c>
      <c r="E150" t="s">
        <v>596</v>
      </c>
      <c r="F150" t="s">
        <v>11</v>
      </c>
      <c r="H150">
        <v>2</v>
      </c>
      <c r="I150" t="s">
        <v>597</v>
      </c>
      <c r="J150" t="s">
        <v>407</v>
      </c>
    </row>
    <row r="151" spans="1:10" x14ac:dyDescent="0.35">
      <c r="A151" t="s">
        <v>599</v>
      </c>
      <c r="B151" t="s">
        <v>5801</v>
      </c>
      <c r="C151" t="s">
        <v>598</v>
      </c>
      <c r="D151" s="7">
        <v>45690.931319444448</v>
      </c>
      <c r="E151" t="s">
        <v>600</v>
      </c>
      <c r="F151" t="s">
        <v>11</v>
      </c>
      <c r="H151">
        <v>5</v>
      </c>
      <c r="I151" t="s">
        <v>600</v>
      </c>
      <c r="J151" t="s">
        <v>407</v>
      </c>
    </row>
    <row r="152" spans="1:10" x14ac:dyDescent="0.35">
      <c r="A152" t="s">
        <v>602</v>
      </c>
      <c r="B152" t="s">
        <v>5802</v>
      </c>
      <c r="C152" t="s">
        <v>601</v>
      </c>
      <c r="D152" s="7">
        <v>45691.080972222226</v>
      </c>
      <c r="E152" t="s">
        <v>603</v>
      </c>
      <c r="F152" t="s">
        <v>11</v>
      </c>
      <c r="H152">
        <v>4</v>
      </c>
      <c r="I152" t="s">
        <v>604</v>
      </c>
      <c r="J152" t="s">
        <v>407</v>
      </c>
    </row>
    <row r="153" spans="1:10" x14ac:dyDescent="0.35">
      <c r="A153" t="s">
        <v>606</v>
      </c>
      <c r="B153" t="s">
        <v>5803</v>
      </c>
      <c r="C153" t="s">
        <v>605</v>
      </c>
      <c r="D153" s="7">
        <v>45691.248773148145</v>
      </c>
      <c r="E153" t="s">
        <v>607</v>
      </c>
      <c r="F153" t="s">
        <v>11</v>
      </c>
      <c r="H153">
        <v>1</v>
      </c>
      <c r="I153" t="s">
        <v>608</v>
      </c>
      <c r="J153" t="s">
        <v>407</v>
      </c>
    </row>
    <row r="154" spans="1:10" x14ac:dyDescent="0.35">
      <c r="A154" t="s">
        <v>610</v>
      </c>
      <c r="B154" t="s">
        <v>5804</v>
      </c>
      <c r="C154" t="s">
        <v>609</v>
      </c>
      <c r="D154" s="7">
        <v>45691.264490740738</v>
      </c>
      <c r="E154" t="s">
        <v>611</v>
      </c>
      <c r="F154" t="s">
        <v>11</v>
      </c>
      <c r="H154">
        <v>4</v>
      </c>
      <c r="I154" t="s">
        <v>612</v>
      </c>
      <c r="J154" t="s">
        <v>407</v>
      </c>
    </row>
    <row r="155" spans="1:10" x14ac:dyDescent="0.35">
      <c r="A155" t="s">
        <v>614</v>
      </c>
      <c r="B155" t="s">
        <v>5805</v>
      </c>
      <c r="C155" t="s">
        <v>613</v>
      </c>
      <c r="D155" s="7">
        <v>45691.656527777777</v>
      </c>
      <c r="E155" t="s">
        <v>615</v>
      </c>
      <c r="F155" t="s">
        <v>11</v>
      </c>
      <c r="G155" t="s">
        <v>23</v>
      </c>
      <c r="H155">
        <v>5</v>
      </c>
      <c r="I155" t="s">
        <v>616</v>
      </c>
      <c r="J155" t="s">
        <v>407</v>
      </c>
    </row>
    <row r="156" spans="1:10" x14ac:dyDescent="0.35">
      <c r="A156" t="s">
        <v>618</v>
      </c>
      <c r="B156" t="s">
        <v>5806</v>
      </c>
      <c r="C156" t="s">
        <v>617</v>
      </c>
      <c r="D156" s="7">
        <v>45691.763692129629</v>
      </c>
      <c r="E156" t="s">
        <v>619</v>
      </c>
      <c r="F156" t="s">
        <v>11</v>
      </c>
      <c r="H156">
        <v>2</v>
      </c>
      <c r="I156" t="s">
        <v>620</v>
      </c>
      <c r="J156" t="s">
        <v>407</v>
      </c>
    </row>
    <row r="157" spans="1:10" x14ac:dyDescent="0.35">
      <c r="A157" t="s">
        <v>622</v>
      </c>
      <c r="B157" t="s">
        <v>5807</v>
      </c>
      <c r="C157" t="s">
        <v>621</v>
      </c>
      <c r="D157" s="7">
        <v>45692.19902777778</v>
      </c>
      <c r="E157" t="s">
        <v>623</v>
      </c>
      <c r="F157" t="s">
        <v>11</v>
      </c>
      <c r="G157">
        <v>2</v>
      </c>
      <c r="H157">
        <v>4</v>
      </c>
      <c r="I157" t="s">
        <v>624</v>
      </c>
      <c r="J157" t="s">
        <v>407</v>
      </c>
    </row>
    <row r="158" spans="1:10" x14ac:dyDescent="0.35">
      <c r="A158" t="s">
        <v>626</v>
      </c>
      <c r="B158" t="s">
        <v>5808</v>
      </c>
      <c r="C158" t="s">
        <v>625</v>
      </c>
      <c r="D158" s="7">
        <v>45693.004328703704</v>
      </c>
      <c r="E158" t="s">
        <v>627</v>
      </c>
      <c r="F158" t="s">
        <v>11</v>
      </c>
      <c r="H158">
        <v>4</v>
      </c>
      <c r="I158" t="s">
        <v>628</v>
      </c>
      <c r="J158" t="s">
        <v>407</v>
      </c>
    </row>
    <row r="159" spans="1:10" x14ac:dyDescent="0.35">
      <c r="A159" t="s">
        <v>630</v>
      </c>
      <c r="B159" t="s">
        <v>5809</v>
      </c>
      <c r="C159" t="s">
        <v>629</v>
      </c>
      <c r="D159" s="7">
        <v>45693.099849537037</v>
      </c>
      <c r="E159" t="s">
        <v>631</v>
      </c>
      <c r="F159" t="s">
        <v>11</v>
      </c>
      <c r="H159">
        <v>3</v>
      </c>
      <c r="I159" t="s">
        <v>632</v>
      </c>
      <c r="J159" t="s">
        <v>407</v>
      </c>
    </row>
    <row r="160" spans="1:10" x14ac:dyDescent="0.35">
      <c r="A160" t="s">
        <v>634</v>
      </c>
      <c r="B160" t="s">
        <v>5810</v>
      </c>
      <c r="C160" t="s">
        <v>633</v>
      </c>
      <c r="D160" s="7">
        <v>45693.305706018517</v>
      </c>
      <c r="E160" t="s">
        <v>635</v>
      </c>
      <c r="F160" t="s">
        <v>11</v>
      </c>
      <c r="G160">
        <v>4</v>
      </c>
      <c r="H160">
        <v>1</v>
      </c>
      <c r="I160" t="s">
        <v>636</v>
      </c>
      <c r="J160" t="s">
        <v>407</v>
      </c>
    </row>
    <row r="161" spans="1:10" x14ac:dyDescent="0.35">
      <c r="A161" t="s">
        <v>637</v>
      </c>
      <c r="B161" t="s">
        <v>5811</v>
      </c>
      <c r="C161" t="s">
        <v>114</v>
      </c>
      <c r="D161" s="7">
        <v>45693.435034722221</v>
      </c>
      <c r="E161" t="s">
        <v>638</v>
      </c>
      <c r="F161" t="s">
        <v>11</v>
      </c>
      <c r="H161">
        <v>5</v>
      </c>
      <c r="I161" t="s">
        <v>639</v>
      </c>
      <c r="J161" t="s">
        <v>407</v>
      </c>
    </row>
    <row r="162" spans="1:10" x14ac:dyDescent="0.35">
      <c r="A162" t="s">
        <v>641</v>
      </c>
      <c r="B162" t="s">
        <v>5812</v>
      </c>
      <c r="C162" t="s">
        <v>640</v>
      </c>
      <c r="D162" s="7">
        <v>45693.467835648145</v>
      </c>
      <c r="E162" t="s">
        <v>642</v>
      </c>
      <c r="F162" t="s">
        <v>11</v>
      </c>
      <c r="G162">
        <v>73</v>
      </c>
      <c r="H162">
        <v>5</v>
      </c>
      <c r="I162" t="s">
        <v>643</v>
      </c>
      <c r="J162" t="s">
        <v>644</v>
      </c>
    </row>
    <row r="163" spans="1:10" x14ac:dyDescent="0.35">
      <c r="A163" t="s">
        <v>646</v>
      </c>
      <c r="B163" t="s">
        <v>5813</v>
      </c>
      <c r="C163" t="s">
        <v>645</v>
      </c>
      <c r="D163" s="7">
        <v>45693.84516203704</v>
      </c>
      <c r="E163" t="s">
        <v>647</v>
      </c>
      <c r="F163" t="s">
        <v>11</v>
      </c>
      <c r="G163">
        <v>43</v>
      </c>
      <c r="H163">
        <v>5</v>
      </c>
      <c r="I163" t="s">
        <v>648</v>
      </c>
      <c r="J163" t="s">
        <v>644</v>
      </c>
    </row>
    <row r="164" spans="1:10" x14ac:dyDescent="0.35">
      <c r="A164" t="s">
        <v>650</v>
      </c>
      <c r="B164" t="s">
        <v>5814</v>
      </c>
      <c r="C164" t="s">
        <v>649</v>
      </c>
      <c r="D164" s="7">
        <v>45694.018912037034</v>
      </c>
      <c r="E164" t="s">
        <v>27</v>
      </c>
      <c r="F164" t="s">
        <v>11</v>
      </c>
      <c r="G164" t="s">
        <v>23</v>
      </c>
      <c r="H164">
        <v>5</v>
      </c>
      <c r="I164" t="s">
        <v>651</v>
      </c>
      <c r="J164" t="s">
        <v>644</v>
      </c>
    </row>
    <row r="165" spans="1:10" x14ac:dyDescent="0.35">
      <c r="A165" t="s">
        <v>653</v>
      </c>
      <c r="B165" t="s">
        <v>5815</v>
      </c>
      <c r="C165" t="s">
        <v>652</v>
      </c>
      <c r="D165" s="7">
        <v>45694.138333333336</v>
      </c>
      <c r="E165" t="s">
        <v>654</v>
      </c>
      <c r="F165" t="s">
        <v>11</v>
      </c>
      <c r="G165">
        <v>17</v>
      </c>
      <c r="H165">
        <v>4</v>
      </c>
      <c r="I165" t="s">
        <v>655</v>
      </c>
      <c r="J165" t="s">
        <v>644</v>
      </c>
    </row>
    <row r="166" spans="1:10" x14ac:dyDescent="0.35">
      <c r="A166" t="s">
        <v>657</v>
      </c>
      <c r="B166" t="s">
        <v>5816</v>
      </c>
      <c r="C166" t="s">
        <v>656</v>
      </c>
      <c r="D166" s="7">
        <v>45694.198854166665</v>
      </c>
      <c r="E166" t="s">
        <v>658</v>
      </c>
      <c r="F166" t="s">
        <v>11</v>
      </c>
      <c r="G166">
        <v>22</v>
      </c>
      <c r="H166">
        <v>5</v>
      </c>
      <c r="I166" t="s">
        <v>659</v>
      </c>
      <c r="J166" t="s">
        <v>644</v>
      </c>
    </row>
    <row r="167" spans="1:10" x14ac:dyDescent="0.35">
      <c r="A167" t="s">
        <v>661</v>
      </c>
      <c r="B167" t="s">
        <v>5817</v>
      </c>
      <c r="C167" t="s">
        <v>660</v>
      </c>
      <c r="D167" s="7">
        <v>45694.219664351855</v>
      </c>
      <c r="E167" t="s">
        <v>662</v>
      </c>
      <c r="F167" t="s">
        <v>11</v>
      </c>
      <c r="G167" t="s">
        <v>23</v>
      </c>
      <c r="H167">
        <v>5</v>
      </c>
      <c r="I167" t="s">
        <v>663</v>
      </c>
      <c r="J167" t="s">
        <v>644</v>
      </c>
    </row>
    <row r="168" spans="1:10" x14ac:dyDescent="0.35">
      <c r="A168" t="s">
        <v>665</v>
      </c>
      <c r="B168" t="s">
        <v>5818</v>
      </c>
      <c r="C168" t="s">
        <v>664</v>
      </c>
      <c r="D168" s="7">
        <v>45694.26798611111</v>
      </c>
      <c r="E168" t="s">
        <v>666</v>
      </c>
      <c r="F168" t="s">
        <v>11</v>
      </c>
      <c r="G168" t="s">
        <v>23</v>
      </c>
      <c r="H168">
        <v>5</v>
      </c>
      <c r="I168" t="s">
        <v>667</v>
      </c>
      <c r="J168" t="s">
        <v>644</v>
      </c>
    </row>
    <row r="169" spans="1:10" x14ac:dyDescent="0.35">
      <c r="A169" t="s">
        <v>669</v>
      </c>
      <c r="B169" t="s">
        <v>5819</v>
      </c>
      <c r="C169" t="s">
        <v>668</v>
      </c>
      <c r="D169" s="7">
        <v>45694.387615740743</v>
      </c>
      <c r="E169" t="s">
        <v>670</v>
      </c>
      <c r="F169" t="s">
        <v>11</v>
      </c>
      <c r="G169">
        <v>754</v>
      </c>
      <c r="H169">
        <v>5</v>
      </c>
      <c r="I169" t="s">
        <v>671</v>
      </c>
      <c r="J169" t="s">
        <v>644</v>
      </c>
    </row>
    <row r="170" spans="1:10" x14ac:dyDescent="0.35">
      <c r="A170" t="s">
        <v>673</v>
      </c>
      <c r="B170" t="s">
        <v>5820</v>
      </c>
      <c r="C170" t="s">
        <v>672</v>
      </c>
      <c r="D170" s="7">
        <v>45694.6325</v>
      </c>
      <c r="E170" t="s">
        <v>674</v>
      </c>
      <c r="F170" t="s">
        <v>11</v>
      </c>
      <c r="H170">
        <v>5</v>
      </c>
      <c r="I170" t="s">
        <v>675</v>
      </c>
      <c r="J170" t="s">
        <v>644</v>
      </c>
    </row>
    <row r="171" spans="1:10" x14ac:dyDescent="0.35">
      <c r="A171" t="s">
        <v>677</v>
      </c>
      <c r="B171" t="s">
        <v>5821</v>
      </c>
      <c r="C171" t="s">
        <v>676</v>
      </c>
      <c r="D171" s="7">
        <v>45695.560914351852</v>
      </c>
      <c r="E171" t="s">
        <v>678</v>
      </c>
      <c r="F171" t="s">
        <v>11</v>
      </c>
      <c r="H171">
        <v>4</v>
      </c>
      <c r="I171" t="s">
        <v>679</v>
      </c>
      <c r="J171" t="s">
        <v>644</v>
      </c>
    </row>
    <row r="172" spans="1:10" x14ac:dyDescent="0.35">
      <c r="A172" t="s">
        <v>681</v>
      </c>
      <c r="B172" t="s">
        <v>5822</v>
      </c>
      <c r="C172" t="s">
        <v>680</v>
      </c>
      <c r="D172" s="7">
        <v>45695.644189814811</v>
      </c>
      <c r="E172" t="s">
        <v>682</v>
      </c>
      <c r="F172" t="s">
        <v>11</v>
      </c>
      <c r="H172">
        <v>5</v>
      </c>
      <c r="I172" t="s">
        <v>683</v>
      </c>
      <c r="J172" t="s">
        <v>644</v>
      </c>
    </row>
    <row r="173" spans="1:10" x14ac:dyDescent="0.35">
      <c r="A173" t="s">
        <v>685</v>
      </c>
      <c r="B173" t="s">
        <v>5823</v>
      </c>
      <c r="C173" t="s">
        <v>684</v>
      </c>
      <c r="D173" s="7">
        <v>45695.734722222223</v>
      </c>
      <c r="E173" t="s">
        <v>666</v>
      </c>
      <c r="F173" t="s">
        <v>11</v>
      </c>
      <c r="H173">
        <v>4</v>
      </c>
      <c r="I173" t="s">
        <v>686</v>
      </c>
      <c r="J173" t="s">
        <v>644</v>
      </c>
    </row>
    <row r="174" spans="1:10" x14ac:dyDescent="0.35">
      <c r="A174" t="s">
        <v>688</v>
      </c>
      <c r="B174" t="s">
        <v>5824</v>
      </c>
      <c r="C174" t="s">
        <v>687</v>
      </c>
      <c r="D174" s="7">
        <v>45696.023969907408</v>
      </c>
      <c r="E174" t="s">
        <v>689</v>
      </c>
      <c r="F174" t="s">
        <v>11</v>
      </c>
      <c r="G174">
        <v>9</v>
      </c>
      <c r="H174">
        <v>3</v>
      </c>
      <c r="I174" t="s">
        <v>690</v>
      </c>
      <c r="J174" t="s">
        <v>644</v>
      </c>
    </row>
    <row r="175" spans="1:10" x14ac:dyDescent="0.35">
      <c r="A175" t="s">
        <v>692</v>
      </c>
      <c r="B175" t="s">
        <v>5825</v>
      </c>
      <c r="C175" t="s">
        <v>691</v>
      </c>
      <c r="D175" s="7">
        <v>45696.221701388888</v>
      </c>
      <c r="E175" t="s">
        <v>693</v>
      </c>
      <c r="F175" t="s">
        <v>11</v>
      </c>
      <c r="H175">
        <v>5</v>
      </c>
      <c r="I175" t="s">
        <v>694</v>
      </c>
      <c r="J175" t="s">
        <v>644</v>
      </c>
    </row>
    <row r="176" spans="1:10" x14ac:dyDescent="0.35">
      <c r="A176" t="s">
        <v>696</v>
      </c>
      <c r="B176" t="s">
        <v>5826</v>
      </c>
      <c r="C176" t="s">
        <v>695</v>
      </c>
      <c r="D176" s="7">
        <v>45696.231516203705</v>
      </c>
      <c r="E176" t="s">
        <v>697</v>
      </c>
      <c r="F176" t="s">
        <v>11</v>
      </c>
      <c r="H176">
        <v>5</v>
      </c>
      <c r="I176" t="s">
        <v>698</v>
      </c>
      <c r="J176" t="s">
        <v>644</v>
      </c>
    </row>
    <row r="177" spans="1:10" x14ac:dyDescent="0.35">
      <c r="A177" t="s">
        <v>700</v>
      </c>
      <c r="B177" t="s">
        <v>5827</v>
      </c>
      <c r="C177" t="s">
        <v>699</v>
      </c>
      <c r="D177" s="7">
        <v>45696.538495370369</v>
      </c>
      <c r="E177" t="s">
        <v>701</v>
      </c>
      <c r="F177" t="s">
        <v>11</v>
      </c>
      <c r="H177">
        <v>5</v>
      </c>
      <c r="I177" t="s">
        <v>702</v>
      </c>
      <c r="J177" t="s">
        <v>644</v>
      </c>
    </row>
    <row r="178" spans="1:10" x14ac:dyDescent="0.35">
      <c r="A178" t="s">
        <v>704</v>
      </c>
      <c r="B178" t="s">
        <v>5828</v>
      </c>
      <c r="C178" t="s">
        <v>703</v>
      </c>
      <c r="D178" s="7">
        <v>45696.724178240744</v>
      </c>
      <c r="E178" t="s">
        <v>705</v>
      </c>
      <c r="F178" t="s">
        <v>11</v>
      </c>
      <c r="H178">
        <v>4</v>
      </c>
      <c r="I178" t="s">
        <v>706</v>
      </c>
      <c r="J178" t="s">
        <v>644</v>
      </c>
    </row>
    <row r="179" spans="1:10" x14ac:dyDescent="0.35">
      <c r="A179" t="s">
        <v>708</v>
      </c>
      <c r="B179" t="s">
        <v>5829</v>
      </c>
      <c r="C179" t="s">
        <v>707</v>
      </c>
      <c r="D179" s="7">
        <v>45696.828865740739</v>
      </c>
      <c r="E179" t="s">
        <v>709</v>
      </c>
      <c r="F179" t="s">
        <v>11</v>
      </c>
      <c r="G179">
        <v>2</v>
      </c>
      <c r="H179">
        <v>4</v>
      </c>
      <c r="I179" t="s">
        <v>710</v>
      </c>
      <c r="J179" t="s">
        <v>644</v>
      </c>
    </row>
    <row r="180" spans="1:10" x14ac:dyDescent="0.35">
      <c r="A180" t="s">
        <v>712</v>
      </c>
      <c r="B180" t="s">
        <v>5830</v>
      </c>
      <c r="C180" t="s">
        <v>711</v>
      </c>
      <c r="D180" s="7">
        <v>45696.977743055555</v>
      </c>
      <c r="E180" t="s">
        <v>713</v>
      </c>
      <c r="F180" t="s">
        <v>11</v>
      </c>
      <c r="H180">
        <v>5</v>
      </c>
      <c r="I180" t="s">
        <v>714</v>
      </c>
      <c r="J180" t="s">
        <v>644</v>
      </c>
    </row>
    <row r="181" spans="1:10" x14ac:dyDescent="0.35">
      <c r="A181" t="s">
        <v>716</v>
      </c>
      <c r="B181" t="s">
        <v>5831</v>
      </c>
      <c r="C181" t="s">
        <v>715</v>
      </c>
      <c r="D181" s="7">
        <v>45697.033136574071</v>
      </c>
      <c r="E181" t="s">
        <v>717</v>
      </c>
      <c r="F181" t="s">
        <v>11</v>
      </c>
      <c r="G181">
        <v>46</v>
      </c>
      <c r="H181">
        <v>5</v>
      </c>
      <c r="I181" t="s">
        <v>718</v>
      </c>
      <c r="J181" t="s">
        <v>644</v>
      </c>
    </row>
    <row r="182" spans="1:10" x14ac:dyDescent="0.35">
      <c r="A182" t="s">
        <v>720</v>
      </c>
      <c r="B182" t="s">
        <v>5832</v>
      </c>
      <c r="C182" t="s">
        <v>719</v>
      </c>
      <c r="D182" s="7">
        <v>45697.040462962963</v>
      </c>
      <c r="E182" t="s">
        <v>721</v>
      </c>
      <c r="F182" t="s">
        <v>11</v>
      </c>
      <c r="H182">
        <v>5</v>
      </c>
      <c r="I182" t="s">
        <v>722</v>
      </c>
      <c r="J182" t="s">
        <v>723</v>
      </c>
    </row>
    <row r="183" spans="1:10" x14ac:dyDescent="0.35">
      <c r="A183" t="s">
        <v>725</v>
      </c>
      <c r="B183" t="s">
        <v>5833</v>
      </c>
      <c r="C183" t="s">
        <v>724</v>
      </c>
      <c r="D183" s="7">
        <v>45697.225057870368</v>
      </c>
      <c r="E183" t="s">
        <v>726</v>
      </c>
      <c r="F183" t="s">
        <v>11</v>
      </c>
      <c r="G183">
        <v>2</v>
      </c>
      <c r="H183">
        <v>5</v>
      </c>
      <c r="I183" t="s">
        <v>727</v>
      </c>
      <c r="J183" t="s">
        <v>723</v>
      </c>
    </row>
    <row r="184" spans="1:10" x14ac:dyDescent="0.35">
      <c r="A184" t="s">
        <v>729</v>
      </c>
      <c r="B184" t="s">
        <v>5834</v>
      </c>
      <c r="C184" t="s">
        <v>728</v>
      </c>
      <c r="D184" s="7">
        <v>45697.574537037035</v>
      </c>
      <c r="E184" t="s">
        <v>730</v>
      </c>
      <c r="F184" t="s">
        <v>11</v>
      </c>
      <c r="H184">
        <v>5</v>
      </c>
      <c r="I184" t="s">
        <v>731</v>
      </c>
      <c r="J184" t="s">
        <v>723</v>
      </c>
    </row>
    <row r="185" spans="1:10" x14ac:dyDescent="0.35">
      <c r="A185" t="s">
        <v>733</v>
      </c>
      <c r="B185" t="s">
        <v>5835</v>
      </c>
      <c r="C185" t="s">
        <v>732</v>
      </c>
      <c r="D185" s="7">
        <v>45697.694525462961</v>
      </c>
      <c r="E185" t="s">
        <v>734</v>
      </c>
      <c r="F185" t="s">
        <v>11</v>
      </c>
      <c r="H185">
        <v>4</v>
      </c>
      <c r="I185" t="s">
        <v>735</v>
      </c>
      <c r="J185" t="s">
        <v>723</v>
      </c>
    </row>
    <row r="186" spans="1:10" x14ac:dyDescent="0.35">
      <c r="A186" t="s">
        <v>736</v>
      </c>
      <c r="B186" t="s">
        <v>5836</v>
      </c>
      <c r="C186" t="s">
        <v>114</v>
      </c>
      <c r="D186" s="7">
        <v>45697.805173611108</v>
      </c>
      <c r="E186" t="s">
        <v>737</v>
      </c>
      <c r="F186" t="s">
        <v>11</v>
      </c>
      <c r="H186">
        <v>5</v>
      </c>
      <c r="I186" t="s">
        <v>738</v>
      </c>
      <c r="J186" t="s">
        <v>723</v>
      </c>
    </row>
    <row r="187" spans="1:10" x14ac:dyDescent="0.35">
      <c r="A187" t="s">
        <v>740</v>
      </c>
      <c r="B187" t="s">
        <v>5837</v>
      </c>
      <c r="C187" t="s">
        <v>739</v>
      </c>
      <c r="D187" s="7">
        <v>45697.841087962966</v>
      </c>
      <c r="E187" t="s">
        <v>741</v>
      </c>
      <c r="F187" t="s">
        <v>11</v>
      </c>
      <c r="H187">
        <v>5</v>
      </c>
      <c r="I187" t="s">
        <v>742</v>
      </c>
      <c r="J187" t="s">
        <v>723</v>
      </c>
    </row>
    <row r="188" spans="1:10" x14ac:dyDescent="0.35">
      <c r="A188" t="s">
        <v>744</v>
      </c>
      <c r="B188" t="s">
        <v>5838</v>
      </c>
      <c r="C188" t="s">
        <v>743</v>
      </c>
      <c r="D188" s="7">
        <v>45697.921076388891</v>
      </c>
      <c r="E188" t="s">
        <v>745</v>
      </c>
      <c r="F188" t="s">
        <v>11</v>
      </c>
      <c r="H188">
        <v>5</v>
      </c>
      <c r="I188" t="s">
        <v>746</v>
      </c>
      <c r="J188" t="s">
        <v>723</v>
      </c>
    </row>
    <row r="189" spans="1:10" x14ac:dyDescent="0.35">
      <c r="A189" t="s">
        <v>748</v>
      </c>
      <c r="B189" t="s">
        <v>5839</v>
      </c>
      <c r="C189" t="s">
        <v>747</v>
      </c>
      <c r="D189" s="7">
        <v>45698.229004629633</v>
      </c>
      <c r="E189" t="s">
        <v>749</v>
      </c>
      <c r="F189" t="s">
        <v>11</v>
      </c>
      <c r="H189">
        <v>1</v>
      </c>
      <c r="I189" t="s">
        <v>750</v>
      </c>
      <c r="J189" t="s">
        <v>723</v>
      </c>
    </row>
    <row r="190" spans="1:10" x14ac:dyDescent="0.35">
      <c r="A190" t="s">
        <v>752</v>
      </c>
      <c r="B190" t="s">
        <v>5840</v>
      </c>
      <c r="C190" t="s">
        <v>751</v>
      </c>
      <c r="D190" s="7">
        <v>45698.622557870367</v>
      </c>
      <c r="E190" t="s">
        <v>753</v>
      </c>
      <c r="F190" t="s">
        <v>11</v>
      </c>
      <c r="H190">
        <v>5</v>
      </c>
      <c r="I190" t="s">
        <v>754</v>
      </c>
      <c r="J190" t="s">
        <v>723</v>
      </c>
    </row>
    <row r="191" spans="1:10" x14ac:dyDescent="0.35">
      <c r="A191" t="s">
        <v>756</v>
      </c>
      <c r="B191" t="s">
        <v>5841</v>
      </c>
      <c r="C191" t="s">
        <v>755</v>
      </c>
      <c r="D191" s="7">
        <v>45698.987222222226</v>
      </c>
      <c r="E191" t="s">
        <v>757</v>
      </c>
      <c r="F191" t="s">
        <v>11</v>
      </c>
      <c r="G191" t="s">
        <v>23</v>
      </c>
      <c r="H191">
        <v>5</v>
      </c>
      <c r="I191" t="s">
        <v>758</v>
      </c>
      <c r="J191" t="s">
        <v>723</v>
      </c>
    </row>
    <row r="192" spans="1:10" x14ac:dyDescent="0.35">
      <c r="A192" t="s">
        <v>759</v>
      </c>
      <c r="B192" t="s">
        <v>5842</v>
      </c>
      <c r="C192" t="s">
        <v>114</v>
      </c>
      <c r="D192" s="7">
        <v>45699.325856481482</v>
      </c>
      <c r="E192" t="s">
        <v>760</v>
      </c>
      <c r="F192" t="s">
        <v>11</v>
      </c>
      <c r="G192">
        <v>2</v>
      </c>
      <c r="H192">
        <v>5</v>
      </c>
      <c r="I192" t="s">
        <v>761</v>
      </c>
      <c r="J192" t="s">
        <v>723</v>
      </c>
    </row>
    <row r="193" spans="1:10" x14ac:dyDescent="0.35">
      <c r="A193" t="s">
        <v>763</v>
      </c>
      <c r="B193" t="s">
        <v>5843</v>
      </c>
      <c r="C193" t="s">
        <v>762</v>
      </c>
      <c r="D193" s="7">
        <v>45699.39439814815</v>
      </c>
      <c r="E193" t="s">
        <v>764</v>
      </c>
      <c r="F193" t="s">
        <v>11</v>
      </c>
      <c r="G193" t="s">
        <v>23</v>
      </c>
      <c r="H193">
        <v>5</v>
      </c>
      <c r="I193" t="s">
        <v>765</v>
      </c>
      <c r="J193" t="s">
        <v>723</v>
      </c>
    </row>
    <row r="194" spans="1:10" x14ac:dyDescent="0.35">
      <c r="A194" t="s">
        <v>767</v>
      </c>
      <c r="B194" t="s">
        <v>5844</v>
      </c>
      <c r="C194" t="s">
        <v>766</v>
      </c>
      <c r="D194" s="7">
        <v>45699.420011574075</v>
      </c>
      <c r="E194" t="s">
        <v>768</v>
      </c>
      <c r="F194" t="s">
        <v>11</v>
      </c>
      <c r="H194">
        <v>3</v>
      </c>
      <c r="I194" t="s">
        <v>769</v>
      </c>
      <c r="J194" t="s">
        <v>723</v>
      </c>
    </row>
    <row r="195" spans="1:10" x14ac:dyDescent="0.35">
      <c r="A195" t="s">
        <v>770</v>
      </c>
      <c r="B195" t="s">
        <v>5845</v>
      </c>
      <c r="C195" t="s">
        <v>114</v>
      </c>
      <c r="D195" s="7">
        <v>45699.568645833337</v>
      </c>
      <c r="E195" t="s">
        <v>771</v>
      </c>
      <c r="F195" t="s">
        <v>11</v>
      </c>
      <c r="G195">
        <v>4</v>
      </c>
      <c r="H195">
        <v>4</v>
      </c>
      <c r="I195" t="s">
        <v>772</v>
      </c>
      <c r="J195" t="s">
        <v>723</v>
      </c>
    </row>
    <row r="196" spans="1:10" x14ac:dyDescent="0.35">
      <c r="A196" t="s">
        <v>774</v>
      </c>
      <c r="B196" t="s">
        <v>5846</v>
      </c>
      <c r="C196" t="s">
        <v>773</v>
      </c>
      <c r="D196" s="7">
        <v>45699.980173611111</v>
      </c>
      <c r="E196" t="s">
        <v>775</v>
      </c>
      <c r="F196" t="s">
        <v>11</v>
      </c>
      <c r="G196">
        <v>3</v>
      </c>
      <c r="H196">
        <v>4</v>
      </c>
      <c r="I196" t="s">
        <v>776</v>
      </c>
      <c r="J196" t="s">
        <v>723</v>
      </c>
    </row>
    <row r="197" spans="1:10" x14ac:dyDescent="0.35">
      <c r="A197" t="s">
        <v>777</v>
      </c>
      <c r="B197" t="s">
        <v>5847</v>
      </c>
      <c r="C197" t="s">
        <v>114</v>
      </c>
      <c r="D197" s="7">
        <v>45699.981388888889</v>
      </c>
      <c r="E197" t="s">
        <v>778</v>
      </c>
      <c r="F197" t="s">
        <v>11</v>
      </c>
      <c r="G197" t="s">
        <v>23</v>
      </c>
      <c r="H197">
        <v>5</v>
      </c>
      <c r="I197" t="s">
        <v>779</v>
      </c>
      <c r="J197" t="s">
        <v>723</v>
      </c>
    </row>
    <row r="198" spans="1:10" x14ac:dyDescent="0.35">
      <c r="A198" t="s">
        <v>781</v>
      </c>
      <c r="B198" t="s">
        <v>5848</v>
      </c>
      <c r="C198" t="s">
        <v>780</v>
      </c>
      <c r="D198" s="7">
        <v>45700.099363425928</v>
      </c>
      <c r="E198" t="s">
        <v>782</v>
      </c>
      <c r="F198" t="s">
        <v>11</v>
      </c>
      <c r="H198">
        <v>5</v>
      </c>
      <c r="I198" t="s">
        <v>783</v>
      </c>
      <c r="J198" t="s">
        <v>723</v>
      </c>
    </row>
    <row r="199" spans="1:10" x14ac:dyDescent="0.35">
      <c r="A199" t="s">
        <v>785</v>
      </c>
      <c r="B199" t="s">
        <v>5849</v>
      </c>
      <c r="C199" t="s">
        <v>784</v>
      </c>
      <c r="D199" s="7">
        <v>45700.435879629629</v>
      </c>
      <c r="E199" t="s">
        <v>786</v>
      </c>
      <c r="F199" t="s">
        <v>11</v>
      </c>
      <c r="H199">
        <v>3</v>
      </c>
      <c r="I199" t="s">
        <v>787</v>
      </c>
      <c r="J199" t="s">
        <v>723</v>
      </c>
    </row>
    <row r="200" spans="1:10" x14ac:dyDescent="0.35">
      <c r="A200" t="s">
        <v>789</v>
      </c>
      <c r="B200" t="s">
        <v>5850</v>
      </c>
      <c r="C200" t="s">
        <v>788</v>
      </c>
      <c r="D200" s="7">
        <v>45700.583495370367</v>
      </c>
      <c r="E200" t="s">
        <v>790</v>
      </c>
      <c r="F200" t="s">
        <v>11</v>
      </c>
      <c r="G200">
        <v>7</v>
      </c>
      <c r="H200">
        <v>5</v>
      </c>
      <c r="I200" t="s">
        <v>791</v>
      </c>
      <c r="J200" t="s">
        <v>723</v>
      </c>
    </row>
    <row r="201" spans="1:10" x14ac:dyDescent="0.35">
      <c r="A201" t="s">
        <v>793</v>
      </c>
      <c r="B201" t="s">
        <v>5851</v>
      </c>
      <c r="C201" t="s">
        <v>792</v>
      </c>
      <c r="D201" s="7">
        <v>45701.236689814818</v>
      </c>
      <c r="E201" t="s">
        <v>794</v>
      </c>
      <c r="F201" t="s">
        <v>11</v>
      </c>
      <c r="H201">
        <v>5</v>
      </c>
      <c r="I201" t="s">
        <v>795</v>
      </c>
      <c r="J201" t="s">
        <v>723</v>
      </c>
    </row>
    <row r="202" spans="1:10" x14ac:dyDescent="0.35">
      <c r="A202" t="s">
        <v>797</v>
      </c>
      <c r="B202" t="s">
        <v>5852</v>
      </c>
      <c r="C202" t="s">
        <v>796</v>
      </c>
      <c r="D202" s="7">
        <v>45701.322557870371</v>
      </c>
      <c r="E202" t="s">
        <v>798</v>
      </c>
      <c r="F202" t="s">
        <v>11</v>
      </c>
      <c r="G202">
        <v>2</v>
      </c>
      <c r="H202">
        <v>5</v>
      </c>
      <c r="I202" t="s">
        <v>799</v>
      </c>
      <c r="J202" t="s">
        <v>407</v>
      </c>
    </row>
    <row r="203" spans="1:10" x14ac:dyDescent="0.35">
      <c r="A203" t="s">
        <v>801</v>
      </c>
      <c r="B203" t="s">
        <v>5853</v>
      </c>
      <c r="C203" t="s">
        <v>800</v>
      </c>
      <c r="D203" s="7">
        <v>45701.445104166669</v>
      </c>
      <c r="E203" t="s">
        <v>802</v>
      </c>
      <c r="F203" t="s">
        <v>11</v>
      </c>
      <c r="H203">
        <v>5</v>
      </c>
      <c r="I203" t="s">
        <v>803</v>
      </c>
      <c r="J203" t="s">
        <v>407</v>
      </c>
    </row>
    <row r="204" spans="1:10" x14ac:dyDescent="0.35">
      <c r="A204" t="s">
        <v>805</v>
      </c>
      <c r="B204" t="s">
        <v>5854</v>
      </c>
      <c r="C204" t="s">
        <v>804</v>
      </c>
      <c r="D204" s="7">
        <v>45701.447500000002</v>
      </c>
      <c r="E204" t="s">
        <v>806</v>
      </c>
      <c r="F204" t="s">
        <v>11</v>
      </c>
      <c r="G204">
        <v>3</v>
      </c>
      <c r="H204">
        <v>5</v>
      </c>
      <c r="I204" t="s">
        <v>807</v>
      </c>
      <c r="J204" t="s">
        <v>407</v>
      </c>
    </row>
    <row r="205" spans="1:10" x14ac:dyDescent="0.35">
      <c r="A205" t="s">
        <v>809</v>
      </c>
      <c r="B205" t="s">
        <v>5855</v>
      </c>
      <c r="C205" t="s">
        <v>808</v>
      </c>
      <c r="D205" s="7">
        <v>45702.063923611109</v>
      </c>
      <c r="E205" t="s">
        <v>810</v>
      </c>
      <c r="F205" t="s">
        <v>11</v>
      </c>
      <c r="G205">
        <v>19</v>
      </c>
      <c r="H205">
        <v>5</v>
      </c>
      <c r="I205" t="s">
        <v>811</v>
      </c>
      <c r="J205" t="s">
        <v>407</v>
      </c>
    </row>
    <row r="206" spans="1:10" x14ac:dyDescent="0.35">
      <c r="A206" t="s">
        <v>813</v>
      </c>
      <c r="B206" t="s">
        <v>5856</v>
      </c>
      <c r="C206" t="s">
        <v>812</v>
      </c>
      <c r="D206" s="7">
        <v>45702.30704861111</v>
      </c>
      <c r="E206" t="s">
        <v>814</v>
      </c>
      <c r="F206" t="s">
        <v>11</v>
      </c>
      <c r="G206" t="s">
        <v>23</v>
      </c>
      <c r="H206">
        <v>4</v>
      </c>
      <c r="I206" t="s">
        <v>815</v>
      </c>
      <c r="J206" t="s">
        <v>407</v>
      </c>
    </row>
    <row r="207" spans="1:10" x14ac:dyDescent="0.35">
      <c r="A207" t="s">
        <v>817</v>
      </c>
      <c r="B207" t="s">
        <v>5857</v>
      </c>
      <c r="C207" t="s">
        <v>816</v>
      </c>
      <c r="D207" s="7">
        <v>45702.424444444441</v>
      </c>
      <c r="E207" t="s">
        <v>818</v>
      </c>
      <c r="F207" t="s">
        <v>11</v>
      </c>
      <c r="G207" t="s">
        <v>23</v>
      </c>
      <c r="H207">
        <v>5</v>
      </c>
      <c r="I207" t="s">
        <v>819</v>
      </c>
      <c r="J207" t="s">
        <v>407</v>
      </c>
    </row>
    <row r="208" spans="1:10" x14ac:dyDescent="0.35">
      <c r="A208" t="s">
        <v>820</v>
      </c>
      <c r="B208" t="s">
        <v>5858</v>
      </c>
      <c r="C208" t="s">
        <v>114</v>
      </c>
      <c r="D208" s="7">
        <v>45702.480150462965</v>
      </c>
      <c r="E208" t="s">
        <v>821</v>
      </c>
      <c r="F208" t="s">
        <v>11</v>
      </c>
      <c r="G208">
        <v>21</v>
      </c>
      <c r="H208">
        <v>5</v>
      </c>
      <c r="I208" t="s">
        <v>822</v>
      </c>
      <c r="J208" t="s">
        <v>407</v>
      </c>
    </row>
    <row r="209" spans="1:10" x14ac:dyDescent="0.35">
      <c r="A209" t="s">
        <v>824</v>
      </c>
      <c r="B209" t="s">
        <v>5859</v>
      </c>
      <c r="C209" t="s">
        <v>823</v>
      </c>
      <c r="D209" s="7">
        <v>45702.487476851849</v>
      </c>
      <c r="E209" t="s">
        <v>825</v>
      </c>
      <c r="F209" t="s">
        <v>11</v>
      </c>
      <c r="H209">
        <v>5</v>
      </c>
      <c r="I209" t="s">
        <v>826</v>
      </c>
      <c r="J209" t="s">
        <v>407</v>
      </c>
    </row>
    <row r="210" spans="1:10" x14ac:dyDescent="0.35">
      <c r="A210" t="s">
        <v>828</v>
      </c>
      <c r="B210" t="s">
        <v>5860</v>
      </c>
      <c r="C210" t="s">
        <v>827</v>
      </c>
      <c r="D210" s="7">
        <v>45702.574687499997</v>
      </c>
      <c r="E210" t="s">
        <v>829</v>
      </c>
      <c r="F210" t="s">
        <v>11</v>
      </c>
      <c r="H210">
        <v>5</v>
      </c>
      <c r="I210" t="s">
        <v>830</v>
      </c>
      <c r="J210" t="s">
        <v>407</v>
      </c>
    </row>
    <row r="211" spans="1:10" x14ac:dyDescent="0.35">
      <c r="A211" t="s">
        <v>832</v>
      </c>
      <c r="B211" t="s">
        <v>5861</v>
      </c>
      <c r="C211" t="s">
        <v>831</v>
      </c>
      <c r="D211" s="7">
        <v>45702.794282407405</v>
      </c>
      <c r="E211" t="s">
        <v>833</v>
      </c>
      <c r="F211" t="s">
        <v>11</v>
      </c>
      <c r="H211">
        <v>4</v>
      </c>
      <c r="I211" t="s">
        <v>834</v>
      </c>
      <c r="J211" t="s">
        <v>407</v>
      </c>
    </row>
    <row r="212" spans="1:10" x14ac:dyDescent="0.35">
      <c r="A212" t="s">
        <v>836</v>
      </c>
      <c r="B212" t="s">
        <v>5862</v>
      </c>
      <c r="C212" t="s">
        <v>835</v>
      </c>
      <c r="D212" s="7">
        <v>45702.828043981484</v>
      </c>
      <c r="E212" t="s">
        <v>818</v>
      </c>
      <c r="F212" t="s">
        <v>11</v>
      </c>
      <c r="H212">
        <v>5</v>
      </c>
      <c r="I212" t="s">
        <v>837</v>
      </c>
      <c r="J212" t="s">
        <v>407</v>
      </c>
    </row>
    <row r="213" spans="1:10" x14ac:dyDescent="0.35">
      <c r="A213" t="s">
        <v>839</v>
      </c>
      <c r="B213" t="s">
        <v>5863</v>
      </c>
      <c r="C213" t="s">
        <v>838</v>
      </c>
      <c r="D213" s="7">
        <v>45702.912361111114</v>
      </c>
      <c r="E213" t="s">
        <v>568</v>
      </c>
      <c r="F213" t="s">
        <v>11</v>
      </c>
      <c r="H213">
        <v>5</v>
      </c>
      <c r="I213" t="s">
        <v>840</v>
      </c>
      <c r="J213" t="s">
        <v>407</v>
      </c>
    </row>
    <row r="214" spans="1:10" x14ac:dyDescent="0.35">
      <c r="A214" t="s">
        <v>842</v>
      </c>
      <c r="B214" t="s">
        <v>5864</v>
      </c>
      <c r="C214" t="s">
        <v>841</v>
      </c>
      <c r="D214" s="7">
        <v>45703.019479166665</v>
      </c>
      <c r="E214" t="s">
        <v>843</v>
      </c>
      <c r="F214" t="s">
        <v>11</v>
      </c>
      <c r="G214" t="s">
        <v>23</v>
      </c>
      <c r="H214">
        <v>5</v>
      </c>
      <c r="I214" t="s">
        <v>844</v>
      </c>
      <c r="J214" t="s">
        <v>407</v>
      </c>
    </row>
    <row r="215" spans="1:10" x14ac:dyDescent="0.35">
      <c r="A215" t="s">
        <v>846</v>
      </c>
      <c r="B215" t="s">
        <v>5865</v>
      </c>
      <c r="C215" t="s">
        <v>845</v>
      </c>
      <c r="D215" s="7">
        <v>45703.619317129633</v>
      </c>
      <c r="E215" t="s">
        <v>847</v>
      </c>
      <c r="F215" t="s">
        <v>11</v>
      </c>
      <c r="H215">
        <v>4</v>
      </c>
      <c r="I215" t="s">
        <v>848</v>
      </c>
      <c r="J215" t="s">
        <v>407</v>
      </c>
    </row>
    <row r="216" spans="1:10" x14ac:dyDescent="0.35">
      <c r="A216" t="s">
        <v>850</v>
      </c>
      <c r="B216" t="s">
        <v>5866</v>
      </c>
      <c r="C216" t="s">
        <v>849</v>
      </c>
      <c r="D216" s="7">
        <v>45704.002013888887</v>
      </c>
      <c r="E216" t="s">
        <v>851</v>
      </c>
      <c r="F216" t="s">
        <v>11</v>
      </c>
      <c r="H216">
        <v>5</v>
      </c>
      <c r="I216" t="s">
        <v>852</v>
      </c>
      <c r="J216" t="s">
        <v>407</v>
      </c>
    </row>
    <row r="217" spans="1:10" x14ac:dyDescent="0.35">
      <c r="A217" t="s">
        <v>854</v>
      </c>
      <c r="B217" t="s">
        <v>5867</v>
      </c>
      <c r="C217" t="s">
        <v>853</v>
      </c>
      <c r="D217" s="7">
        <v>45704.430451388886</v>
      </c>
      <c r="E217" t="s">
        <v>855</v>
      </c>
      <c r="F217" t="s">
        <v>11</v>
      </c>
      <c r="H217">
        <v>5</v>
      </c>
      <c r="I217" t="s">
        <v>856</v>
      </c>
      <c r="J217" t="s">
        <v>407</v>
      </c>
    </row>
    <row r="218" spans="1:10" x14ac:dyDescent="0.35">
      <c r="A218" t="s">
        <v>858</v>
      </c>
      <c r="B218" t="s">
        <v>5868</v>
      </c>
      <c r="C218" t="s">
        <v>857</v>
      </c>
      <c r="D218" s="7">
        <v>45704.559340277781</v>
      </c>
      <c r="E218" t="s">
        <v>859</v>
      </c>
      <c r="F218" t="s">
        <v>11</v>
      </c>
      <c r="H218">
        <v>5</v>
      </c>
      <c r="I218" t="s">
        <v>860</v>
      </c>
      <c r="J218" t="s">
        <v>407</v>
      </c>
    </row>
    <row r="219" spans="1:10" x14ac:dyDescent="0.35">
      <c r="A219" t="s">
        <v>862</v>
      </c>
      <c r="B219" t="s">
        <v>5869</v>
      </c>
      <c r="C219" t="s">
        <v>861</v>
      </c>
      <c r="D219" s="7">
        <v>45704.858090277776</v>
      </c>
      <c r="E219" t="s">
        <v>863</v>
      </c>
      <c r="F219" t="s">
        <v>11</v>
      </c>
      <c r="H219">
        <v>5</v>
      </c>
      <c r="I219" t="s">
        <v>864</v>
      </c>
      <c r="J219" t="s">
        <v>407</v>
      </c>
    </row>
    <row r="220" spans="1:10" x14ac:dyDescent="0.35">
      <c r="A220" t="s">
        <v>866</v>
      </c>
      <c r="B220" t="s">
        <v>5870</v>
      </c>
      <c r="C220" t="s">
        <v>865</v>
      </c>
      <c r="D220" s="7">
        <v>45704.993368055555</v>
      </c>
      <c r="E220" t="s">
        <v>867</v>
      </c>
      <c r="F220" t="s">
        <v>11</v>
      </c>
      <c r="H220">
        <v>5</v>
      </c>
      <c r="I220" t="s">
        <v>868</v>
      </c>
      <c r="J220" t="s">
        <v>407</v>
      </c>
    </row>
    <row r="221" spans="1:10" x14ac:dyDescent="0.35">
      <c r="A221" t="s">
        <v>870</v>
      </c>
      <c r="B221" t="s">
        <v>5871</v>
      </c>
      <c r="C221" t="s">
        <v>869</v>
      </c>
      <c r="D221" s="7">
        <v>45705.013113425928</v>
      </c>
      <c r="E221" t="s">
        <v>871</v>
      </c>
      <c r="F221" t="s">
        <v>11</v>
      </c>
      <c r="H221">
        <v>5</v>
      </c>
      <c r="I221" t="s">
        <v>872</v>
      </c>
      <c r="J221" t="s">
        <v>407</v>
      </c>
    </row>
    <row r="222" spans="1:10" x14ac:dyDescent="0.35">
      <c r="A222" t="s">
        <v>874</v>
      </c>
      <c r="B222" t="s">
        <v>5872</v>
      </c>
      <c r="C222" t="s">
        <v>873</v>
      </c>
      <c r="D222" s="7">
        <v>45705.130995370368</v>
      </c>
      <c r="E222" t="s">
        <v>875</v>
      </c>
      <c r="F222" t="s">
        <v>11</v>
      </c>
      <c r="G222">
        <v>296</v>
      </c>
      <c r="H222">
        <v>5</v>
      </c>
      <c r="I222" t="s">
        <v>876</v>
      </c>
      <c r="J222" t="s">
        <v>877</v>
      </c>
    </row>
    <row r="223" spans="1:10" x14ac:dyDescent="0.35">
      <c r="A223" t="s">
        <v>879</v>
      </c>
      <c r="B223" t="s">
        <v>5873</v>
      </c>
      <c r="C223" t="s">
        <v>878</v>
      </c>
      <c r="D223" s="7">
        <v>45705.157210648147</v>
      </c>
      <c r="E223" t="s">
        <v>880</v>
      </c>
      <c r="F223" t="s">
        <v>11</v>
      </c>
      <c r="G223">
        <v>17</v>
      </c>
      <c r="H223">
        <v>5</v>
      </c>
      <c r="I223" t="s">
        <v>881</v>
      </c>
      <c r="J223" t="s">
        <v>877</v>
      </c>
    </row>
    <row r="224" spans="1:10" x14ac:dyDescent="0.35">
      <c r="A224" t="s">
        <v>883</v>
      </c>
      <c r="B224" t="s">
        <v>5874</v>
      </c>
      <c r="C224" t="s">
        <v>882</v>
      </c>
      <c r="D224" s="7">
        <v>45706.294166666667</v>
      </c>
      <c r="E224" t="s">
        <v>884</v>
      </c>
      <c r="F224" t="s">
        <v>11</v>
      </c>
      <c r="G224">
        <v>18</v>
      </c>
      <c r="H224">
        <v>5</v>
      </c>
      <c r="I224" t="s">
        <v>885</v>
      </c>
      <c r="J224" t="s">
        <v>877</v>
      </c>
    </row>
    <row r="225" spans="1:10" x14ac:dyDescent="0.35">
      <c r="A225" t="s">
        <v>887</v>
      </c>
      <c r="B225" t="s">
        <v>5875</v>
      </c>
      <c r="C225" t="s">
        <v>886</v>
      </c>
      <c r="D225" s="7">
        <v>45706.399664351855</v>
      </c>
      <c r="E225" t="s">
        <v>888</v>
      </c>
      <c r="F225" t="s">
        <v>11</v>
      </c>
      <c r="G225">
        <v>4</v>
      </c>
      <c r="H225">
        <v>4</v>
      </c>
      <c r="I225" t="s">
        <v>889</v>
      </c>
      <c r="J225" t="s">
        <v>877</v>
      </c>
    </row>
    <row r="226" spans="1:10" x14ac:dyDescent="0.35">
      <c r="A226" t="s">
        <v>890</v>
      </c>
      <c r="B226" t="s">
        <v>5876</v>
      </c>
      <c r="C226" t="s">
        <v>882</v>
      </c>
      <c r="D226" s="7">
        <v>45706.477662037039</v>
      </c>
      <c r="E226" t="s">
        <v>891</v>
      </c>
      <c r="F226" t="s">
        <v>11</v>
      </c>
      <c r="G226" t="s">
        <v>23</v>
      </c>
      <c r="H226">
        <v>5</v>
      </c>
      <c r="I226" t="s">
        <v>892</v>
      </c>
      <c r="J226" t="s">
        <v>877</v>
      </c>
    </row>
    <row r="227" spans="1:10" x14ac:dyDescent="0.35">
      <c r="A227" t="s">
        <v>894</v>
      </c>
      <c r="B227" t="s">
        <v>5877</v>
      </c>
      <c r="C227" t="s">
        <v>893</v>
      </c>
      <c r="D227" s="7">
        <v>45706.840532407405</v>
      </c>
      <c r="E227" t="s">
        <v>895</v>
      </c>
      <c r="F227" t="s">
        <v>11</v>
      </c>
      <c r="G227" t="s">
        <v>23</v>
      </c>
      <c r="H227">
        <v>5</v>
      </c>
      <c r="I227" t="s">
        <v>896</v>
      </c>
      <c r="J227" t="s">
        <v>877</v>
      </c>
    </row>
    <row r="228" spans="1:10" x14ac:dyDescent="0.35">
      <c r="A228" t="s">
        <v>898</v>
      </c>
      <c r="B228" t="s">
        <v>5878</v>
      </c>
      <c r="C228" t="s">
        <v>897</v>
      </c>
      <c r="D228" s="7">
        <v>45707.019363425927</v>
      </c>
      <c r="E228" t="s">
        <v>899</v>
      </c>
      <c r="F228" t="s">
        <v>11</v>
      </c>
      <c r="G228">
        <v>2</v>
      </c>
      <c r="H228">
        <v>5</v>
      </c>
      <c r="I228" t="s">
        <v>900</v>
      </c>
      <c r="J228" t="s">
        <v>877</v>
      </c>
    </row>
    <row r="229" spans="1:10" x14ac:dyDescent="0.35">
      <c r="A229" t="s">
        <v>902</v>
      </c>
      <c r="B229" t="s">
        <v>5879</v>
      </c>
      <c r="C229" t="s">
        <v>901</v>
      </c>
      <c r="D229" s="7">
        <v>45707.029178240744</v>
      </c>
      <c r="E229" t="s">
        <v>903</v>
      </c>
      <c r="F229" t="s">
        <v>11</v>
      </c>
      <c r="G229">
        <v>8</v>
      </c>
      <c r="H229">
        <v>4</v>
      </c>
      <c r="I229" t="s">
        <v>904</v>
      </c>
      <c r="J229" t="s">
        <v>877</v>
      </c>
    </row>
    <row r="230" spans="1:10" x14ac:dyDescent="0.35">
      <c r="A230" t="s">
        <v>906</v>
      </c>
      <c r="B230" t="s">
        <v>5880</v>
      </c>
      <c r="C230" t="s">
        <v>905</v>
      </c>
      <c r="D230" s="7">
        <v>45707.042083333334</v>
      </c>
      <c r="E230" t="s">
        <v>907</v>
      </c>
      <c r="F230" t="s">
        <v>11</v>
      </c>
      <c r="G230">
        <v>4</v>
      </c>
      <c r="H230">
        <v>5</v>
      </c>
      <c r="I230" t="s">
        <v>908</v>
      </c>
      <c r="J230" t="s">
        <v>877</v>
      </c>
    </row>
    <row r="231" spans="1:10" x14ac:dyDescent="0.35">
      <c r="A231" t="s">
        <v>910</v>
      </c>
      <c r="B231" t="s">
        <v>5881</v>
      </c>
      <c r="C231" t="s">
        <v>909</v>
      </c>
      <c r="D231" s="7">
        <v>45707.159942129627</v>
      </c>
      <c r="E231" t="s">
        <v>911</v>
      </c>
      <c r="F231" t="s">
        <v>11</v>
      </c>
      <c r="G231">
        <v>13</v>
      </c>
      <c r="H231">
        <v>4</v>
      </c>
      <c r="I231" t="s">
        <v>912</v>
      </c>
      <c r="J231" t="s">
        <v>877</v>
      </c>
    </row>
    <row r="232" spans="1:10" x14ac:dyDescent="0.35">
      <c r="A232" t="s">
        <v>914</v>
      </c>
      <c r="B232" t="s">
        <v>5882</v>
      </c>
      <c r="C232" t="s">
        <v>913</v>
      </c>
      <c r="D232" s="7">
        <v>45707.433668981481</v>
      </c>
      <c r="E232" t="s">
        <v>915</v>
      </c>
      <c r="F232" t="s">
        <v>11</v>
      </c>
      <c r="G232">
        <v>3</v>
      </c>
      <c r="H232">
        <v>4</v>
      </c>
      <c r="I232" t="s">
        <v>916</v>
      </c>
      <c r="J232" t="s">
        <v>877</v>
      </c>
    </row>
    <row r="233" spans="1:10" x14ac:dyDescent="0.35">
      <c r="A233" t="s">
        <v>918</v>
      </c>
      <c r="B233" t="s">
        <v>5883</v>
      </c>
      <c r="C233" t="s">
        <v>917</v>
      </c>
      <c r="D233" s="7">
        <v>45707.494930555556</v>
      </c>
      <c r="E233" t="s">
        <v>919</v>
      </c>
      <c r="F233" t="s">
        <v>11</v>
      </c>
      <c r="H233">
        <v>5</v>
      </c>
      <c r="I233" t="s">
        <v>920</v>
      </c>
      <c r="J233" t="s">
        <v>877</v>
      </c>
    </row>
    <row r="234" spans="1:10" x14ac:dyDescent="0.35">
      <c r="A234" t="s">
        <v>922</v>
      </c>
      <c r="B234" t="s">
        <v>5884</v>
      </c>
      <c r="C234" t="s">
        <v>921</v>
      </c>
      <c r="D234" s="7">
        <v>45707.565717592595</v>
      </c>
      <c r="E234" t="s">
        <v>923</v>
      </c>
      <c r="F234" t="s">
        <v>11</v>
      </c>
      <c r="H234">
        <v>5</v>
      </c>
      <c r="I234" t="s">
        <v>924</v>
      </c>
      <c r="J234" t="s">
        <v>877</v>
      </c>
    </row>
    <row r="235" spans="1:10" x14ac:dyDescent="0.35">
      <c r="A235" t="s">
        <v>926</v>
      </c>
      <c r="B235" t="s">
        <v>5885</v>
      </c>
      <c r="C235" t="s">
        <v>925</v>
      </c>
      <c r="D235" s="7">
        <v>45707.862291666665</v>
      </c>
      <c r="E235" t="s">
        <v>927</v>
      </c>
      <c r="F235" t="s">
        <v>11</v>
      </c>
      <c r="G235">
        <v>6</v>
      </c>
      <c r="H235">
        <v>4</v>
      </c>
      <c r="I235" t="s">
        <v>928</v>
      </c>
      <c r="J235" t="s">
        <v>877</v>
      </c>
    </row>
    <row r="236" spans="1:10" x14ac:dyDescent="0.35">
      <c r="A236" t="s">
        <v>930</v>
      </c>
      <c r="B236" t="s">
        <v>5886</v>
      </c>
      <c r="C236" t="s">
        <v>929</v>
      </c>
      <c r="D236" s="7">
        <v>45708.805312500001</v>
      </c>
      <c r="E236" t="s">
        <v>931</v>
      </c>
      <c r="F236" t="s">
        <v>11</v>
      </c>
      <c r="H236">
        <v>5</v>
      </c>
      <c r="I236" t="s">
        <v>932</v>
      </c>
      <c r="J236" t="s">
        <v>877</v>
      </c>
    </row>
    <row r="237" spans="1:10" x14ac:dyDescent="0.35">
      <c r="A237" t="s">
        <v>934</v>
      </c>
      <c r="B237" t="s">
        <v>5887</v>
      </c>
      <c r="C237" t="s">
        <v>933</v>
      </c>
      <c r="D237" s="7">
        <v>45708.8280787037</v>
      </c>
      <c r="E237" t="s">
        <v>935</v>
      </c>
      <c r="F237" t="s">
        <v>11</v>
      </c>
      <c r="G237">
        <v>3</v>
      </c>
      <c r="H237">
        <v>4</v>
      </c>
      <c r="I237" t="s">
        <v>936</v>
      </c>
      <c r="J237" t="s">
        <v>877</v>
      </c>
    </row>
    <row r="238" spans="1:10" x14ac:dyDescent="0.35">
      <c r="A238" t="s">
        <v>938</v>
      </c>
      <c r="B238" t="s">
        <v>5888</v>
      </c>
      <c r="C238" t="s">
        <v>937</v>
      </c>
      <c r="D238" s="7">
        <v>45708.880486111113</v>
      </c>
      <c r="E238" t="s">
        <v>939</v>
      </c>
      <c r="F238" t="s">
        <v>11</v>
      </c>
      <c r="G238" t="s">
        <v>23</v>
      </c>
      <c r="H238">
        <v>5</v>
      </c>
      <c r="I238" t="s">
        <v>940</v>
      </c>
      <c r="J238" t="s">
        <v>877</v>
      </c>
    </row>
    <row r="239" spans="1:10" x14ac:dyDescent="0.35">
      <c r="A239" t="s">
        <v>942</v>
      </c>
      <c r="B239" t="s">
        <v>5889</v>
      </c>
      <c r="C239" t="s">
        <v>941</v>
      </c>
      <c r="D239" s="7">
        <v>45709.035277777781</v>
      </c>
      <c r="E239" t="s">
        <v>943</v>
      </c>
      <c r="F239" t="s">
        <v>11</v>
      </c>
      <c r="H239">
        <v>5</v>
      </c>
      <c r="I239" t="s">
        <v>944</v>
      </c>
      <c r="J239" t="s">
        <v>877</v>
      </c>
    </row>
    <row r="240" spans="1:10" x14ac:dyDescent="0.35">
      <c r="A240" t="s">
        <v>946</v>
      </c>
      <c r="B240" t="s">
        <v>5890</v>
      </c>
      <c r="C240" t="s">
        <v>945</v>
      </c>
      <c r="D240" s="7">
        <v>45709.32576388889</v>
      </c>
      <c r="E240" t="s">
        <v>947</v>
      </c>
      <c r="F240" t="s">
        <v>11</v>
      </c>
      <c r="H240">
        <v>5</v>
      </c>
      <c r="I240" t="s">
        <v>948</v>
      </c>
      <c r="J240" t="s">
        <v>877</v>
      </c>
    </row>
    <row r="241" spans="1:10" x14ac:dyDescent="0.35">
      <c r="A241" t="s">
        <v>950</v>
      </c>
      <c r="B241" t="s">
        <v>5891</v>
      </c>
      <c r="C241" t="s">
        <v>949</v>
      </c>
      <c r="D241" s="7">
        <v>45709.384814814817</v>
      </c>
      <c r="E241" t="s">
        <v>951</v>
      </c>
      <c r="F241" t="s">
        <v>11</v>
      </c>
      <c r="G241" t="s">
        <v>23</v>
      </c>
      <c r="H241">
        <v>5</v>
      </c>
      <c r="I241" t="s">
        <v>952</v>
      </c>
      <c r="J241" t="s">
        <v>877</v>
      </c>
    </row>
    <row r="242" spans="1:10" x14ac:dyDescent="0.35">
      <c r="A242" t="s">
        <v>954</v>
      </c>
      <c r="B242" t="s">
        <v>5892</v>
      </c>
      <c r="C242" t="s">
        <v>953</v>
      </c>
      <c r="D242" s="7">
        <v>45709.441018518519</v>
      </c>
      <c r="E242" t="s">
        <v>955</v>
      </c>
      <c r="F242" t="s">
        <v>11</v>
      </c>
      <c r="G242">
        <v>7</v>
      </c>
      <c r="H242">
        <v>5</v>
      </c>
      <c r="I242" t="s">
        <v>956</v>
      </c>
      <c r="J242" t="s">
        <v>53</v>
      </c>
    </row>
    <row r="243" spans="1:10" x14ac:dyDescent="0.35">
      <c r="A243" t="s">
        <v>958</v>
      </c>
      <c r="B243" t="s">
        <v>5893</v>
      </c>
      <c r="C243" t="s">
        <v>957</v>
      </c>
      <c r="D243" s="7">
        <v>45709.783761574072</v>
      </c>
      <c r="E243" t="s">
        <v>959</v>
      </c>
      <c r="F243" t="s">
        <v>11</v>
      </c>
      <c r="G243">
        <v>52</v>
      </c>
      <c r="H243">
        <v>5</v>
      </c>
      <c r="I243" t="s">
        <v>960</v>
      </c>
      <c r="J243" t="s">
        <v>53</v>
      </c>
    </row>
    <row r="244" spans="1:10" x14ac:dyDescent="0.35">
      <c r="A244" t="s">
        <v>962</v>
      </c>
      <c r="B244" t="s">
        <v>5894</v>
      </c>
      <c r="C244" t="s">
        <v>961</v>
      </c>
      <c r="D244" s="7">
        <v>45710.153495370374</v>
      </c>
      <c r="E244" t="s">
        <v>963</v>
      </c>
      <c r="F244" t="s">
        <v>11</v>
      </c>
      <c r="G244" t="s">
        <v>23</v>
      </c>
      <c r="H244">
        <v>5</v>
      </c>
      <c r="I244" t="s">
        <v>964</v>
      </c>
      <c r="J244" t="s">
        <v>53</v>
      </c>
    </row>
    <row r="245" spans="1:10" x14ac:dyDescent="0.35">
      <c r="A245" t="s">
        <v>966</v>
      </c>
      <c r="B245" t="s">
        <v>5895</v>
      </c>
      <c r="C245" t="s">
        <v>965</v>
      </c>
      <c r="D245" s="7">
        <v>45710.70045138889</v>
      </c>
      <c r="E245" t="s">
        <v>967</v>
      </c>
      <c r="F245" t="s">
        <v>11</v>
      </c>
      <c r="G245">
        <v>3</v>
      </c>
      <c r="H245">
        <v>5</v>
      </c>
      <c r="I245" t="s">
        <v>968</v>
      </c>
      <c r="J245" t="s">
        <v>53</v>
      </c>
    </row>
    <row r="246" spans="1:10" x14ac:dyDescent="0.35">
      <c r="A246" t="s">
        <v>970</v>
      </c>
      <c r="B246" t="s">
        <v>5896</v>
      </c>
      <c r="C246" t="s">
        <v>969</v>
      </c>
      <c r="D246" s="7">
        <v>45711.01457175926</v>
      </c>
      <c r="E246" t="s">
        <v>971</v>
      </c>
      <c r="F246" t="s">
        <v>11</v>
      </c>
      <c r="G246">
        <v>5</v>
      </c>
      <c r="H246">
        <v>4</v>
      </c>
      <c r="I246" t="s">
        <v>972</v>
      </c>
      <c r="J246" t="s">
        <v>53</v>
      </c>
    </row>
    <row r="247" spans="1:10" x14ac:dyDescent="0.35">
      <c r="A247" t="s">
        <v>974</v>
      </c>
      <c r="B247" t="s">
        <v>5897</v>
      </c>
      <c r="C247" t="s">
        <v>973</v>
      </c>
      <c r="D247" s="7">
        <v>45711.119780092595</v>
      </c>
      <c r="E247" t="s">
        <v>975</v>
      </c>
      <c r="F247" t="s">
        <v>11</v>
      </c>
      <c r="G247">
        <v>7</v>
      </c>
      <c r="H247">
        <v>5</v>
      </c>
      <c r="I247" t="s">
        <v>976</v>
      </c>
      <c r="J247" t="s">
        <v>53</v>
      </c>
    </row>
    <row r="248" spans="1:10" x14ac:dyDescent="0.35">
      <c r="A248" t="s">
        <v>977</v>
      </c>
      <c r="B248" t="s">
        <v>5898</v>
      </c>
      <c r="C248" t="s">
        <v>8</v>
      </c>
      <c r="D248" s="7">
        <v>45711.722719907404</v>
      </c>
      <c r="E248" t="s">
        <v>978</v>
      </c>
      <c r="F248" t="s">
        <v>11</v>
      </c>
      <c r="G248">
        <v>29</v>
      </c>
      <c r="H248">
        <v>5</v>
      </c>
      <c r="I248" t="s">
        <v>979</v>
      </c>
      <c r="J248" t="s">
        <v>53</v>
      </c>
    </row>
    <row r="249" spans="1:10" x14ac:dyDescent="0.35">
      <c r="A249" t="s">
        <v>981</v>
      </c>
      <c r="B249" t="s">
        <v>5899</v>
      </c>
      <c r="C249" t="s">
        <v>980</v>
      </c>
      <c r="D249" s="7">
        <v>45711.739155092589</v>
      </c>
      <c r="E249" t="s">
        <v>982</v>
      </c>
      <c r="F249" t="s">
        <v>11</v>
      </c>
      <c r="G249">
        <v>3</v>
      </c>
      <c r="H249">
        <v>5</v>
      </c>
      <c r="I249" t="s">
        <v>983</v>
      </c>
      <c r="J249" t="s">
        <v>53</v>
      </c>
    </row>
    <row r="250" spans="1:10" x14ac:dyDescent="0.35">
      <c r="A250" t="s">
        <v>985</v>
      </c>
      <c r="B250" t="s">
        <v>5900</v>
      </c>
      <c r="C250" t="s">
        <v>984</v>
      </c>
      <c r="D250" s="7">
        <v>45712.191145833334</v>
      </c>
      <c r="E250" t="s">
        <v>986</v>
      </c>
      <c r="F250" t="s">
        <v>11</v>
      </c>
      <c r="H250">
        <v>4</v>
      </c>
      <c r="I250" t="s">
        <v>987</v>
      </c>
      <c r="J250" t="s">
        <v>53</v>
      </c>
    </row>
    <row r="251" spans="1:10" x14ac:dyDescent="0.35">
      <c r="A251" t="s">
        <v>989</v>
      </c>
      <c r="B251" t="s">
        <v>5901</v>
      </c>
      <c r="C251" t="s">
        <v>988</v>
      </c>
      <c r="D251" s="7">
        <v>45712.227037037039</v>
      </c>
      <c r="E251" t="s">
        <v>955</v>
      </c>
      <c r="F251" t="s">
        <v>11</v>
      </c>
      <c r="H251">
        <v>3</v>
      </c>
      <c r="I251" t="s">
        <v>990</v>
      </c>
      <c r="J251" t="s">
        <v>53</v>
      </c>
    </row>
    <row r="252" spans="1:10" x14ac:dyDescent="0.35">
      <c r="A252" t="s">
        <v>991</v>
      </c>
      <c r="B252" t="s">
        <v>5902</v>
      </c>
      <c r="C252" t="s">
        <v>8</v>
      </c>
      <c r="D252" s="7">
        <v>45712.441400462965</v>
      </c>
      <c r="E252" t="s">
        <v>430</v>
      </c>
      <c r="F252" t="s">
        <v>11</v>
      </c>
      <c r="G252">
        <v>2</v>
      </c>
      <c r="H252">
        <v>5</v>
      </c>
      <c r="I252" t="s">
        <v>992</v>
      </c>
      <c r="J252" t="s">
        <v>53</v>
      </c>
    </row>
    <row r="253" spans="1:10" x14ac:dyDescent="0.35">
      <c r="A253" t="s">
        <v>994</v>
      </c>
      <c r="B253" t="s">
        <v>5903</v>
      </c>
      <c r="C253" t="s">
        <v>993</v>
      </c>
      <c r="D253" s="7">
        <v>45713.239085648151</v>
      </c>
      <c r="E253" t="s">
        <v>995</v>
      </c>
      <c r="F253" t="s">
        <v>11</v>
      </c>
      <c r="G253">
        <v>16</v>
      </c>
      <c r="H253">
        <v>4</v>
      </c>
      <c r="I253" t="s">
        <v>996</v>
      </c>
      <c r="J253" t="s">
        <v>53</v>
      </c>
    </row>
    <row r="254" spans="1:10" x14ac:dyDescent="0.35">
      <c r="A254" t="s">
        <v>997</v>
      </c>
      <c r="B254" t="s">
        <v>5904</v>
      </c>
      <c r="C254" t="s">
        <v>114</v>
      </c>
      <c r="D254" s="7">
        <v>45713.485821759263</v>
      </c>
      <c r="E254" t="s">
        <v>998</v>
      </c>
      <c r="F254" t="s">
        <v>11</v>
      </c>
      <c r="H254">
        <v>4</v>
      </c>
      <c r="I254" t="s">
        <v>999</v>
      </c>
      <c r="J254" t="s">
        <v>53</v>
      </c>
    </row>
    <row r="255" spans="1:10" x14ac:dyDescent="0.35">
      <c r="A255" t="s">
        <v>1001</v>
      </c>
      <c r="B255" t="s">
        <v>5905</v>
      </c>
      <c r="C255" t="s">
        <v>1000</v>
      </c>
      <c r="D255" s="7">
        <v>45713.581400462965</v>
      </c>
      <c r="E255" t="s">
        <v>1002</v>
      </c>
      <c r="F255" t="s">
        <v>11</v>
      </c>
      <c r="G255">
        <v>3</v>
      </c>
      <c r="H255">
        <v>4</v>
      </c>
      <c r="I255" t="s">
        <v>1003</v>
      </c>
      <c r="J255" t="s">
        <v>53</v>
      </c>
    </row>
    <row r="256" spans="1:10" x14ac:dyDescent="0.35">
      <c r="A256" t="s">
        <v>1005</v>
      </c>
      <c r="B256" t="s">
        <v>5906</v>
      </c>
      <c r="C256" t="s">
        <v>1004</v>
      </c>
      <c r="D256" s="7">
        <v>45713.984409722223</v>
      </c>
      <c r="E256" t="s">
        <v>1006</v>
      </c>
      <c r="F256" t="s">
        <v>11</v>
      </c>
      <c r="G256">
        <v>4</v>
      </c>
      <c r="H256">
        <v>5</v>
      </c>
      <c r="I256" t="s">
        <v>1007</v>
      </c>
      <c r="J256" t="s">
        <v>53</v>
      </c>
    </row>
    <row r="257" spans="1:10" x14ac:dyDescent="0.35">
      <c r="A257" t="s">
        <v>1009</v>
      </c>
      <c r="B257" t="s">
        <v>5907</v>
      </c>
      <c r="C257" t="s">
        <v>1008</v>
      </c>
      <c r="D257" s="7">
        <v>45714.173368055555</v>
      </c>
      <c r="E257" t="s">
        <v>1010</v>
      </c>
      <c r="F257" t="s">
        <v>11</v>
      </c>
      <c r="H257">
        <v>5</v>
      </c>
      <c r="I257" t="s">
        <v>1011</v>
      </c>
      <c r="J257" t="s">
        <v>53</v>
      </c>
    </row>
    <row r="258" spans="1:10" x14ac:dyDescent="0.35">
      <c r="A258" t="s">
        <v>1013</v>
      </c>
      <c r="B258" t="s">
        <v>5908</v>
      </c>
      <c r="C258" t="s">
        <v>1012</v>
      </c>
      <c r="D258" s="7">
        <v>45714.533692129633</v>
      </c>
      <c r="E258" t="s">
        <v>1014</v>
      </c>
      <c r="F258" t="s">
        <v>11</v>
      </c>
      <c r="G258" s="1">
        <v>1650</v>
      </c>
      <c r="H258">
        <v>3</v>
      </c>
      <c r="I258" t="s">
        <v>1015</v>
      </c>
      <c r="J258" t="s">
        <v>53</v>
      </c>
    </row>
    <row r="259" spans="1:10" x14ac:dyDescent="0.35">
      <c r="A259" t="s">
        <v>1017</v>
      </c>
      <c r="B259" t="s">
        <v>5909</v>
      </c>
      <c r="C259" t="s">
        <v>1016</v>
      </c>
      <c r="D259" s="7">
        <v>45715.226597222223</v>
      </c>
      <c r="E259" t="s">
        <v>1018</v>
      </c>
      <c r="F259" t="s">
        <v>11</v>
      </c>
      <c r="H259">
        <v>3</v>
      </c>
      <c r="I259" t="s">
        <v>1019</v>
      </c>
      <c r="J259" t="s">
        <v>53</v>
      </c>
    </row>
    <row r="260" spans="1:10" x14ac:dyDescent="0.35">
      <c r="A260" t="s">
        <v>1021</v>
      </c>
      <c r="B260" t="s">
        <v>5910</v>
      </c>
      <c r="C260" t="s">
        <v>1020</v>
      </c>
      <c r="D260" s="7">
        <v>45715.311018518521</v>
      </c>
      <c r="E260" t="s">
        <v>1022</v>
      </c>
      <c r="F260" t="s">
        <v>11</v>
      </c>
      <c r="G260">
        <v>48</v>
      </c>
      <c r="H260">
        <v>5</v>
      </c>
      <c r="I260" t="s">
        <v>1023</v>
      </c>
      <c r="J260" t="s">
        <v>53</v>
      </c>
    </row>
    <row r="261" spans="1:10" x14ac:dyDescent="0.35">
      <c r="A261" t="s">
        <v>1025</v>
      </c>
      <c r="B261" t="s">
        <v>5911</v>
      </c>
      <c r="C261" t="s">
        <v>1024</v>
      </c>
      <c r="D261" s="7">
        <v>45715.513912037037</v>
      </c>
      <c r="E261" t="s">
        <v>1026</v>
      </c>
      <c r="F261" t="s">
        <v>11</v>
      </c>
      <c r="H261">
        <v>5</v>
      </c>
      <c r="I261" t="s">
        <v>1027</v>
      </c>
      <c r="J261" t="s">
        <v>53</v>
      </c>
    </row>
    <row r="262" spans="1:10" x14ac:dyDescent="0.35">
      <c r="A262" t="s">
        <v>1029</v>
      </c>
      <c r="B262" t="s">
        <v>5912</v>
      </c>
      <c r="C262" t="s">
        <v>1028</v>
      </c>
      <c r="D262" s="7">
        <v>45715.708726851852</v>
      </c>
      <c r="E262" t="s">
        <v>1030</v>
      </c>
      <c r="F262" t="s">
        <v>11</v>
      </c>
      <c r="G262">
        <v>3</v>
      </c>
      <c r="H262">
        <v>5</v>
      </c>
      <c r="I262" t="s">
        <v>1031</v>
      </c>
      <c r="J262" t="s">
        <v>53</v>
      </c>
    </row>
    <row r="263" spans="1:10" x14ac:dyDescent="0.35">
      <c r="A263" t="s">
        <v>1033</v>
      </c>
      <c r="B263" t="s">
        <v>5913</v>
      </c>
      <c r="C263" t="s">
        <v>1032</v>
      </c>
      <c r="D263" s="7">
        <v>45715.86173611111</v>
      </c>
      <c r="E263" t="s">
        <v>1034</v>
      </c>
      <c r="F263" t="s">
        <v>11</v>
      </c>
      <c r="G263" t="s">
        <v>23</v>
      </c>
      <c r="H263">
        <v>4</v>
      </c>
      <c r="I263" t="s">
        <v>1035</v>
      </c>
      <c r="J263" t="s">
        <v>53</v>
      </c>
    </row>
    <row r="264" spans="1:10" x14ac:dyDescent="0.35">
      <c r="A264" t="s">
        <v>1037</v>
      </c>
      <c r="B264" t="s">
        <v>5914</v>
      </c>
      <c r="C264" t="s">
        <v>1036</v>
      </c>
      <c r="D264" s="7">
        <v>45715.886932870373</v>
      </c>
      <c r="E264" t="s">
        <v>1038</v>
      </c>
      <c r="F264" t="s">
        <v>11</v>
      </c>
      <c r="G264">
        <v>15</v>
      </c>
      <c r="H264">
        <v>5</v>
      </c>
      <c r="I264" t="s">
        <v>1039</v>
      </c>
      <c r="J264" t="s">
        <v>53</v>
      </c>
    </row>
    <row r="265" spans="1:10" x14ac:dyDescent="0.35">
      <c r="A265" t="s">
        <v>1041</v>
      </c>
      <c r="B265" t="s">
        <v>5915</v>
      </c>
      <c r="C265" t="s">
        <v>1040</v>
      </c>
      <c r="D265" s="7">
        <v>45715.94259259259</v>
      </c>
      <c r="E265" t="s">
        <v>1042</v>
      </c>
      <c r="F265" t="s">
        <v>11</v>
      </c>
      <c r="G265">
        <v>26</v>
      </c>
      <c r="H265">
        <v>5</v>
      </c>
      <c r="I265" t="s">
        <v>1043</v>
      </c>
      <c r="J265" t="s">
        <v>53</v>
      </c>
    </row>
    <row r="266" spans="1:10" x14ac:dyDescent="0.35">
      <c r="A266" t="s">
        <v>1045</v>
      </c>
      <c r="B266" t="s">
        <v>5916</v>
      </c>
      <c r="C266" t="s">
        <v>1044</v>
      </c>
      <c r="D266" s="7">
        <v>45716.576817129629</v>
      </c>
      <c r="E266" t="s">
        <v>1046</v>
      </c>
      <c r="F266" t="s">
        <v>11</v>
      </c>
      <c r="H266">
        <v>3</v>
      </c>
      <c r="I266" t="s">
        <v>1047</v>
      </c>
      <c r="J266" t="s">
        <v>53</v>
      </c>
    </row>
    <row r="267" spans="1:10" x14ac:dyDescent="0.35">
      <c r="A267" t="s">
        <v>1049</v>
      </c>
      <c r="B267" t="s">
        <v>5917</v>
      </c>
      <c r="C267" t="s">
        <v>1048</v>
      </c>
      <c r="D267" s="7">
        <v>45716.92491898148</v>
      </c>
      <c r="E267" t="s">
        <v>1050</v>
      </c>
      <c r="F267" t="s">
        <v>11</v>
      </c>
      <c r="H267">
        <v>4</v>
      </c>
      <c r="I267" t="s">
        <v>1051</v>
      </c>
      <c r="J267" t="s">
        <v>53</v>
      </c>
    </row>
    <row r="268" spans="1:10" x14ac:dyDescent="0.35">
      <c r="A268" t="s">
        <v>1053</v>
      </c>
      <c r="B268" t="s">
        <v>5918</v>
      </c>
      <c r="C268" t="s">
        <v>1052</v>
      </c>
      <c r="D268" s="7">
        <v>45717.071840277778</v>
      </c>
      <c r="E268" t="s">
        <v>1054</v>
      </c>
      <c r="F268" t="s">
        <v>11</v>
      </c>
      <c r="H268">
        <v>3</v>
      </c>
      <c r="I268" t="s">
        <v>1055</v>
      </c>
      <c r="J268" t="s">
        <v>53</v>
      </c>
    </row>
    <row r="269" spans="1:10" x14ac:dyDescent="0.35">
      <c r="A269" t="s">
        <v>1057</v>
      </c>
      <c r="B269" t="s">
        <v>5919</v>
      </c>
      <c r="C269" t="s">
        <v>1056</v>
      </c>
      <c r="D269" s="7">
        <v>45717.179432870369</v>
      </c>
      <c r="E269" t="s">
        <v>1058</v>
      </c>
      <c r="F269" t="s">
        <v>11</v>
      </c>
      <c r="G269">
        <v>11</v>
      </c>
      <c r="H269">
        <v>5</v>
      </c>
      <c r="I269" t="s">
        <v>1059</v>
      </c>
      <c r="J269" t="s">
        <v>53</v>
      </c>
    </row>
    <row r="270" spans="1:10" x14ac:dyDescent="0.35">
      <c r="A270" t="s">
        <v>1061</v>
      </c>
      <c r="B270" t="s">
        <v>5920</v>
      </c>
      <c r="C270" t="s">
        <v>1060</v>
      </c>
      <c r="D270" s="7">
        <v>45717.343668981484</v>
      </c>
      <c r="E270" t="s">
        <v>1062</v>
      </c>
      <c r="F270" t="s">
        <v>11</v>
      </c>
      <c r="G270">
        <v>13</v>
      </c>
      <c r="H270">
        <v>5</v>
      </c>
      <c r="I270" t="s">
        <v>1063</v>
      </c>
      <c r="J270" t="s">
        <v>53</v>
      </c>
    </row>
    <row r="271" spans="1:10" x14ac:dyDescent="0.35">
      <c r="A271" t="s">
        <v>1065</v>
      </c>
      <c r="B271" t="s">
        <v>5921</v>
      </c>
      <c r="C271" t="s">
        <v>1064</v>
      </c>
      <c r="D271" s="7">
        <v>45717.356874999998</v>
      </c>
      <c r="E271" t="s">
        <v>1066</v>
      </c>
      <c r="F271" t="s">
        <v>11</v>
      </c>
      <c r="G271">
        <v>5</v>
      </c>
      <c r="H271">
        <v>5</v>
      </c>
      <c r="I271" t="s">
        <v>1067</v>
      </c>
      <c r="J271" t="s">
        <v>53</v>
      </c>
    </row>
    <row r="272" spans="1:10" x14ac:dyDescent="0.35">
      <c r="A272" t="s">
        <v>1069</v>
      </c>
      <c r="B272" t="s">
        <v>5922</v>
      </c>
      <c r="C272" t="s">
        <v>1068</v>
      </c>
      <c r="D272" s="7">
        <v>45717.357673611114</v>
      </c>
      <c r="E272" t="s">
        <v>1070</v>
      </c>
      <c r="F272" t="s">
        <v>11</v>
      </c>
      <c r="G272">
        <v>26</v>
      </c>
      <c r="H272">
        <v>5</v>
      </c>
      <c r="I272" t="s">
        <v>1071</v>
      </c>
      <c r="J272" t="s">
        <v>1072</v>
      </c>
    </row>
    <row r="273" spans="1:10" x14ac:dyDescent="0.35">
      <c r="A273" t="s">
        <v>1074</v>
      </c>
      <c r="B273" t="s">
        <v>5923</v>
      </c>
      <c r="C273" t="s">
        <v>1073</v>
      </c>
      <c r="D273" s="7">
        <v>45717.415868055556</v>
      </c>
      <c r="E273" t="s">
        <v>1075</v>
      </c>
      <c r="F273" t="s">
        <v>11</v>
      </c>
      <c r="H273">
        <v>5</v>
      </c>
      <c r="I273" t="s">
        <v>1076</v>
      </c>
      <c r="J273" t="s">
        <v>1072</v>
      </c>
    </row>
    <row r="274" spans="1:10" x14ac:dyDescent="0.35">
      <c r="A274" t="s">
        <v>1078</v>
      </c>
      <c r="B274" t="s">
        <v>5924</v>
      </c>
      <c r="C274" t="s">
        <v>1077</v>
      </c>
      <c r="D274" s="7">
        <v>45717.796446759261</v>
      </c>
      <c r="E274" t="s">
        <v>1079</v>
      </c>
      <c r="F274" t="s">
        <v>11</v>
      </c>
      <c r="G274" t="s">
        <v>23</v>
      </c>
      <c r="H274">
        <v>5</v>
      </c>
      <c r="I274" t="s">
        <v>1080</v>
      </c>
      <c r="J274" t="s">
        <v>1072</v>
      </c>
    </row>
    <row r="275" spans="1:10" x14ac:dyDescent="0.35">
      <c r="A275" t="s">
        <v>1082</v>
      </c>
      <c r="B275" t="s">
        <v>5925</v>
      </c>
      <c r="C275" t="s">
        <v>1081</v>
      </c>
      <c r="D275" s="7">
        <v>45717.947951388887</v>
      </c>
      <c r="E275" t="s">
        <v>1083</v>
      </c>
      <c r="F275" t="s">
        <v>11</v>
      </c>
      <c r="G275">
        <v>8</v>
      </c>
      <c r="H275">
        <v>4</v>
      </c>
      <c r="I275" t="s">
        <v>1084</v>
      </c>
      <c r="J275" t="s">
        <v>1072</v>
      </c>
    </row>
    <row r="276" spans="1:10" x14ac:dyDescent="0.35">
      <c r="A276" t="s">
        <v>1086</v>
      </c>
      <c r="B276" t="s">
        <v>5926</v>
      </c>
      <c r="C276" t="s">
        <v>1085</v>
      </c>
      <c r="D276" s="7">
        <v>45718.022557870368</v>
      </c>
      <c r="E276" t="s">
        <v>1087</v>
      </c>
      <c r="F276" t="s">
        <v>11</v>
      </c>
      <c r="G276">
        <v>228</v>
      </c>
      <c r="H276">
        <v>5</v>
      </c>
      <c r="I276" t="s">
        <v>1088</v>
      </c>
      <c r="J276" t="s">
        <v>1072</v>
      </c>
    </row>
    <row r="277" spans="1:10" x14ac:dyDescent="0.35">
      <c r="A277" t="s">
        <v>1090</v>
      </c>
      <c r="B277" t="s">
        <v>5927</v>
      </c>
      <c r="C277" t="s">
        <v>1089</v>
      </c>
      <c r="D277" s="7">
        <v>45718.117118055554</v>
      </c>
      <c r="E277" t="s">
        <v>1091</v>
      </c>
      <c r="F277" t="s">
        <v>11</v>
      </c>
      <c r="H277">
        <v>5</v>
      </c>
      <c r="I277" t="s">
        <v>1092</v>
      </c>
      <c r="J277" t="s">
        <v>1072</v>
      </c>
    </row>
    <row r="278" spans="1:10" x14ac:dyDescent="0.35">
      <c r="A278" t="s">
        <v>1094</v>
      </c>
      <c r="B278" t="s">
        <v>5928</v>
      </c>
      <c r="C278" t="s">
        <v>1093</v>
      </c>
      <c r="D278" s="7">
        <v>45718.369976851849</v>
      </c>
      <c r="E278" t="s">
        <v>1095</v>
      </c>
      <c r="F278" t="s">
        <v>11</v>
      </c>
      <c r="G278" t="s">
        <v>23</v>
      </c>
      <c r="H278">
        <v>5</v>
      </c>
      <c r="I278" t="s">
        <v>1096</v>
      </c>
      <c r="J278" t="s">
        <v>1072</v>
      </c>
    </row>
    <row r="279" spans="1:10" x14ac:dyDescent="0.35">
      <c r="A279" t="s">
        <v>1098</v>
      </c>
      <c r="B279" t="s">
        <v>5929</v>
      </c>
      <c r="C279" t="s">
        <v>1097</v>
      </c>
      <c r="D279" s="7">
        <v>45718.382245370369</v>
      </c>
      <c r="E279" t="s">
        <v>1099</v>
      </c>
      <c r="F279" t="s">
        <v>11</v>
      </c>
      <c r="G279">
        <v>3</v>
      </c>
      <c r="H279">
        <v>3</v>
      </c>
      <c r="I279" t="s">
        <v>1100</v>
      </c>
      <c r="J279" t="s">
        <v>1072</v>
      </c>
    </row>
    <row r="280" spans="1:10" x14ac:dyDescent="0.35">
      <c r="A280" t="s">
        <v>1102</v>
      </c>
      <c r="B280" t="s">
        <v>5930</v>
      </c>
      <c r="C280" t="s">
        <v>1101</v>
      </c>
      <c r="D280" s="7">
        <v>45718.791238425925</v>
      </c>
      <c r="E280" t="s">
        <v>1103</v>
      </c>
      <c r="F280" t="s">
        <v>11</v>
      </c>
      <c r="H280">
        <v>4</v>
      </c>
      <c r="I280" t="s">
        <v>1104</v>
      </c>
      <c r="J280" t="s">
        <v>1072</v>
      </c>
    </row>
    <row r="281" spans="1:10" x14ac:dyDescent="0.35">
      <c r="A281" t="s">
        <v>1106</v>
      </c>
      <c r="B281" t="s">
        <v>5931</v>
      </c>
      <c r="C281" t="s">
        <v>1105</v>
      </c>
      <c r="D281" s="7">
        <v>45718.99491898148</v>
      </c>
      <c r="E281" t="s">
        <v>1107</v>
      </c>
      <c r="F281" t="s">
        <v>11</v>
      </c>
      <c r="G281">
        <v>2</v>
      </c>
      <c r="H281">
        <v>5</v>
      </c>
      <c r="I281" t="s">
        <v>1108</v>
      </c>
      <c r="J281" t="s">
        <v>1072</v>
      </c>
    </row>
    <row r="282" spans="1:10" x14ac:dyDescent="0.35">
      <c r="A282" t="s">
        <v>1110</v>
      </c>
      <c r="B282" t="s">
        <v>5932</v>
      </c>
      <c r="C282" t="s">
        <v>1109</v>
      </c>
      <c r="D282" s="7">
        <v>45719.140798611108</v>
      </c>
      <c r="E282" t="s">
        <v>1111</v>
      </c>
      <c r="F282" t="s">
        <v>11</v>
      </c>
      <c r="H282">
        <v>3</v>
      </c>
      <c r="I282" t="s">
        <v>1112</v>
      </c>
      <c r="J282" t="s">
        <v>1072</v>
      </c>
    </row>
    <row r="283" spans="1:10" x14ac:dyDescent="0.35">
      <c r="A283" t="s">
        <v>1114</v>
      </c>
      <c r="B283" t="s">
        <v>5933</v>
      </c>
      <c r="C283" t="s">
        <v>1113</v>
      </c>
      <c r="D283" s="7">
        <v>45719.262789351851</v>
      </c>
      <c r="E283" t="s">
        <v>1115</v>
      </c>
      <c r="F283" t="s">
        <v>11</v>
      </c>
      <c r="G283">
        <v>4</v>
      </c>
      <c r="H283">
        <v>5</v>
      </c>
      <c r="I283" t="s">
        <v>1116</v>
      </c>
      <c r="J283" t="s">
        <v>1072</v>
      </c>
    </row>
    <row r="284" spans="1:10" x14ac:dyDescent="0.35">
      <c r="A284" t="s">
        <v>1118</v>
      </c>
      <c r="B284" t="s">
        <v>5934</v>
      </c>
      <c r="C284" t="s">
        <v>1117</v>
      </c>
      <c r="D284" s="7">
        <v>45719.351643518516</v>
      </c>
      <c r="E284" t="s">
        <v>1119</v>
      </c>
      <c r="F284" t="s">
        <v>11</v>
      </c>
      <c r="H284">
        <v>5</v>
      </c>
      <c r="I284" t="s">
        <v>1120</v>
      </c>
      <c r="J284" t="s">
        <v>1072</v>
      </c>
    </row>
    <row r="285" spans="1:10" x14ac:dyDescent="0.35">
      <c r="A285" t="s">
        <v>1122</v>
      </c>
      <c r="B285" t="s">
        <v>5935</v>
      </c>
      <c r="C285" t="s">
        <v>1121</v>
      </c>
      <c r="D285" s="7">
        <v>45719.422372685185</v>
      </c>
      <c r="E285" t="s">
        <v>1123</v>
      </c>
      <c r="F285" t="s">
        <v>11</v>
      </c>
      <c r="H285">
        <v>3</v>
      </c>
      <c r="I285" t="s">
        <v>1124</v>
      </c>
      <c r="J285" t="s">
        <v>1072</v>
      </c>
    </row>
    <row r="286" spans="1:10" x14ac:dyDescent="0.35">
      <c r="A286" t="s">
        <v>1126</v>
      </c>
      <c r="B286" t="s">
        <v>5936</v>
      </c>
      <c r="C286" t="s">
        <v>1125</v>
      </c>
      <c r="D286" s="7">
        <v>45719.507974537039</v>
      </c>
      <c r="E286" t="s">
        <v>1127</v>
      </c>
      <c r="F286" t="s">
        <v>11</v>
      </c>
      <c r="H286">
        <v>5</v>
      </c>
      <c r="I286" t="s">
        <v>1127</v>
      </c>
      <c r="J286" t="s">
        <v>1072</v>
      </c>
    </row>
    <row r="287" spans="1:10" x14ac:dyDescent="0.35">
      <c r="A287" t="s">
        <v>1129</v>
      </c>
      <c r="B287" t="s">
        <v>5937</v>
      </c>
      <c r="C287" t="s">
        <v>1128</v>
      </c>
      <c r="D287" s="7">
        <v>45719.810798611114</v>
      </c>
      <c r="E287" t="s">
        <v>1130</v>
      </c>
      <c r="F287" t="s">
        <v>11</v>
      </c>
      <c r="H287">
        <v>4</v>
      </c>
      <c r="I287" t="s">
        <v>1131</v>
      </c>
      <c r="J287" t="s">
        <v>1072</v>
      </c>
    </row>
    <row r="288" spans="1:10" x14ac:dyDescent="0.35">
      <c r="A288" t="s">
        <v>1133</v>
      </c>
      <c r="B288" t="s">
        <v>5938</v>
      </c>
      <c r="C288" t="s">
        <v>1132</v>
      </c>
      <c r="D288" s="7">
        <v>45719.826307870368</v>
      </c>
      <c r="E288" t="s">
        <v>1134</v>
      </c>
      <c r="F288" t="s">
        <v>11</v>
      </c>
      <c r="G288">
        <v>3</v>
      </c>
      <c r="H288">
        <v>5</v>
      </c>
      <c r="I288" t="s">
        <v>1135</v>
      </c>
      <c r="J288" t="s">
        <v>1072</v>
      </c>
    </row>
    <row r="289" spans="1:10" x14ac:dyDescent="0.35">
      <c r="A289" t="s">
        <v>1137</v>
      </c>
      <c r="B289" t="s">
        <v>5939</v>
      </c>
      <c r="C289" t="s">
        <v>1136</v>
      </c>
      <c r="D289" s="7">
        <v>45720.005520833336</v>
      </c>
      <c r="E289" t="s">
        <v>1138</v>
      </c>
      <c r="F289" t="s">
        <v>11</v>
      </c>
      <c r="G289">
        <v>2</v>
      </c>
      <c r="H289">
        <v>5</v>
      </c>
      <c r="I289" t="s">
        <v>1139</v>
      </c>
      <c r="J289" t="s">
        <v>1072</v>
      </c>
    </row>
    <row r="290" spans="1:10" x14ac:dyDescent="0.35">
      <c r="A290" t="s">
        <v>1141</v>
      </c>
      <c r="B290" t="s">
        <v>5940</v>
      </c>
      <c r="C290" t="s">
        <v>1140</v>
      </c>
      <c r="D290" s="7">
        <v>45720.130844907406</v>
      </c>
      <c r="E290" t="s">
        <v>1142</v>
      </c>
      <c r="F290" t="s">
        <v>11</v>
      </c>
      <c r="G290">
        <v>21</v>
      </c>
      <c r="H290">
        <v>5</v>
      </c>
      <c r="I290" t="s">
        <v>1143</v>
      </c>
      <c r="J290" t="s">
        <v>1072</v>
      </c>
    </row>
    <row r="291" spans="1:10" x14ac:dyDescent="0.35">
      <c r="A291" t="s">
        <v>1145</v>
      </c>
      <c r="B291" t="s">
        <v>5941</v>
      </c>
      <c r="C291" t="s">
        <v>1144</v>
      </c>
      <c r="D291" s="7">
        <v>45720.458171296297</v>
      </c>
      <c r="E291" t="s">
        <v>1146</v>
      </c>
      <c r="F291" t="s">
        <v>11</v>
      </c>
      <c r="G291" t="s">
        <v>23</v>
      </c>
      <c r="H291">
        <v>5</v>
      </c>
      <c r="I291" t="s">
        <v>1147</v>
      </c>
      <c r="J291" t="s">
        <v>1072</v>
      </c>
    </row>
    <row r="292" spans="1:10" x14ac:dyDescent="0.35">
      <c r="A292" t="s">
        <v>1149</v>
      </c>
      <c r="B292" t="s">
        <v>5942</v>
      </c>
      <c r="C292" t="s">
        <v>1148</v>
      </c>
      <c r="D292" s="7">
        <v>45720.739421296297</v>
      </c>
      <c r="E292" t="s">
        <v>1150</v>
      </c>
      <c r="F292" t="s">
        <v>11</v>
      </c>
      <c r="G292">
        <v>2</v>
      </c>
      <c r="H292">
        <v>5</v>
      </c>
      <c r="I292" t="s">
        <v>1151</v>
      </c>
      <c r="J292" t="s">
        <v>723</v>
      </c>
    </row>
    <row r="293" spans="1:10" x14ac:dyDescent="0.35">
      <c r="A293" t="s">
        <v>1153</v>
      </c>
      <c r="B293" t="s">
        <v>5943</v>
      </c>
      <c r="C293" t="s">
        <v>1152</v>
      </c>
      <c r="D293" s="7">
        <v>45720.752210648148</v>
      </c>
      <c r="E293" t="s">
        <v>1154</v>
      </c>
      <c r="F293" t="s">
        <v>11</v>
      </c>
      <c r="G293">
        <v>3</v>
      </c>
      <c r="H293">
        <v>5</v>
      </c>
      <c r="I293" t="s">
        <v>1155</v>
      </c>
      <c r="J293" t="s">
        <v>723</v>
      </c>
    </row>
    <row r="294" spans="1:10" x14ac:dyDescent="0.35">
      <c r="A294" t="s">
        <v>1157</v>
      </c>
      <c r="B294" t="s">
        <v>5944</v>
      </c>
      <c r="C294" t="s">
        <v>1156</v>
      </c>
      <c r="D294" s="7">
        <v>45721.1094212963</v>
      </c>
      <c r="E294" t="s">
        <v>1158</v>
      </c>
      <c r="F294" t="s">
        <v>11</v>
      </c>
      <c r="G294">
        <v>39</v>
      </c>
      <c r="H294">
        <v>5</v>
      </c>
      <c r="I294" t="s">
        <v>1159</v>
      </c>
      <c r="J294" t="s">
        <v>723</v>
      </c>
    </row>
    <row r="295" spans="1:10" x14ac:dyDescent="0.35">
      <c r="A295" t="s">
        <v>1161</v>
      </c>
      <c r="B295" t="s">
        <v>5945</v>
      </c>
      <c r="C295" t="s">
        <v>1160</v>
      </c>
      <c r="D295" s="7">
        <v>45721.168576388889</v>
      </c>
      <c r="E295" t="s">
        <v>1162</v>
      </c>
      <c r="F295" t="s">
        <v>11</v>
      </c>
      <c r="G295" t="s">
        <v>23</v>
      </c>
      <c r="H295">
        <v>5</v>
      </c>
      <c r="I295" t="s">
        <v>1163</v>
      </c>
      <c r="J295" t="s">
        <v>723</v>
      </c>
    </row>
    <row r="296" spans="1:10" x14ac:dyDescent="0.35">
      <c r="A296" t="s">
        <v>1165</v>
      </c>
      <c r="B296" t="s">
        <v>5946</v>
      </c>
      <c r="C296" t="s">
        <v>1164</v>
      </c>
      <c r="D296" s="7">
        <v>45721.459224537037</v>
      </c>
      <c r="E296" t="s">
        <v>1166</v>
      </c>
      <c r="F296" t="s">
        <v>11</v>
      </c>
      <c r="G296" t="s">
        <v>23</v>
      </c>
      <c r="H296">
        <v>4</v>
      </c>
      <c r="I296" t="s">
        <v>1167</v>
      </c>
      <c r="J296" t="s">
        <v>723</v>
      </c>
    </row>
    <row r="297" spans="1:10" x14ac:dyDescent="0.35">
      <c r="A297" t="s">
        <v>1169</v>
      </c>
      <c r="B297" t="s">
        <v>5947</v>
      </c>
      <c r="C297" t="s">
        <v>1168</v>
      </c>
      <c r="D297" s="7">
        <v>45721.600324074076</v>
      </c>
      <c r="E297" t="s">
        <v>1170</v>
      </c>
      <c r="F297" t="s">
        <v>11</v>
      </c>
      <c r="G297">
        <v>13</v>
      </c>
      <c r="H297">
        <v>5</v>
      </c>
      <c r="I297" t="s">
        <v>1171</v>
      </c>
      <c r="J297" t="s">
        <v>723</v>
      </c>
    </row>
    <row r="298" spans="1:10" x14ac:dyDescent="0.35">
      <c r="A298" t="s">
        <v>1173</v>
      </c>
      <c r="B298" t="s">
        <v>5948</v>
      </c>
      <c r="C298" t="s">
        <v>1172</v>
      </c>
      <c r="D298" s="7">
        <v>45721.938715277778</v>
      </c>
      <c r="E298" t="s">
        <v>1174</v>
      </c>
      <c r="F298" t="s">
        <v>11</v>
      </c>
      <c r="G298" t="s">
        <v>23</v>
      </c>
      <c r="H298">
        <v>5</v>
      </c>
      <c r="I298" t="s">
        <v>1175</v>
      </c>
      <c r="J298" t="s">
        <v>723</v>
      </c>
    </row>
    <row r="299" spans="1:10" x14ac:dyDescent="0.35">
      <c r="A299" t="s">
        <v>1177</v>
      </c>
      <c r="B299" t="s">
        <v>5949</v>
      </c>
      <c r="C299" t="s">
        <v>1176</v>
      </c>
      <c r="D299" s="7">
        <v>45722.097013888888</v>
      </c>
      <c r="E299" t="s">
        <v>1178</v>
      </c>
      <c r="F299" t="s">
        <v>11</v>
      </c>
      <c r="G299" t="s">
        <v>23</v>
      </c>
      <c r="H299">
        <v>5</v>
      </c>
      <c r="I299" t="s">
        <v>1179</v>
      </c>
      <c r="J299" t="s">
        <v>723</v>
      </c>
    </row>
    <row r="300" spans="1:10" x14ac:dyDescent="0.35">
      <c r="A300" t="s">
        <v>1181</v>
      </c>
      <c r="B300" t="s">
        <v>5950</v>
      </c>
      <c r="C300" t="s">
        <v>1180</v>
      </c>
      <c r="D300" s="7">
        <v>45722.128946759258</v>
      </c>
      <c r="E300" t="s">
        <v>1182</v>
      </c>
      <c r="F300" t="s">
        <v>11</v>
      </c>
      <c r="H300">
        <v>5</v>
      </c>
      <c r="I300" t="s">
        <v>1183</v>
      </c>
      <c r="J300" t="s">
        <v>723</v>
      </c>
    </row>
    <row r="301" spans="1:10" x14ac:dyDescent="0.35">
      <c r="A301" t="s">
        <v>1185</v>
      </c>
      <c r="B301" t="s">
        <v>5951</v>
      </c>
      <c r="C301" t="s">
        <v>1184</v>
      </c>
      <c r="D301" s="7">
        <v>45722.438009259262</v>
      </c>
      <c r="E301" t="s">
        <v>1186</v>
      </c>
      <c r="F301" t="s">
        <v>11</v>
      </c>
      <c r="G301" t="s">
        <v>23</v>
      </c>
      <c r="H301">
        <v>5</v>
      </c>
      <c r="I301" t="s">
        <v>1187</v>
      </c>
      <c r="J301" t="s">
        <v>723</v>
      </c>
    </row>
    <row r="302" spans="1:10" x14ac:dyDescent="0.35">
      <c r="A302" t="s">
        <v>1189</v>
      </c>
      <c r="B302" t="s">
        <v>5952</v>
      </c>
      <c r="C302" t="s">
        <v>1188</v>
      </c>
      <c r="D302" s="7">
        <v>45722.588819444441</v>
      </c>
      <c r="E302" t="s">
        <v>1190</v>
      </c>
      <c r="F302" t="s">
        <v>11</v>
      </c>
      <c r="H302">
        <v>4</v>
      </c>
      <c r="I302" t="s">
        <v>1191</v>
      </c>
      <c r="J302" t="s">
        <v>723</v>
      </c>
    </row>
    <row r="303" spans="1:10" x14ac:dyDescent="0.35">
      <c r="A303" t="s">
        <v>1193</v>
      </c>
      <c r="B303" t="s">
        <v>5953</v>
      </c>
      <c r="C303" t="s">
        <v>1192</v>
      </c>
      <c r="D303" s="7">
        <v>45722.609664351854</v>
      </c>
      <c r="E303" t="s">
        <v>1194</v>
      </c>
      <c r="F303" t="s">
        <v>11</v>
      </c>
      <c r="H303">
        <v>5</v>
      </c>
      <c r="I303" t="s">
        <v>1195</v>
      </c>
      <c r="J303" t="s">
        <v>723</v>
      </c>
    </row>
    <row r="304" spans="1:10" x14ac:dyDescent="0.35">
      <c r="A304" t="s">
        <v>1197</v>
      </c>
      <c r="B304" t="s">
        <v>5954</v>
      </c>
      <c r="C304" t="s">
        <v>1196</v>
      </c>
      <c r="D304" s="7">
        <v>45723.162835648145</v>
      </c>
      <c r="E304" t="s">
        <v>1198</v>
      </c>
      <c r="F304" t="s">
        <v>11</v>
      </c>
      <c r="H304">
        <v>5</v>
      </c>
      <c r="I304" t="s">
        <v>1199</v>
      </c>
      <c r="J304" t="s">
        <v>723</v>
      </c>
    </row>
    <row r="305" spans="1:10" x14ac:dyDescent="0.35">
      <c r="A305" t="s">
        <v>1201</v>
      </c>
      <c r="B305" t="s">
        <v>5955</v>
      </c>
      <c r="C305" t="s">
        <v>1200</v>
      </c>
      <c r="D305" s="7">
        <v>45723.901597222219</v>
      </c>
      <c r="E305" t="s">
        <v>1202</v>
      </c>
      <c r="F305" t="s">
        <v>11</v>
      </c>
      <c r="G305" t="s">
        <v>23</v>
      </c>
      <c r="H305">
        <v>5</v>
      </c>
      <c r="I305" t="s">
        <v>1203</v>
      </c>
      <c r="J305" t="s">
        <v>723</v>
      </c>
    </row>
    <row r="306" spans="1:10" x14ac:dyDescent="0.35">
      <c r="A306" t="s">
        <v>1205</v>
      </c>
      <c r="B306" t="s">
        <v>5956</v>
      </c>
      <c r="C306" t="s">
        <v>1204</v>
      </c>
      <c r="D306" s="7">
        <v>45724.015092592592</v>
      </c>
      <c r="E306" t="s">
        <v>1206</v>
      </c>
      <c r="F306" t="s">
        <v>11</v>
      </c>
      <c r="G306" t="s">
        <v>23</v>
      </c>
      <c r="H306">
        <v>5</v>
      </c>
      <c r="I306" t="s">
        <v>1207</v>
      </c>
      <c r="J306" t="s">
        <v>723</v>
      </c>
    </row>
    <row r="307" spans="1:10" x14ac:dyDescent="0.35">
      <c r="A307" t="s">
        <v>1209</v>
      </c>
      <c r="B307" t="s">
        <v>5957</v>
      </c>
      <c r="C307" t="s">
        <v>1208</v>
      </c>
      <c r="D307" s="7">
        <v>45724.46365740741</v>
      </c>
      <c r="E307" t="s">
        <v>1210</v>
      </c>
      <c r="F307" t="s">
        <v>11</v>
      </c>
      <c r="G307" t="s">
        <v>23</v>
      </c>
      <c r="H307">
        <v>5</v>
      </c>
      <c r="I307" t="s">
        <v>1211</v>
      </c>
      <c r="J307" t="s">
        <v>723</v>
      </c>
    </row>
    <row r="308" spans="1:10" x14ac:dyDescent="0.35">
      <c r="A308" t="s">
        <v>1213</v>
      </c>
      <c r="B308" t="s">
        <v>5958</v>
      </c>
      <c r="C308" t="s">
        <v>1212</v>
      </c>
      <c r="D308" s="7">
        <v>45725.502476851849</v>
      </c>
      <c r="E308" t="s">
        <v>1214</v>
      </c>
      <c r="F308" t="s">
        <v>11</v>
      </c>
      <c r="G308" t="s">
        <v>23</v>
      </c>
      <c r="H308">
        <v>5</v>
      </c>
      <c r="I308" t="s">
        <v>1215</v>
      </c>
      <c r="J308" t="s">
        <v>723</v>
      </c>
    </row>
    <row r="309" spans="1:10" x14ac:dyDescent="0.35">
      <c r="A309" t="s">
        <v>1217</v>
      </c>
      <c r="B309" t="s">
        <v>5959</v>
      </c>
      <c r="C309" t="s">
        <v>1216</v>
      </c>
      <c r="D309" s="7">
        <v>45725.585509259261</v>
      </c>
      <c r="E309" t="s">
        <v>1218</v>
      </c>
      <c r="F309" t="s">
        <v>11</v>
      </c>
      <c r="G309" t="s">
        <v>23</v>
      </c>
      <c r="H309">
        <v>5</v>
      </c>
      <c r="I309" t="s">
        <v>1219</v>
      </c>
      <c r="J309" t="s">
        <v>723</v>
      </c>
    </row>
    <row r="310" spans="1:10" x14ac:dyDescent="0.35">
      <c r="A310" t="s">
        <v>1221</v>
      </c>
      <c r="B310" t="s">
        <v>5960</v>
      </c>
      <c r="C310" t="s">
        <v>1220</v>
      </c>
      <c r="D310" s="7">
        <v>45725.990185185183</v>
      </c>
      <c r="E310" t="s">
        <v>1222</v>
      </c>
      <c r="F310" t="s">
        <v>11</v>
      </c>
      <c r="G310" t="s">
        <v>23</v>
      </c>
      <c r="H310">
        <v>5</v>
      </c>
      <c r="I310" t="s">
        <v>1223</v>
      </c>
      <c r="J310" t="s">
        <v>723</v>
      </c>
    </row>
    <row r="311" spans="1:10" x14ac:dyDescent="0.35">
      <c r="A311" t="s">
        <v>1225</v>
      </c>
      <c r="B311" t="s">
        <v>5961</v>
      </c>
      <c r="C311" t="s">
        <v>1224</v>
      </c>
      <c r="D311" s="7">
        <v>45726.037326388891</v>
      </c>
      <c r="E311" t="s">
        <v>27</v>
      </c>
      <c r="F311" t="s">
        <v>11</v>
      </c>
      <c r="G311" t="s">
        <v>23</v>
      </c>
      <c r="H311">
        <v>5</v>
      </c>
      <c r="I311" t="s">
        <v>1226</v>
      </c>
      <c r="J311" t="s">
        <v>723</v>
      </c>
    </row>
    <row r="312" spans="1:10" x14ac:dyDescent="0.35">
      <c r="A312" t="s">
        <v>1228</v>
      </c>
      <c r="B312" t="s">
        <v>5962</v>
      </c>
      <c r="C312" t="s">
        <v>1227</v>
      </c>
      <c r="D312" s="7">
        <v>45726.211828703701</v>
      </c>
      <c r="E312" t="s">
        <v>1229</v>
      </c>
      <c r="F312" t="s">
        <v>11</v>
      </c>
      <c r="G312">
        <v>4</v>
      </c>
      <c r="H312">
        <v>5</v>
      </c>
      <c r="I312" t="s">
        <v>1230</v>
      </c>
      <c r="J312" t="s">
        <v>1072</v>
      </c>
    </row>
    <row r="313" spans="1:10" x14ac:dyDescent="0.35">
      <c r="A313" t="s">
        <v>1232</v>
      </c>
      <c r="B313" t="s">
        <v>5963</v>
      </c>
      <c r="C313" t="s">
        <v>1231</v>
      </c>
      <c r="D313" s="7">
        <v>45726.307604166665</v>
      </c>
      <c r="E313" t="s">
        <v>1233</v>
      </c>
      <c r="F313" t="s">
        <v>11</v>
      </c>
      <c r="H313">
        <v>5</v>
      </c>
      <c r="I313" t="s">
        <v>1234</v>
      </c>
      <c r="J313" t="s">
        <v>1072</v>
      </c>
    </row>
    <row r="314" spans="1:10" x14ac:dyDescent="0.35">
      <c r="A314" t="s">
        <v>1236</v>
      </c>
      <c r="B314" t="s">
        <v>5964</v>
      </c>
      <c r="C314" t="s">
        <v>1235</v>
      </c>
      <c r="D314" s="7">
        <v>45726.404803240737</v>
      </c>
      <c r="E314" t="s">
        <v>1237</v>
      </c>
      <c r="F314" t="s">
        <v>11</v>
      </c>
      <c r="H314">
        <v>5</v>
      </c>
      <c r="I314" t="s">
        <v>1238</v>
      </c>
      <c r="J314" t="s">
        <v>1072</v>
      </c>
    </row>
    <row r="315" spans="1:10" x14ac:dyDescent="0.35">
      <c r="A315" t="s">
        <v>1240</v>
      </c>
      <c r="B315" t="s">
        <v>5965</v>
      </c>
      <c r="C315" t="s">
        <v>1239</v>
      </c>
      <c r="D315" s="7">
        <v>45726.760312500002</v>
      </c>
      <c r="E315" t="s">
        <v>1241</v>
      </c>
      <c r="F315" t="s">
        <v>11</v>
      </c>
      <c r="G315">
        <v>3</v>
      </c>
      <c r="H315">
        <v>4</v>
      </c>
      <c r="I315" t="s">
        <v>1242</v>
      </c>
      <c r="J315" t="s">
        <v>1072</v>
      </c>
    </row>
    <row r="316" spans="1:10" x14ac:dyDescent="0.35">
      <c r="A316" t="s">
        <v>1244</v>
      </c>
      <c r="B316" t="s">
        <v>5966</v>
      </c>
      <c r="C316" t="s">
        <v>1243</v>
      </c>
      <c r="D316" s="7">
        <v>45727.348854166667</v>
      </c>
      <c r="E316" t="s">
        <v>1245</v>
      </c>
      <c r="F316" t="s">
        <v>11</v>
      </c>
      <c r="G316">
        <v>3</v>
      </c>
      <c r="H316">
        <v>5</v>
      </c>
      <c r="I316" t="s">
        <v>1246</v>
      </c>
      <c r="J316" t="s">
        <v>1072</v>
      </c>
    </row>
    <row r="317" spans="1:10" x14ac:dyDescent="0.35">
      <c r="A317" t="s">
        <v>1248</v>
      </c>
      <c r="B317" t="s">
        <v>5967</v>
      </c>
      <c r="C317" t="s">
        <v>1247</v>
      </c>
      <c r="D317" s="7">
        <v>45727.381504629629</v>
      </c>
      <c r="E317" t="s">
        <v>1249</v>
      </c>
      <c r="F317" t="s">
        <v>11</v>
      </c>
      <c r="G317">
        <v>2</v>
      </c>
      <c r="H317">
        <v>5</v>
      </c>
      <c r="I317" t="s">
        <v>1250</v>
      </c>
      <c r="J317" t="s">
        <v>1072</v>
      </c>
    </row>
    <row r="318" spans="1:10" x14ac:dyDescent="0.35">
      <c r="A318" t="s">
        <v>1252</v>
      </c>
      <c r="B318" t="s">
        <v>5968</v>
      </c>
      <c r="C318" t="s">
        <v>1251</v>
      </c>
      <c r="D318" s="7">
        <v>45727.656770833331</v>
      </c>
      <c r="E318" t="s">
        <v>1253</v>
      </c>
      <c r="F318" t="s">
        <v>11</v>
      </c>
      <c r="G318">
        <v>6</v>
      </c>
      <c r="H318">
        <v>5</v>
      </c>
      <c r="I318" t="s">
        <v>1254</v>
      </c>
      <c r="J318" t="s">
        <v>1072</v>
      </c>
    </row>
    <row r="319" spans="1:10" x14ac:dyDescent="0.35">
      <c r="A319" t="s">
        <v>1256</v>
      </c>
      <c r="B319" t="s">
        <v>5969</v>
      </c>
      <c r="C319" t="s">
        <v>1255</v>
      </c>
      <c r="D319" s="7">
        <v>45727.68818287037</v>
      </c>
      <c r="E319" t="s">
        <v>1257</v>
      </c>
      <c r="F319" t="s">
        <v>11</v>
      </c>
      <c r="G319">
        <v>2</v>
      </c>
      <c r="H319">
        <v>3</v>
      </c>
      <c r="I319" t="s">
        <v>1258</v>
      </c>
      <c r="J319" t="s">
        <v>1072</v>
      </c>
    </row>
    <row r="320" spans="1:10" x14ac:dyDescent="0.35">
      <c r="A320" t="s">
        <v>1260</v>
      </c>
      <c r="B320" t="s">
        <v>5970</v>
      </c>
      <c r="C320" t="s">
        <v>1259</v>
      </c>
      <c r="D320" s="7">
        <v>45727.927152777775</v>
      </c>
      <c r="E320" t="s">
        <v>1261</v>
      </c>
      <c r="F320" t="s">
        <v>11</v>
      </c>
      <c r="H320">
        <v>4</v>
      </c>
      <c r="I320" t="s">
        <v>1262</v>
      </c>
      <c r="J320" t="s">
        <v>1072</v>
      </c>
    </row>
    <row r="321" spans="1:10" x14ac:dyDescent="0.35">
      <c r="A321" t="s">
        <v>1264</v>
      </c>
      <c r="B321" t="s">
        <v>5971</v>
      </c>
      <c r="C321" t="s">
        <v>1263</v>
      </c>
      <c r="D321" s="7">
        <v>45728.483391203707</v>
      </c>
      <c r="E321" t="s">
        <v>1265</v>
      </c>
      <c r="F321" t="s">
        <v>11</v>
      </c>
      <c r="H321">
        <v>5</v>
      </c>
      <c r="I321" t="s">
        <v>1266</v>
      </c>
      <c r="J321" t="s">
        <v>1072</v>
      </c>
    </row>
    <row r="322" spans="1:10" x14ac:dyDescent="0.35">
      <c r="A322" t="s">
        <v>1268</v>
      </c>
      <c r="B322" t="s">
        <v>5972</v>
      </c>
      <c r="C322" t="s">
        <v>1267</v>
      </c>
      <c r="D322" s="7">
        <v>45728.576550925929</v>
      </c>
      <c r="E322" t="s">
        <v>430</v>
      </c>
      <c r="F322" t="s">
        <v>11</v>
      </c>
      <c r="H322">
        <v>5</v>
      </c>
      <c r="I322" t="s">
        <v>1269</v>
      </c>
      <c r="J322" t="s">
        <v>1072</v>
      </c>
    </row>
    <row r="323" spans="1:10" x14ac:dyDescent="0.35">
      <c r="A323" t="s">
        <v>1271</v>
      </c>
      <c r="B323" t="s">
        <v>5973</v>
      </c>
      <c r="C323" t="s">
        <v>1270</v>
      </c>
      <c r="D323" s="7">
        <v>45728.61959490741</v>
      </c>
      <c r="E323" t="s">
        <v>1272</v>
      </c>
      <c r="F323" t="s">
        <v>11</v>
      </c>
      <c r="H323">
        <v>4</v>
      </c>
      <c r="I323" t="s">
        <v>1273</v>
      </c>
      <c r="J323" t="s">
        <v>1072</v>
      </c>
    </row>
    <row r="324" spans="1:10" x14ac:dyDescent="0.35">
      <c r="A324" t="s">
        <v>1275</v>
      </c>
      <c r="B324" t="s">
        <v>5974</v>
      </c>
      <c r="C324" t="s">
        <v>1274</v>
      </c>
      <c r="D324" s="7">
        <v>45729.259675925925</v>
      </c>
      <c r="E324" t="s">
        <v>1276</v>
      </c>
      <c r="F324" t="s">
        <v>11</v>
      </c>
      <c r="H324">
        <v>5</v>
      </c>
      <c r="I324" t="s">
        <v>1277</v>
      </c>
      <c r="J324" t="s">
        <v>1072</v>
      </c>
    </row>
    <row r="325" spans="1:10" x14ac:dyDescent="0.35">
      <c r="A325" t="s">
        <v>1279</v>
      </c>
      <c r="B325" t="s">
        <v>5975</v>
      </c>
      <c r="C325" t="s">
        <v>1278</v>
      </c>
      <c r="D325" s="7">
        <v>45729.599745370368</v>
      </c>
      <c r="E325" t="s">
        <v>1280</v>
      </c>
      <c r="F325" t="s">
        <v>11</v>
      </c>
      <c r="H325">
        <v>5</v>
      </c>
      <c r="I325" t="s">
        <v>1027</v>
      </c>
      <c r="J325" t="s">
        <v>1072</v>
      </c>
    </row>
    <row r="326" spans="1:10" x14ac:dyDescent="0.35">
      <c r="A326" t="s">
        <v>1282</v>
      </c>
      <c r="B326" t="s">
        <v>5976</v>
      </c>
      <c r="C326" t="s">
        <v>1281</v>
      </c>
      <c r="D326" s="7">
        <v>45729.905057870368</v>
      </c>
      <c r="E326" t="s">
        <v>576</v>
      </c>
      <c r="F326" t="s">
        <v>11</v>
      </c>
      <c r="G326" t="s">
        <v>23</v>
      </c>
      <c r="H326">
        <v>5</v>
      </c>
      <c r="I326" t="s">
        <v>1283</v>
      </c>
      <c r="J326" t="s">
        <v>1072</v>
      </c>
    </row>
    <row r="327" spans="1:10" x14ac:dyDescent="0.35">
      <c r="A327" t="s">
        <v>1285</v>
      </c>
      <c r="B327" t="s">
        <v>5977</v>
      </c>
      <c r="C327" t="s">
        <v>1284</v>
      </c>
      <c r="D327" s="7">
        <v>45730.167256944442</v>
      </c>
      <c r="E327">
        <v>10</v>
      </c>
      <c r="F327" t="s">
        <v>11</v>
      </c>
      <c r="H327">
        <v>5</v>
      </c>
      <c r="I327" t="s">
        <v>1286</v>
      </c>
      <c r="J327" t="s">
        <v>1072</v>
      </c>
    </row>
    <row r="328" spans="1:10" x14ac:dyDescent="0.35">
      <c r="A328" t="s">
        <v>1288</v>
      </c>
      <c r="B328" t="s">
        <v>5978</v>
      </c>
      <c r="C328" t="s">
        <v>1287</v>
      </c>
      <c r="D328" s="7">
        <v>45730.849826388891</v>
      </c>
      <c r="E328" t="s">
        <v>1289</v>
      </c>
      <c r="F328" t="s">
        <v>11</v>
      </c>
      <c r="G328" t="s">
        <v>23</v>
      </c>
      <c r="H328">
        <v>5</v>
      </c>
      <c r="I328" t="s">
        <v>1290</v>
      </c>
      <c r="J328" t="s">
        <v>1072</v>
      </c>
    </row>
    <row r="329" spans="1:10" x14ac:dyDescent="0.35">
      <c r="A329" t="s">
        <v>1292</v>
      </c>
      <c r="B329" t="s">
        <v>5979</v>
      </c>
      <c r="C329" t="s">
        <v>1291</v>
      </c>
      <c r="D329" s="7">
        <v>45731.2653125</v>
      </c>
      <c r="E329" t="s">
        <v>1293</v>
      </c>
      <c r="F329" t="s">
        <v>11</v>
      </c>
      <c r="H329">
        <v>5</v>
      </c>
      <c r="I329" t="s">
        <v>1294</v>
      </c>
      <c r="J329" t="s">
        <v>1072</v>
      </c>
    </row>
    <row r="330" spans="1:10" x14ac:dyDescent="0.35">
      <c r="A330" t="s">
        <v>1296</v>
      </c>
      <c r="B330" t="s">
        <v>5980</v>
      </c>
      <c r="C330" t="s">
        <v>1295</v>
      </c>
      <c r="D330" s="7">
        <v>45731.749016203707</v>
      </c>
      <c r="E330" t="s">
        <v>1297</v>
      </c>
      <c r="F330" t="s">
        <v>11</v>
      </c>
      <c r="G330" t="s">
        <v>23</v>
      </c>
      <c r="H330">
        <v>5</v>
      </c>
      <c r="I330" t="s">
        <v>1298</v>
      </c>
      <c r="J330" t="s">
        <v>1072</v>
      </c>
    </row>
    <row r="331" spans="1:10" x14ac:dyDescent="0.35">
      <c r="A331" t="s">
        <v>1300</v>
      </c>
      <c r="B331" t="s">
        <v>5981</v>
      </c>
      <c r="C331" t="s">
        <v>1299</v>
      </c>
      <c r="D331" s="7">
        <v>45731.81927083333</v>
      </c>
      <c r="E331" t="s">
        <v>1301</v>
      </c>
      <c r="F331" t="s">
        <v>11</v>
      </c>
      <c r="H331">
        <v>5</v>
      </c>
      <c r="I331" t="s">
        <v>1302</v>
      </c>
      <c r="J331" t="s">
        <v>1072</v>
      </c>
    </row>
    <row r="332" spans="1:10" x14ac:dyDescent="0.35">
      <c r="A332" t="s">
        <v>1304</v>
      </c>
      <c r="B332" t="s">
        <v>5982</v>
      </c>
      <c r="C332" t="s">
        <v>1303</v>
      </c>
      <c r="D332" s="7">
        <v>45731.839930555558</v>
      </c>
      <c r="E332" t="s">
        <v>1305</v>
      </c>
      <c r="F332" t="s">
        <v>11</v>
      </c>
      <c r="G332" t="s">
        <v>23</v>
      </c>
      <c r="H332">
        <v>5</v>
      </c>
      <c r="I332" t="s">
        <v>1306</v>
      </c>
      <c r="J332" t="s">
        <v>12</v>
      </c>
    </row>
    <row r="333" spans="1:10" x14ac:dyDescent="0.35">
      <c r="A333" t="s">
        <v>1307</v>
      </c>
      <c r="B333" t="s">
        <v>5983</v>
      </c>
      <c r="C333" t="s">
        <v>114</v>
      </c>
      <c r="D333" s="7">
        <v>45731.869803240741</v>
      </c>
      <c r="E333" t="s">
        <v>1308</v>
      </c>
      <c r="F333" t="s">
        <v>11</v>
      </c>
      <c r="G333">
        <v>6</v>
      </c>
      <c r="H333">
        <v>5</v>
      </c>
      <c r="I333" t="s">
        <v>1309</v>
      </c>
      <c r="J333" t="s">
        <v>12</v>
      </c>
    </row>
    <row r="334" spans="1:10" x14ac:dyDescent="0.35">
      <c r="A334" t="s">
        <v>1311</v>
      </c>
      <c r="B334" t="s">
        <v>5984</v>
      </c>
      <c r="C334" t="s">
        <v>1310</v>
      </c>
      <c r="D334" s="7">
        <v>45731.947870370372</v>
      </c>
      <c r="E334" t="s">
        <v>1312</v>
      </c>
      <c r="F334" t="s">
        <v>11</v>
      </c>
      <c r="G334">
        <v>15</v>
      </c>
      <c r="H334">
        <v>4</v>
      </c>
      <c r="I334" t="s">
        <v>1313</v>
      </c>
      <c r="J334" t="s">
        <v>12</v>
      </c>
    </row>
    <row r="335" spans="1:10" x14ac:dyDescent="0.35">
      <c r="A335" t="s">
        <v>1315</v>
      </c>
      <c r="B335" t="s">
        <v>5985</v>
      </c>
      <c r="C335" t="s">
        <v>1314</v>
      </c>
      <c r="D335" s="7">
        <v>45732.025717592594</v>
      </c>
      <c r="E335" t="s">
        <v>1316</v>
      </c>
      <c r="F335" t="s">
        <v>11</v>
      </c>
      <c r="G335">
        <v>41</v>
      </c>
      <c r="H335">
        <v>5</v>
      </c>
      <c r="I335" t="s">
        <v>1317</v>
      </c>
      <c r="J335" t="s">
        <v>12</v>
      </c>
    </row>
    <row r="336" spans="1:10" x14ac:dyDescent="0.35">
      <c r="A336" t="s">
        <v>1319</v>
      </c>
      <c r="B336" t="s">
        <v>5986</v>
      </c>
      <c r="C336" t="s">
        <v>1318</v>
      </c>
      <c r="D336" s="7">
        <v>45732.198946759258</v>
      </c>
      <c r="E336" t="s">
        <v>1320</v>
      </c>
      <c r="F336" t="s">
        <v>11</v>
      </c>
      <c r="G336">
        <v>2</v>
      </c>
      <c r="H336">
        <v>5</v>
      </c>
      <c r="I336" t="s">
        <v>1321</v>
      </c>
      <c r="J336" t="s">
        <v>12</v>
      </c>
    </row>
    <row r="337" spans="1:10" x14ac:dyDescent="0.35">
      <c r="A337" t="s">
        <v>1322</v>
      </c>
      <c r="B337" t="s">
        <v>5987</v>
      </c>
      <c r="C337" t="s">
        <v>114</v>
      </c>
      <c r="D337" s="7">
        <v>45732.387129629627</v>
      </c>
      <c r="E337" t="s">
        <v>1323</v>
      </c>
      <c r="F337" t="s">
        <v>11</v>
      </c>
      <c r="G337" t="s">
        <v>23</v>
      </c>
      <c r="H337">
        <v>5</v>
      </c>
      <c r="I337" t="s">
        <v>1324</v>
      </c>
      <c r="J337" t="s">
        <v>12</v>
      </c>
    </row>
    <row r="338" spans="1:10" x14ac:dyDescent="0.35">
      <c r="A338" t="s">
        <v>1326</v>
      </c>
      <c r="B338" t="s">
        <v>5988</v>
      </c>
      <c r="C338" t="s">
        <v>1325</v>
      </c>
      <c r="D338" s="7">
        <v>45732.4062037037</v>
      </c>
      <c r="E338" t="s">
        <v>1327</v>
      </c>
      <c r="F338" t="s">
        <v>11</v>
      </c>
      <c r="H338">
        <v>5</v>
      </c>
      <c r="I338" t="s">
        <v>1328</v>
      </c>
      <c r="J338" t="s">
        <v>12</v>
      </c>
    </row>
    <row r="339" spans="1:10" x14ac:dyDescent="0.35">
      <c r="A339" t="s">
        <v>1330</v>
      </c>
      <c r="B339" t="s">
        <v>5989</v>
      </c>
      <c r="C339" t="s">
        <v>1329</v>
      </c>
      <c r="D339" s="7">
        <v>45732.503298611111</v>
      </c>
      <c r="E339" t="s">
        <v>1331</v>
      </c>
      <c r="F339" t="s">
        <v>11</v>
      </c>
      <c r="G339" t="s">
        <v>23</v>
      </c>
      <c r="H339">
        <v>4</v>
      </c>
      <c r="I339" t="s">
        <v>1332</v>
      </c>
      <c r="J339" t="s">
        <v>12</v>
      </c>
    </row>
    <row r="340" spans="1:10" x14ac:dyDescent="0.35">
      <c r="A340" t="s">
        <v>1334</v>
      </c>
      <c r="B340" t="s">
        <v>5990</v>
      </c>
      <c r="C340" t="s">
        <v>1333</v>
      </c>
      <c r="D340" s="7">
        <v>45732.677476851852</v>
      </c>
      <c r="E340" t="s">
        <v>1335</v>
      </c>
      <c r="F340" t="s">
        <v>11</v>
      </c>
      <c r="H340">
        <v>4</v>
      </c>
      <c r="I340" t="s">
        <v>1336</v>
      </c>
      <c r="J340" t="s">
        <v>12</v>
      </c>
    </row>
    <row r="341" spans="1:10" x14ac:dyDescent="0.35">
      <c r="A341" t="s">
        <v>1338</v>
      </c>
      <c r="B341" t="s">
        <v>5991</v>
      </c>
      <c r="C341" t="s">
        <v>1337</v>
      </c>
      <c r="D341" s="7">
        <v>45732.792314814818</v>
      </c>
      <c r="E341" t="s">
        <v>1339</v>
      </c>
      <c r="F341" t="s">
        <v>11</v>
      </c>
      <c r="H341">
        <v>5</v>
      </c>
      <c r="I341" t="s">
        <v>1340</v>
      </c>
      <c r="J341" t="s">
        <v>12</v>
      </c>
    </row>
    <row r="342" spans="1:10" x14ac:dyDescent="0.35">
      <c r="A342" t="s">
        <v>1342</v>
      </c>
      <c r="B342" t="s">
        <v>5992</v>
      </c>
      <c r="C342" t="s">
        <v>1341</v>
      </c>
      <c r="D342" s="7">
        <v>45733.004166666666</v>
      </c>
      <c r="E342" t="s">
        <v>1343</v>
      </c>
      <c r="F342" t="s">
        <v>11</v>
      </c>
      <c r="H342">
        <v>4</v>
      </c>
      <c r="I342" t="s">
        <v>1344</v>
      </c>
      <c r="J342" t="s">
        <v>12</v>
      </c>
    </row>
    <row r="343" spans="1:10" x14ac:dyDescent="0.35">
      <c r="A343" t="s">
        <v>1346</v>
      </c>
      <c r="B343" t="s">
        <v>5993</v>
      </c>
      <c r="C343" t="s">
        <v>1345</v>
      </c>
      <c r="D343" s="7">
        <v>45733.387789351851</v>
      </c>
      <c r="E343" t="s">
        <v>1347</v>
      </c>
      <c r="F343" t="s">
        <v>11</v>
      </c>
      <c r="H343">
        <v>5</v>
      </c>
      <c r="I343" t="s">
        <v>1348</v>
      </c>
      <c r="J343" t="s">
        <v>12</v>
      </c>
    </row>
    <row r="344" spans="1:10" x14ac:dyDescent="0.35">
      <c r="A344" t="s">
        <v>1350</v>
      </c>
      <c r="B344" t="s">
        <v>5994</v>
      </c>
      <c r="C344" t="s">
        <v>1349</v>
      </c>
      <c r="D344" s="7">
        <v>45733.511145833334</v>
      </c>
      <c r="E344" t="s">
        <v>1351</v>
      </c>
      <c r="F344" t="s">
        <v>11</v>
      </c>
      <c r="G344">
        <v>2</v>
      </c>
      <c r="H344">
        <v>4</v>
      </c>
      <c r="I344" t="s">
        <v>1352</v>
      </c>
      <c r="J344" t="s">
        <v>12</v>
      </c>
    </row>
    <row r="345" spans="1:10" x14ac:dyDescent="0.35">
      <c r="A345" t="s">
        <v>839</v>
      </c>
      <c r="B345" t="s">
        <v>5995</v>
      </c>
      <c r="C345" t="s">
        <v>838</v>
      </c>
      <c r="D345" s="7">
        <v>45734.520844907405</v>
      </c>
      <c r="E345" t="s">
        <v>568</v>
      </c>
      <c r="F345" t="s">
        <v>11</v>
      </c>
      <c r="H345">
        <v>5</v>
      </c>
      <c r="I345" t="s">
        <v>568</v>
      </c>
      <c r="J345" t="s">
        <v>12</v>
      </c>
    </row>
    <row r="346" spans="1:10" x14ac:dyDescent="0.35">
      <c r="A346" t="s">
        <v>1354</v>
      </c>
      <c r="B346" t="s">
        <v>5996</v>
      </c>
      <c r="C346" t="s">
        <v>1353</v>
      </c>
      <c r="D346" s="7">
        <v>45734.825358796297</v>
      </c>
      <c r="E346" t="s">
        <v>1355</v>
      </c>
      <c r="F346" t="s">
        <v>11</v>
      </c>
      <c r="G346">
        <v>8</v>
      </c>
      <c r="H346">
        <v>4</v>
      </c>
      <c r="I346" t="s">
        <v>1356</v>
      </c>
      <c r="J346" t="s">
        <v>12</v>
      </c>
    </row>
    <row r="347" spans="1:10" x14ac:dyDescent="0.35">
      <c r="A347" t="s">
        <v>1358</v>
      </c>
      <c r="B347" t="s">
        <v>5997</v>
      </c>
      <c r="C347" t="s">
        <v>1357</v>
      </c>
      <c r="D347" s="7">
        <v>45735.023645833331</v>
      </c>
      <c r="E347" t="s">
        <v>1359</v>
      </c>
      <c r="F347" t="s">
        <v>11</v>
      </c>
      <c r="H347">
        <v>5</v>
      </c>
      <c r="I347" t="s">
        <v>1360</v>
      </c>
      <c r="J347" t="s">
        <v>12</v>
      </c>
    </row>
    <row r="348" spans="1:10" x14ac:dyDescent="0.35">
      <c r="A348" t="s">
        <v>1362</v>
      </c>
      <c r="B348" t="s">
        <v>5998</v>
      </c>
      <c r="C348" t="s">
        <v>1361</v>
      </c>
      <c r="D348" s="7">
        <v>45735.220879629633</v>
      </c>
      <c r="E348" t="s">
        <v>1363</v>
      </c>
      <c r="F348" t="s">
        <v>11</v>
      </c>
      <c r="H348">
        <v>3</v>
      </c>
      <c r="I348" t="s">
        <v>1364</v>
      </c>
      <c r="J348" t="s">
        <v>12</v>
      </c>
    </row>
    <row r="349" spans="1:10" x14ac:dyDescent="0.35">
      <c r="A349" t="s">
        <v>1366</v>
      </c>
      <c r="B349" t="s">
        <v>5999</v>
      </c>
      <c r="C349" t="s">
        <v>1365</v>
      </c>
      <c r="D349" s="7">
        <v>45735.249409722222</v>
      </c>
      <c r="E349" t="s">
        <v>1367</v>
      </c>
      <c r="F349" t="s">
        <v>11</v>
      </c>
      <c r="H349">
        <v>5</v>
      </c>
      <c r="I349" t="s">
        <v>1368</v>
      </c>
      <c r="J349" t="s">
        <v>12</v>
      </c>
    </row>
    <row r="350" spans="1:10" x14ac:dyDescent="0.35">
      <c r="A350" t="s">
        <v>1370</v>
      </c>
      <c r="B350" t="s">
        <v>6000</v>
      </c>
      <c r="C350" t="s">
        <v>1369</v>
      </c>
      <c r="D350" s="7">
        <v>45735.334386574075</v>
      </c>
      <c r="E350" t="s">
        <v>1371</v>
      </c>
      <c r="F350" t="s">
        <v>11</v>
      </c>
      <c r="H350">
        <v>4</v>
      </c>
      <c r="I350" t="s">
        <v>1372</v>
      </c>
      <c r="J350" t="s">
        <v>12</v>
      </c>
    </row>
    <row r="351" spans="1:10" x14ac:dyDescent="0.35">
      <c r="A351" t="s">
        <v>1374</v>
      </c>
      <c r="B351" t="s">
        <v>6001</v>
      </c>
      <c r="C351" t="s">
        <v>1373</v>
      </c>
      <c r="D351" s="7">
        <v>45735.368206018517</v>
      </c>
      <c r="E351" t="s">
        <v>1375</v>
      </c>
      <c r="F351" t="s">
        <v>11</v>
      </c>
      <c r="H351">
        <v>5</v>
      </c>
      <c r="I351" t="s">
        <v>1376</v>
      </c>
      <c r="J351" t="s">
        <v>12</v>
      </c>
    </row>
    <row r="352" spans="1:10" x14ac:dyDescent="0.35">
      <c r="A352" t="s">
        <v>1378</v>
      </c>
      <c r="B352" t="s">
        <v>6002</v>
      </c>
      <c r="C352" t="s">
        <v>1377</v>
      </c>
      <c r="D352" s="7">
        <v>45735.424004629633</v>
      </c>
      <c r="E352" t="s">
        <v>1379</v>
      </c>
      <c r="F352" t="s">
        <v>11</v>
      </c>
      <c r="G352">
        <v>132</v>
      </c>
      <c r="H352">
        <v>5</v>
      </c>
      <c r="I352" t="s">
        <v>1380</v>
      </c>
      <c r="J352" t="s">
        <v>1381</v>
      </c>
    </row>
    <row r="353" spans="1:10" x14ac:dyDescent="0.35">
      <c r="A353" t="s">
        <v>1383</v>
      </c>
      <c r="B353" t="s">
        <v>6003</v>
      </c>
      <c r="C353" t="s">
        <v>1382</v>
      </c>
      <c r="D353" s="7">
        <v>45735.506388888891</v>
      </c>
      <c r="E353" t="s">
        <v>1384</v>
      </c>
      <c r="F353" t="s">
        <v>11</v>
      </c>
      <c r="G353">
        <v>16</v>
      </c>
      <c r="H353">
        <v>5</v>
      </c>
      <c r="I353" t="s">
        <v>1385</v>
      </c>
      <c r="J353" t="s">
        <v>1381</v>
      </c>
    </row>
    <row r="354" spans="1:10" x14ac:dyDescent="0.35">
      <c r="A354" t="s">
        <v>1387</v>
      </c>
      <c r="B354" t="s">
        <v>6004</v>
      </c>
      <c r="C354" t="s">
        <v>1386</v>
      </c>
      <c r="D354" s="7">
        <v>45735.98096064815</v>
      </c>
      <c r="E354" t="s">
        <v>1388</v>
      </c>
      <c r="F354" t="s">
        <v>11</v>
      </c>
      <c r="G354">
        <v>318</v>
      </c>
      <c r="H354">
        <v>5</v>
      </c>
      <c r="I354" t="s">
        <v>1389</v>
      </c>
      <c r="J354" t="s">
        <v>1381</v>
      </c>
    </row>
    <row r="355" spans="1:10" x14ac:dyDescent="0.35">
      <c r="A355" t="s">
        <v>1391</v>
      </c>
      <c r="B355" t="s">
        <v>6005</v>
      </c>
      <c r="C355" t="s">
        <v>1390</v>
      </c>
      <c r="D355" s="7">
        <v>45736.119317129633</v>
      </c>
      <c r="E355" t="s">
        <v>1392</v>
      </c>
      <c r="F355" t="s">
        <v>11</v>
      </c>
      <c r="G355">
        <v>8</v>
      </c>
      <c r="H355">
        <v>4</v>
      </c>
      <c r="I355" t="s">
        <v>1393</v>
      </c>
      <c r="J355" t="s">
        <v>1381</v>
      </c>
    </row>
    <row r="356" spans="1:10" x14ac:dyDescent="0.35">
      <c r="A356" t="s">
        <v>1395</v>
      </c>
      <c r="B356" t="s">
        <v>6006</v>
      </c>
      <c r="C356" t="s">
        <v>1394</v>
      </c>
      <c r="D356" s="7">
        <v>45737.054178240738</v>
      </c>
      <c r="E356" t="s">
        <v>1396</v>
      </c>
      <c r="F356" t="s">
        <v>11</v>
      </c>
      <c r="G356">
        <v>2</v>
      </c>
      <c r="H356">
        <v>5</v>
      </c>
      <c r="I356" t="s">
        <v>1397</v>
      </c>
      <c r="J356" t="s">
        <v>1381</v>
      </c>
    </row>
    <row r="357" spans="1:10" x14ac:dyDescent="0.35">
      <c r="A357" t="s">
        <v>1399</v>
      </c>
      <c r="B357" t="s">
        <v>6007</v>
      </c>
      <c r="C357" t="s">
        <v>1398</v>
      </c>
      <c r="D357" s="7">
        <v>45737.069351851853</v>
      </c>
      <c r="E357" t="s">
        <v>1400</v>
      </c>
      <c r="F357" t="s">
        <v>11</v>
      </c>
      <c r="G357">
        <v>8</v>
      </c>
      <c r="H357">
        <v>5</v>
      </c>
      <c r="I357" t="s">
        <v>1401</v>
      </c>
      <c r="J357" t="s">
        <v>1381</v>
      </c>
    </row>
    <row r="358" spans="1:10" x14ac:dyDescent="0.35">
      <c r="A358" t="s">
        <v>1403</v>
      </c>
      <c r="B358" t="s">
        <v>6008</v>
      </c>
      <c r="C358" t="s">
        <v>1402</v>
      </c>
      <c r="D358" s="7">
        <v>45737.32640046296</v>
      </c>
      <c r="E358" t="s">
        <v>1404</v>
      </c>
      <c r="F358" t="s">
        <v>11</v>
      </c>
      <c r="G358">
        <v>140</v>
      </c>
      <c r="H358">
        <v>5</v>
      </c>
      <c r="I358" t="s">
        <v>1405</v>
      </c>
      <c r="J358" t="s">
        <v>1381</v>
      </c>
    </row>
    <row r="359" spans="1:10" x14ac:dyDescent="0.35">
      <c r="A359" t="s">
        <v>1407</v>
      </c>
      <c r="B359" t="s">
        <v>6009</v>
      </c>
      <c r="C359" t="s">
        <v>1406</v>
      </c>
      <c r="D359" s="7">
        <v>45738.326504629629</v>
      </c>
      <c r="E359" t="s">
        <v>1408</v>
      </c>
      <c r="F359" t="s">
        <v>11</v>
      </c>
      <c r="G359">
        <v>4</v>
      </c>
      <c r="H359">
        <v>4</v>
      </c>
      <c r="I359" t="s">
        <v>1409</v>
      </c>
      <c r="J359" t="s">
        <v>1381</v>
      </c>
    </row>
    <row r="360" spans="1:10" x14ac:dyDescent="0.35">
      <c r="A360" t="s">
        <v>1411</v>
      </c>
      <c r="B360" t="s">
        <v>6010</v>
      </c>
      <c r="C360" t="s">
        <v>1410</v>
      </c>
      <c r="D360" s="7">
        <v>45738.696817129632</v>
      </c>
      <c r="E360" t="s">
        <v>1412</v>
      </c>
      <c r="F360" t="s">
        <v>11</v>
      </c>
      <c r="G360">
        <v>2</v>
      </c>
      <c r="H360">
        <v>5</v>
      </c>
      <c r="I360" t="s">
        <v>1413</v>
      </c>
      <c r="J360" t="s">
        <v>1381</v>
      </c>
    </row>
    <row r="361" spans="1:10" x14ac:dyDescent="0.35">
      <c r="A361" t="s">
        <v>1415</v>
      </c>
      <c r="B361" t="s">
        <v>6011</v>
      </c>
      <c r="C361" t="s">
        <v>1414</v>
      </c>
      <c r="D361" s="7">
        <v>45739.36445601852</v>
      </c>
      <c r="E361" t="s">
        <v>875</v>
      </c>
      <c r="F361" t="s">
        <v>11</v>
      </c>
      <c r="G361">
        <v>17</v>
      </c>
      <c r="H361">
        <v>5</v>
      </c>
      <c r="I361" t="s">
        <v>1416</v>
      </c>
      <c r="J361" t="s">
        <v>1381</v>
      </c>
    </row>
    <row r="362" spans="1:10" x14ac:dyDescent="0.35">
      <c r="A362" t="s">
        <v>1418</v>
      </c>
      <c r="B362" t="s">
        <v>6012</v>
      </c>
      <c r="C362" t="s">
        <v>1417</v>
      </c>
      <c r="D362" s="7">
        <v>45739.585625</v>
      </c>
      <c r="E362" t="s">
        <v>1419</v>
      </c>
      <c r="F362" t="s">
        <v>11</v>
      </c>
      <c r="G362">
        <v>109</v>
      </c>
      <c r="H362">
        <v>4</v>
      </c>
      <c r="I362" t="s">
        <v>1420</v>
      </c>
      <c r="J362" t="s">
        <v>1381</v>
      </c>
    </row>
    <row r="363" spans="1:10" x14ac:dyDescent="0.35">
      <c r="A363" t="s">
        <v>1422</v>
      </c>
      <c r="B363" t="s">
        <v>6013</v>
      </c>
      <c r="C363" t="s">
        <v>1421</v>
      </c>
      <c r="D363" s="7">
        <v>45739.626851851855</v>
      </c>
      <c r="E363" t="s">
        <v>1423</v>
      </c>
      <c r="F363" t="s">
        <v>11</v>
      </c>
      <c r="G363" t="s">
        <v>23</v>
      </c>
      <c r="H363">
        <v>5</v>
      </c>
      <c r="I363" t="s">
        <v>1424</v>
      </c>
      <c r="J363" t="s">
        <v>1381</v>
      </c>
    </row>
    <row r="364" spans="1:10" x14ac:dyDescent="0.35">
      <c r="A364" t="s">
        <v>1426</v>
      </c>
      <c r="B364" t="s">
        <v>6014</v>
      </c>
      <c r="C364" t="s">
        <v>1425</v>
      </c>
      <c r="D364" s="7">
        <v>45739.800439814811</v>
      </c>
      <c r="E364" t="s">
        <v>1427</v>
      </c>
      <c r="F364" t="s">
        <v>11</v>
      </c>
      <c r="G364">
        <v>6</v>
      </c>
      <c r="H364">
        <v>5</v>
      </c>
      <c r="I364" t="s">
        <v>1428</v>
      </c>
      <c r="J364" t="s">
        <v>1381</v>
      </c>
    </row>
    <row r="365" spans="1:10" x14ac:dyDescent="0.35">
      <c r="A365" t="s">
        <v>1430</v>
      </c>
      <c r="B365" t="s">
        <v>6015</v>
      </c>
      <c r="C365" t="s">
        <v>1429</v>
      </c>
      <c r="D365" s="7">
        <v>45739.937604166669</v>
      </c>
      <c r="E365" t="s">
        <v>1431</v>
      </c>
      <c r="F365" t="s">
        <v>11</v>
      </c>
      <c r="G365" t="s">
        <v>23</v>
      </c>
      <c r="H365">
        <v>4</v>
      </c>
      <c r="I365" t="s">
        <v>1432</v>
      </c>
      <c r="J365" t="s">
        <v>1381</v>
      </c>
    </row>
    <row r="366" spans="1:10" x14ac:dyDescent="0.35">
      <c r="A366" t="s">
        <v>1434</v>
      </c>
      <c r="B366" t="s">
        <v>6016</v>
      </c>
      <c r="C366" t="s">
        <v>1433</v>
      </c>
      <c r="D366" s="7">
        <v>45739.954050925924</v>
      </c>
      <c r="E366" t="s">
        <v>1435</v>
      </c>
      <c r="F366" t="s">
        <v>11</v>
      </c>
      <c r="G366">
        <v>3</v>
      </c>
      <c r="H366">
        <v>5</v>
      </c>
      <c r="I366" t="s">
        <v>1436</v>
      </c>
      <c r="J366" t="s">
        <v>1381</v>
      </c>
    </row>
    <row r="367" spans="1:10" x14ac:dyDescent="0.35">
      <c r="A367" t="s">
        <v>1438</v>
      </c>
      <c r="B367" t="s">
        <v>6017</v>
      </c>
      <c r="C367" t="s">
        <v>1437</v>
      </c>
      <c r="D367" s="7">
        <v>45740.200694444444</v>
      </c>
      <c r="E367" t="s">
        <v>1439</v>
      </c>
      <c r="F367" t="s">
        <v>11</v>
      </c>
      <c r="G367">
        <v>4</v>
      </c>
      <c r="H367">
        <v>5</v>
      </c>
      <c r="I367" t="s">
        <v>1440</v>
      </c>
      <c r="J367" t="s">
        <v>1381</v>
      </c>
    </row>
    <row r="368" spans="1:10" x14ac:dyDescent="0.35">
      <c r="A368" t="s">
        <v>1442</v>
      </c>
      <c r="B368" t="s">
        <v>6018</v>
      </c>
      <c r="C368" t="s">
        <v>1441</v>
      </c>
      <c r="D368" s="7">
        <v>45740.254259259258</v>
      </c>
      <c r="E368" t="s">
        <v>1443</v>
      </c>
      <c r="F368" t="s">
        <v>11</v>
      </c>
      <c r="G368">
        <v>6</v>
      </c>
      <c r="H368">
        <v>5</v>
      </c>
      <c r="I368" t="s">
        <v>1444</v>
      </c>
      <c r="J368" t="s">
        <v>1381</v>
      </c>
    </row>
    <row r="369" spans="1:10" x14ac:dyDescent="0.35">
      <c r="A369" t="s">
        <v>1446</v>
      </c>
      <c r="B369" t="s">
        <v>6019</v>
      </c>
      <c r="C369" t="s">
        <v>1445</v>
      </c>
      <c r="D369" s="7">
        <v>45740.379178240742</v>
      </c>
      <c r="E369" t="s">
        <v>1447</v>
      </c>
      <c r="F369" t="s">
        <v>11</v>
      </c>
      <c r="H369">
        <v>5</v>
      </c>
      <c r="I369" t="s">
        <v>1448</v>
      </c>
      <c r="J369" t="s">
        <v>1381</v>
      </c>
    </row>
    <row r="370" spans="1:10" x14ac:dyDescent="0.35">
      <c r="A370" t="s">
        <v>1449</v>
      </c>
      <c r="B370" t="s">
        <v>6020</v>
      </c>
      <c r="C370" t="s">
        <v>114</v>
      </c>
      <c r="D370" s="7">
        <v>45740.575949074075</v>
      </c>
      <c r="E370" t="s">
        <v>1450</v>
      </c>
      <c r="F370" t="s">
        <v>11</v>
      </c>
      <c r="H370">
        <v>5</v>
      </c>
      <c r="I370" t="s">
        <v>1451</v>
      </c>
      <c r="J370" t="s">
        <v>1381</v>
      </c>
    </row>
    <row r="371" spans="1:10" x14ac:dyDescent="0.35">
      <c r="A371" t="s">
        <v>1453</v>
      </c>
      <c r="B371" t="s">
        <v>6021</v>
      </c>
      <c r="C371" t="s">
        <v>1452</v>
      </c>
      <c r="D371" s="7">
        <v>45740.780914351853</v>
      </c>
      <c r="E371" t="s">
        <v>1454</v>
      </c>
      <c r="F371" t="s">
        <v>11</v>
      </c>
      <c r="H371">
        <v>4</v>
      </c>
      <c r="I371" t="s">
        <v>1455</v>
      </c>
      <c r="J371" t="s">
        <v>1381</v>
      </c>
    </row>
    <row r="372" spans="1:10" x14ac:dyDescent="0.35">
      <c r="A372" t="s">
        <v>1457</v>
      </c>
      <c r="B372" t="s">
        <v>6022</v>
      </c>
      <c r="C372" t="s">
        <v>1456</v>
      </c>
      <c r="D372" s="7">
        <v>45740.993391203701</v>
      </c>
      <c r="E372" t="s">
        <v>1458</v>
      </c>
      <c r="F372" t="s">
        <v>11</v>
      </c>
      <c r="G372">
        <v>6</v>
      </c>
      <c r="H372">
        <v>5</v>
      </c>
      <c r="I372" t="s">
        <v>1459</v>
      </c>
      <c r="J372" t="s">
        <v>1460</v>
      </c>
    </row>
    <row r="373" spans="1:10" x14ac:dyDescent="0.35">
      <c r="A373" t="s">
        <v>1462</v>
      </c>
      <c r="B373" t="s">
        <v>6023</v>
      </c>
      <c r="C373" t="s">
        <v>1461</v>
      </c>
      <c r="D373" s="7">
        <v>45741.01121527778</v>
      </c>
      <c r="E373" t="s">
        <v>1463</v>
      </c>
      <c r="F373" t="s">
        <v>11</v>
      </c>
      <c r="G373">
        <v>2</v>
      </c>
      <c r="H373">
        <v>5</v>
      </c>
      <c r="I373" t="s">
        <v>1464</v>
      </c>
      <c r="J373" t="s">
        <v>1460</v>
      </c>
    </row>
    <row r="374" spans="1:10" x14ac:dyDescent="0.35">
      <c r="A374" t="s">
        <v>1466</v>
      </c>
      <c r="B374" t="s">
        <v>6024</v>
      </c>
      <c r="C374" t="s">
        <v>1465</v>
      </c>
      <c r="D374" s="7">
        <v>45741.091053240743</v>
      </c>
      <c r="E374" t="s">
        <v>855</v>
      </c>
      <c r="F374" t="s">
        <v>11</v>
      </c>
      <c r="G374">
        <v>3</v>
      </c>
      <c r="H374">
        <v>5</v>
      </c>
      <c r="I374" t="s">
        <v>1467</v>
      </c>
      <c r="J374" t="s">
        <v>1460</v>
      </c>
    </row>
    <row r="375" spans="1:10" x14ac:dyDescent="0.35">
      <c r="A375" t="s">
        <v>1469</v>
      </c>
      <c r="B375" t="s">
        <v>6025</v>
      </c>
      <c r="C375" t="s">
        <v>1468</v>
      </c>
      <c r="D375" s="7">
        <v>45741.201319444444</v>
      </c>
      <c r="E375" t="s">
        <v>1470</v>
      </c>
      <c r="F375" t="s">
        <v>11</v>
      </c>
      <c r="G375">
        <v>15</v>
      </c>
      <c r="H375">
        <v>4</v>
      </c>
      <c r="I375" t="s">
        <v>1471</v>
      </c>
      <c r="J375" t="s">
        <v>1460</v>
      </c>
    </row>
    <row r="376" spans="1:10" x14ac:dyDescent="0.35">
      <c r="A376" t="s">
        <v>1473</v>
      </c>
      <c r="B376" t="s">
        <v>6026</v>
      </c>
      <c r="C376" t="s">
        <v>1472</v>
      </c>
      <c r="D376" s="7">
        <v>45741.619560185187</v>
      </c>
      <c r="E376" t="s">
        <v>1474</v>
      </c>
      <c r="F376" t="s">
        <v>11</v>
      </c>
      <c r="H376">
        <v>5</v>
      </c>
      <c r="I376" t="s">
        <v>1475</v>
      </c>
      <c r="J376" t="s">
        <v>1460</v>
      </c>
    </row>
    <row r="377" spans="1:10" x14ac:dyDescent="0.35">
      <c r="A377" t="s">
        <v>1477</v>
      </c>
      <c r="B377" t="s">
        <v>6027</v>
      </c>
      <c r="C377" t="s">
        <v>1476</v>
      </c>
      <c r="D377" s="7">
        <v>45742.035451388889</v>
      </c>
      <c r="E377" t="s">
        <v>1478</v>
      </c>
      <c r="F377" t="s">
        <v>11</v>
      </c>
      <c r="H377">
        <v>5</v>
      </c>
      <c r="I377" t="s">
        <v>1479</v>
      </c>
      <c r="J377" t="s">
        <v>1460</v>
      </c>
    </row>
    <row r="378" spans="1:10" x14ac:dyDescent="0.35">
      <c r="A378" t="s">
        <v>1481</v>
      </c>
      <c r="B378" t="s">
        <v>6028</v>
      </c>
      <c r="C378" t="s">
        <v>1480</v>
      </c>
      <c r="D378" s="7">
        <v>45742.546631944446</v>
      </c>
      <c r="E378" t="s">
        <v>1482</v>
      </c>
      <c r="F378" t="s">
        <v>11</v>
      </c>
      <c r="G378">
        <v>6</v>
      </c>
      <c r="H378">
        <v>3</v>
      </c>
      <c r="I378" t="s">
        <v>1483</v>
      </c>
      <c r="J378" t="s">
        <v>1460</v>
      </c>
    </row>
    <row r="379" spans="1:10" x14ac:dyDescent="0.35">
      <c r="A379" t="s">
        <v>1485</v>
      </c>
      <c r="B379" t="s">
        <v>6029</v>
      </c>
      <c r="C379" t="s">
        <v>1484</v>
      </c>
      <c r="D379" s="7">
        <v>45742.649027777778</v>
      </c>
      <c r="E379" t="s">
        <v>1486</v>
      </c>
      <c r="F379" t="s">
        <v>11</v>
      </c>
      <c r="G379">
        <v>4</v>
      </c>
      <c r="H379">
        <v>5</v>
      </c>
      <c r="I379" t="s">
        <v>1487</v>
      </c>
      <c r="J379" t="s">
        <v>1460</v>
      </c>
    </row>
    <row r="380" spans="1:10" x14ac:dyDescent="0.35">
      <c r="A380" t="s">
        <v>1489</v>
      </c>
      <c r="B380" t="s">
        <v>6030</v>
      </c>
      <c r="C380" t="s">
        <v>1488</v>
      </c>
      <c r="D380" s="7">
        <v>45742.910567129627</v>
      </c>
      <c r="E380" t="s">
        <v>1490</v>
      </c>
      <c r="F380" t="s">
        <v>11</v>
      </c>
      <c r="G380">
        <v>2</v>
      </c>
      <c r="H380">
        <v>4</v>
      </c>
      <c r="I380" t="s">
        <v>1491</v>
      </c>
      <c r="J380" t="s">
        <v>1460</v>
      </c>
    </row>
    <row r="381" spans="1:10" x14ac:dyDescent="0.35">
      <c r="A381" t="s">
        <v>1493</v>
      </c>
      <c r="B381" t="s">
        <v>6031</v>
      </c>
      <c r="C381" t="s">
        <v>1492</v>
      </c>
      <c r="D381" s="7">
        <v>45742.98946759259</v>
      </c>
      <c r="E381" t="s">
        <v>1494</v>
      </c>
      <c r="F381" t="s">
        <v>11</v>
      </c>
      <c r="H381">
        <v>5</v>
      </c>
      <c r="I381" t="s">
        <v>1495</v>
      </c>
      <c r="J381" t="s">
        <v>1460</v>
      </c>
    </row>
    <row r="382" spans="1:10" x14ac:dyDescent="0.35">
      <c r="A382" t="s">
        <v>1497</v>
      </c>
      <c r="B382" t="s">
        <v>6032</v>
      </c>
      <c r="C382" t="s">
        <v>1496</v>
      </c>
      <c r="D382" s="7">
        <v>45743.052916666667</v>
      </c>
      <c r="E382" t="s">
        <v>1498</v>
      </c>
      <c r="F382" t="s">
        <v>11</v>
      </c>
      <c r="H382">
        <v>5</v>
      </c>
      <c r="I382" t="s">
        <v>1499</v>
      </c>
      <c r="J382" t="s">
        <v>1460</v>
      </c>
    </row>
    <row r="383" spans="1:10" x14ac:dyDescent="0.35">
      <c r="A383" t="s">
        <v>1501</v>
      </c>
      <c r="B383" t="s">
        <v>6033</v>
      </c>
      <c r="C383" t="s">
        <v>1500</v>
      </c>
      <c r="D383" s="7">
        <v>45743.175729166665</v>
      </c>
      <c r="E383" t="s">
        <v>1502</v>
      </c>
      <c r="F383" t="s">
        <v>11</v>
      </c>
      <c r="H383">
        <v>5</v>
      </c>
      <c r="I383" t="s">
        <v>1503</v>
      </c>
      <c r="J383" t="s">
        <v>1460</v>
      </c>
    </row>
    <row r="384" spans="1:10" x14ac:dyDescent="0.35">
      <c r="A384" t="s">
        <v>1505</v>
      </c>
      <c r="B384" t="s">
        <v>6034</v>
      </c>
      <c r="C384" t="s">
        <v>1504</v>
      </c>
      <c r="D384" s="7">
        <v>45743.214907407404</v>
      </c>
      <c r="E384" t="s">
        <v>1506</v>
      </c>
      <c r="F384" t="s">
        <v>11</v>
      </c>
      <c r="G384" t="s">
        <v>23</v>
      </c>
      <c r="H384">
        <v>5</v>
      </c>
      <c r="I384" t="s">
        <v>1507</v>
      </c>
      <c r="J384" t="s">
        <v>1460</v>
      </c>
    </row>
    <row r="385" spans="1:10" x14ac:dyDescent="0.35">
      <c r="A385" t="s">
        <v>1509</v>
      </c>
      <c r="B385" t="s">
        <v>6035</v>
      </c>
      <c r="C385" t="s">
        <v>1508</v>
      </c>
      <c r="D385" s="7">
        <v>45743.290069444447</v>
      </c>
      <c r="E385" t="s">
        <v>1510</v>
      </c>
      <c r="F385" t="s">
        <v>11</v>
      </c>
      <c r="G385" t="s">
        <v>23</v>
      </c>
      <c r="H385">
        <v>5</v>
      </c>
      <c r="I385" t="s">
        <v>1511</v>
      </c>
      <c r="J385" t="s">
        <v>1460</v>
      </c>
    </row>
    <row r="386" spans="1:10" x14ac:dyDescent="0.35">
      <c r="A386" t="s">
        <v>1513</v>
      </c>
      <c r="B386" t="s">
        <v>6036</v>
      </c>
      <c r="C386" t="s">
        <v>1512</v>
      </c>
      <c r="D386" s="7">
        <v>45743.523946759262</v>
      </c>
      <c r="E386" t="s">
        <v>1514</v>
      </c>
      <c r="F386" t="s">
        <v>11</v>
      </c>
      <c r="H386">
        <v>5</v>
      </c>
      <c r="I386" t="s">
        <v>1515</v>
      </c>
      <c r="J386" t="s">
        <v>1460</v>
      </c>
    </row>
    <row r="387" spans="1:10" x14ac:dyDescent="0.35">
      <c r="A387" t="s">
        <v>1517</v>
      </c>
      <c r="B387" t="s">
        <v>6037</v>
      </c>
      <c r="C387" t="s">
        <v>1516</v>
      </c>
      <c r="D387" s="7">
        <v>45743.610636574071</v>
      </c>
      <c r="E387" t="s">
        <v>1518</v>
      </c>
      <c r="F387" t="s">
        <v>11</v>
      </c>
      <c r="H387">
        <v>5</v>
      </c>
      <c r="I387" t="s">
        <v>1519</v>
      </c>
      <c r="J387" t="s">
        <v>1460</v>
      </c>
    </row>
    <row r="388" spans="1:10" x14ac:dyDescent="0.35">
      <c r="A388" t="s">
        <v>1521</v>
      </c>
      <c r="B388" t="s">
        <v>6038</v>
      </c>
      <c r="C388" t="s">
        <v>1520</v>
      </c>
      <c r="D388" s="7">
        <v>45743.648726851854</v>
      </c>
      <c r="E388" t="s">
        <v>1522</v>
      </c>
      <c r="F388" t="s">
        <v>11</v>
      </c>
      <c r="G388">
        <v>2</v>
      </c>
      <c r="H388">
        <v>5</v>
      </c>
      <c r="I388" t="s">
        <v>1523</v>
      </c>
      <c r="J388" t="s">
        <v>1460</v>
      </c>
    </row>
    <row r="389" spans="1:10" x14ac:dyDescent="0.35">
      <c r="A389" t="s">
        <v>1525</v>
      </c>
      <c r="B389" t="s">
        <v>6039</v>
      </c>
      <c r="C389" t="s">
        <v>1524</v>
      </c>
      <c r="D389" s="7">
        <v>45744.059502314813</v>
      </c>
      <c r="E389" t="s">
        <v>1526</v>
      </c>
      <c r="F389" t="s">
        <v>11</v>
      </c>
      <c r="H389">
        <v>5</v>
      </c>
      <c r="I389" t="s">
        <v>1527</v>
      </c>
      <c r="J389" t="s">
        <v>1460</v>
      </c>
    </row>
    <row r="390" spans="1:10" x14ac:dyDescent="0.35">
      <c r="A390" t="s">
        <v>1529</v>
      </c>
      <c r="B390" t="s">
        <v>6040</v>
      </c>
      <c r="C390" t="s">
        <v>1528</v>
      </c>
      <c r="D390" s="7">
        <v>45744.384687500002</v>
      </c>
      <c r="E390" t="s">
        <v>1502</v>
      </c>
      <c r="F390" t="s">
        <v>11</v>
      </c>
      <c r="H390">
        <v>5</v>
      </c>
      <c r="I390" t="s">
        <v>1530</v>
      </c>
      <c r="J390" t="s">
        <v>1460</v>
      </c>
    </row>
    <row r="391" spans="1:10" x14ac:dyDescent="0.35">
      <c r="A391" t="s">
        <v>1532</v>
      </c>
      <c r="B391" t="s">
        <v>6041</v>
      </c>
      <c r="C391" t="s">
        <v>1531</v>
      </c>
      <c r="D391" s="7">
        <v>45744.574918981481</v>
      </c>
      <c r="E391" t="s">
        <v>1533</v>
      </c>
      <c r="F391" t="s">
        <v>11</v>
      </c>
      <c r="H391">
        <v>4</v>
      </c>
      <c r="I391" t="s">
        <v>1534</v>
      </c>
      <c r="J391" t="s">
        <v>1460</v>
      </c>
    </row>
    <row r="392" spans="1:10" x14ac:dyDescent="0.35">
      <c r="A392" t="s">
        <v>1536</v>
      </c>
      <c r="B392" t="s">
        <v>6042</v>
      </c>
      <c r="C392" t="s">
        <v>1535</v>
      </c>
      <c r="D392" s="7">
        <v>45744.68644675926</v>
      </c>
      <c r="E392" t="s">
        <v>1537</v>
      </c>
      <c r="F392" t="s">
        <v>11</v>
      </c>
      <c r="H392">
        <v>5</v>
      </c>
      <c r="I392" t="s">
        <v>1538</v>
      </c>
      <c r="J392" t="s">
        <v>1460</v>
      </c>
    </row>
    <row r="393" spans="1:10" x14ac:dyDescent="0.35">
      <c r="A393" t="s">
        <v>1539</v>
      </c>
      <c r="B393" t="s">
        <v>6043</v>
      </c>
      <c r="C393" t="s">
        <v>114</v>
      </c>
      <c r="D393" s="7">
        <v>45745.079247685186</v>
      </c>
      <c r="E393" t="s">
        <v>1540</v>
      </c>
      <c r="F393" t="s">
        <v>11</v>
      </c>
      <c r="H393">
        <v>5</v>
      </c>
      <c r="I393" t="s">
        <v>1541</v>
      </c>
      <c r="J393" t="s">
        <v>1460</v>
      </c>
    </row>
    <row r="394" spans="1:10" x14ac:dyDescent="0.35">
      <c r="A394" t="s">
        <v>1543</v>
      </c>
      <c r="B394" t="s">
        <v>6044</v>
      </c>
      <c r="C394" t="s">
        <v>1542</v>
      </c>
      <c r="D394" s="7">
        <v>45745.241770833331</v>
      </c>
      <c r="E394" t="s">
        <v>1544</v>
      </c>
      <c r="F394" t="s">
        <v>11</v>
      </c>
      <c r="G394" t="s">
        <v>23</v>
      </c>
      <c r="H394">
        <v>5</v>
      </c>
      <c r="I394" t="s">
        <v>1545</v>
      </c>
      <c r="J394" t="s">
        <v>1460</v>
      </c>
    </row>
    <row r="395" spans="1:10" x14ac:dyDescent="0.35">
      <c r="A395" t="s">
        <v>1547</v>
      </c>
      <c r="B395" t="s">
        <v>6045</v>
      </c>
      <c r="C395" t="s">
        <v>1546</v>
      </c>
      <c r="D395" s="7">
        <v>45745.263784722221</v>
      </c>
      <c r="E395" t="s">
        <v>1548</v>
      </c>
      <c r="F395" t="s">
        <v>11</v>
      </c>
      <c r="G395">
        <v>5</v>
      </c>
      <c r="H395">
        <v>4</v>
      </c>
      <c r="I395" t="s">
        <v>1549</v>
      </c>
      <c r="J395" t="s">
        <v>1460</v>
      </c>
    </row>
    <row r="396" spans="1:10" x14ac:dyDescent="0.35">
      <c r="A396" t="s">
        <v>1551</v>
      </c>
      <c r="B396" t="s">
        <v>6046</v>
      </c>
      <c r="C396" t="s">
        <v>1550</v>
      </c>
      <c r="D396" s="7">
        <v>45745.265069444446</v>
      </c>
      <c r="E396" t="s">
        <v>1552</v>
      </c>
      <c r="F396" t="s">
        <v>11</v>
      </c>
      <c r="G396" t="s">
        <v>23</v>
      </c>
      <c r="H396">
        <v>5</v>
      </c>
      <c r="I396" t="s">
        <v>1553</v>
      </c>
      <c r="J396" t="s">
        <v>1460</v>
      </c>
    </row>
    <row r="397" spans="1:10" x14ac:dyDescent="0.35">
      <c r="A397" t="s">
        <v>1555</v>
      </c>
      <c r="B397" t="s">
        <v>6047</v>
      </c>
      <c r="C397" t="s">
        <v>1554</v>
      </c>
      <c r="D397" s="7">
        <v>45745.307326388887</v>
      </c>
      <c r="E397" t="s">
        <v>1556</v>
      </c>
      <c r="F397" t="s">
        <v>11</v>
      </c>
      <c r="G397" t="s">
        <v>23</v>
      </c>
      <c r="H397">
        <v>5</v>
      </c>
      <c r="I397" t="s">
        <v>1557</v>
      </c>
      <c r="J397" t="s">
        <v>1460</v>
      </c>
    </row>
    <row r="398" spans="1:10" x14ac:dyDescent="0.35">
      <c r="A398" t="s">
        <v>1558</v>
      </c>
      <c r="B398" t="s">
        <v>6048</v>
      </c>
      <c r="C398" t="s">
        <v>114</v>
      </c>
      <c r="D398" s="7">
        <v>45745.648182870369</v>
      </c>
      <c r="E398" t="s">
        <v>1559</v>
      </c>
      <c r="F398" t="s">
        <v>11</v>
      </c>
      <c r="G398">
        <v>5</v>
      </c>
      <c r="H398">
        <v>5</v>
      </c>
      <c r="I398" t="s">
        <v>1560</v>
      </c>
      <c r="J398" t="s">
        <v>1460</v>
      </c>
    </row>
    <row r="399" spans="1:10" x14ac:dyDescent="0.35">
      <c r="A399" t="s">
        <v>1562</v>
      </c>
      <c r="B399" t="s">
        <v>6049</v>
      </c>
      <c r="C399" t="s">
        <v>1561</v>
      </c>
      <c r="D399" s="7">
        <v>45746.345694444448</v>
      </c>
      <c r="E399" t="s">
        <v>1563</v>
      </c>
      <c r="F399" t="s">
        <v>11</v>
      </c>
      <c r="H399">
        <v>5</v>
      </c>
      <c r="I399" t="s">
        <v>1564</v>
      </c>
      <c r="J399" t="s">
        <v>1460</v>
      </c>
    </row>
    <row r="400" spans="1:10" x14ac:dyDescent="0.35">
      <c r="A400" t="s">
        <v>1566</v>
      </c>
      <c r="B400" t="s">
        <v>6050</v>
      </c>
      <c r="C400" t="s">
        <v>1565</v>
      </c>
      <c r="D400" s="7">
        <v>45746.346898148149</v>
      </c>
      <c r="E400" t="s">
        <v>1567</v>
      </c>
      <c r="F400" t="s">
        <v>11</v>
      </c>
      <c r="H400">
        <v>5</v>
      </c>
      <c r="I400" t="s">
        <v>1568</v>
      </c>
      <c r="J400" t="s">
        <v>1460</v>
      </c>
    </row>
    <row r="401" spans="1:10" x14ac:dyDescent="0.35">
      <c r="A401" t="s">
        <v>1570</v>
      </c>
      <c r="B401" t="s">
        <v>6051</v>
      </c>
      <c r="C401" t="s">
        <v>1569</v>
      </c>
      <c r="D401" s="7">
        <v>45746.389317129629</v>
      </c>
      <c r="E401" t="s">
        <v>1571</v>
      </c>
      <c r="F401" t="s">
        <v>11</v>
      </c>
      <c r="H401">
        <v>5</v>
      </c>
      <c r="I401" t="s">
        <v>1572</v>
      </c>
      <c r="J401" t="s">
        <v>1460</v>
      </c>
    </row>
    <row r="402" spans="1:10" x14ac:dyDescent="0.35">
      <c r="A402" t="s">
        <v>1574</v>
      </c>
      <c r="B402" t="s">
        <v>6052</v>
      </c>
      <c r="C402" t="s">
        <v>1573</v>
      </c>
      <c r="D402" s="7">
        <v>45746.506909722222</v>
      </c>
      <c r="E402" t="s">
        <v>1575</v>
      </c>
      <c r="F402" t="s">
        <v>11</v>
      </c>
      <c r="G402">
        <v>2</v>
      </c>
      <c r="H402">
        <v>5</v>
      </c>
      <c r="I402" t="s">
        <v>1576</v>
      </c>
      <c r="J402" t="s">
        <v>53</v>
      </c>
    </row>
    <row r="403" spans="1:10" x14ac:dyDescent="0.35">
      <c r="A403" t="s">
        <v>1578</v>
      </c>
      <c r="B403" t="s">
        <v>6053</v>
      </c>
      <c r="C403" t="s">
        <v>1577</v>
      </c>
      <c r="D403" s="7">
        <v>45746.905416666668</v>
      </c>
      <c r="E403" t="s">
        <v>1579</v>
      </c>
      <c r="F403" t="s">
        <v>11</v>
      </c>
      <c r="G403">
        <v>25</v>
      </c>
      <c r="H403">
        <v>5</v>
      </c>
      <c r="I403" t="s">
        <v>1580</v>
      </c>
      <c r="J403" t="s">
        <v>53</v>
      </c>
    </row>
    <row r="404" spans="1:10" x14ac:dyDescent="0.35">
      <c r="A404" t="s">
        <v>1582</v>
      </c>
      <c r="B404" t="s">
        <v>6054</v>
      </c>
      <c r="C404" t="s">
        <v>1581</v>
      </c>
      <c r="D404" s="7">
        <v>45746.912164351852</v>
      </c>
      <c r="E404" t="s">
        <v>1583</v>
      </c>
      <c r="F404" t="s">
        <v>11</v>
      </c>
      <c r="G404" t="s">
        <v>23</v>
      </c>
      <c r="H404">
        <v>1</v>
      </c>
      <c r="I404" t="s">
        <v>1584</v>
      </c>
      <c r="J404" t="s">
        <v>53</v>
      </c>
    </row>
    <row r="405" spans="1:10" x14ac:dyDescent="0.35">
      <c r="A405" t="s">
        <v>1586</v>
      </c>
      <c r="B405" t="s">
        <v>6055</v>
      </c>
      <c r="C405" t="s">
        <v>1585</v>
      </c>
      <c r="D405" s="7">
        <v>45746.9534375</v>
      </c>
      <c r="E405" t="s">
        <v>1587</v>
      </c>
      <c r="F405" t="s">
        <v>11</v>
      </c>
      <c r="G405">
        <v>22</v>
      </c>
      <c r="H405">
        <v>5</v>
      </c>
      <c r="I405" t="s">
        <v>1588</v>
      </c>
      <c r="J405" t="s">
        <v>53</v>
      </c>
    </row>
    <row r="406" spans="1:10" x14ac:dyDescent="0.35">
      <c r="A406" t="s">
        <v>1590</v>
      </c>
      <c r="B406" t="s">
        <v>6056</v>
      </c>
      <c r="C406" t="s">
        <v>1589</v>
      </c>
      <c r="D406" s="7">
        <v>45747.367696759262</v>
      </c>
      <c r="E406" t="s">
        <v>1591</v>
      </c>
      <c r="F406" t="s">
        <v>11</v>
      </c>
      <c r="G406">
        <v>69</v>
      </c>
      <c r="H406">
        <v>4</v>
      </c>
      <c r="I406" t="s">
        <v>1592</v>
      </c>
      <c r="J406" t="s">
        <v>53</v>
      </c>
    </row>
    <row r="407" spans="1:10" x14ac:dyDescent="0.35">
      <c r="A407" t="s">
        <v>1594</v>
      </c>
      <c r="B407" t="s">
        <v>6057</v>
      </c>
      <c r="C407" t="s">
        <v>1593</v>
      </c>
      <c r="D407" s="7">
        <v>45747.369108796294</v>
      </c>
      <c r="E407" t="s">
        <v>1595</v>
      </c>
      <c r="F407" t="s">
        <v>11</v>
      </c>
      <c r="G407">
        <v>5</v>
      </c>
      <c r="H407">
        <v>3</v>
      </c>
      <c r="I407" t="s">
        <v>1596</v>
      </c>
      <c r="J407" t="s">
        <v>53</v>
      </c>
    </row>
    <row r="408" spans="1:10" x14ac:dyDescent="0.35">
      <c r="A408" t="s">
        <v>1598</v>
      </c>
      <c r="B408" t="s">
        <v>6058</v>
      </c>
      <c r="C408" t="s">
        <v>1597</v>
      </c>
      <c r="D408" s="7">
        <v>45747.532094907408</v>
      </c>
      <c r="E408" t="s">
        <v>1599</v>
      </c>
      <c r="F408" t="s">
        <v>11</v>
      </c>
      <c r="G408">
        <v>6</v>
      </c>
      <c r="H408">
        <v>5</v>
      </c>
      <c r="I408" t="s">
        <v>1600</v>
      </c>
      <c r="J408" t="s">
        <v>53</v>
      </c>
    </row>
    <row r="409" spans="1:10" x14ac:dyDescent="0.35">
      <c r="A409" t="s">
        <v>1602</v>
      </c>
      <c r="B409" t="s">
        <v>6059</v>
      </c>
      <c r="C409" t="s">
        <v>1601</v>
      </c>
      <c r="D409" s="7">
        <v>45747.813043981485</v>
      </c>
      <c r="E409" t="s">
        <v>1603</v>
      </c>
      <c r="F409" t="s">
        <v>11</v>
      </c>
      <c r="G409">
        <v>5</v>
      </c>
      <c r="H409">
        <v>2</v>
      </c>
      <c r="I409" t="s">
        <v>1604</v>
      </c>
      <c r="J409" t="s">
        <v>53</v>
      </c>
    </row>
    <row r="410" spans="1:10" x14ac:dyDescent="0.35">
      <c r="A410" t="s">
        <v>1606</v>
      </c>
      <c r="B410" t="s">
        <v>6060</v>
      </c>
      <c r="C410" t="s">
        <v>1605</v>
      </c>
      <c r="D410" s="7">
        <v>45747.89644675926</v>
      </c>
      <c r="E410" t="s">
        <v>1607</v>
      </c>
      <c r="F410" t="s">
        <v>11</v>
      </c>
      <c r="G410">
        <v>9</v>
      </c>
      <c r="H410">
        <v>4</v>
      </c>
      <c r="I410" t="s">
        <v>1608</v>
      </c>
      <c r="J410" t="s">
        <v>53</v>
      </c>
    </row>
    <row r="411" spans="1:10" x14ac:dyDescent="0.35">
      <c r="A411" t="s">
        <v>1610</v>
      </c>
      <c r="B411" t="s">
        <v>6061</v>
      </c>
      <c r="C411" t="s">
        <v>1609</v>
      </c>
      <c r="D411" s="7">
        <v>45748.173043981478</v>
      </c>
      <c r="E411" t="s">
        <v>1611</v>
      </c>
      <c r="F411" t="s">
        <v>11</v>
      </c>
      <c r="G411">
        <v>11</v>
      </c>
      <c r="H411">
        <v>4</v>
      </c>
      <c r="I411" t="s">
        <v>1612</v>
      </c>
      <c r="J411" t="s">
        <v>53</v>
      </c>
    </row>
    <row r="412" spans="1:10" x14ac:dyDescent="0.35">
      <c r="A412" t="s">
        <v>1614</v>
      </c>
      <c r="B412" t="s">
        <v>6062</v>
      </c>
      <c r="C412" t="s">
        <v>1613</v>
      </c>
      <c r="D412" s="7">
        <v>45748.356527777774</v>
      </c>
      <c r="E412" t="s">
        <v>1615</v>
      </c>
      <c r="F412" t="s">
        <v>11</v>
      </c>
      <c r="G412">
        <v>7</v>
      </c>
      <c r="H412">
        <v>2</v>
      </c>
      <c r="I412" t="s">
        <v>1616</v>
      </c>
      <c r="J412" t="s">
        <v>53</v>
      </c>
    </row>
    <row r="413" spans="1:10" x14ac:dyDescent="0.35">
      <c r="A413" t="s">
        <v>1618</v>
      </c>
      <c r="B413" t="s">
        <v>6063</v>
      </c>
      <c r="C413" t="s">
        <v>1617</v>
      </c>
      <c r="D413" s="7">
        <v>45748.407002314816</v>
      </c>
      <c r="E413" t="s">
        <v>1619</v>
      </c>
      <c r="F413" t="s">
        <v>11</v>
      </c>
      <c r="G413">
        <v>2</v>
      </c>
      <c r="H413">
        <v>5</v>
      </c>
      <c r="I413" t="s">
        <v>1620</v>
      </c>
      <c r="J413" t="s">
        <v>53</v>
      </c>
    </row>
    <row r="414" spans="1:10" x14ac:dyDescent="0.35">
      <c r="A414" t="s">
        <v>1622</v>
      </c>
      <c r="B414" t="s">
        <v>6064</v>
      </c>
      <c r="C414" t="s">
        <v>1621</v>
      </c>
      <c r="D414" s="7">
        <v>45748.652812499997</v>
      </c>
      <c r="E414" t="s">
        <v>1623</v>
      </c>
      <c r="F414" t="s">
        <v>11</v>
      </c>
      <c r="G414">
        <v>53</v>
      </c>
      <c r="H414">
        <v>3</v>
      </c>
      <c r="I414" t="s">
        <v>1624</v>
      </c>
      <c r="J414" t="s">
        <v>53</v>
      </c>
    </row>
    <row r="415" spans="1:10" x14ac:dyDescent="0.35">
      <c r="A415" t="s">
        <v>1626</v>
      </c>
      <c r="B415" t="s">
        <v>6065</v>
      </c>
      <c r="C415" t="s">
        <v>1625</v>
      </c>
      <c r="D415" s="7">
        <v>45748.706655092596</v>
      </c>
      <c r="E415" t="s">
        <v>1627</v>
      </c>
      <c r="F415" t="s">
        <v>11</v>
      </c>
      <c r="G415">
        <v>3</v>
      </c>
      <c r="H415">
        <v>4</v>
      </c>
      <c r="I415" t="s">
        <v>1628</v>
      </c>
      <c r="J415" t="s">
        <v>53</v>
      </c>
    </row>
    <row r="416" spans="1:10" x14ac:dyDescent="0.35">
      <c r="A416" t="s">
        <v>1630</v>
      </c>
      <c r="B416" t="s">
        <v>6066</v>
      </c>
      <c r="C416" t="s">
        <v>1629</v>
      </c>
      <c r="D416" s="7">
        <v>45749.06826388889</v>
      </c>
      <c r="E416" t="s">
        <v>1631</v>
      </c>
      <c r="F416" t="s">
        <v>11</v>
      </c>
      <c r="G416" t="s">
        <v>23</v>
      </c>
      <c r="H416">
        <v>4</v>
      </c>
      <c r="I416" t="s">
        <v>1632</v>
      </c>
      <c r="J416" t="s">
        <v>53</v>
      </c>
    </row>
    <row r="417" spans="1:10" x14ac:dyDescent="0.35">
      <c r="A417" t="s">
        <v>1634</v>
      </c>
      <c r="B417" t="s">
        <v>6067</v>
      </c>
      <c r="C417" t="s">
        <v>1633</v>
      </c>
      <c r="D417" s="7">
        <v>45749.175717592596</v>
      </c>
      <c r="E417" t="s">
        <v>1635</v>
      </c>
      <c r="F417" t="s">
        <v>11</v>
      </c>
      <c r="G417">
        <v>4</v>
      </c>
      <c r="H417">
        <v>5</v>
      </c>
      <c r="I417" t="s">
        <v>1636</v>
      </c>
      <c r="J417" t="s">
        <v>53</v>
      </c>
    </row>
    <row r="418" spans="1:10" x14ac:dyDescent="0.35">
      <c r="A418" t="s">
        <v>1638</v>
      </c>
      <c r="B418" t="s">
        <v>6068</v>
      </c>
      <c r="C418" t="s">
        <v>1637</v>
      </c>
      <c r="D418" s="7">
        <v>45749.213912037034</v>
      </c>
      <c r="E418" t="s">
        <v>1639</v>
      </c>
      <c r="F418" t="s">
        <v>11</v>
      </c>
      <c r="H418">
        <v>3</v>
      </c>
      <c r="I418" t="s">
        <v>1640</v>
      </c>
      <c r="J418" t="s">
        <v>53</v>
      </c>
    </row>
    <row r="419" spans="1:10" x14ac:dyDescent="0.35">
      <c r="A419" t="s">
        <v>1641</v>
      </c>
      <c r="B419" t="s">
        <v>6069</v>
      </c>
      <c r="C419" t="s">
        <v>574</v>
      </c>
      <c r="D419" s="7">
        <v>45749.344131944446</v>
      </c>
      <c r="E419" t="s">
        <v>1642</v>
      </c>
      <c r="F419" t="s">
        <v>11</v>
      </c>
      <c r="H419">
        <v>4</v>
      </c>
      <c r="I419" t="s">
        <v>1643</v>
      </c>
      <c r="J419" t="s">
        <v>53</v>
      </c>
    </row>
    <row r="420" spans="1:10" x14ac:dyDescent="0.35">
      <c r="A420" t="s">
        <v>1645</v>
      </c>
      <c r="B420" t="s">
        <v>6070</v>
      </c>
      <c r="C420" t="s">
        <v>1644</v>
      </c>
      <c r="D420" s="7">
        <v>45749.800682870373</v>
      </c>
      <c r="E420" t="s">
        <v>1646</v>
      </c>
      <c r="F420" t="s">
        <v>11</v>
      </c>
      <c r="H420">
        <v>3</v>
      </c>
      <c r="I420" t="s">
        <v>1647</v>
      </c>
      <c r="J420" t="s">
        <v>53</v>
      </c>
    </row>
    <row r="421" spans="1:10" x14ac:dyDescent="0.35">
      <c r="A421" t="s">
        <v>1649</v>
      </c>
      <c r="B421" t="s">
        <v>6071</v>
      </c>
      <c r="C421" t="s">
        <v>1648</v>
      </c>
      <c r="D421" s="7">
        <v>45749.939652777779</v>
      </c>
      <c r="E421" t="s">
        <v>1650</v>
      </c>
      <c r="F421" t="s">
        <v>11</v>
      </c>
      <c r="G421">
        <v>21</v>
      </c>
      <c r="H421">
        <v>3</v>
      </c>
      <c r="I421" t="s">
        <v>1651</v>
      </c>
      <c r="J421" t="s">
        <v>53</v>
      </c>
    </row>
    <row r="422" spans="1:10" x14ac:dyDescent="0.35">
      <c r="A422" t="s">
        <v>1653</v>
      </c>
      <c r="B422" t="s">
        <v>6072</v>
      </c>
      <c r="C422" t="s">
        <v>1652</v>
      </c>
      <c r="D422" s="7">
        <v>45750.121550925927</v>
      </c>
      <c r="E422" t="s">
        <v>1654</v>
      </c>
      <c r="F422" t="s">
        <v>11</v>
      </c>
      <c r="G422">
        <v>7</v>
      </c>
      <c r="H422">
        <v>5</v>
      </c>
      <c r="I422" t="s">
        <v>1655</v>
      </c>
      <c r="J422" t="s">
        <v>53</v>
      </c>
    </row>
    <row r="423" spans="1:10" x14ac:dyDescent="0.35">
      <c r="A423" t="s">
        <v>1657</v>
      </c>
      <c r="B423" t="s">
        <v>6073</v>
      </c>
      <c r="C423" t="s">
        <v>1656</v>
      </c>
      <c r="D423" s="7">
        <v>45750.431828703702</v>
      </c>
      <c r="E423" t="s">
        <v>1658</v>
      </c>
      <c r="F423" t="s">
        <v>11</v>
      </c>
      <c r="G423">
        <v>3</v>
      </c>
      <c r="H423">
        <v>5</v>
      </c>
      <c r="I423" t="s">
        <v>1659</v>
      </c>
      <c r="J423" t="s">
        <v>53</v>
      </c>
    </row>
    <row r="424" spans="1:10" x14ac:dyDescent="0.35">
      <c r="A424" t="s">
        <v>1661</v>
      </c>
      <c r="B424" t="s">
        <v>6074</v>
      </c>
      <c r="C424" t="s">
        <v>1660</v>
      </c>
      <c r="D424" s="7">
        <v>45750.64166666667</v>
      </c>
      <c r="E424" t="s">
        <v>1662</v>
      </c>
      <c r="F424" t="s">
        <v>11</v>
      </c>
      <c r="G424" t="s">
        <v>23</v>
      </c>
      <c r="H424">
        <v>3</v>
      </c>
      <c r="I424" t="s">
        <v>1663</v>
      </c>
      <c r="J424" t="s">
        <v>53</v>
      </c>
    </row>
    <row r="425" spans="1:10" x14ac:dyDescent="0.35">
      <c r="A425" t="s">
        <v>1665</v>
      </c>
      <c r="B425" t="s">
        <v>6075</v>
      </c>
      <c r="C425" t="s">
        <v>1664</v>
      </c>
      <c r="D425" s="7">
        <v>45750.696423611109</v>
      </c>
      <c r="E425" t="s">
        <v>1666</v>
      </c>
      <c r="F425" t="s">
        <v>11</v>
      </c>
      <c r="H425">
        <v>4</v>
      </c>
      <c r="I425" t="s">
        <v>1667</v>
      </c>
      <c r="J425" t="s">
        <v>53</v>
      </c>
    </row>
    <row r="426" spans="1:10" x14ac:dyDescent="0.35">
      <c r="A426" t="s">
        <v>1669</v>
      </c>
      <c r="B426" t="s">
        <v>6076</v>
      </c>
      <c r="C426" t="s">
        <v>1668</v>
      </c>
      <c r="D426" s="7">
        <v>45750.74287037037</v>
      </c>
      <c r="E426" t="s">
        <v>1670</v>
      </c>
      <c r="F426" t="s">
        <v>11</v>
      </c>
      <c r="G426">
        <v>5</v>
      </c>
      <c r="H426">
        <v>3</v>
      </c>
      <c r="I426" t="s">
        <v>1671</v>
      </c>
      <c r="J426" t="s">
        <v>53</v>
      </c>
    </row>
    <row r="427" spans="1:10" x14ac:dyDescent="0.35">
      <c r="A427" t="s">
        <v>1673</v>
      </c>
      <c r="B427" t="s">
        <v>6077</v>
      </c>
      <c r="C427" t="s">
        <v>1672</v>
      </c>
      <c r="D427" s="7">
        <v>45750.913877314815</v>
      </c>
      <c r="E427" t="s">
        <v>1674</v>
      </c>
      <c r="F427" t="s">
        <v>11</v>
      </c>
      <c r="G427">
        <v>5</v>
      </c>
      <c r="H427">
        <v>5</v>
      </c>
      <c r="I427" t="s">
        <v>1675</v>
      </c>
      <c r="J427" t="s">
        <v>53</v>
      </c>
    </row>
    <row r="428" spans="1:10" x14ac:dyDescent="0.35">
      <c r="A428" t="s">
        <v>1676</v>
      </c>
      <c r="B428" t="s">
        <v>6078</v>
      </c>
      <c r="C428" t="s">
        <v>114</v>
      </c>
      <c r="D428" s="7">
        <v>45750.933912037035</v>
      </c>
      <c r="E428" t="s">
        <v>1677</v>
      </c>
      <c r="F428" t="s">
        <v>11</v>
      </c>
      <c r="G428">
        <v>2</v>
      </c>
      <c r="H428">
        <v>2</v>
      </c>
      <c r="I428" t="s">
        <v>1678</v>
      </c>
      <c r="J428" t="s">
        <v>53</v>
      </c>
    </row>
    <row r="429" spans="1:10" x14ac:dyDescent="0.35">
      <c r="A429" t="s">
        <v>1680</v>
      </c>
      <c r="B429" t="s">
        <v>6079</v>
      </c>
      <c r="C429" t="s">
        <v>1679</v>
      </c>
      <c r="D429" s="7">
        <v>45750.994050925925</v>
      </c>
      <c r="E429" t="s">
        <v>1681</v>
      </c>
      <c r="F429" t="s">
        <v>11</v>
      </c>
      <c r="G429">
        <v>8</v>
      </c>
      <c r="H429">
        <v>5</v>
      </c>
      <c r="I429" t="s">
        <v>1682</v>
      </c>
      <c r="J429" t="s">
        <v>53</v>
      </c>
    </row>
    <row r="430" spans="1:10" x14ac:dyDescent="0.35">
      <c r="A430" t="s">
        <v>1684</v>
      </c>
      <c r="B430" t="s">
        <v>6080</v>
      </c>
      <c r="C430" t="s">
        <v>1683</v>
      </c>
      <c r="D430" s="7">
        <v>45751.154386574075</v>
      </c>
      <c r="E430" t="s">
        <v>1685</v>
      </c>
      <c r="F430" t="s">
        <v>11</v>
      </c>
      <c r="H430">
        <v>5</v>
      </c>
      <c r="I430" t="s">
        <v>1686</v>
      </c>
      <c r="J430" t="s">
        <v>53</v>
      </c>
    </row>
    <row r="431" spans="1:10" x14ac:dyDescent="0.35">
      <c r="A431" t="s">
        <v>1688</v>
      </c>
      <c r="B431" t="s">
        <v>6081</v>
      </c>
      <c r="C431" t="s">
        <v>1687</v>
      </c>
      <c r="D431" s="7">
        <v>45751.332557870373</v>
      </c>
      <c r="E431" t="s">
        <v>1689</v>
      </c>
      <c r="F431" t="s">
        <v>11</v>
      </c>
      <c r="H431">
        <v>5</v>
      </c>
      <c r="I431" t="s">
        <v>1690</v>
      </c>
      <c r="J431" t="s">
        <v>53</v>
      </c>
    </row>
    <row r="432" spans="1:10" x14ac:dyDescent="0.35">
      <c r="A432" t="s">
        <v>1692</v>
      </c>
      <c r="B432" t="s">
        <v>6082</v>
      </c>
      <c r="C432" t="s">
        <v>1691</v>
      </c>
      <c r="D432" s="7">
        <v>45751.529004629629</v>
      </c>
      <c r="E432" t="s">
        <v>1693</v>
      </c>
      <c r="F432" t="s">
        <v>11</v>
      </c>
      <c r="G432">
        <v>12</v>
      </c>
      <c r="H432">
        <v>5</v>
      </c>
      <c r="I432" t="s">
        <v>1694</v>
      </c>
      <c r="J432" t="s">
        <v>53</v>
      </c>
    </row>
    <row r="433" spans="1:10" x14ac:dyDescent="0.35">
      <c r="A433" t="s">
        <v>1696</v>
      </c>
      <c r="B433" t="s">
        <v>6083</v>
      </c>
      <c r="C433" t="s">
        <v>1695</v>
      </c>
      <c r="D433" s="7">
        <v>45751.545243055552</v>
      </c>
      <c r="E433" t="s">
        <v>1697</v>
      </c>
      <c r="F433" t="s">
        <v>11</v>
      </c>
      <c r="G433">
        <v>17</v>
      </c>
      <c r="H433">
        <v>5</v>
      </c>
      <c r="I433" t="s">
        <v>1698</v>
      </c>
      <c r="J433" t="s">
        <v>53</v>
      </c>
    </row>
    <row r="434" spans="1:10" x14ac:dyDescent="0.35">
      <c r="A434" t="s">
        <v>1700</v>
      </c>
      <c r="B434" t="s">
        <v>6084</v>
      </c>
      <c r="C434" t="s">
        <v>1699</v>
      </c>
      <c r="D434" s="7">
        <v>45751.733391203707</v>
      </c>
      <c r="E434" t="s">
        <v>1286</v>
      </c>
      <c r="F434" t="s">
        <v>11</v>
      </c>
      <c r="G434" t="s">
        <v>23</v>
      </c>
      <c r="H434">
        <v>5</v>
      </c>
      <c r="I434" t="s">
        <v>1701</v>
      </c>
      <c r="J434" t="s">
        <v>53</v>
      </c>
    </row>
    <row r="435" spans="1:10" x14ac:dyDescent="0.35">
      <c r="A435" t="s">
        <v>1703</v>
      </c>
      <c r="B435" t="s">
        <v>6085</v>
      </c>
      <c r="C435" t="s">
        <v>1702</v>
      </c>
      <c r="D435" s="7">
        <v>45752.313344907408</v>
      </c>
      <c r="E435" t="s">
        <v>1704</v>
      </c>
      <c r="F435" t="s">
        <v>11</v>
      </c>
      <c r="G435" t="s">
        <v>23</v>
      </c>
      <c r="H435">
        <v>5</v>
      </c>
      <c r="I435" t="s">
        <v>1705</v>
      </c>
      <c r="J435" t="s">
        <v>53</v>
      </c>
    </row>
    <row r="436" spans="1:10" x14ac:dyDescent="0.35">
      <c r="A436" t="s">
        <v>1707</v>
      </c>
      <c r="B436" t="s">
        <v>6086</v>
      </c>
      <c r="C436" t="s">
        <v>1706</v>
      </c>
      <c r="D436" s="7">
        <v>45752.370763888888</v>
      </c>
      <c r="E436" t="s">
        <v>1708</v>
      </c>
      <c r="F436" t="s">
        <v>11</v>
      </c>
      <c r="G436">
        <v>7</v>
      </c>
      <c r="H436">
        <v>5</v>
      </c>
      <c r="I436" t="s">
        <v>1709</v>
      </c>
      <c r="J436" t="s">
        <v>53</v>
      </c>
    </row>
    <row r="437" spans="1:10" x14ac:dyDescent="0.35">
      <c r="A437" t="s">
        <v>1711</v>
      </c>
      <c r="B437" t="s">
        <v>6087</v>
      </c>
      <c r="C437" t="s">
        <v>1710</v>
      </c>
      <c r="D437" s="7">
        <v>45752.490347222221</v>
      </c>
      <c r="E437" t="s">
        <v>1712</v>
      </c>
      <c r="F437" t="s">
        <v>11</v>
      </c>
      <c r="G437">
        <v>5</v>
      </c>
      <c r="H437">
        <v>2</v>
      </c>
      <c r="I437" t="s">
        <v>1713</v>
      </c>
      <c r="J437" t="s">
        <v>53</v>
      </c>
    </row>
    <row r="438" spans="1:10" x14ac:dyDescent="0.35">
      <c r="A438" t="s">
        <v>1715</v>
      </c>
      <c r="B438" t="s">
        <v>6088</v>
      </c>
      <c r="C438" t="s">
        <v>1714</v>
      </c>
      <c r="D438" s="7">
        <v>45752.655694444446</v>
      </c>
      <c r="E438" t="s">
        <v>1716</v>
      </c>
      <c r="F438" t="s">
        <v>11</v>
      </c>
      <c r="G438">
        <v>13</v>
      </c>
      <c r="H438">
        <v>5</v>
      </c>
      <c r="I438" t="s">
        <v>1717</v>
      </c>
      <c r="J438" t="s">
        <v>53</v>
      </c>
    </row>
    <row r="439" spans="1:10" x14ac:dyDescent="0.35">
      <c r="A439" t="s">
        <v>1719</v>
      </c>
      <c r="B439" t="s">
        <v>6089</v>
      </c>
      <c r="C439" t="s">
        <v>1718</v>
      </c>
      <c r="D439" s="7">
        <v>45752.70716435185</v>
      </c>
      <c r="E439" t="s">
        <v>1720</v>
      </c>
      <c r="F439" t="s">
        <v>11</v>
      </c>
      <c r="G439">
        <v>11</v>
      </c>
      <c r="H439">
        <v>1</v>
      </c>
      <c r="I439" t="s">
        <v>1721</v>
      </c>
      <c r="J439" t="s">
        <v>53</v>
      </c>
    </row>
    <row r="440" spans="1:10" x14ac:dyDescent="0.35">
      <c r="A440" t="s">
        <v>1723</v>
      </c>
      <c r="B440" t="s">
        <v>6090</v>
      </c>
      <c r="C440" t="s">
        <v>1722</v>
      </c>
      <c r="D440" s="7">
        <v>45752.754155092596</v>
      </c>
      <c r="E440" t="s">
        <v>1724</v>
      </c>
      <c r="F440" t="s">
        <v>11</v>
      </c>
      <c r="G440">
        <v>4</v>
      </c>
      <c r="H440">
        <v>5</v>
      </c>
      <c r="I440" t="s">
        <v>1725</v>
      </c>
      <c r="J440" t="s">
        <v>53</v>
      </c>
    </row>
    <row r="441" spans="1:10" x14ac:dyDescent="0.35">
      <c r="A441" t="s">
        <v>1727</v>
      </c>
      <c r="B441" t="s">
        <v>6091</v>
      </c>
      <c r="C441" t="s">
        <v>1726</v>
      </c>
      <c r="D441" s="7">
        <v>45752.836875000001</v>
      </c>
      <c r="E441" t="s">
        <v>1728</v>
      </c>
      <c r="F441" t="s">
        <v>11</v>
      </c>
      <c r="G441" t="s">
        <v>23</v>
      </c>
      <c r="H441">
        <v>5</v>
      </c>
      <c r="I441" t="s">
        <v>1729</v>
      </c>
      <c r="J441" t="s">
        <v>53</v>
      </c>
    </row>
    <row r="442" spans="1:10" x14ac:dyDescent="0.35">
      <c r="A442" t="s">
        <v>1731</v>
      </c>
      <c r="B442" t="s">
        <v>6092</v>
      </c>
      <c r="C442" t="s">
        <v>1730</v>
      </c>
      <c r="D442" s="7">
        <v>45752.870648148149</v>
      </c>
      <c r="E442" t="s">
        <v>1732</v>
      </c>
      <c r="F442" t="s">
        <v>11</v>
      </c>
      <c r="G442" t="s">
        <v>23</v>
      </c>
      <c r="H442">
        <v>5</v>
      </c>
      <c r="I442" t="s">
        <v>1733</v>
      </c>
      <c r="J442" t="s">
        <v>53</v>
      </c>
    </row>
    <row r="443" spans="1:10" x14ac:dyDescent="0.35">
      <c r="A443" t="s">
        <v>1735</v>
      </c>
      <c r="B443" t="s">
        <v>6093</v>
      </c>
      <c r="C443" t="s">
        <v>1734</v>
      </c>
      <c r="D443" s="7">
        <v>45753.075127314813</v>
      </c>
      <c r="E443" t="s">
        <v>1736</v>
      </c>
      <c r="F443" t="s">
        <v>11</v>
      </c>
      <c r="H443">
        <v>2</v>
      </c>
      <c r="I443" t="s">
        <v>1737</v>
      </c>
      <c r="J443" t="s">
        <v>53</v>
      </c>
    </row>
    <row r="444" spans="1:10" x14ac:dyDescent="0.35">
      <c r="A444" t="s">
        <v>1739</v>
      </c>
      <c r="B444" t="s">
        <v>6094</v>
      </c>
      <c r="C444" t="s">
        <v>1738</v>
      </c>
      <c r="D444" s="7">
        <v>45753.087407407409</v>
      </c>
      <c r="E444" t="s">
        <v>1740</v>
      </c>
      <c r="F444" t="s">
        <v>11</v>
      </c>
      <c r="G444">
        <v>9</v>
      </c>
      <c r="H444">
        <v>1</v>
      </c>
      <c r="I444" t="s">
        <v>1741</v>
      </c>
      <c r="J444" t="s">
        <v>53</v>
      </c>
    </row>
    <row r="445" spans="1:10" x14ac:dyDescent="0.35">
      <c r="A445" t="s">
        <v>1743</v>
      </c>
      <c r="B445" t="s">
        <v>6095</v>
      </c>
      <c r="C445" t="s">
        <v>1742</v>
      </c>
      <c r="D445" s="7">
        <v>45753.106562499997</v>
      </c>
      <c r="E445" t="s">
        <v>1744</v>
      </c>
      <c r="F445" t="s">
        <v>11</v>
      </c>
      <c r="G445">
        <v>26</v>
      </c>
      <c r="H445">
        <v>1</v>
      </c>
      <c r="I445" t="s">
        <v>1745</v>
      </c>
      <c r="J445" t="s">
        <v>53</v>
      </c>
    </row>
    <row r="446" spans="1:10" x14ac:dyDescent="0.35">
      <c r="A446" t="s">
        <v>1747</v>
      </c>
      <c r="B446" t="s">
        <v>6096</v>
      </c>
      <c r="C446" t="s">
        <v>1746</v>
      </c>
      <c r="D446" s="7">
        <v>45753.340856481482</v>
      </c>
      <c r="E446" t="s">
        <v>1748</v>
      </c>
      <c r="F446" t="s">
        <v>11</v>
      </c>
      <c r="G446">
        <v>21</v>
      </c>
      <c r="H446">
        <v>1</v>
      </c>
      <c r="I446" t="s">
        <v>1749</v>
      </c>
      <c r="J446" t="s">
        <v>53</v>
      </c>
    </row>
    <row r="447" spans="1:10" x14ac:dyDescent="0.35">
      <c r="A447" t="s">
        <v>1751</v>
      </c>
      <c r="B447" t="s">
        <v>6097</v>
      </c>
      <c r="C447" t="s">
        <v>1750</v>
      </c>
      <c r="D447" s="7">
        <v>45753.620555555557</v>
      </c>
      <c r="E447" t="s">
        <v>1752</v>
      </c>
      <c r="F447" t="s">
        <v>11</v>
      </c>
      <c r="G447">
        <v>11</v>
      </c>
      <c r="H447">
        <v>2</v>
      </c>
      <c r="I447" t="s">
        <v>1753</v>
      </c>
      <c r="J447" t="s">
        <v>53</v>
      </c>
    </row>
    <row r="448" spans="1:10" x14ac:dyDescent="0.35">
      <c r="A448" t="s">
        <v>1755</v>
      </c>
      <c r="B448" t="s">
        <v>6098</v>
      </c>
      <c r="C448" t="s">
        <v>1754</v>
      </c>
      <c r="D448" s="7">
        <v>45753.780613425923</v>
      </c>
      <c r="E448" t="s">
        <v>1756</v>
      </c>
      <c r="F448" t="s">
        <v>11</v>
      </c>
      <c r="G448">
        <v>2</v>
      </c>
      <c r="H448">
        <v>1</v>
      </c>
      <c r="I448" t="s">
        <v>1757</v>
      </c>
      <c r="J448" t="s">
        <v>53</v>
      </c>
    </row>
    <row r="449" spans="1:10" x14ac:dyDescent="0.35">
      <c r="A449" t="s">
        <v>1759</v>
      </c>
      <c r="B449" t="s">
        <v>6099</v>
      </c>
      <c r="C449" t="s">
        <v>1758</v>
      </c>
      <c r="D449" s="7">
        <v>45754.018379629626</v>
      </c>
      <c r="E449" t="s">
        <v>1760</v>
      </c>
      <c r="F449" t="s">
        <v>11</v>
      </c>
      <c r="G449">
        <v>8</v>
      </c>
      <c r="H449">
        <v>1</v>
      </c>
      <c r="I449" t="s">
        <v>1761</v>
      </c>
      <c r="J449" t="s">
        <v>53</v>
      </c>
    </row>
    <row r="450" spans="1:10" x14ac:dyDescent="0.35">
      <c r="A450" t="s">
        <v>1763</v>
      </c>
      <c r="B450" t="s">
        <v>6100</v>
      </c>
      <c r="C450" t="s">
        <v>1762</v>
      </c>
      <c r="D450" s="7">
        <v>45754.035300925927</v>
      </c>
      <c r="E450" t="s">
        <v>1764</v>
      </c>
      <c r="F450" t="s">
        <v>11</v>
      </c>
      <c r="G450">
        <v>3</v>
      </c>
      <c r="H450">
        <v>1</v>
      </c>
      <c r="I450" t="s">
        <v>1765</v>
      </c>
      <c r="J450" t="s">
        <v>53</v>
      </c>
    </row>
    <row r="451" spans="1:10" x14ac:dyDescent="0.35">
      <c r="A451" t="s">
        <v>1767</v>
      </c>
      <c r="B451" t="s">
        <v>6101</v>
      </c>
      <c r="C451" t="s">
        <v>1766</v>
      </c>
      <c r="D451" s="7">
        <v>45754.276990740742</v>
      </c>
      <c r="E451" t="s">
        <v>1768</v>
      </c>
      <c r="F451" t="s">
        <v>11</v>
      </c>
      <c r="G451">
        <v>4</v>
      </c>
      <c r="H451">
        <v>1</v>
      </c>
      <c r="I451" t="s">
        <v>1769</v>
      </c>
      <c r="J451" t="s">
        <v>53</v>
      </c>
    </row>
    <row r="452" spans="1:10" x14ac:dyDescent="0.35">
      <c r="A452" t="s">
        <v>1086</v>
      </c>
      <c r="B452" t="s">
        <v>6102</v>
      </c>
      <c r="C452" t="s">
        <v>1085</v>
      </c>
      <c r="D452" s="7">
        <v>45754.378587962965</v>
      </c>
      <c r="E452" t="s">
        <v>1770</v>
      </c>
      <c r="F452" t="s">
        <v>11</v>
      </c>
      <c r="H452">
        <v>5</v>
      </c>
      <c r="I452" t="s">
        <v>1771</v>
      </c>
      <c r="J452" t="s">
        <v>1072</v>
      </c>
    </row>
    <row r="453" spans="1:10" x14ac:dyDescent="0.35">
      <c r="A453" t="s">
        <v>1773</v>
      </c>
      <c r="B453" t="s">
        <v>6103</v>
      </c>
      <c r="C453" t="s">
        <v>1772</v>
      </c>
      <c r="D453" s="7">
        <v>45754.387800925928</v>
      </c>
      <c r="E453" t="s">
        <v>1774</v>
      </c>
      <c r="F453" t="s">
        <v>11</v>
      </c>
      <c r="H453">
        <v>5</v>
      </c>
      <c r="I453" t="s">
        <v>1775</v>
      </c>
      <c r="J453" t="s">
        <v>1072</v>
      </c>
    </row>
    <row r="454" spans="1:10" x14ac:dyDescent="0.35">
      <c r="A454" t="s">
        <v>1777</v>
      </c>
      <c r="B454" t="s">
        <v>6104</v>
      </c>
      <c r="C454" t="s">
        <v>1776</v>
      </c>
      <c r="D454" s="7">
        <v>45754.568541666667</v>
      </c>
      <c r="E454" t="s">
        <v>1778</v>
      </c>
      <c r="F454" t="s">
        <v>11</v>
      </c>
      <c r="H454">
        <v>5</v>
      </c>
      <c r="I454" t="s">
        <v>1779</v>
      </c>
      <c r="J454" t="s">
        <v>1072</v>
      </c>
    </row>
    <row r="455" spans="1:10" x14ac:dyDescent="0.35">
      <c r="A455" t="s">
        <v>1781</v>
      </c>
      <c r="B455" t="s">
        <v>6105</v>
      </c>
      <c r="C455" t="s">
        <v>1780</v>
      </c>
      <c r="D455" s="7">
        <v>45754.779004629629</v>
      </c>
      <c r="E455" t="s">
        <v>1782</v>
      </c>
      <c r="F455" t="s">
        <v>11</v>
      </c>
      <c r="H455">
        <v>5</v>
      </c>
      <c r="I455" t="s">
        <v>1783</v>
      </c>
      <c r="J455" t="s">
        <v>1072</v>
      </c>
    </row>
    <row r="456" spans="1:10" x14ac:dyDescent="0.35">
      <c r="A456" t="s">
        <v>1785</v>
      </c>
      <c r="B456" t="s">
        <v>6106</v>
      </c>
      <c r="C456" t="s">
        <v>1784</v>
      </c>
      <c r="D456" s="7">
        <v>45754.907731481479</v>
      </c>
      <c r="E456" t="s">
        <v>1786</v>
      </c>
      <c r="F456" t="s">
        <v>11</v>
      </c>
      <c r="H456">
        <v>4</v>
      </c>
      <c r="I456" t="s">
        <v>1787</v>
      </c>
      <c r="J456" t="s">
        <v>1072</v>
      </c>
    </row>
    <row r="457" spans="1:10" x14ac:dyDescent="0.35">
      <c r="A457" t="s">
        <v>1789</v>
      </c>
      <c r="B457" t="s">
        <v>6107</v>
      </c>
      <c r="C457" t="s">
        <v>1788</v>
      </c>
      <c r="D457" s="7">
        <v>45755.015196759261</v>
      </c>
      <c r="E457" t="s">
        <v>1790</v>
      </c>
      <c r="F457" t="s">
        <v>11</v>
      </c>
      <c r="H457">
        <v>5</v>
      </c>
      <c r="I457" t="s">
        <v>1791</v>
      </c>
      <c r="J457" t="s">
        <v>1072</v>
      </c>
    </row>
    <row r="458" spans="1:10" x14ac:dyDescent="0.35">
      <c r="A458" t="s">
        <v>1793</v>
      </c>
      <c r="B458" t="s">
        <v>6108</v>
      </c>
      <c r="C458" t="s">
        <v>1792</v>
      </c>
      <c r="D458" s="7">
        <v>45755.128506944442</v>
      </c>
      <c r="E458" t="s">
        <v>1794</v>
      </c>
      <c r="F458" t="s">
        <v>11</v>
      </c>
      <c r="H458">
        <v>5</v>
      </c>
      <c r="I458" t="s">
        <v>1795</v>
      </c>
      <c r="J458" t="s">
        <v>1072</v>
      </c>
    </row>
    <row r="459" spans="1:10" x14ac:dyDescent="0.35">
      <c r="A459" t="s">
        <v>1797</v>
      </c>
      <c r="B459" t="s">
        <v>6109</v>
      </c>
      <c r="C459" t="s">
        <v>1796</v>
      </c>
      <c r="D459" s="7">
        <v>45755.233240740738</v>
      </c>
      <c r="E459" t="s">
        <v>1798</v>
      </c>
      <c r="F459" t="s">
        <v>11</v>
      </c>
      <c r="H459">
        <v>5</v>
      </c>
      <c r="I459" t="s">
        <v>1799</v>
      </c>
      <c r="J459" t="s">
        <v>1072</v>
      </c>
    </row>
    <row r="460" spans="1:10" x14ac:dyDescent="0.35">
      <c r="A460" t="s">
        <v>1801</v>
      </c>
      <c r="B460" t="s">
        <v>6110</v>
      </c>
      <c r="C460" t="s">
        <v>1800</v>
      </c>
      <c r="D460" s="7">
        <v>45755.333784722221</v>
      </c>
      <c r="E460" t="s">
        <v>1556</v>
      </c>
      <c r="F460" t="s">
        <v>11</v>
      </c>
      <c r="H460">
        <v>5</v>
      </c>
      <c r="I460" t="s">
        <v>1802</v>
      </c>
      <c r="J460" t="s">
        <v>1072</v>
      </c>
    </row>
    <row r="461" spans="1:10" x14ac:dyDescent="0.35">
      <c r="A461" t="s">
        <v>1804</v>
      </c>
      <c r="B461" t="s">
        <v>6111</v>
      </c>
      <c r="C461" t="s">
        <v>1803</v>
      </c>
      <c r="D461" s="7">
        <v>45755.525810185187</v>
      </c>
      <c r="E461" t="s">
        <v>1805</v>
      </c>
      <c r="F461" t="s">
        <v>11</v>
      </c>
      <c r="H461">
        <v>5</v>
      </c>
      <c r="I461" t="s">
        <v>1806</v>
      </c>
      <c r="J461" t="s">
        <v>1072</v>
      </c>
    </row>
    <row r="462" spans="1:10" x14ac:dyDescent="0.35">
      <c r="A462" t="s">
        <v>1808</v>
      </c>
      <c r="B462" t="s">
        <v>6112</v>
      </c>
      <c r="C462" t="s">
        <v>1807</v>
      </c>
      <c r="D462" s="7">
        <v>45755.635497685187</v>
      </c>
      <c r="E462" t="s">
        <v>1809</v>
      </c>
      <c r="F462" t="s">
        <v>11</v>
      </c>
      <c r="H462">
        <v>5</v>
      </c>
      <c r="I462" t="s">
        <v>1810</v>
      </c>
      <c r="J462" t="s">
        <v>1072</v>
      </c>
    </row>
    <row r="463" spans="1:10" x14ac:dyDescent="0.35">
      <c r="A463" t="s">
        <v>1812</v>
      </c>
      <c r="B463" t="s">
        <v>6113</v>
      </c>
      <c r="C463" t="s">
        <v>1811</v>
      </c>
      <c r="D463" s="7">
        <v>45755.639548611114</v>
      </c>
      <c r="E463" t="s">
        <v>47</v>
      </c>
      <c r="F463" t="s">
        <v>11</v>
      </c>
      <c r="H463">
        <v>5</v>
      </c>
      <c r="I463" t="s">
        <v>1813</v>
      </c>
      <c r="J463" t="s">
        <v>1072</v>
      </c>
    </row>
    <row r="464" spans="1:10" x14ac:dyDescent="0.35">
      <c r="A464" t="s">
        <v>1815</v>
      </c>
      <c r="B464" t="s">
        <v>6114</v>
      </c>
      <c r="C464" t="s">
        <v>1814</v>
      </c>
      <c r="D464" s="7">
        <v>45755.972534722219</v>
      </c>
      <c r="E464" t="s">
        <v>1816</v>
      </c>
      <c r="F464" t="s">
        <v>11</v>
      </c>
      <c r="H464">
        <v>5</v>
      </c>
      <c r="I464" t="s">
        <v>1817</v>
      </c>
      <c r="J464" t="s">
        <v>1072</v>
      </c>
    </row>
    <row r="465" spans="1:10" x14ac:dyDescent="0.35">
      <c r="A465" t="s">
        <v>1819</v>
      </c>
      <c r="B465" t="s">
        <v>6115</v>
      </c>
      <c r="C465" t="s">
        <v>1818</v>
      </c>
      <c r="D465" s="7">
        <v>45756.021990740737</v>
      </c>
      <c r="E465" t="s">
        <v>1820</v>
      </c>
      <c r="F465" t="s">
        <v>11</v>
      </c>
      <c r="H465">
        <v>5</v>
      </c>
      <c r="I465" t="s">
        <v>1821</v>
      </c>
      <c r="J465" t="s">
        <v>1072</v>
      </c>
    </row>
    <row r="466" spans="1:10" x14ac:dyDescent="0.35">
      <c r="A466" t="s">
        <v>1823</v>
      </c>
      <c r="B466" t="s">
        <v>6116</v>
      </c>
      <c r="C466" t="s">
        <v>1822</v>
      </c>
      <c r="D466" s="7">
        <v>45756.052870370368</v>
      </c>
      <c r="E466" t="s">
        <v>1824</v>
      </c>
      <c r="F466" t="s">
        <v>11</v>
      </c>
      <c r="H466">
        <v>5</v>
      </c>
      <c r="I466" t="s">
        <v>1825</v>
      </c>
      <c r="J466" t="s">
        <v>1072</v>
      </c>
    </row>
    <row r="467" spans="1:10" x14ac:dyDescent="0.35">
      <c r="A467" t="s">
        <v>1827</v>
      </c>
      <c r="B467" t="s">
        <v>6117</v>
      </c>
      <c r="C467" t="s">
        <v>1826</v>
      </c>
      <c r="D467" s="7">
        <v>45756.635011574072</v>
      </c>
      <c r="E467" t="s">
        <v>1261</v>
      </c>
      <c r="F467" t="s">
        <v>11</v>
      </c>
      <c r="H467">
        <v>4</v>
      </c>
      <c r="I467" t="s">
        <v>1828</v>
      </c>
      <c r="J467" t="s">
        <v>1072</v>
      </c>
    </row>
    <row r="468" spans="1:10" x14ac:dyDescent="0.35">
      <c r="A468" t="s">
        <v>1830</v>
      </c>
      <c r="B468" t="s">
        <v>6118</v>
      </c>
      <c r="C468" t="s">
        <v>1829</v>
      </c>
      <c r="D468" s="7">
        <v>45756.924409722225</v>
      </c>
      <c r="E468" t="s">
        <v>1831</v>
      </c>
      <c r="F468" t="s">
        <v>11</v>
      </c>
      <c r="H468">
        <v>5</v>
      </c>
      <c r="I468" t="s">
        <v>1832</v>
      </c>
      <c r="J468" t="s">
        <v>1072</v>
      </c>
    </row>
    <row r="469" spans="1:10" x14ac:dyDescent="0.35">
      <c r="A469" t="s">
        <v>1834</v>
      </c>
      <c r="B469" t="s">
        <v>6119</v>
      </c>
      <c r="C469" t="s">
        <v>1833</v>
      </c>
      <c r="D469" s="7">
        <v>45757.159050925926</v>
      </c>
      <c r="E469" t="s">
        <v>1835</v>
      </c>
      <c r="F469" t="s">
        <v>11</v>
      </c>
      <c r="G469">
        <v>3</v>
      </c>
      <c r="H469">
        <v>4</v>
      </c>
      <c r="I469" t="s">
        <v>1836</v>
      </c>
      <c r="J469" t="s">
        <v>1072</v>
      </c>
    </row>
    <row r="470" spans="1:10" x14ac:dyDescent="0.35">
      <c r="A470" t="s">
        <v>1838</v>
      </c>
      <c r="B470" t="s">
        <v>6120</v>
      </c>
      <c r="C470" t="s">
        <v>1837</v>
      </c>
      <c r="D470" s="7">
        <v>45757.515173611115</v>
      </c>
      <c r="E470" t="s">
        <v>1839</v>
      </c>
      <c r="F470" t="s">
        <v>11</v>
      </c>
      <c r="H470">
        <v>4</v>
      </c>
      <c r="I470" t="s">
        <v>1840</v>
      </c>
      <c r="J470" t="s">
        <v>1072</v>
      </c>
    </row>
    <row r="471" spans="1:10" x14ac:dyDescent="0.35">
      <c r="A471" t="s">
        <v>1842</v>
      </c>
      <c r="B471" t="s">
        <v>6121</v>
      </c>
      <c r="C471" t="s">
        <v>1841</v>
      </c>
      <c r="D471" s="7">
        <v>45758.334120370368</v>
      </c>
      <c r="E471" t="s">
        <v>1843</v>
      </c>
      <c r="F471" t="s">
        <v>11</v>
      </c>
      <c r="H471">
        <v>5</v>
      </c>
      <c r="I471" t="s">
        <v>1844</v>
      </c>
      <c r="J471" t="s">
        <v>1072</v>
      </c>
    </row>
    <row r="472" spans="1:10" x14ac:dyDescent="0.35">
      <c r="A472" t="s">
        <v>1846</v>
      </c>
      <c r="B472" t="s">
        <v>6122</v>
      </c>
      <c r="C472" t="s">
        <v>1845</v>
      </c>
      <c r="D472" s="7">
        <v>45758.660011574073</v>
      </c>
      <c r="E472" t="s">
        <v>1847</v>
      </c>
      <c r="F472" t="s">
        <v>11</v>
      </c>
      <c r="G472">
        <v>9</v>
      </c>
      <c r="H472">
        <v>5</v>
      </c>
      <c r="I472" t="s">
        <v>1848</v>
      </c>
      <c r="J472" t="s">
        <v>877</v>
      </c>
    </row>
    <row r="473" spans="1:10" x14ac:dyDescent="0.35">
      <c r="A473" t="s">
        <v>1850</v>
      </c>
      <c r="B473" t="s">
        <v>6123</v>
      </c>
      <c r="C473" t="s">
        <v>1849</v>
      </c>
      <c r="D473" s="7">
        <v>45759.034687500003</v>
      </c>
      <c r="E473" t="s">
        <v>1851</v>
      </c>
      <c r="F473" t="s">
        <v>11</v>
      </c>
      <c r="G473">
        <v>16</v>
      </c>
      <c r="H473">
        <v>5</v>
      </c>
      <c r="I473" t="s">
        <v>1852</v>
      </c>
      <c r="J473" t="s">
        <v>877</v>
      </c>
    </row>
    <row r="474" spans="1:10" x14ac:dyDescent="0.35">
      <c r="A474" t="s">
        <v>1854</v>
      </c>
      <c r="B474" t="s">
        <v>6124</v>
      </c>
      <c r="C474" t="s">
        <v>1853</v>
      </c>
      <c r="D474" s="7">
        <v>45759.27134259259</v>
      </c>
      <c r="E474" t="s">
        <v>1855</v>
      </c>
      <c r="F474" t="s">
        <v>11</v>
      </c>
      <c r="G474">
        <v>223</v>
      </c>
      <c r="H474">
        <v>5</v>
      </c>
      <c r="I474" t="s">
        <v>1856</v>
      </c>
      <c r="J474" t="s">
        <v>877</v>
      </c>
    </row>
    <row r="475" spans="1:10" x14ac:dyDescent="0.35">
      <c r="A475" t="s">
        <v>1858</v>
      </c>
      <c r="B475" t="s">
        <v>6125</v>
      </c>
      <c r="C475" t="s">
        <v>1857</v>
      </c>
      <c r="D475" s="7">
        <v>45759.445914351854</v>
      </c>
      <c r="E475" t="s">
        <v>1859</v>
      </c>
      <c r="F475" t="s">
        <v>11</v>
      </c>
      <c r="G475">
        <v>15</v>
      </c>
      <c r="H475">
        <v>5</v>
      </c>
      <c r="I475" t="s">
        <v>1860</v>
      </c>
      <c r="J475" t="s">
        <v>877</v>
      </c>
    </row>
    <row r="476" spans="1:10" x14ac:dyDescent="0.35">
      <c r="A476" t="s">
        <v>1862</v>
      </c>
      <c r="B476" t="s">
        <v>6126</v>
      </c>
      <c r="C476" t="s">
        <v>1861</v>
      </c>
      <c r="D476" s="7">
        <v>45759.73333333333</v>
      </c>
      <c r="E476" t="s">
        <v>1863</v>
      </c>
      <c r="F476" t="s">
        <v>11</v>
      </c>
      <c r="G476">
        <v>13</v>
      </c>
      <c r="H476">
        <v>5</v>
      </c>
      <c r="I476" t="s">
        <v>1864</v>
      </c>
      <c r="J476" t="s">
        <v>877</v>
      </c>
    </row>
    <row r="477" spans="1:10" x14ac:dyDescent="0.35">
      <c r="A477" t="s">
        <v>1866</v>
      </c>
      <c r="B477" t="s">
        <v>6127</v>
      </c>
      <c r="C477" t="s">
        <v>1865</v>
      </c>
      <c r="D477" s="7">
        <v>45760.038715277777</v>
      </c>
      <c r="E477" t="s">
        <v>1867</v>
      </c>
      <c r="F477" t="s">
        <v>11</v>
      </c>
      <c r="G477" t="s">
        <v>23</v>
      </c>
      <c r="H477">
        <v>4</v>
      </c>
      <c r="I477" t="s">
        <v>1868</v>
      </c>
      <c r="J477" t="s">
        <v>877</v>
      </c>
    </row>
    <row r="478" spans="1:10" x14ac:dyDescent="0.35">
      <c r="A478" t="s">
        <v>1870</v>
      </c>
      <c r="B478" t="s">
        <v>6128</v>
      </c>
      <c r="C478" t="s">
        <v>1869</v>
      </c>
      <c r="D478" s="7">
        <v>45760.290150462963</v>
      </c>
      <c r="E478" t="s">
        <v>1871</v>
      </c>
      <c r="F478" t="s">
        <v>11</v>
      </c>
      <c r="G478" t="s">
        <v>23</v>
      </c>
      <c r="H478">
        <v>5</v>
      </c>
      <c r="I478" t="s">
        <v>1872</v>
      </c>
      <c r="J478" t="s">
        <v>877</v>
      </c>
    </row>
    <row r="479" spans="1:10" x14ac:dyDescent="0.35">
      <c r="A479" t="s">
        <v>1874</v>
      </c>
      <c r="B479" t="s">
        <v>6129</v>
      </c>
      <c r="C479" t="s">
        <v>1873</v>
      </c>
      <c r="D479" s="7">
        <v>45760.521168981482</v>
      </c>
      <c r="E479" t="s">
        <v>1875</v>
      </c>
      <c r="F479" t="s">
        <v>11</v>
      </c>
      <c r="H479">
        <v>5</v>
      </c>
      <c r="I479" t="s">
        <v>1876</v>
      </c>
      <c r="J479" t="s">
        <v>877</v>
      </c>
    </row>
    <row r="480" spans="1:10" x14ac:dyDescent="0.35">
      <c r="A480" t="s">
        <v>1878</v>
      </c>
      <c r="B480" t="s">
        <v>6130</v>
      </c>
      <c r="C480" t="s">
        <v>1877</v>
      </c>
      <c r="D480" s="7">
        <v>45760.708368055559</v>
      </c>
      <c r="E480" t="s">
        <v>1879</v>
      </c>
      <c r="F480" t="s">
        <v>11</v>
      </c>
      <c r="G480" t="s">
        <v>23</v>
      </c>
      <c r="H480">
        <v>5</v>
      </c>
      <c r="I480" t="s">
        <v>1880</v>
      </c>
      <c r="J480" t="s">
        <v>877</v>
      </c>
    </row>
    <row r="481" spans="1:10" x14ac:dyDescent="0.35">
      <c r="A481" t="s">
        <v>1882</v>
      </c>
      <c r="B481" t="s">
        <v>6131</v>
      </c>
      <c r="C481" t="s">
        <v>1881</v>
      </c>
      <c r="D481" s="7">
        <v>45760.729710648149</v>
      </c>
      <c r="E481" t="s">
        <v>1883</v>
      </c>
      <c r="F481" t="s">
        <v>11</v>
      </c>
      <c r="H481">
        <v>5</v>
      </c>
      <c r="I481" t="s">
        <v>1884</v>
      </c>
      <c r="J481" t="s">
        <v>877</v>
      </c>
    </row>
    <row r="482" spans="1:10" x14ac:dyDescent="0.35">
      <c r="A482" t="s">
        <v>1886</v>
      </c>
      <c r="B482" t="s">
        <v>6132</v>
      </c>
      <c r="C482" t="s">
        <v>1885</v>
      </c>
      <c r="D482" s="7">
        <v>45760.742824074077</v>
      </c>
      <c r="E482" t="s">
        <v>1887</v>
      </c>
      <c r="F482" t="s">
        <v>11</v>
      </c>
      <c r="G482">
        <v>3</v>
      </c>
      <c r="H482">
        <v>5</v>
      </c>
      <c r="I482" t="s">
        <v>1888</v>
      </c>
      <c r="J482" t="s">
        <v>877</v>
      </c>
    </row>
    <row r="483" spans="1:10" x14ac:dyDescent="0.35">
      <c r="A483" t="s">
        <v>1889</v>
      </c>
      <c r="B483" t="s">
        <v>6133</v>
      </c>
      <c r="C483" t="s">
        <v>542</v>
      </c>
      <c r="D483" s="7">
        <v>45760.778356481482</v>
      </c>
      <c r="E483" t="s">
        <v>1890</v>
      </c>
      <c r="F483" t="s">
        <v>11</v>
      </c>
      <c r="H483">
        <v>5</v>
      </c>
      <c r="I483" t="s">
        <v>1891</v>
      </c>
      <c r="J483" t="s">
        <v>877</v>
      </c>
    </row>
    <row r="484" spans="1:10" x14ac:dyDescent="0.35">
      <c r="A484" t="s">
        <v>1893</v>
      </c>
      <c r="B484" t="s">
        <v>6134</v>
      </c>
      <c r="C484" t="s">
        <v>1892</v>
      </c>
      <c r="D484" s="7">
        <v>45760.869247685187</v>
      </c>
      <c r="E484" t="s">
        <v>1894</v>
      </c>
      <c r="F484" t="s">
        <v>11</v>
      </c>
      <c r="G484" t="s">
        <v>23</v>
      </c>
      <c r="H484">
        <v>5</v>
      </c>
      <c r="I484" t="s">
        <v>1895</v>
      </c>
      <c r="J484" t="s">
        <v>877</v>
      </c>
    </row>
    <row r="485" spans="1:10" x14ac:dyDescent="0.35">
      <c r="A485" t="s">
        <v>1897</v>
      </c>
      <c r="B485" t="s">
        <v>6135</v>
      </c>
      <c r="C485" t="s">
        <v>1896</v>
      </c>
      <c r="D485" s="7">
        <v>45760.924629629626</v>
      </c>
      <c r="E485" t="s">
        <v>1898</v>
      </c>
      <c r="F485" t="s">
        <v>11</v>
      </c>
      <c r="H485">
        <v>5</v>
      </c>
      <c r="I485" t="s">
        <v>1899</v>
      </c>
      <c r="J485" t="s">
        <v>877</v>
      </c>
    </row>
    <row r="486" spans="1:10" x14ac:dyDescent="0.35">
      <c r="A486" t="s">
        <v>1901</v>
      </c>
      <c r="B486" t="s">
        <v>6136</v>
      </c>
      <c r="C486" t="s">
        <v>1900</v>
      </c>
      <c r="D486" s="7">
        <v>45760.937777777777</v>
      </c>
      <c r="E486" t="s">
        <v>1902</v>
      </c>
      <c r="F486" t="s">
        <v>11</v>
      </c>
      <c r="H486">
        <v>5</v>
      </c>
      <c r="I486" t="s">
        <v>1903</v>
      </c>
      <c r="J486" t="s">
        <v>877</v>
      </c>
    </row>
    <row r="487" spans="1:10" x14ac:dyDescent="0.35">
      <c r="A487" t="s">
        <v>1905</v>
      </c>
      <c r="B487" t="s">
        <v>6137</v>
      </c>
      <c r="C487" t="s">
        <v>1904</v>
      </c>
      <c r="D487" s="7">
        <v>45760.993622685186</v>
      </c>
      <c r="E487" t="s">
        <v>1906</v>
      </c>
      <c r="F487" t="s">
        <v>11</v>
      </c>
      <c r="G487" t="s">
        <v>23</v>
      </c>
      <c r="H487">
        <v>5</v>
      </c>
      <c r="I487" t="s">
        <v>1907</v>
      </c>
      <c r="J487" t="s">
        <v>877</v>
      </c>
    </row>
    <row r="488" spans="1:10" x14ac:dyDescent="0.35">
      <c r="A488" t="s">
        <v>1909</v>
      </c>
      <c r="B488" t="s">
        <v>6138</v>
      </c>
      <c r="C488" t="s">
        <v>1908</v>
      </c>
      <c r="D488" s="7">
        <v>45760.994641203702</v>
      </c>
      <c r="E488" t="s">
        <v>1910</v>
      </c>
      <c r="F488" t="s">
        <v>11</v>
      </c>
      <c r="H488">
        <v>5</v>
      </c>
      <c r="I488" t="s">
        <v>1911</v>
      </c>
      <c r="J488" t="s">
        <v>877</v>
      </c>
    </row>
    <row r="489" spans="1:10" x14ac:dyDescent="0.35">
      <c r="A489" t="s">
        <v>1913</v>
      </c>
      <c r="B489" t="s">
        <v>6139</v>
      </c>
      <c r="C489" t="s">
        <v>1912</v>
      </c>
      <c r="D489" s="7">
        <v>45761.096909722219</v>
      </c>
      <c r="E489" t="s">
        <v>1914</v>
      </c>
      <c r="F489" t="s">
        <v>11</v>
      </c>
      <c r="H489">
        <v>5</v>
      </c>
      <c r="I489" t="s">
        <v>1915</v>
      </c>
      <c r="J489" t="s">
        <v>877</v>
      </c>
    </row>
    <row r="490" spans="1:10" x14ac:dyDescent="0.35">
      <c r="A490" t="s">
        <v>1917</v>
      </c>
      <c r="B490" t="s">
        <v>6140</v>
      </c>
      <c r="C490" t="s">
        <v>1916</v>
      </c>
      <c r="D490" s="7">
        <v>45761.154444444444</v>
      </c>
      <c r="E490" t="s">
        <v>1918</v>
      </c>
      <c r="F490" t="s">
        <v>11</v>
      </c>
      <c r="G490" t="s">
        <v>23</v>
      </c>
      <c r="H490">
        <v>5</v>
      </c>
      <c r="I490" t="s">
        <v>1919</v>
      </c>
      <c r="J490" t="s">
        <v>877</v>
      </c>
    </row>
    <row r="491" spans="1:10" x14ac:dyDescent="0.35">
      <c r="A491" t="s">
        <v>1921</v>
      </c>
      <c r="B491" t="s">
        <v>6141</v>
      </c>
      <c r="C491" t="s">
        <v>1920</v>
      </c>
      <c r="D491" s="7">
        <v>45761.161412037036</v>
      </c>
      <c r="E491" t="s">
        <v>1922</v>
      </c>
      <c r="F491" t="s">
        <v>11</v>
      </c>
      <c r="H491">
        <v>5</v>
      </c>
      <c r="I491" t="s">
        <v>1923</v>
      </c>
      <c r="J491" t="s">
        <v>877</v>
      </c>
    </row>
    <row r="492" spans="1:10" x14ac:dyDescent="0.35">
      <c r="A492" t="s">
        <v>1925</v>
      </c>
      <c r="B492" t="s">
        <v>6142</v>
      </c>
      <c r="C492" t="s">
        <v>1924</v>
      </c>
      <c r="D492" s="7">
        <v>45761.617060185185</v>
      </c>
      <c r="E492" t="s">
        <v>1926</v>
      </c>
      <c r="F492" t="s">
        <v>11</v>
      </c>
      <c r="G492" t="s">
        <v>23</v>
      </c>
      <c r="H492">
        <v>5</v>
      </c>
      <c r="I492" t="s">
        <v>1927</v>
      </c>
      <c r="J492" t="s">
        <v>1928</v>
      </c>
    </row>
    <row r="493" spans="1:10" x14ac:dyDescent="0.35">
      <c r="A493" t="s">
        <v>1930</v>
      </c>
      <c r="B493" t="s">
        <v>6143</v>
      </c>
      <c r="C493" t="s">
        <v>1929</v>
      </c>
      <c r="D493" s="7">
        <v>45761.624618055554</v>
      </c>
      <c r="E493" t="s">
        <v>1931</v>
      </c>
      <c r="F493" t="s">
        <v>11</v>
      </c>
      <c r="H493">
        <v>5</v>
      </c>
      <c r="I493" t="s">
        <v>1932</v>
      </c>
      <c r="J493" t="s">
        <v>1928</v>
      </c>
    </row>
    <row r="494" spans="1:10" x14ac:dyDescent="0.35">
      <c r="A494" t="s">
        <v>1934</v>
      </c>
      <c r="B494" t="s">
        <v>6144</v>
      </c>
      <c r="C494" t="s">
        <v>1933</v>
      </c>
      <c r="D494" s="7">
        <v>45761.683900462966</v>
      </c>
      <c r="E494" t="s">
        <v>1935</v>
      </c>
      <c r="F494" t="s">
        <v>11</v>
      </c>
      <c r="H494">
        <v>4</v>
      </c>
      <c r="I494" t="s">
        <v>1936</v>
      </c>
      <c r="J494" t="s">
        <v>1928</v>
      </c>
    </row>
    <row r="495" spans="1:10" x14ac:dyDescent="0.35">
      <c r="A495" t="s">
        <v>1938</v>
      </c>
      <c r="B495" t="s">
        <v>6145</v>
      </c>
      <c r="C495" t="s">
        <v>1937</v>
      </c>
      <c r="D495" s="7">
        <v>45761.71435185185</v>
      </c>
      <c r="E495" t="s">
        <v>1939</v>
      </c>
      <c r="F495" t="s">
        <v>11</v>
      </c>
      <c r="G495">
        <v>4</v>
      </c>
      <c r="H495">
        <v>5</v>
      </c>
      <c r="I495" t="s">
        <v>1940</v>
      </c>
      <c r="J495" t="s">
        <v>1928</v>
      </c>
    </row>
    <row r="496" spans="1:10" x14ac:dyDescent="0.35">
      <c r="A496" t="s">
        <v>1942</v>
      </c>
      <c r="B496" t="s">
        <v>6146</v>
      </c>
      <c r="C496" t="s">
        <v>1941</v>
      </c>
      <c r="D496" s="7">
        <v>45761.759560185186</v>
      </c>
      <c r="E496" t="s">
        <v>1943</v>
      </c>
      <c r="F496" t="s">
        <v>11</v>
      </c>
      <c r="G496">
        <v>3</v>
      </c>
      <c r="H496">
        <v>5</v>
      </c>
      <c r="I496" t="s">
        <v>1944</v>
      </c>
      <c r="J496" t="s">
        <v>1928</v>
      </c>
    </row>
    <row r="497" spans="1:10" x14ac:dyDescent="0.35">
      <c r="A497" t="s">
        <v>1946</v>
      </c>
      <c r="B497" t="s">
        <v>6147</v>
      </c>
      <c r="C497" t="s">
        <v>1945</v>
      </c>
      <c r="D497" s="7">
        <v>45761.980243055557</v>
      </c>
      <c r="E497" t="s">
        <v>1947</v>
      </c>
      <c r="F497" t="s">
        <v>11</v>
      </c>
      <c r="H497">
        <v>5</v>
      </c>
      <c r="I497" t="s">
        <v>1948</v>
      </c>
      <c r="J497" t="s">
        <v>1928</v>
      </c>
    </row>
    <row r="498" spans="1:10" x14ac:dyDescent="0.35">
      <c r="A498" t="s">
        <v>1950</v>
      </c>
      <c r="B498" t="s">
        <v>6148</v>
      </c>
      <c r="C498" t="s">
        <v>1949</v>
      </c>
      <c r="D498" s="7">
        <v>45762.234479166669</v>
      </c>
      <c r="E498" t="s">
        <v>1951</v>
      </c>
      <c r="F498" t="s">
        <v>11</v>
      </c>
      <c r="G498">
        <v>5</v>
      </c>
      <c r="H498">
        <v>3</v>
      </c>
      <c r="I498" t="s">
        <v>1952</v>
      </c>
      <c r="J498" t="s">
        <v>1928</v>
      </c>
    </row>
    <row r="499" spans="1:10" x14ac:dyDescent="0.35">
      <c r="A499" t="s">
        <v>1954</v>
      </c>
      <c r="B499" t="s">
        <v>6149</v>
      </c>
      <c r="C499" t="s">
        <v>1953</v>
      </c>
      <c r="D499" s="7">
        <v>45762.667696759258</v>
      </c>
      <c r="E499" t="s">
        <v>1955</v>
      </c>
      <c r="F499" t="s">
        <v>11</v>
      </c>
      <c r="H499">
        <v>5</v>
      </c>
      <c r="I499" t="s">
        <v>1956</v>
      </c>
      <c r="J499" t="s">
        <v>1928</v>
      </c>
    </row>
    <row r="500" spans="1:10" x14ac:dyDescent="0.35">
      <c r="A500" t="s">
        <v>1958</v>
      </c>
      <c r="B500" t="s">
        <v>6150</v>
      </c>
      <c r="C500" t="s">
        <v>1957</v>
      </c>
      <c r="D500" s="7">
        <v>45762.837326388886</v>
      </c>
      <c r="E500" t="s">
        <v>204</v>
      </c>
      <c r="F500" t="s">
        <v>11</v>
      </c>
      <c r="H500">
        <v>4</v>
      </c>
      <c r="I500" t="s">
        <v>1959</v>
      </c>
      <c r="J500" t="s">
        <v>1928</v>
      </c>
    </row>
    <row r="501" spans="1:10" x14ac:dyDescent="0.35">
      <c r="A501" t="s">
        <v>1961</v>
      </c>
      <c r="B501" t="s">
        <v>6151</v>
      </c>
      <c r="C501" t="s">
        <v>1960</v>
      </c>
      <c r="D501" s="7">
        <v>45762.889594907407</v>
      </c>
      <c r="E501" t="s">
        <v>1962</v>
      </c>
      <c r="F501" t="s">
        <v>11</v>
      </c>
      <c r="H501">
        <v>5</v>
      </c>
      <c r="I501" t="s">
        <v>1963</v>
      </c>
      <c r="J501" t="s">
        <v>1928</v>
      </c>
    </row>
    <row r="502" spans="1:10" x14ac:dyDescent="0.35">
      <c r="A502" t="s">
        <v>1965</v>
      </c>
      <c r="B502" t="s">
        <v>6152</v>
      </c>
      <c r="C502" t="s">
        <v>1964</v>
      </c>
      <c r="D502" s="7">
        <v>45763.213495370372</v>
      </c>
      <c r="E502" t="s">
        <v>1966</v>
      </c>
      <c r="F502" t="s">
        <v>11</v>
      </c>
      <c r="H502">
        <v>4</v>
      </c>
      <c r="I502" t="s">
        <v>1967</v>
      </c>
      <c r="J502" t="s">
        <v>1928</v>
      </c>
    </row>
    <row r="503" spans="1:10" x14ac:dyDescent="0.35">
      <c r="A503" t="s">
        <v>1968</v>
      </c>
      <c r="B503" t="s">
        <v>6153</v>
      </c>
      <c r="C503" t="s">
        <v>114</v>
      </c>
      <c r="D503" s="7">
        <v>45763.523680555554</v>
      </c>
      <c r="E503" t="s">
        <v>1969</v>
      </c>
      <c r="F503" t="s">
        <v>11</v>
      </c>
      <c r="H503">
        <v>4</v>
      </c>
      <c r="I503" t="s">
        <v>1970</v>
      </c>
      <c r="J503" t="s">
        <v>1928</v>
      </c>
    </row>
    <row r="504" spans="1:10" x14ac:dyDescent="0.35">
      <c r="A504" t="s">
        <v>1972</v>
      </c>
      <c r="B504" t="s">
        <v>6154</v>
      </c>
      <c r="C504" t="s">
        <v>1971</v>
      </c>
      <c r="D504" s="7">
        <v>45763.729930555557</v>
      </c>
      <c r="E504" t="s">
        <v>1973</v>
      </c>
      <c r="F504" t="s">
        <v>11</v>
      </c>
      <c r="H504">
        <v>5</v>
      </c>
      <c r="I504" t="s">
        <v>1974</v>
      </c>
      <c r="J504" t="s">
        <v>1928</v>
      </c>
    </row>
    <row r="505" spans="1:10" x14ac:dyDescent="0.35">
      <c r="A505" t="s">
        <v>1976</v>
      </c>
      <c r="B505" t="s">
        <v>6155</v>
      </c>
      <c r="C505" t="s">
        <v>1975</v>
      </c>
      <c r="D505" s="7">
        <v>45763.769548611112</v>
      </c>
      <c r="E505" t="s">
        <v>1977</v>
      </c>
      <c r="F505" t="s">
        <v>11</v>
      </c>
      <c r="H505">
        <v>5</v>
      </c>
      <c r="I505" t="s">
        <v>1978</v>
      </c>
      <c r="J505" t="s">
        <v>1928</v>
      </c>
    </row>
    <row r="506" spans="1:10" x14ac:dyDescent="0.35">
      <c r="A506" t="s">
        <v>1980</v>
      </c>
      <c r="B506" t="s">
        <v>6156</v>
      </c>
      <c r="C506" t="s">
        <v>1979</v>
      </c>
      <c r="D506" s="7">
        <v>45763.997557870367</v>
      </c>
      <c r="E506" t="s">
        <v>1981</v>
      </c>
      <c r="F506" t="s">
        <v>11</v>
      </c>
      <c r="G506">
        <v>5</v>
      </c>
      <c r="H506">
        <v>5</v>
      </c>
      <c r="I506" t="s">
        <v>1982</v>
      </c>
      <c r="J506" t="s">
        <v>1928</v>
      </c>
    </row>
    <row r="507" spans="1:10" x14ac:dyDescent="0.35">
      <c r="A507" t="s">
        <v>1984</v>
      </c>
      <c r="B507" t="s">
        <v>6157</v>
      </c>
      <c r="C507" t="s">
        <v>1983</v>
      </c>
      <c r="D507" s="7">
        <v>45764.187696759262</v>
      </c>
      <c r="E507" t="s">
        <v>1571</v>
      </c>
      <c r="F507" t="s">
        <v>11</v>
      </c>
      <c r="H507">
        <v>4</v>
      </c>
      <c r="I507" t="s">
        <v>1985</v>
      </c>
      <c r="J507" t="s">
        <v>1928</v>
      </c>
    </row>
    <row r="508" spans="1:10" x14ac:dyDescent="0.35">
      <c r="A508" t="s">
        <v>1987</v>
      </c>
      <c r="B508" t="s">
        <v>6158</v>
      </c>
      <c r="C508" t="s">
        <v>1986</v>
      </c>
      <c r="D508" s="7">
        <v>45764.531944444447</v>
      </c>
      <c r="E508" t="s">
        <v>1261</v>
      </c>
      <c r="F508" t="s">
        <v>11</v>
      </c>
      <c r="H508">
        <v>4</v>
      </c>
      <c r="I508" t="s">
        <v>1988</v>
      </c>
      <c r="J508" t="s">
        <v>1928</v>
      </c>
    </row>
    <row r="509" spans="1:10" x14ac:dyDescent="0.35">
      <c r="A509" t="s">
        <v>1990</v>
      </c>
      <c r="B509" t="s">
        <v>6159</v>
      </c>
      <c r="C509" t="s">
        <v>1989</v>
      </c>
      <c r="D509" s="7">
        <v>45764.597604166665</v>
      </c>
      <c r="E509" t="s">
        <v>1991</v>
      </c>
      <c r="F509" t="s">
        <v>11</v>
      </c>
      <c r="H509">
        <v>5</v>
      </c>
      <c r="I509" t="s">
        <v>1992</v>
      </c>
      <c r="J509" t="s">
        <v>1928</v>
      </c>
    </row>
    <row r="510" spans="1:10" x14ac:dyDescent="0.35">
      <c r="A510" t="s">
        <v>1994</v>
      </c>
      <c r="B510" t="s">
        <v>6160</v>
      </c>
      <c r="C510" t="s">
        <v>1993</v>
      </c>
      <c r="D510" s="7">
        <v>45764.643067129633</v>
      </c>
      <c r="E510" t="s">
        <v>1995</v>
      </c>
      <c r="F510" t="s">
        <v>11</v>
      </c>
      <c r="H510">
        <v>4</v>
      </c>
      <c r="I510" t="s">
        <v>1996</v>
      </c>
      <c r="J510" t="s">
        <v>1928</v>
      </c>
    </row>
    <row r="511" spans="1:10" x14ac:dyDescent="0.35">
      <c r="A511" t="s">
        <v>1998</v>
      </c>
      <c r="B511" t="s">
        <v>6161</v>
      </c>
      <c r="C511" t="s">
        <v>1997</v>
      </c>
      <c r="D511" s="7">
        <v>45764.810787037037</v>
      </c>
      <c r="E511" t="s">
        <v>1999</v>
      </c>
      <c r="F511" t="s">
        <v>11</v>
      </c>
      <c r="H511">
        <v>4</v>
      </c>
      <c r="I511" t="s">
        <v>2000</v>
      </c>
      <c r="J511" t="s">
        <v>1928</v>
      </c>
    </row>
    <row r="512" spans="1:10" x14ac:dyDescent="0.35">
      <c r="A512" t="s">
        <v>2002</v>
      </c>
      <c r="B512" t="s">
        <v>6162</v>
      </c>
      <c r="C512" t="s">
        <v>2001</v>
      </c>
      <c r="D512" s="7">
        <v>45765.283842592595</v>
      </c>
      <c r="E512" t="s">
        <v>2003</v>
      </c>
      <c r="F512" t="s">
        <v>11</v>
      </c>
      <c r="H512">
        <v>5</v>
      </c>
      <c r="I512" t="s">
        <v>2004</v>
      </c>
      <c r="J512" t="s">
        <v>1460</v>
      </c>
    </row>
    <row r="513" spans="1:10" x14ac:dyDescent="0.35">
      <c r="A513" t="s">
        <v>2005</v>
      </c>
      <c r="B513" t="s">
        <v>6163</v>
      </c>
      <c r="C513" t="s">
        <v>114</v>
      </c>
      <c r="D513" s="7">
        <v>45765.292071759257</v>
      </c>
      <c r="E513" t="s">
        <v>2006</v>
      </c>
      <c r="F513" t="s">
        <v>11</v>
      </c>
      <c r="H513">
        <v>5</v>
      </c>
      <c r="I513" t="s">
        <v>2007</v>
      </c>
      <c r="J513" t="s">
        <v>1460</v>
      </c>
    </row>
    <row r="514" spans="1:10" x14ac:dyDescent="0.35">
      <c r="A514" t="s">
        <v>2009</v>
      </c>
      <c r="B514" t="s">
        <v>6164</v>
      </c>
      <c r="C514" t="s">
        <v>2008</v>
      </c>
      <c r="D514" s="7">
        <v>45765.381793981483</v>
      </c>
      <c r="E514" t="s">
        <v>47</v>
      </c>
      <c r="F514" t="s">
        <v>11</v>
      </c>
      <c r="H514">
        <v>5</v>
      </c>
      <c r="I514" t="s">
        <v>47</v>
      </c>
      <c r="J514" t="s">
        <v>1460</v>
      </c>
    </row>
    <row r="515" spans="1:10" x14ac:dyDescent="0.35">
      <c r="A515" t="s">
        <v>2011</v>
      </c>
      <c r="B515" t="s">
        <v>6165</v>
      </c>
      <c r="C515" t="s">
        <v>2010</v>
      </c>
      <c r="D515" s="7">
        <v>45765.451932870368</v>
      </c>
      <c r="E515" t="s">
        <v>2012</v>
      </c>
      <c r="F515" t="s">
        <v>11</v>
      </c>
      <c r="H515">
        <v>5</v>
      </c>
      <c r="I515" t="s">
        <v>2012</v>
      </c>
      <c r="J515" t="s">
        <v>1460</v>
      </c>
    </row>
    <row r="516" spans="1:10" x14ac:dyDescent="0.35">
      <c r="B516" t="s">
        <v>6166</v>
      </c>
      <c r="C516" t="s">
        <v>2013</v>
      </c>
      <c r="D516" s="7">
        <v>45765.69703703704</v>
      </c>
      <c r="E516" t="s">
        <v>2014</v>
      </c>
      <c r="F516" t="s">
        <v>11</v>
      </c>
      <c r="H516">
        <v>5</v>
      </c>
      <c r="I516" t="s">
        <v>2015</v>
      </c>
      <c r="J516" t="s">
        <v>1460</v>
      </c>
    </row>
    <row r="517" spans="1:10" x14ac:dyDescent="0.35">
      <c r="B517" t="s">
        <v>6167</v>
      </c>
      <c r="C517" t="s">
        <v>2016</v>
      </c>
      <c r="D517" s="7">
        <v>45765.914525462962</v>
      </c>
      <c r="E517" t="s">
        <v>2017</v>
      </c>
      <c r="F517" t="s">
        <v>11</v>
      </c>
      <c r="H517">
        <v>5</v>
      </c>
      <c r="I517" t="s">
        <v>2018</v>
      </c>
      <c r="J517" t="s">
        <v>1460</v>
      </c>
    </row>
    <row r="518" spans="1:10" x14ac:dyDescent="0.35">
      <c r="B518" t="s">
        <v>6168</v>
      </c>
      <c r="C518" t="s">
        <v>2019</v>
      </c>
      <c r="D518" s="7">
        <v>45765.954236111109</v>
      </c>
      <c r="E518" t="s">
        <v>2020</v>
      </c>
      <c r="F518" t="s">
        <v>11</v>
      </c>
      <c r="G518">
        <v>2</v>
      </c>
      <c r="H518">
        <v>5</v>
      </c>
      <c r="I518" t="s">
        <v>2021</v>
      </c>
      <c r="J518" t="s">
        <v>1460</v>
      </c>
    </row>
    <row r="519" spans="1:10" x14ac:dyDescent="0.35">
      <c r="B519" t="s">
        <v>6169</v>
      </c>
      <c r="C519" t="s">
        <v>2022</v>
      </c>
      <c r="D519" s="7">
        <v>45766.025289351855</v>
      </c>
      <c r="E519" t="s">
        <v>2023</v>
      </c>
      <c r="F519" t="s">
        <v>11</v>
      </c>
      <c r="H519">
        <v>4</v>
      </c>
      <c r="I519" t="s">
        <v>2024</v>
      </c>
      <c r="J519" t="s">
        <v>1460</v>
      </c>
    </row>
    <row r="520" spans="1:10" x14ac:dyDescent="0.35">
      <c r="B520" t="s">
        <v>6170</v>
      </c>
      <c r="C520" t="s">
        <v>2025</v>
      </c>
      <c r="D520" s="7">
        <v>45766.038553240738</v>
      </c>
      <c r="E520" t="s">
        <v>2026</v>
      </c>
      <c r="F520" t="s">
        <v>11</v>
      </c>
      <c r="H520">
        <v>5</v>
      </c>
      <c r="I520" t="s">
        <v>2027</v>
      </c>
      <c r="J520" t="s">
        <v>1460</v>
      </c>
    </row>
    <row r="521" spans="1:10" x14ac:dyDescent="0.35">
      <c r="B521" t="s">
        <v>6171</v>
      </c>
      <c r="C521" t="s">
        <v>2025</v>
      </c>
      <c r="D521" s="7">
        <v>45766.064143518517</v>
      </c>
      <c r="E521" t="s">
        <v>2028</v>
      </c>
      <c r="F521" t="s">
        <v>11</v>
      </c>
      <c r="H521">
        <v>5</v>
      </c>
      <c r="I521" t="s">
        <v>2029</v>
      </c>
      <c r="J521" t="s">
        <v>1460</v>
      </c>
    </row>
    <row r="522" spans="1:10" x14ac:dyDescent="0.35">
      <c r="B522" t="s">
        <v>6172</v>
      </c>
      <c r="C522" t="s">
        <v>2019</v>
      </c>
      <c r="D522" s="7">
        <v>45766.149837962963</v>
      </c>
      <c r="E522" t="s">
        <v>2030</v>
      </c>
      <c r="F522" t="s">
        <v>11</v>
      </c>
      <c r="G522">
        <v>3</v>
      </c>
      <c r="H522">
        <v>4</v>
      </c>
      <c r="I522" t="s">
        <v>2031</v>
      </c>
      <c r="J522" t="s">
        <v>1460</v>
      </c>
    </row>
    <row r="523" spans="1:10" x14ac:dyDescent="0.35">
      <c r="B523" t="s">
        <v>6173</v>
      </c>
      <c r="C523" t="s">
        <v>2032</v>
      </c>
      <c r="D523" s="7">
        <v>45766.176203703704</v>
      </c>
      <c r="E523" t="s">
        <v>2033</v>
      </c>
      <c r="F523" t="s">
        <v>11</v>
      </c>
      <c r="H523">
        <v>5</v>
      </c>
      <c r="I523" t="s">
        <v>2034</v>
      </c>
      <c r="J523" t="s">
        <v>1460</v>
      </c>
    </row>
    <row r="524" spans="1:10" x14ac:dyDescent="0.35">
      <c r="B524" t="s">
        <v>6174</v>
      </c>
      <c r="C524" t="s">
        <v>2035</v>
      </c>
      <c r="D524" s="7">
        <v>45766.198692129627</v>
      </c>
      <c r="E524" t="s">
        <v>2036</v>
      </c>
      <c r="F524" t="s">
        <v>11</v>
      </c>
      <c r="G524" t="s">
        <v>23</v>
      </c>
      <c r="H524">
        <v>3</v>
      </c>
      <c r="I524" t="s">
        <v>2037</v>
      </c>
      <c r="J524" t="s">
        <v>1460</v>
      </c>
    </row>
    <row r="525" spans="1:10" x14ac:dyDescent="0.35">
      <c r="B525" t="s">
        <v>6175</v>
      </c>
      <c r="C525" t="s">
        <v>2038</v>
      </c>
      <c r="D525" s="7">
        <v>45766.324976851851</v>
      </c>
      <c r="E525" t="s">
        <v>2039</v>
      </c>
      <c r="F525" t="s">
        <v>11</v>
      </c>
      <c r="H525">
        <v>3</v>
      </c>
      <c r="I525" t="s">
        <v>2040</v>
      </c>
      <c r="J525" t="s">
        <v>1460</v>
      </c>
    </row>
    <row r="526" spans="1:10" x14ac:dyDescent="0.35">
      <c r="B526" t="s">
        <v>6176</v>
      </c>
      <c r="C526" t="s">
        <v>2019</v>
      </c>
      <c r="D526" s="7">
        <v>45766.401388888888</v>
      </c>
      <c r="E526" t="s">
        <v>2041</v>
      </c>
      <c r="F526" t="s">
        <v>11</v>
      </c>
      <c r="G526">
        <v>11</v>
      </c>
      <c r="H526">
        <v>2</v>
      </c>
      <c r="I526" t="s">
        <v>2042</v>
      </c>
      <c r="J526" t="s">
        <v>1460</v>
      </c>
    </row>
    <row r="527" spans="1:10" x14ac:dyDescent="0.35">
      <c r="B527" t="s">
        <v>6177</v>
      </c>
      <c r="C527" t="s">
        <v>2043</v>
      </c>
      <c r="D527" s="7">
        <v>45766.608576388891</v>
      </c>
      <c r="E527" t="s">
        <v>2044</v>
      </c>
      <c r="F527" t="s">
        <v>11</v>
      </c>
      <c r="G527" t="s">
        <v>23</v>
      </c>
      <c r="H527">
        <v>5</v>
      </c>
      <c r="I527" t="s">
        <v>2045</v>
      </c>
      <c r="J527" t="s">
        <v>1460</v>
      </c>
    </row>
    <row r="528" spans="1:10" x14ac:dyDescent="0.35">
      <c r="B528" t="s">
        <v>6178</v>
      </c>
      <c r="C528" t="s">
        <v>2046</v>
      </c>
      <c r="D528" s="7">
        <v>45767.423275462963</v>
      </c>
      <c r="E528" t="s">
        <v>2047</v>
      </c>
      <c r="F528" t="s">
        <v>11</v>
      </c>
      <c r="G528" t="s">
        <v>23</v>
      </c>
      <c r="H528">
        <v>3</v>
      </c>
      <c r="I528" t="s">
        <v>2048</v>
      </c>
      <c r="J528" t="s">
        <v>1460</v>
      </c>
    </row>
    <row r="529" spans="1:10" x14ac:dyDescent="0.35">
      <c r="B529" t="s">
        <v>6179</v>
      </c>
      <c r="C529" t="s">
        <v>2049</v>
      </c>
      <c r="D529" s="7">
        <v>45767.7969212963</v>
      </c>
      <c r="E529" t="s">
        <v>2050</v>
      </c>
      <c r="F529" t="s">
        <v>11</v>
      </c>
      <c r="H529">
        <v>4</v>
      </c>
      <c r="I529" t="s">
        <v>2051</v>
      </c>
      <c r="J529" t="s">
        <v>1460</v>
      </c>
    </row>
    <row r="530" spans="1:10" x14ac:dyDescent="0.35">
      <c r="B530" t="s">
        <v>6180</v>
      </c>
      <c r="C530" t="s">
        <v>2052</v>
      </c>
      <c r="D530" s="7">
        <v>45767.843761574077</v>
      </c>
      <c r="E530" t="s">
        <v>2053</v>
      </c>
      <c r="F530" t="s">
        <v>11</v>
      </c>
      <c r="G530">
        <v>3</v>
      </c>
      <c r="H530">
        <v>5</v>
      </c>
      <c r="I530" t="s">
        <v>2054</v>
      </c>
      <c r="J530" t="s">
        <v>1460</v>
      </c>
    </row>
    <row r="531" spans="1:10" x14ac:dyDescent="0.35">
      <c r="B531" t="s">
        <v>6181</v>
      </c>
      <c r="C531" t="s">
        <v>2055</v>
      </c>
      <c r="D531" s="7">
        <v>45767.905787037038</v>
      </c>
      <c r="E531" t="s">
        <v>2056</v>
      </c>
      <c r="F531" t="s">
        <v>11</v>
      </c>
      <c r="H531">
        <v>3</v>
      </c>
      <c r="I531" t="s">
        <v>2057</v>
      </c>
      <c r="J531" t="s">
        <v>1460</v>
      </c>
    </row>
    <row r="532" spans="1:10" x14ac:dyDescent="0.35">
      <c r="B532" t="s">
        <v>6182</v>
      </c>
      <c r="C532" t="s">
        <v>2058</v>
      </c>
      <c r="D532" s="7">
        <v>45768.211701388886</v>
      </c>
      <c r="E532" t="s">
        <v>2059</v>
      </c>
      <c r="F532" t="s">
        <v>11</v>
      </c>
      <c r="G532" t="s">
        <v>23</v>
      </c>
      <c r="H532">
        <v>4</v>
      </c>
      <c r="I532" t="s">
        <v>2060</v>
      </c>
      <c r="J532" t="s">
        <v>1460</v>
      </c>
    </row>
    <row r="533" spans="1:10" x14ac:dyDescent="0.35">
      <c r="B533" t="s">
        <v>6183</v>
      </c>
      <c r="C533" t="s">
        <v>2061</v>
      </c>
      <c r="D533" s="7">
        <v>45768.426435185182</v>
      </c>
      <c r="E533" t="s">
        <v>2062</v>
      </c>
      <c r="F533" t="s">
        <v>11</v>
      </c>
      <c r="H533">
        <v>4</v>
      </c>
      <c r="I533" t="s">
        <v>2063</v>
      </c>
      <c r="J533" t="s">
        <v>1460</v>
      </c>
    </row>
    <row r="534" spans="1:10" x14ac:dyDescent="0.35">
      <c r="B534" t="s">
        <v>6184</v>
      </c>
      <c r="C534" t="s">
        <v>2064</v>
      </c>
      <c r="D534" s="7">
        <v>45768.678124999999</v>
      </c>
      <c r="E534" t="s">
        <v>2065</v>
      </c>
      <c r="F534" t="s">
        <v>11</v>
      </c>
      <c r="H534">
        <v>4</v>
      </c>
      <c r="I534" t="s">
        <v>2066</v>
      </c>
      <c r="J534" t="s">
        <v>1460</v>
      </c>
    </row>
    <row r="535" spans="1:10" x14ac:dyDescent="0.35">
      <c r="B535" t="s">
        <v>6185</v>
      </c>
      <c r="C535" t="s">
        <v>2067</v>
      </c>
      <c r="D535" s="7">
        <v>45768.779803240737</v>
      </c>
      <c r="E535" t="s">
        <v>2068</v>
      </c>
      <c r="F535" t="s">
        <v>11</v>
      </c>
      <c r="H535">
        <v>5</v>
      </c>
      <c r="I535" t="s">
        <v>2069</v>
      </c>
      <c r="J535" t="s">
        <v>1460</v>
      </c>
    </row>
    <row r="536" spans="1:10" x14ac:dyDescent="0.35">
      <c r="B536" t="s">
        <v>6186</v>
      </c>
      <c r="C536" t="s">
        <v>2070</v>
      </c>
      <c r="D536" s="7">
        <v>45768.965798611112</v>
      </c>
      <c r="E536" t="s">
        <v>2071</v>
      </c>
      <c r="F536" t="s">
        <v>11</v>
      </c>
      <c r="H536">
        <v>5</v>
      </c>
      <c r="I536" t="s">
        <v>2072</v>
      </c>
      <c r="J536" t="s">
        <v>1460</v>
      </c>
    </row>
    <row r="537" spans="1:10" x14ac:dyDescent="0.35">
      <c r="B537" t="s">
        <v>6187</v>
      </c>
      <c r="C537" t="s">
        <v>2032</v>
      </c>
      <c r="D537" s="7">
        <v>45769.146782407406</v>
      </c>
      <c r="E537" t="s">
        <v>2073</v>
      </c>
      <c r="F537" t="s">
        <v>11</v>
      </c>
      <c r="G537" t="s">
        <v>23</v>
      </c>
      <c r="H537">
        <v>5</v>
      </c>
      <c r="I537" t="s">
        <v>2074</v>
      </c>
      <c r="J537" t="s">
        <v>1460</v>
      </c>
    </row>
    <row r="538" spans="1:10" x14ac:dyDescent="0.35">
      <c r="B538" t="s">
        <v>6188</v>
      </c>
      <c r="C538" t="s">
        <v>2075</v>
      </c>
      <c r="D538" s="7">
        <v>45769.426226851851</v>
      </c>
      <c r="E538" t="s">
        <v>2076</v>
      </c>
      <c r="F538" t="s">
        <v>11</v>
      </c>
      <c r="G538">
        <v>2</v>
      </c>
      <c r="H538">
        <v>5</v>
      </c>
      <c r="I538" t="s">
        <v>2077</v>
      </c>
      <c r="J538" t="s">
        <v>1460</v>
      </c>
    </row>
    <row r="539" spans="1:10" x14ac:dyDescent="0.35">
      <c r="A539" t="s">
        <v>7153</v>
      </c>
      <c r="B539" t="s">
        <v>6189</v>
      </c>
      <c r="C539" t="s">
        <v>2078</v>
      </c>
      <c r="D539" s="7">
        <v>45769.606932870367</v>
      </c>
      <c r="E539" t="s">
        <v>1556</v>
      </c>
      <c r="F539" t="s">
        <v>11</v>
      </c>
      <c r="H539">
        <v>5</v>
      </c>
      <c r="I539" t="s">
        <v>2080</v>
      </c>
      <c r="J539" t="s">
        <v>723</v>
      </c>
    </row>
    <row r="540" spans="1:10" x14ac:dyDescent="0.35">
      <c r="A540" t="s">
        <v>2079</v>
      </c>
      <c r="B540" t="s">
        <v>6190</v>
      </c>
      <c r="C540" t="s">
        <v>2081</v>
      </c>
      <c r="D540" s="7">
        <v>45769.705057870371</v>
      </c>
      <c r="E540" t="s">
        <v>2083</v>
      </c>
      <c r="F540" t="s">
        <v>11</v>
      </c>
      <c r="H540">
        <v>5</v>
      </c>
      <c r="I540" t="s">
        <v>2084</v>
      </c>
      <c r="J540" t="s">
        <v>723</v>
      </c>
    </row>
    <row r="541" spans="1:10" x14ac:dyDescent="0.35">
      <c r="A541" t="s">
        <v>2082</v>
      </c>
      <c r="B541" t="s">
        <v>6191</v>
      </c>
      <c r="C541" t="s">
        <v>2085</v>
      </c>
      <c r="D541" s="7">
        <v>45769.8594212963</v>
      </c>
      <c r="E541" t="s">
        <v>2087</v>
      </c>
      <c r="F541" t="s">
        <v>11</v>
      </c>
      <c r="H541">
        <v>4</v>
      </c>
      <c r="I541" t="s">
        <v>2088</v>
      </c>
      <c r="J541" t="s">
        <v>723</v>
      </c>
    </row>
    <row r="542" spans="1:10" x14ac:dyDescent="0.35">
      <c r="A542" t="s">
        <v>2086</v>
      </c>
      <c r="B542" t="s">
        <v>6192</v>
      </c>
      <c r="C542" t="s">
        <v>2089</v>
      </c>
      <c r="D542" s="7">
        <v>45769.888831018521</v>
      </c>
      <c r="E542" t="s">
        <v>2091</v>
      </c>
      <c r="F542" t="s">
        <v>11</v>
      </c>
      <c r="G542">
        <v>12</v>
      </c>
      <c r="H542">
        <v>5</v>
      </c>
      <c r="I542" t="s">
        <v>2092</v>
      </c>
      <c r="J542" t="s">
        <v>723</v>
      </c>
    </row>
    <row r="543" spans="1:10" x14ac:dyDescent="0.35">
      <c r="A543" t="s">
        <v>2090</v>
      </c>
      <c r="B543" t="s">
        <v>6193</v>
      </c>
      <c r="C543" t="s">
        <v>2093</v>
      </c>
      <c r="D543" s="7">
        <v>45769.932685185187</v>
      </c>
      <c r="E543" t="s">
        <v>2095</v>
      </c>
      <c r="F543" t="s">
        <v>11</v>
      </c>
      <c r="G543">
        <v>51</v>
      </c>
      <c r="H543">
        <v>5</v>
      </c>
      <c r="I543" t="s">
        <v>2096</v>
      </c>
      <c r="J543" t="s">
        <v>723</v>
      </c>
    </row>
    <row r="544" spans="1:10" x14ac:dyDescent="0.35">
      <c r="A544" t="s">
        <v>2094</v>
      </c>
      <c r="B544" t="s">
        <v>6194</v>
      </c>
      <c r="C544" t="s">
        <v>2097</v>
      </c>
      <c r="D544" s="7">
        <v>45770.085231481484</v>
      </c>
      <c r="E544" t="s">
        <v>2099</v>
      </c>
      <c r="F544" t="s">
        <v>11</v>
      </c>
      <c r="G544">
        <v>6</v>
      </c>
      <c r="H544">
        <v>5</v>
      </c>
      <c r="I544" t="s">
        <v>2100</v>
      </c>
      <c r="J544" t="s">
        <v>723</v>
      </c>
    </row>
    <row r="545" spans="1:10" x14ac:dyDescent="0.35">
      <c r="A545" t="s">
        <v>2098</v>
      </c>
      <c r="B545" t="s">
        <v>6195</v>
      </c>
      <c r="C545" t="s">
        <v>2101</v>
      </c>
      <c r="D545" s="7">
        <v>45770.387129629627</v>
      </c>
      <c r="E545" t="s">
        <v>2103</v>
      </c>
      <c r="F545" t="s">
        <v>11</v>
      </c>
      <c r="G545">
        <v>15</v>
      </c>
      <c r="H545">
        <v>5</v>
      </c>
      <c r="I545" t="s">
        <v>2104</v>
      </c>
      <c r="J545" t="s">
        <v>723</v>
      </c>
    </row>
    <row r="546" spans="1:10" x14ac:dyDescent="0.35">
      <c r="A546" t="s">
        <v>2102</v>
      </c>
      <c r="B546" t="s">
        <v>6196</v>
      </c>
      <c r="C546" t="s">
        <v>2105</v>
      </c>
      <c r="D546" s="7">
        <v>45771.113888888889</v>
      </c>
      <c r="E546" t="s">
        <v>2107</v>
      </c>
      <c r="F546" t="s">
        <v>11</v>
      </c>
      <c r="G546">
        <v>5</v>
      </c>
      <c r="H546">
        <v>3</v>
      </c>
      <c r="I546" t="s">
        <v>2108</v>
      </c>
      <c r="J546" t="s">
        <v>723</v>
      </c>
    </row>
    <row r="547" spans="1:10" x14ac:dyDescent="0.35">
      <c r="A547" t="s">
        <v>2106</v>
      </c>
      <c r="B547" t="s">
        <v>6197</v>
      </c>
      <c r="C547" t="s">
        <v>2109</v>
      </c>
      <c r="D547" s="7">
        <v>45771.347777777781</v>
      </c>
      <c r="E547" t="s">
        <v>2111</v>
      </c>
      <c r="F547" t="s">
        <v>11</v>
      </c>
      <c r="H547">
        <v>5</v>
      </c>
      <c r="I547" t="s">
        <v>2112</v>
      </c>
      <c r="J547" t="s">
        <v>723</v>
      </c>
    </row>
    <row r="548" spans="1:10" x14ac:dyDescent="0.35">
      <c r="A548" t="s">
        <v>2110</v>
      </c>
      <c r="B548" t="s">
        <v>6198</v>
      </c>
      <c r="C548" t="s">
        <v>2113</v>
      </c>
      <c r="D548" s="7">
        <v>45771.454618055555</v>
      </c>
      <c r="E548" t="s">
        <v>1280</v>
      </c>
      <c r="F548" t="s">
        <v>11</v>
      </c>
      <c r="H548">
        <v>5</v>
      </c>
      <c r="I548" t="s">
        <v>2115</v>
      </c>
      <c r="J548" t="s">
        <v>723</v>
      </c>
    </row>
    <row r="549" spans="1:10" x14ac:dyDescent="0.35">
      <c r="A549" t="s">
        <v>2114</v>
      </c>
      <c r="B549" t="s">
        <v>6199</v>
      </c>
      <c r="C549" t="s">
        <v>2116</v>
      </c>
      <c r="D549" s="7">
        <v>45771.859143518515</v>
      </c>
      <c r="E549" t="s">
        <v>2118</v>
      </c>
      <c r="F549" t="s">
        <v>11</v>
      </c>
      <c r="H549">
        <v>5</v>
      </c>
      <c r="I549" t="s">
        <v>2119</v>
      </c>
      <c r="J549" t="s">
        <v>723</v>
      </c>
    </row>
    <row r="550" spans="1:10" x14ac:dyDescent="0.35">
      <c r="A550" t="s">
        <v>2117</v>
      </c>
      <c r="B550" t="s">
        <v>6200</v>
      </c>
      <c r="C550" t="s">
        <v>2120</v>
      </c>
      <c r="D550" s="7">
        <v>45771.932743055557</v>
      </c>
      <c r="E550" t="s">
        <v>2122</v>
      </c>
      <c r="F550" t="s">
        <v>11</v>
      </c>
      <c r="H550">
        <v>4</v>
      </c>
      <c r="I550" t="s">
        <v>2123</v>
      </c>
      <c r="J550" t="s">
        <v>723</v>
      </c>
    </row>
    <row r="551" spans="1:10" x14ac:dyDescent="0.35">
      <c r="A551" t="s">
        <v>2121</v>
      </c>
      <c r="B551" t="s">
        <v>6201</v>
      </c>
      <c r="C551" t="s">
        <v>2124</v>
      </c>
      <c r="D551" s="7">
        <v>45771.984143518515</v>
      </c>
      <c r="E551" t="s">
        <v>2126</v>
      </c>
      <c r="F551" t="s">
        <v>11</v>
      </c>
      <c r="H551">
        <v>5</v>
      </c>
      <c r="I551" t="s">
        <v>2127</v>
      </c>
      <c r="J551" t="s">
        <v>723</v>
      </c>
    </row>
    <row r="552" spans="1:10" x14ac:dyDescent="0.35">
      <c r="A552" t="s">
        <v>2125</v>
      </c>
      <c r="B552" t="s">
        <v>6202</v>
      </c>
      <c r="C552" t="s">
        <v>2128</v>
      </c>
      <c r="D552" s="7">
        <v>45772.269756944443</v>
      </c>
      <c r="E552" t="s">
        <v>2130</v>
      </c>
      <c r="F552" t="s">
        <v>11</v>
      </c>
      <c r="G552">
        <v>15</v>
      </c>
      <c r="H552">
        <v>4</v>
      </c>
      <c r="I552" t="s">
        <v>2131</v>
      </c>
      <c r="J552" t="s">
        <v>723</v>
      </c>
    </row>
    <row r="553" spans="1:10" x14ac:dyDescent="0.35">
      <c r="A553" t="s">
        <v>2129</v>
      </c>
      <c r="B553" t="s">
        <v>6203</v>
      </c>
      <c r="C553" t="s">
        <v>2132</v>
      </c>
      <c r="D553" s="7">
        <v>45772.609525462962</v>
      </c>
      <c r="E553" t="s">
        <v>2134</v>
      </c>
      <c r="F553" t="s">
        <v>11</v>
      </c>
      <c r="H553">
        <v>5</v>
      </c>
      <c r="I553" t="s">
        <v>2135</v>
      </c>
      <c r="J553" t="s">
        <v>723</v>
      </c>
    </row>
    <row r="554" spans="1:10" x14ac:dyDescent="0.35">
      <c r="A554" t="s">
        <v>2133</v>
      </c>
      <c r="B554" t="s">
        <v>6204</v>
      </c>
      <c r="C554" t="s">
        <v>2136</v>
      </c>
      <c r="D554" s="7">
        <v>45772.65625</v>
      </c>
      <c r="E554" t="s">
        <v>2138</v>
      </c>
      <c r="F554" t="s">
        <v>11</v>
      </c>
      <c r="G554">
        <v>6</v>
      </c>
      <c r="H554">
        <v>5</v>
      </c>
      <c r="I554" t="s">
        <v>2139</v>
      </c>
      <c r="J554" t="s">
        <v>723</v>
      </c>
    </row>
    <row r="555" spans="1:10" x14ac:dyDescent="0.35">
      <c r="A555" t="s">
        <v>2137</v>
      </c>
      <c r="B555" t="s">
        <v>6205</v>
      </c>
      <c r="C555" t="s">
        <v>2140</v>
      </c>
      <c r="D555" s="7">
        <v>45772.821087962962</v>
      </c>
      <c r="E555" t="s">
        <v>2142</v>
      </c>
      <c r="F555" t="s">
        <v>11</v>
      </c>
      <c r="G555">
        <v>12</v>
      </c>
      <c r="H555">
        <v>5</v>
      </c>
      <c r="I555" t="s">
        <v>2143</v>
      </c>
      <c r="J555" t="s">
        <v>723</v>
      </c>
    </row>
    <row r="556" spans="1:10" x14ac:dyDescent="0.35">
      <c r="A556" t="s">
        <v>2141</v>
      </c>
      <c r="B556" t="s">
        <v>6206</v>
      </c>
      <c r="C556" t="s">
        <v>2144</v>
      </c>
      <c r="D556" s="7">
        <v>45772.905428240738</v>
      </c>
      <c r="E556" t="s">
        <v>2146</v>
      </c>
      <c r="F556" t="s">
        <v>11</v>
      </c>
      <c r="H556">
        <v>3</v>
      </c>
      <c r="I556" t="s">
        <v>2147</v>
      </c>
      <c r="J556" t="s">
        <v>723</v>
      </c>
    </row>
    <row r="557" spans="1:10" x14ac:dyDescent="0.35">
      <c r="A557" t="s">
        <v>2145</v>
      </c>
      <c r="B557" t="s">
        <v>6207</v>
      </c>
      <c r="C557" t="s">
        <v>2148</v>
      </c>
      <c r="D557" s="7">
        <v>45773.050706018519</v>
      </c>
      <c r="E557" t="s">
        <v>2150</v>
      </c>
      <c r="F557" t="s">
        <v>11</v>
      </c>
      <c r="G557">
        <v>2</v>
      </c>
      <c r="H557">
        <v>3</v>
      </c>
      <c r="I557" t="s">
        <v>2151</v>
      </c>
      <c r="J557" t="s">
        <v>723</v>
      </c>
    </row>
    <row r="558" spans="1:10" x14ac:dyDescent="0.35">
      <c r="A558" t="s">
        <v>2149</v>
      </c>
      <c r="B558" t="s">
        <v>6208</v>
      </c>
      <c r="C558" t="s">
        <v>2152</v>
      </c>
      <c r="D558" s="7">
        <v>45773.229884259257</v>
      </c>
      <c r="E558" t="s">
        <v>2154</v>
      </c>
      <c r="F558" t="s">
        <v>11</v>
      </c>
      <c r="G558">
        <v>15</v>
      </c>
      <c r="H558">
        <v>4</v>
      </c>
      <c r="I558" t="s">
        <v>2155</v>
      </c>
      <c r="J558" t="s">
        <v>723</v>
      </c>
    </row>
    <row r="559" spans="1:10" x14ac:dyDescent="0.35">
      <c r="A559" t="s">
        <v>2153</v>
      </c>
      <c r="B559" t="s">
        <v>6209</v>
      </c>
      <c r="C559" t="s">
        <v>2156</v>
      </c>
      <c r="D559" s="7">
        <v>45773.480497685188</v>
      </c>
      <c r="E559" t="s">
        <v>2158</v>
      </c>
      <c r="F559" t="s">
        <v>11</v>
      </c>
      <c r="H559">
        <v>5</v>
      </c>
      <c r="I559" t="s">
        <v>2159</v>
      </c>
      <c r="J559" t="s">
        <v>2160</v>
      </c>
    </row>
    <row r="560" spans="1:10" x14ac:dyDescent="0.35">
      <c r="A560" t="s">
        <v>2157</v>
      </c>
      <c r="B560" t="s">
        <v>6210</v>
      </c>
      <c r="C560" t="s">
        <v>2161</v>
      </c>
      <c r="D560" s="7">
        <v>45773.904456018521</v>
      </c>
      <c r="E560" t="s">
        <v>2163</v>
      </c>
      <c r="F560" t="s">
        <v>11</v>
      </c>
      <c r="G560">
        <v>2</v>
      </c>
      <c r="H560">
        <v>5</v>
      </c>
      <c r="I560" t="s">
        <v>2164</v>
      </c>
      <c r="J560" t="s">
        <v>2160</v>
      </c>
    </row>
    <row r="561" spans="1:10" x14ac:dyDescent="0.35">
      <c r="A561" t="s">
        <v>2162</v>
      </c>
      <c r="B561" t="s">
        <v>6211</v>
      </c>
      <c r="C561" t="s">
        <v>2165</v>
      </c>
      <c r="D561" s="7">
        <v>45773.947581018518</v>
      </c>
      <c r="E561" t="s">
        <v>2167</v>
      </c>
      <c r="F561" t="s">
        <v>11</v>
      </c>
      <c r="G561">
        <v>2</v>
      </c>
      <c r="H561">
        <v>5</v>
      </c>
      <c r="I561" t="s">
        <v>2168</v>
      </c>
      <c r="J561" t="s">
        <v>2160</v>
      </c>
    </row>
    <row r="562" spans="1:10" x14ac:dyDescent="0.35">
      <c r="A562" t="s">
        <v>2166</v>
      </c>
      <c r="B562" t="s">
        <v>6212</v>
      </c>
      <c r="C562" t="s">
        <v>2169</v>
      </c>
      <c r="D562" s="7">
        <v>45773.969641203701</v>
      </c>
      <c r="E562" t="s">
        <v>2171</v>
      </c>
      <c r="F562" t="s">
        <v>11</v>
      </c>
      <c r="G562">
        <v>3</v>
      </c>
      <c r="H562">
        <v>5</v>
      </c>
      <c r="I562" t="s">
        <v>2172</v>
      </c>
      <c r="J562" t="s">
        <v>2160</v>
      </c>
    </row>
    <row r="563" spans="1:10" x14ac:dyDescent="0.35">
      <c r="A563" t="s">
        <v>2170</v>
      </c>
      <c r="B563" t="s">
        <v>6213</v>
      </c>
      <c r="C563" t="s">
        <v>2173</v>
      </c>
      <c r="D563" s="7">
        <v>45774.179976851854</v>
      </c>
      <c r="E563" t="s">
        <v>2175</v>
      </c>
      <c r="F563" t="s">
        <v>11</v>
      </c>
      <c r="G563">
        <v>11</v>
      </c>
      <c r="H563">
        <v>4</v>
      </c>
      <c r="I563" t="s">
        <v>2176</v>
      </c>
      <c r="J563" t="s">
        <v>2160</v>
      </c>
    </row>
    <row r="564" spans="1:10" x14ac:dyDescent="0.35">
      <c r="A564" t="s">
        <v>2174</v>
      </c>
      <c r="B564" t="s">
        <v>6214</v>
      </c>
      <c r="C564" t="s">
        <v>47</v>
      </c>
      <c r="D564" s="7">
        <v>45774.267164351855</v>
      </c>
      <c r="E564" t="s">
        <v>2178</v>
      </c>
      <c r="F564" t="s">
        <v>11</v>
      </c>
      <c r="H564">
        <v>5</v>
      </c>
      <c r="I564" t="s">
        <v>430</v>
      </c>
      <c r="J564" t="s">
        <v>2160</v>
      </c>
    </row>
    <row r="565" spans="1:10" x14ac:dyDescent="0.35">
      <c r="A565" t="s">
        <v>2177</v>
      </c>
      <c r="B565" t="s">
        <v>6215</v>
      </c>
      <c r="C565" t="s">
        <v>2179</v>
      </c>
      <c r="D565" s="7">
        <v>45774.301087962966</v>
      </c>
      <c r="E565" t="s">
        <v>2181</v>
      </c>
      <c r="F565" t="s">
        <v>11</v>
      </c>
      <c r="H565">
        <v>5</v>
      </c>
      <c r="I565" t="s">
        <v>2182</v>
      </c>
      <c r="J565" t="s">
        <v>2160</v>
      </c>
    </row>
    <row r="566" spans="1:10" x14ac:dyDescent="0.35">
      <c r="A566" t="s">
        <v>2180</v>
      </c>
      <c r="B566" t="s">
        <v>6216</v>
      </c>
      <c r="C566" t="s">
        <v>2183</v>
      </c>
      <c r="D566" s="7">
        <v>45774.507303240738</v>
      </c>
      <c r="E566" t="s">
        <v>2185</v>
      </c>
      <c r="F566" t="s">
        <v>11</v>
      </c>
      <c r="H566">
        <v>5</v>
      </c>
      <c r="I566" t="s">
        <v>2186</v>
      </c>
      <c r="J566" t="s">
        <v>2160</v>
      </c>
    </row>
    <row r="567" spans="1:10" x14ac:dyDescent="0.35">
      <c r="A567" t="s">
        <v>2184</v>
      </c>
      <c r="B567" t="s">
        <v>6217</v>
      </c>
      <c r="C567" t="s">
        <v>2187</v>
      </c>
      <c r="D567" s="7">
        <v>45774.633599537039</v>
      </c>
      <c r="E567" t="s">
        <v>2189</v>
      </c>
      <c r="F567" t="s">
        <v>11</v>
      </c>
      <c r="G567" t="s">
        <v>23</v>
      </c>
      <c r="H567">
        <v>5</v>
      </c>
      <c r="I567" t="s">
        <v>2190</v>
      </c>
      <c r="J567" t="s">
        <v>2160</v>
      </c>
    </row>
    <row r="568" spans="1:10" x14ac:dyDescent="0.35">
      <c r="A568" t="s">
        <v>2188</v>
      </c>
      <c r="B568" t="s">
        <v>6218</v>
      </c>
      <c r="C568" t="s">
        <v>2191</v>
      </c>
      <c r="D568" s="7">
        <v>45774.877337962964</v>
      </c>
      <c r="E568" t="s">
        <v>2193</v>
      </c>
      <c r="F568" t="s">
        <v>11</v>
      </c>
      <c r="G568" t="s">
        <v>23</v>
      </c>
      <c r="H568">
        <v>5</v>
      </c>
      <c r="I568" t="s">
        <v>2194</v>
      </c>
      <c r="J568" t="s">
        <v>2160</v>
      </c>
    </row>
    <row r="569" spans="1:10" x14ac:dyDescent="0.35">
      <c r="A569" t="s">
        <v>2192</v>
      </c>
      <c r="B569" t="s">
        <v>6219</v>
      </c>
      <c r="C569" t="s">
        <v>2195</v>
      </c>
      <c r="D569" s="7">
        <v>45775.123090277775</v>
      </c>
      <c r="E569" t="s">
        <v>568</v>
      </c>
      <c r="F569" t="s">
        <v>11</v>
      </c>
      <c r="H569">
        <v>5</v>
      </c>
      <c r="I569" t="s">
        <v>2197</v>
      </c>
      <c r="J569" t="s">
        <v>2160</v>
      </c>
    </row>
    <row r="570" spans="1:10" x14ac:dyDescent="0.35">
      <c r="A570" t="s">
        <v>2196</v>
      </c>
      <c r="B570" t="s">
        <v>6220</v>
      </c>
      <c r="C570" t="s">
        <v>2198</v>
      </c>
      <c r="D570" s="7">
        <v>45775.332418981481</v>
      </c>
      <c r="E570" t="s">
        <v>47</v>
      </c>
      <c r="F570" t="s">
        <v>11</v>
      </c>
      <c r="H570">
        <v>5</v>
      </c>
      <c r="I570" t="s">
        <v>2200</v>
      </c>
      <c r="J570" t="s">
        <v>2160</v>
      </c>
    </row>
    <row r="571" spans="1:10" x14ac:dyDescent="0.35">
      <c r="A571" t="s">
        <v>2199</v>
      </c>
      <c r="B571" t="s">
        <v>6221</v>
      </c>
      <c r="C571" t="s">
        <v>114</v>
      </c>
      <c r="D571" s="7">
        <v>45775.389085648145</v>
      </c>
      <c r="E571" t="s">
        <v>2202</v>
      </c>
      <c r="F571" t="s">
        <v>11</v>
      </c>
      <c r="H571">
        <v>5</v>
      </c>
      <c r="I571" t="s">
        <v>2203</v>
      </c>
      <c r="J571" t="s">
        <v>2160</v>
      </c>
    </row>
    <row r="572" spans="1:10" x14ac:dyDescent="0.35">
      <c r="A572" t="s">
        <v>2201</v>
      </c>
      <c r="B572" t="s">
        <v>6222</v>
      </c>
      <c r="C572" t="s">
        <v>2204</v>
      </c>
      <c r="D572" s="7">
        <v>45775.485995370371</v>
      </c>
      <c r="E572" t="s">
        <v>430</v>
      </c>
      <c r="F572" t="s">
        <v>11</v>
      </c>
      <c r="H572">
        <v>5</v>
      </c>
      <c r="I572" t="s">
        <v>2206</v>
      </c>
      <c r="J572" t="s">
        <v>2160</v>
      </c>
    </row>
    <row r="573" spans="1:10" x14ac:dyDescent="0.35">
      <c r="A573" t="s">
        <v>2205</v>
      </c>
      <c r="B573" t="s">
        <v>6223</v>
      </c>
      <c r="C573" t="s">
        <v>2207</v>
      </c>
      <c r="D573" s="7">
        <v>45775.99800925926</v>
      </c>
      <c r="E573" t="s">
        <v>2209</v>
      </c>
      <c r="F573" t="s">
        <v>11</v>
      </c>
      <c r="G573" t="s">
        <v>23</v>
      </c>
      <c r="H573">
        <v>5</v>
      </c>
      <c r="I573" t="s">
        <v>2210</v>
      </c>
      <c r="J573" t="s">
        <v>2160</v>
      </c>
    </row>
    <row r="574" spans="1:10" x14ac:dyDescent="0.35">
      <c r="A574" t="s">
        <v>2208</v>
      </c>
      <c r="B574" t="s">
        <v>6224</v>
      </c>
      <c r="C574" t="s">
        <v>2211</v>
      </c>
      <c r="D574" s="7">
        <v>45776.013321759259</v>
      </c>
      <c r="E574" t="s">
        <v>2213</v>
      </c>
      <c r="F574" t="s">
        <v>11</v>
      </c>
      <c r="H574">
        <v>5</v>
      </c>
      <c r="I574" t="s">
        <v>2214</v>
      </c>
      <c r="J574" t="s">
        <v>2160</v>
      </c>
    </row>
    <row r="575" spans="1:10" x14ac:dyDescent="0.35">
      <c r="A575" t="s">
        <v>2212</v>
      </c>
      <c r="B575" t="s">
        <v>6225</v>
      </c>
      <c r="C575" t="s">
        <v>2215</v>
      </c>
      <c r="D575" s="7">
        <v>45776.097303240742</v>
      </c>
      <c r="E575" t="s">
        <v>2217</v>
      </c>
      <c r="F575" t="s">
        <v>11</v>
      </c>
      <c r="G575">
        <v>2</v>
      </c>
      <c r="H575">
        <v>5</v>
      </c>
      <c r="I575" t="s">
        <v>2218</v>
      </c>
      <c r="J575" t="s">
        <v>2160</v>
      </c>
    </row>
    <row r="576" spans="1:10" x14ac:dyDescent="0.35">
      <c r="A576" t="s">
        <v>2216</v>
      </c>
      <c r="B576" t="s">
        <v>6226</v>
      </c>
      <c r="C576" t="s">
        <v>2219</v>
      </c>
      <c r="D576" s="7">
        <v>45776.524375000001</v>
      </c>
      <c r="E576" t="s">
        <v>2221</v>
      </c>
      <c r="F576" t="s">
        <v>11</v>
      </c>
      <c r="H576">
        <v>4</v>
      </c>
      <c r="I576" t="s">
        <v>2222</v>
      </c>
      <c r="J576" t="s">
        <v>2160</v>
      </c>
    </row>
    <row r="577" spans="1:10" x14ac:dyDescent="0.35">
      <c r="A577" t="s">
        <v>2220</v>
      </c>
      <c r="B577" t="s">
        <v>6227</v>
      </c>
      <c r="C577" t="s">
        <v>2223</v>
      </c>
      <c r="D577" s="7">
        <v>45776.597916666666</v>
      </c>
      <c r="E577" t="s">
        <v>2225</v>
      </c>
      <c r="F577" t="s">
        <v>11</v>
      </c>
      <c r="G577">
        <v>8</v>
      </c>
      <c r="H577">
        <v>5</v>
      </c>
      <c r="I577" t="s">
        <v>2226</v>
      </c>
      <c r="J577" t="s">
        <v>2160</v>
      </c>
    </row>
    <row r="578" spans="1:10" x14ac:dyDescent="0.35">
      <c r="A578" t="s">
        <v>2224</v>
      </c>
      <c r="B578" t="s">
        <v>6228</v>
      </c>
      <c r="C578" t="s">
        <v>2227</v>
      </c>
      <c r="D578" s="7">
        <v>45776.918622685182</v>
      </c>
      <c r="E578" t="s">
        <v>1802</v>
      </c>
      <c r="F578" t="s">
        <v>11</v>
      </c>
      <c r="G578" t="s">
        <v>23</v>
      </c>
      <c r="H578">
        <v>5</v>
      </c>
      <c r="I578" t="s">
        <v>2229</v>
      </c>
      <c r="J578" t="s">
        <v>2160</v>
      </c>
    </row>
    <row r="579" spans="1:10" x14ac:dyDescent="0.35">
      <c r="A579" t="s">
        <v>2228</v>
      </c>
      <c r="B579" t="s">
        <v>6229</v>
      </c>
      <c r="C579" t="s">
        <v>2230</v>
      </c>
      <c r="D579" s="7">
        <v>45777.080555555556</v>
      </c>
      <c r="E579" t="s">
        <v>2232</v>
      </c>
      <c r="F579" t="s">
        <v>11</v>
      </c>
      <c r="G579">
        <v>12</v>
      </c>
      <c r="H579">
        <v>5</v>
      </c>
      <c r="I579" t="s">
        <v>2233</v>
      </c>
      <c r="J579" t="s">
        <v>2160</v>
      </c>
    </row>
    <row r="580" spans="1:10" x14ac:dyDescent="0.35">
      <c r="A580" t="s">
        <v>2231</v>
      </c>
      <c r="B580" t="s">
        <v>6230</v>
      </c>
      <c r="C580" t="s">
        <v>2234</v>
      </c>
      <c r="D580" s="7">
        <v>45777.426631944443</v>
      </c>
      <c r="E580" t="s">
        <v>2236</v>
      </c>
      <c r="F580" t="s">
        <v>11</v>
      </c>
      <c r="G580">
        <v>17</v>
      </c>
      <c r="H580">
        <v>5</v>
      </c>
      <c r="I580" t="s">
        <v>2237</v>
      </c>
      <c r="J580" t="s">
        <v>2160</v>
      </c>
    </row>
    <row r="581" spans="1:10" x14ac:dyDescent="0.35">
      <c r="A581" t="s">
        <v>2235</v>
      </c>
      <c r="B581" t="s">
        <v>6231</v>
      </c>
      <c r="C581" t="s">
        <v>2238</v>
      </c>
      <c r="D581" s="7">
        <v>45777.464571759258</v>
      </c>
      <c r="E581" t="s">
        <v>2240</v>
      </c>
      <c r="F581" t="s">
        <v>11</v>
      </c>
      <c r="G581">
        <v>23</v>
      </c>
      <c r="H581">
        <v>5</v>
      </c>
      <c r="I581" t="s">
        <v>2241</v>
      </c>
      <c r="J581" t="s">
        <v>2160</v>
      </c>
    </row>
    <row r="582" spans="1:10" x14ac:dyDescent="0.35">
      <c r="A582" t="s">
        <v>2239</v>
      </c>
      <c r="B582" t="s">
        <v>6232</v>
      </c>
      <c r="C582" t="s">
        <v>2242</v>
      </c>
      <c r="D582" s="7">
        <v>45777.71565972222</v>
      </c>
      <c r="E582" t="s">
        <v>2244</v>
      </c>
      <c r="F582" t="s">
        <v>11</v>
      </c>
      <c r="G582">
        <v>86</v>
      </c>
      <c r="H582">
        <v>5</v>
      </c>
      <c r="I582" t="s">
        <v>2245</v>
      </c>
      <c r="J582" t="s">
        <v>2160</v>
      </c>
    </row>
    <row r="583" spans="1:10" x14ac:dyDescent="0.35">
      <c r="A583" t="s">
        <v>2243</v>
      </c>
      <c r="B583" t="s">
        <v>6233</v>
      </c>
      <c r="C583" t="s">
        <v>2246</v>
      </c>
      <c r="D583" s="7">
        <v>45777.977627314816</v>
      </c>
      <c r="E583" t="s">
        <v>2248</v>
      </c>
      <c r="F583" t="s">
        <v>11</v>
      </c>
      <c r="G583">
        <v>161</v>
      </c>
      <c r="H583">
        <v>4</v>
      </c>
      <c r="I583" t="s">
        <v>2249</v>
      </c>
      <c r="J583" t="s">
        <v>2160</v>
      </c>
    </row>
    <row r="584" spans="1:10" x14ac:dyDescent="0.35">
      <c r="A584" t="s">
        <v>2247</v>
      </c>
      <c r="B584" t="s">
        <v>6234</v>
      </c>
      <c r="C584" t="s">
        <v>2250</v>
      </c>
      <c r="D584" s="7">
        <v>45778.114247685182</v>
      </c>
      <c r="E584" t="s">
        <v>2252</v>
      </c>
      <c r="F584" t="s">
        <v>11</v>
      </c>
      <c r="G584">
        <v>18</v>
      </c>
      <c r="H584">
        <v>5</v>
      </c>
      <c r="I584" t="s">
        <v>2253</v>
      </c>
      <c r="J584" t="s">
        <v>2160</v>
      </c>
    </row>
    <row r="585" spans="1:10" x14ac:dyDescent="0.35">
      <c r="A585" t="s">
        <v>2251</v>
      </c>
      <c r="B585" t="s">
        <v>6235</v>
      </c>
      <c r="C585" t="s">
        <v>2254</v>
      </c>
      <c r="D585" s="7">
        <v>45778.5549537037</v>
      </c>
      <c r="E585" t="s">
        <v>2256</v>
      </c>
      <c r="F585" t="s">
        <v>11</v>
      </c>
      <c r="G585">
        <v>52</v>
      </c>
      <c r="H585">
        <v>5</v>
      </c>
      <c r="I585" t="s">
        <v>2257</v>
      </c>
      <c r="J585" t="s">
        <v>2160</v>
      </c>
    </row>
    <row r="586" spans="1:10" x14ac:dyDescent="0.35">
      <c r="A586" t="s">
        <v>2255</v>
      </c>
      <c r="B586" t="s">
        <v>6236</v>
      </c>
      <c r="C586" t="s">
        <v>114</v>
      </c>
      <c r="D586" s="7">
        <v>45778.683379629627</v>
      </c>
      <c r="E586" t="s">
        <v>2259</v>
      </c>
      <c r="F586" t="s">
        <v>11</v>
      </c>
      <c r="G586">
        <v>7</v>
      </c>
      <c r="H586">
        <v>5</v>
      </c>
      <c r="I586" t="s">
        <v>2260</v>
      </c>
      <c r="J586" t="s">
        <v>2160</v>
      </c>
    </row>
    <row r="587" spans="1:10" x14ac:dyDescent="0.35">
      <c r="A587" t="s">
        <v>2258</v>
      </c>
      <c r="B587" t="s">
        <v>6237</v>
      </c>
      <c r="C587" t="s">
        <v>2261</v>
      </c>
      <c r="D587" s="7">
        <v>45778.795532407406</v>
      </c>
      <c r="E587" t="s">
        <v>2263</v>
      </c>
      <c r="F587" t="s">
        <v>11</v>
      </c>
      <c r="G587">
        <v>14</v>
      </c>
      <c r="H587">
        <v>5</v>
      </c>
      <c r="I587" t="s">
        <v>2264</v>
      </c>
      <c r="J587" t="s">
        <v>2160</v>
      </c>
    </row>
    <row r="588" spans="1:10" x14ac:dyDescent="0.35">
      <c r="A588" t="s">
        <v>2262</v>
      </c>
      <c r="B588" t="s">
        <v>6238</v>
      </c>
      <c r="C588" t="s">
        <v>2265</v>
      </c>
      <c r="D588" s="7">
        <v>45779.058599537035</v>
      </c>
      <c r="E588" t="s">
        <v>2267</v>
      </c>
      <c r="F588" t="s">
        <v>11</v>
      </c>
      <c r="H588">
        <v>5</v>
      </c>
      <c r="I588" t="s">
        <v>2268</v>
      </c>
      <c r="J588" t="s">
        <v>2160</v>
      </c>
    </row>
    <row r="589" spans="1:10" x14ac:dyDescent="0.35">
      <c r="A589" t="s">
        <v>2266</v>
      </c>
      <c r="B589" t="s">
        <v>6239</v>
      </c>
      <c r="C589" t="s">
        <v>2269</v>
      </c>
      <c r="D589" s="7">
        <v>45779.152175925927</v>
      </c>
      <c r="E589" t="s">
        <v>2271</v>
      </c>
      <c r="F589" t="s">
        <v>11</v>
      </c>
      <c r="H589">
        <v>5</v>
      </c>
      <c r="I589" t="s">
        <v>2272</v>
      </c>
      <c r="J589" t="s">
        <v>2160</v>
      </c>
    </row>
    <row r="590" spans="1:10" x14ac:dyDescent="0.35">
      <c r="A590" t="s">
        <v>2270</v>
      </c>
      <c r="B590" t="s">
        <v>6240</v>
      </c>
      <c r="C590" t="s">
        <v>2273</v>
      </c>
      <c r="D590" s="7">
        <v>45779.792025462964</v>
      </c>
      <c r="E590" t="s">
        <v>2275</v>
      </c>
      <c r="F590" t="s">
        <v>11</v>
      </c>
      <c r="H590">
        <v>5</v>
      </c>
      <c r="I590" t="s">
        <v>2276</v>
      </c>
      <c r="J590" t="s">
        <v>2160</v>
      </c>
    </row>
    <row r="591" spans="1:10" x14ac:dyDescent="0.35">
      <c r="A591" t="s">
        <v>2274</v>
      </c>
      <c r="B591" t="s">
        <v>6241</v>
      </c>
      <c r="C591" t="s">
        <v>2277</v>
      </c>
      <c r="D591" s="7">
        <v>45779.820185185185</v>
      </c>
      <c r="E591" t="s">
        <v>47</v>
      </c>
      <c r="F591" t="s">
        <v>11</v>
      </c>
      <c r="H591">
        <v>5</v>
      </c>
      <c r="I591" t="s">
        <v>2279</v>
      </c>
      <c r="J591" t="s">
        <v>2160</v>
      </c>
    </row>
    <row r="592" spans="1:10" x14ac:dyDescent="0.35">
      <c r="A592" t="s">
        <v>2278</v>
      </c>
      <c r="B592" t="s">
        <v>6242</v>
      </c>
      <c r="C592" t="s">
        <v>2280</v>
      </c>
      <c r="D592" s="7">
        <v>45779.912743055553</v>
      </c>
      <c r="E592" t="s">
        <v>2282</v>
      </c>
      <c r="F592" t="s">
        <v>11</v>
      </c>
      <c r="G592">
        <v>4</v>
      </c>
      <c r="H592">
        <v>5</v>
      </c>
      <c r="I592" t="s">
        <v>2283</v>
      </c>
      <c r="J592" t="s">
        <v>2160</v>
      </c>
    </row>
    <row r="593" spans="1:10" x14ac:dyDescent="0.35">
      <c r="A593" t="s">
        <v>2281</v>
      </c>
      <c r="B593" t="s">
        <v>6243</v>
      </c>
      <c r="C593" t="s">
        <v>2284</v>
      </c>
      <c r="D593" s="7">
        <v>45780.016909722224</v>
      </c>
      <c r="E593" t="s">
        <v>2286</v>
      </c>
      <c r="F593" t="s">
        <v>11</v>
      </c>
      <c r="G593">
        <v>3</v>
      </c>
      <c r="H593">
        <v>5</v>
      </c>
      <c r="I593" t="s">
        <v>2287</v>
      </c>
      <c r="J593" t="s">
        <v>2160</v>
      </c>
    </row>
    <row r="594" spans="1:10" x14ac:dyDescent="0.35">
      <c r="A594" t="s">
        <v>2285</v>
      </c>
      <c r="B594" t="s">
        <v>6244</v>
      </c>
      <c r="C594" t="s">
        <v>2288</v>
      </c>
      <c r="D594" s="7">
        <v>45780.14634259259</v>
      </c>
      <c r="E594" t="s">
        <v>2290</v>
      </c>
      <c r="F594" t="s">
        <v>11</v>
      </c>
      <c r="H594">
        <v>4</v>
      </c>
      <c r="I594" t="s">
        <v>2291</v>
      </c>
      <c r="J594" t="s">
        <v>2160</v>
      </c>
    </row>
    <row r="595" spans="1:10" x14ac:dyDescent="0.35">
      <c r="A595" t="s">
        <v>2289</v>
      </c>
      <c r="B595" t="s">
        <v>6245</v>
      </c>
      <c r="C595" t="s">
        <v>2292</v>
      </c>
      <c r="D595" s="7">
        <v>45780.208761574075</v>
      </c>
      <c r="E595" t="s">
        <v>1261</v>
      </c>
      <c r="F595" t="s">
        <v>11</v>
      </c>
      <c r="H595">
        <v>4</v>
      </c>
      <c r="I595" t="s">
        <v>2294</v>
      </c>
      <c r="J595" t="s">
        <v>2160</v>
      </c>
    </row>
    <row r="596" spans="1:10" x14ac:dyDescent="0.35">
      <c r="A596" t="s">
        <v>2293</v>
      </c>
      <c r="B596" t="s">
        <v>6246</v>
      </c>
      <c r="C596" t="s">
        <v>2295</v>
      </c>
      <c r="D596" s="7">
        <v>45780.50980324074</v>
      </c>
      <c r="E596" t="s">
        <v>2297</v>
      </c>
      <c r="F596" t="s">
        <v>11</v>
      </c>
      <c r="H596">
        <v>4</v>
      </c>
      <c r="I596" t="s">
        <v>2298</v>
      </c>
      <c r="J596" t="s">
        <v>2160</v>
      </c>
    </row>
    <row r="597" spans="1:10" x14ac:dyDescent="0.35">
      <c r="A597" t="s">
        <v>2296</v>
      </c>
      <c r="B597" t="s">
        <v>6247</v>
      </c>
      <c r="C597" t="s">
        <v>2299</v>
      </c>
      <c r="D597" s="7">
        <v>45780.546666666669</v>
      </c>
      <c r="E597" t="s">
        <v>2301</v>
      </c>
      <c r="F597" t="s">
        <v>11</v>
      </c>
      <c r="H597">
        <v>5</v>
      </c>
      <c r="I597" t="s">
        <v>2302</v>
      </c>
      <c r="J597" t="s">
        <v>2160</v>
      </c>
    </row>
    <row r="598" spans="1:10" x14ac:dyDescent="0.35">
      <c r="A598" t="s">
        <v>2300</v>
      </c>
      <c r="B598" t="s">
        <v>6248</v>
      </c>
      <c r="C598" t="s">
        <v>2303</v>
      </c>
      <c r="D598" s="7">
        <v>45780.791041666664</v>
      </c>
      <c r="E598" t="s">
        <v>2305</v>
      </c>
      <c r="F598" t="s">
        <v>11</v>
      </c>
      <c r="G598">
        <v>8</v>
      </c>
      <c r="H598">
        <v>5</v>
      </c>
      <c r="I598" t="s">
        <v>2306</v>
      </c>
      <c r="J598" t="s">
        <v>2160</v>
      </c>
    </row>
    <row r="599" spans="1:10" x14ac:dyDescent="0.35">
      <c r="A599" t="s">
        <v>2304</v>
      </c>
      <c r="B599" t="s">
        <v>6249</v>
      </c>
      <c r="C599" t="s">
        <v>0</v>
      </c>
      <c r="D599" s="7">
        <v>45780.865856481483</v>
      </c>
      <c r="E599" t="s">
        <v>2</v>
      </c>
      <c r="F599" t="s">
        <v>3</v>
      </c>
      <c r="G599" t="s">
        <v>4</v>
      </c>
      <c r="H599" t="s">
        <v>5</v>
      </c>
      <c r="I599" t="s">
        <v>6</v>
      </c>
    </row>
    <row r="600" spans="1:10" x14ac:dyDescent="0.35">
      <c r="A600" t="s">
        <v>1</v>
      </c>
      <c r="B600" t="s">
        <v>6250</v>
      </c>
      <c r="C600" t="s">
        <v>2307</v>
      </c>
      <c r="D600" s="7">
        <v>45780.978993055556</v>
      </c>
      <c r="E600" t="s">
        <v>2309</v>
      </c>
      <c r="F600" t="s">
        <v>11</v>
      </c>
      <c r="G600">
        <v>144</v>
      </c>
      <c r="H600">
        <v>5</v>
      </c>
      <c r="I600" t="s">
        <v>2310</v>
      </c>
    </row>
    <row r="601" spans="1:10" x14ac:dyDescent="0.35">
      <c r="A601" t="s">
        <v>2308</v>
      </c>
      <c r="B601" t="s">
        <v>6251</v>
      </c>
      <c r="C601" t="s">
        <v>2311</v>
      </c>
      <c r="D601" s="7">
        <v>45781.2262962963</v>
      </c>
      <c r="E601" t="s">
        <v>2313</v>
      </c>
      <c r="F601" t="s">
        <v>11</v>
      </c>
      <c r="G601">
        <v>2</v>
      </c>
      <c r="H601">
        <v>5</v>
      </c>
      <c r="I601" t="s">
        <v>2314</v>
      </c>
    </row>
    <row r="602" spans="1:10" x14ac:dyDescent="0.35">
      <c r="A602" t="s">
        <v>2312</v>
      </c>
      <c r="B602" t="s">
        <v>6252</v>
      </c>
      <c r="C602" t="s">
        <v>2315</v>
      </c>
      <c r="D602" s="7">
        <v>45781.567418981482</v>
      </c>
      <c r="E602" t="s">
        <v>2317</v>
      </c>
      <c r="F602" t="s">
        <v>11</v>
      </c>
      <c r="G602">
        <v>42</v>
      </c>
      <c r="H602">
        <v>1</v>
      </c>
      <c r="I602" t="s">
        <v>2318</v>
      </c>
    </row>
    <row r="603" spans="1:10" x14ac:dyDescent="0.35">
      <c r="A603" t="s">
        <v>2316</v>
      </c>
      <c r="B603" t="s">
        <v>6253</v>
      </c>
      <c r="C603" t="s">
        <v>2319</v>
      </c>
      <c r="D603" s="7">
        <v>45782.162870370368</v>
      </c>
      <c r="E603" t="s">
        <v>2321</v>
      </c>
      <c r="F603" t="s">
        <v>11</v>
      </c>
      <c r="G603">
        <v>3</v>
      </c>
      <c r="H603">
        <v>4</v>
      </c>
      <c r="I603" t="s">
        <v>2322</v>
      </c>
    </row>
    <row r="604" spans="1:10" x14ac:dyDescent="0.35">
      <c r="A604" t="s">
        <v>2320</v>
      </c>
      <c r="B604" t="s">
        <v>6254</v>
      </c>
      <c r="C604" t="s">
        <v>2323</v>
      </c>
      <c r="D604" s="7">
        <v>45782.686655092592</v>
      </c>
      <c r="E604" t="s">
        <v>2325</v>
      </c>
      <c r="F604" t="s">
        <v>11</v>
      </c>
      <c r="G604">
        <v>50</v>
      </c>
      <c r="H604">
        <v>5</v>
      </c>
      <c r="I604" t="s">
        <v>2326</v>
      </c>
    </row>
    <row r="605" spans="1:10" x14ac:dyDescent="0.35">
      <c r="A605" t="s">
        <v>2324</v>
      </c>
      <c r="B605" t="s">
        <v>6255</v>
      </c>
      <c r="C605" t="s">
        <v>2327</v>
      </c>
      <c r="D605" s="7">
        <v>45782.965925925928</v>
      </c>
      <c r="E605" t="s">
        <v>2329</v>
      </c>
      <c r="F605" t="s">
        <v>11</v>
      </c>
      <c r="G605">
        <v>62</v>
      </c>
      <c r="H605">
        <v>5</v>
      </c>
      <c r="I605" t="s">
        <v>2330</v>
      </c>
    </row>
    <row r="606" spans="1:10" x14ac:dyDescent="0.35">
      <c r="A606" t="s">
        <v>2328</v>
      </c>
      <c r="B606" t="s">
        <v>6256</v>
      </c>
      <c r="C606" t="s">
        <v>2331</v>
      </c>
      <c r="D606" s="7">
        <v>45783.149178240739</v>
      </c>
      <c r="E606" t="s">
        <v>2333</v>
      </c>
      <c r="F606" t="s">
        <v>11</v>
      </c>
      <c r="H606">
        <v>5</v>
      </c>
      <c r="I606" t="s">
        <v>2334</v>
      </c>
    </row>
    <row r="607" spans="1:10" x14ac:dyDescent="0.35">
      <c r="A607" t="s">
        <v>2332</v>
      </c>
      <c r="B607" t="s">
        <v>6257</v>
      </c>
      <c r="C607" t="s">
        <v>2335</v>
      </c>
      <c r="D607" s="7">
        <v>45783.170682870368</v>
      </c>
      <c r="E607" t="s">
        <v>2337</v>
      </c>
      <c r="F607" t="s">
        <v>11</v>
      </c>
      <c r="G607">
        <v>15</v>
      </c>
      <c r="H607">
        <v>3</v>
      </c>
      <c r="I607" t="s">
        <v>2338</v>
      </c>
    </row>
    <row r="608" spans="1:10" x14ac:dyDescent="0.35">
      <c r="A608" t="s">
        <v>2336</v>
      </c>
      <c r="B608" t="s">
        <v>6258</v>
      </c>
      <c r="C608" t="s">
        <v>2339</v>
      </c>
      <c r="D608" s="7">
        <v>45783.17728009259</v>
      </c>
      <c r="E608" t="s">
        <v>2341</v>
      </c>
      <c r="F608" t="s">
        <v>11</v>
      </c>
      <c r="H608">
        <v>5</v>
      </c>
      <c r="I608" t="s">
        <v>2342</v>
      </c>
    </row>
    <row r="609" spans="1:10" x14ac:dyDescent="0.35">
      <c r="A609" t="s">
        <v>2340</v>
      </c>
      <c r="B609" t="s">
        <v>6259</v>
      </c>
      <c r="C609" t="s">
        <v>2343</v>
      </c>
      <c r="D609" s="7">
        <v>45783.547083333331</v>
      </c>
      <c r="E609" t="s">
        <v>2345</v>
      </c>
      <c r="F609" t="s">
        <v>11</v>
      </c>
      <c r="G609">
        <v>8</v>
      </c>
      <c r="H609">
        <v>4</v>
      </c>
      <c r="I609" t="s">
        <v>2346</v>
      </c>
    </row>
    <row r="610" spans="1:10" x14ac:dyDescent="0.35">
      <c r="A610" t="s">
        <v>2344</v>
      </c>
      <c r="B610" t="s">
        <v>6260</v>
      </c>
      <c r="C610" t="s">
        <v>2347</v>
      </c>
      <c r="D610" s="7">
        <v>45783.889722222222</v>
      </c>
      <c r="E610" t="s">
        <v>2349</v>
      </c>
      <c r="F610" t="s">
        <v>11</v>
      </c>
      <c r="G610">
        <v>12</v>
      </c>
      <c r="H610">
        <v>5</v>
      </c>
      <c r="I610" t="s">
        <v>2350</v>
      </c>
      <c r="J610" t="s">
        <v>1072</v>
      </c>
    </row>
    <row r="611" spans="1:10" x14ac:dyDescent="0.35">
      <c r="A611" t="s">
        <v>2348</v>
      </c>
      <c r="B611" t="s">
        <v>6261</v>
      </c>
      <c r="C611" t="s">
        <v>2351</v>
      </c>
      <c r="D611" s="7">
        <v>45783.93891203704</v>
      </c>
      <c r="E611" t="s">
        <v>2353</v>
      </c>
      <c r="F611" t="s">
        <v>11</v>
      </c>
      <c r="G611" t="s">
        <v>23</v>
      </c>
      <c r="H611">
        <v>5</v>
      </c>
      <c r="I611" t="s">
        <v>2354</v>
      </c>
      <c r="J611" t="s">
        <v>1072</v>
      </c>
    </row>
    <row r="612" spans="1:10" x14ac:dyDescent="0.35">
      <c r="A612" t="s">
        <v>2352</v>
      </c>
      <c r="B612" t="s">
        <v>6262</v>
      </c>
      <c r="C612" t="s">
        <v>2355</v>
      </c>
      <c r="D612" s="7">
        <v>45783.974618055552</v>
      </c>
      <c r="E612" t="s">
        <v>1778</v>
      </c>
      <c r="F612" t="s">
        <v>11</v>
      </c>
      <c r="H612">
        <v>5</v>
      </c>
      <c r="I612" t="s">
        <v>2357</v>
      </c>
      <c r="J612" t="s">
        <v>1072</v>
      </c>
    </row>
    <row r="613" spans="1:10" x14ac:dyDescent="0.35">
      <c r="A613" t="s">
        <v>2356</v>
      </c>
      <c r="B613" t="s">
        <v>6263</v>
      </c>
      <c r="C613" t="s">
        <v>2358</v>
      </c>
      <c r="D613" s="7">
        <v>45784.222974537035</v>
      </c>
      <c r="E613" t="s">
        <v>2360</v>
      </c>
      <c r="F613" t="s">
        <v>11</v>
      </c>
      <c r="H613">
        <v>4</v>
      </c>
      <c r="I613" t="s">
        <v>2361</v>
      </c>
      <c r="J613" t="s">
        <v>1072</v>
      </c>
    </row>
    <row r="614" spans="1:10" x14ac:dyDescent="0.35">
      <c r="A614" t="s">
        <v>2359</v>
      </c>
      <c r="B614" t="s">
        <v>6264</v>
      </c>
      <c r="C614" t="s">
        <v>2362</v>
      </c>
      <c r="D614" s="7">
        <v>45784.676874999997</v>
      </c>
      <c r="E614" t="s">
        <v>2364</v>
      </c>
      <c r="F614" t="s">
        <v>11</v>
      </c>
      <c r="H614">
        <v>5</v>
      </c>
      <c r="I614" t="s">
        <v>2365</v>
      </c>
      <c r="J614" t="s">
        <v>1072</v>
      </c>
    </row>
    <row r="615" spans="1:10" x14ac:dyDescent="0.35">
      <c r="A615" t="s">
        <v>2363</v>
      </c>
      <c r="B615" t="s">
        <v>6265</v>
      </c>
      <c r="C615" t="s">
        <v>2366</v>
      </c>
      <c r="D615" s="7">
        <v>45784.885115740741</v>
      </c>
      <c r="E615" t="s">
        <v>2368</v>
      </c>
      <c r="F615" t="s">
        <v>11</v>
      </c>
      <c r="H615">
        <v>5</v>
      </c>
      <c r="I615" t="s">
        <v>2369</v>
      </c>
      <c r="J615" t="s">
        <v>1072</v>
      </c>
    </row>
    <row r="616" spans="1:10" x14ac:dyDescent="0.35">
      <c r="A616" t="s">
        <v>2367</v>
      </c>
      <c r="B616" t="s">
        <v>6266</v>
      </c>
      <c r="C616" t="s">
        <v>2370</v>
      </c>
      <c r="D616" s="7">
        <v>45784.934317129628</v>
      </c>
      <c r="E616" t="s">
        <v>2372</v>
      </c>
      <c r="F616" t="s">
        <v>11</v>
      </c>
      <c r="G616">
        <v>4</v>
      </c>
      <c r="H616">
        <v>5</v>
      </c>
      <c r="I616" t="s">
        <v>2373</v>
      </c>
      <c r="J616" t="s">
        <v>1072</v>
      </c>
    </row>
    <row r="617" spans="1:10" x14ac:dyDescent="0.35">
      <c r="A617" t="s">
        <v>2371</v>
      </c>
      <c r="B617" t="s">
        <v>6267</v>
      </c>
      <c r="C617" t="s">
        <v>2374</v>
      </c>
      <c r="D617" s="7">
        <v>45785.131157407406</v>
      </c>
      <c r="E617" t="s">
        <v>600</v>
      </c>
      <c r="F617" t="s">
        <v>11</v>
      </c>
      <c r="H617">
        <v>5</v>
      </c>
      <c r="I617" t="s">
        <v>2376</v>
      </c>
      <c r="J617" t="s">
        <v>1072</v>
      </c>
    </row>
    <row r="618" spans="1:10" x14ac:dyDescent="0.35">
      <c r="A618" t="s">
        <v>2375</v>
      </c>
      <c r="B618" t="s">
        <v>6268</v>
      </c>
      <c r="C618" t="s">
        <v>2377</v>
      </c>
      <c r="D618" s="7">
        <v>45785.484293981484</v>
      </c>
      <c r="E618" t="s">
        <v>2379</v>
      </c>
      <c r="F618" t="s">
        <v>11</v>
      </c>
      <c r="H618">
        <v>4</v>
      </c>
      <c r="I618" t="s">
        <v>2380</v>
      </c>
      <c r="J618" t="s">
        <v>1072</v>
      </c>
    </row>
    <row r="619" spans="1:10" x14ac:dyDescent="0.35">
      <c r="A619" t="s">
        <v>2378</v>
      </c>
      <c r="B619" t="s">
        <v>6269</v>
      </c>
      <c r="C619" t="s">
        <v>2381</v>
      </c>
      <c r="D619" s="7">
        <v>45785.602210648147</v>
      </c>
      <c r="E619" t="s">
        <v>2383</v>
      </c>
      <c r="F619" t="s">
        <v>11</v>
      </c>
      <c r="H619">
        <v>5</v>
      </c>
      <c r="I619" t="s">
        <v>2384</v>
      </c>
      <c r="J619" t="s">
        <v>1072</v>
      </c>
    </row>
    <row r="620" spans="1:10" x14ac:dyDescent="0.35">
      <c r="A620" t="s">
        <v>2382</v>
      </c>
      <c r="B620" t="s">
        <v>6270</v>
      </c>
      <c r="C620" t="s">
        <v>2385</v>
      </c>
      <c r="D620" s="7">
        <v>45786.083032407405</v>
      </c>
      <c r="E620" t="s">
        <v>2387</v>
      </c>
      <c r="F620" t="s">
        <v>11</v>
      </c>
      <c r="H620">
        <v>5</v>
      </c>
      <c r="I620" t="s">
        <v>2388</v>
      </c>
      <c r="J620" t="s">
        <v>1072</v>
      </c>
    </row>
    <row r="621" spans="1:10" x14ac:dyDescent="0.35">
      <c r="A621" t="s">
        <v>2386</v>
      </c>
      <c r="B621" t="s">
        <v>6271</v>
      </c>
      <c r="C621" t="s">
        <v>2389</v>
      </c>
      <c r="D621" s="7">
        <v>45786.236967592595</v>
      </c>
      <c r="E621" t="s">
        <v>2391</v>
      </c>
      <c r="F621" t="s">
        <v>11</v>
      </c>
      <c r="G621">
        <v>3</v>
      </c>
      <c r="H621">
        <v>4</v>
      </c>
      <c r="I621" t="s">
        <v>2392</v>
      </c>
      <c r="J621" t="s">
        <v>1072</v>
      </c>
    </row>
    <row r="622" spans="1:10" x14ac:dyDescent="0.35">
      <c r="A622" t="s">
        <v>2390</v>
      </c>
      <c r="B622" t="s">
        <v>6272</v>
      </c>
      <c r="C622" t="s">
        <v>2393</v>
      </c>
      <c r="D622" s="7">
        <v>45786.325694444444</v>
      </c>
      <c r="E622" t="s">
        <v>2395</v>
      </c>
      <c r="F622" t="s">
        <v>11</v>
      </c>
      <c r="H622">
        <v>4</v>
      </c>
      <c r="I622" t="s">
        <v>2396</v>
      </c>
      <c r="J622" t="s">
        <v>1072</v>
      </c>
    </row>
    <row r="623" spans="1:10" x14ac:dyDescent="0.35">
      <c r="A623" t="s">
        <v>2394</v>
      </c>
      <c r="B623" t="s">
        <v>6273</v>
      </c>
      <c r="C623" t="s">
        <v>2397</v>
      </c>
      <c r="D623" s="7">
        <v>45786.466597222221</v>
      </c>
      <c r="E623" t="s">
        <v>2399</v>
      </c>
      <c r="F623" t="s">
        <v>11</v>
      </c>
      <c r="H623">
        <v>5</v>
      </c>
      <c r="I623" t="s">
        <v>2400</v>
      </c>
      <c r="J623" t="s">
        <v>1072</v>
      </c>
    </row>
    <row r="624" spans="1:10" x14ac:dyDescent="0.35">
      <c r="A624" t="s">
        <v>2398</v>
      </c>
      <c r="B624" t="s">
        <v>6274</v>
      </c>
      <c r="C624" t="s">
        <v>2401</v>
      </c>
      <c r="D624" s="7">
        <v>45786.501585648148</v>
      </c>
      <c r="E624" t="s">
        <v>2403</v>
      </c>
      <c r="F624" t="s">
        <v>11</v>
      </c>
      <c r="H624">
        <v>4</v>
      </c>
      <c r="I624" t="s">
        <v>2404</v>
      </c>
      <c r="J624" t="s">
        <v>1072</v>
      </c>
    </row>
    <row r="625" spans="1:10" x14ac:dyDescent="0.35">
      <c r="A625" t="s">
        <v>2402</v>
      </c>
      <c r="B625" t="s">
        <v>6275</v>
      </c>
      <c r="C625" t="s">
        <v>2405</v>
      </c>
      <c r="D625" s="7">
        <v>45786.605844907404</v>
      </c>
      <c r="E625" t="s">
        <v>2407</v>
      </c>
      <c r="F625" t="s">
        <v>11</v>
      </c>
      <c r="H625">
        <v>5</v>
      </c>
      <c r="I625" t="s">
        <v>2408</v>
      </c>
      <c r="J625" t="s">
        <v>1072</v>
      </c>
    </row>
    <row r="626" spans="1:10" x14ac:dyDescent="0.35">
      <c r="A626" t="s">
        <v>2406</v>
      </c>
      <c r="B626" t="s">
        <v>6276</v>
      </c>
      <c r="C626" t="s">
        <v>2409</v>
      </c>
      <c r="D626" s="7">
        <v>45786.933946759258</v>
      </c>
      <c r="E626" t="s">
        <v>2411</v>
      </c>
      <c r="F626" t="s">
        <v>11</v>
      </c>
      <c r="H626">
        <v>5</v>
      </c>
      <c r="I626" t="s">
        <v>2412</v>
      </c>
      <c r="J626" t="s">
        <v>1072</v>
      </c>
    </row>
    <row r="627" spans="1:10" x14ac:dyDescent="0.35">
      <c r="A627" t="s">
        <v>2410</v>
      </c>
      <c r="B627" t="s">
        <v>6277</v>
      </c>
      <c r="C627" t="s">
        <v>2413</v>
      </c>
      <c r="D627" s="7">
        <v>45787.008032407408</v>
      </c>
      <c r="E627" t="s">
        <v>2415</v>
      </c>
      <c r="F627" t="s">
        <v>11</v>
      </c>
      <c r="H627">
        <v>5</v>
      </c>
      <c r="I627" t="s">
        <v>2416</v>
      </c>
      <c r="J627" t="s">
        <v>1072</v>
      </c>
    </row>
    <row r="628" spans="1:10" x14ac:dyDescent="0.35">
      <c r="A628" t="s">
        <v>2414</v>
      </c>
      <c r="B628" t="s">
        <v>6278</v>
      </c>
      <c r="C628" t="s">
        <v>2417</v>
      </c>
      <c r="D628" s="7">
        <v>45787.106863425928</v>
      </c>
      <c r="E628" t="s">
        <v>2419</v>
      </c>
      <c r="F628" t="s">
        <v>11</v>
      </c>
      <c r="H628">
        <v>3</v>
      </c>
      <c r="I628" t="s">
        <v>2420</v>
      </c>
      <c r="J628" t="s">
        <v>1072</v>
      </c>
    </row>
    <row r="629" spans="1:10" x14ac:dyDescent="0.35">
      <c r="A629" t="s">
        <v>2418</v>
      </c>
      <c r="B629" t="s">
        <v>6279</v>
      </c>
      <c r="C629" t="s">
        <v>2421</v>
      </c>
      <c r="D629" s="7">
        <v>45787.444131944445</v>
      </c>
      <c r="E629" t="s">
        <v>2423</v>
      </c>
      <c r="F629" t="s">
        <v>11</v>
      </c>
      <c r="H629">
        <v>4</v>
      </c>
      <c r="I629" t="s">
        <v>2424</v>
      </c>
      <c r="J629" t="s">
        <v>1072</v>
      </c>
    </row>
    <row r="630" spans="1:10" x14ac:dyDescent="0.35">
      <c r="A630" t="s">
        <v>2422</v>
      </c>
      <c r="B630" t="s">
        <v>6280</v>
      </c>
      <c r="C630" t="s">
        <v>2425</v>
      </c>
      <c r="D630" s="7">
        <v>45787.540509259263</v>
      </c>
      <c r="E630" t="s">
        <v>2427</v>
      </c>
      <c r="F630" t="s">
        <v>11</v>
      </c>
      <c r="G630">
        <v>145</v>
      </c>
      <c r="H630">
        <v>5</v>
      </c>
      <c r="I630" t="s">
        <v>2428</v>
      </c>
      <c r="J630" t="s">
        <v>12</v>
      </c>
    </row>
    <row r="631" spans="1:10" x14ac:dyDescent="0.35">
      <c r="A631" t="s">
        <v>2426</v>
      </c>
      <c r="B631" t="s">
        <v>6281</v>
      </c>
      <c r="C631" t="s">
        <v>2429</v>
      </c>
      <c r="D631" s="7">
        <v>45788.174201388887</v>
      </c>
      <c r="E631" t="s">
        <v>2431</v>
      </c>
      <c r="F631" t="s">
        <v>11</v>
      </c>
      <c r="H631">
        <v>5</v>
      </c>
      <c r="I631" t="s">
        <v>2432</v>
      </c>
      <c r="J631" t="s">
        <v>12</v>
      </c>
    </row>
    <row r="632" spans="1:10" x14ac:dyDescent="0.35">
      <c r="A632" t="s">
        <v>2430</v>
      </c>
      <c r="B632" t="s">
        <v>6282</v>
      </c>
      <c r="C632" t="s">
        <v>2433</v>
      </c>
      <c r="D632" s="7">
        <v>45788.430243055554</v>
      </c>
      <c r="E632" t="s">
        <v>2435</v>
      </c>
      <c r="F632" t="s">
        <v>11</v>
      </c>
      <c r="G632">
        <v>16</v>
      </c>
      <c r="H632">
        <v>4</v>
      </c>
      <c r="I632" t="s">
        <v>2436</v>
      </c>
      <c r="J632" t="s">
        <v>12</v>
      </c>
    </row>
    <row r="633" spans="1:10" x14ac:dyDescent="0.35">
      <c r="A633" t="s">
        <v>2434</v>
      </c>
      <c r="B633" t="s">
        <v>6283</v>
      </c>
      <c r="C633" t="s">
        <v>2437</v>
      </c>
      <c r="D633" s="7">
        <v>45788.539756944447</v>
      </c>
      <c r="E633" t="s">
        <v>2439</v>
      </c>
      <c r="F633" t="s">
        <v>11</v>
      </c>
      <c r="H633">
        <v>5</v>
      </c>
      <c r="I633" t="s">
        <v>2440</v>
      </c>
      <c r="J633" t="s">
        <v>12</v>
      </c>
    </row>
    <row r="634" spans="1:10" x14ac:dyDescent="0.35">
      <c r="A634" t="s">
        <v>2438</v>
      </c>
      <c r="B634" t="s">
        <v>6284</v>
      </c>
      <c r="C634" t="s">
        <v>2441</v>
      </c>
      <c r="D634" s="7">
        <v>45788.643483796295</v>
      </c>
      <c r="E634" t="s">
        <v>2443</v>
      </c>
      <c r="F634" t="s">
        <v>11</v>
      </c>
      <c r="G634">
        <v>2</v>
      </c>
      <c r="H634">
        <v>5</v>
      </c>
      <c r="I634" t="s">
        <v>2444</v>
      </c>
      <c r="J634" t="s">
        <v>12</v>
      </c>
    </row>
    <row r="635" spans="1:10" x14ac:dyDescent="0.35">
      <c r="A635" t="s">
        <v>2442</v>
      </c>
      <c r="B635" t="s">
        <v>6285</v>
      </c>
      <c r="C635" t="s">
        <v>2445</v>
      </c>
      <c r="D635" s="7">
        <v>45788.720347222225</v>
      </c>
      <c r="E635" t="s">
        <v>2447</v>
      </c>
      <c r="F635" t="s">
        <v>11</v>
      </c>
      <c r="H635">
        <v>5</v>
      </c>
      <c r="I635" t="s">
        <v>2448</v>
      </c>
      <c r="J635" t="s">
        <v>12</v>
      </c>
    </row>
    <row r="636" spans="1:10" x14ac:dyDescent="0.35">
      <c r="A636" t="s">
        <v>2446</v>
      </c>
      <c r="B636" t="s">
        <v>6286</v>
      </c>
      <c r="C636" t="s">
        <v>2449</v>
      </c>
      <c r="D636" s="7">
        <v>45789.072210648148</v>
      </c>
      <c r="E636" t="s">
        <v>2451</v>
      </c>
      <c r="F636" t="s">
        <v>11</v>
      </c>
      <c r="G636" t="s">
        <v>23</v>
      </c>
      <c r="H636">
        <v>5</v>
      </c>
      <c r="I636" t="s">
        <v>2452</v>
      </c>
      <c r="J636" t="s">
        <v>12</v>
      </c>
    </row>
    <row r="637" spans="1:10" x14ac:dyDescent="0.35">
      <c r="A637" t="s">
        <v>2450</v>
      </c>
      <c r="B637" t="s">
        <v>6287</v>
      </c>
      <c r="C637" t="s">
        <v>2453</v>
      </c>
      <c r="D637" s="7">
        <v>45789.299409722225</v>
      </c>
      <c r="E637" t="s">
        <v>2455</v>
      </c>
      <c r="F637" t="s">
        <v>11</v>
      </c>
      <c r="G637">
        <v>2</v>
      </c>
      <c r="H637">
        <v>4</v>
      </c>
      <c r="I637" t="s">
        <v>2456</v>
      </c>
      <c r="J637" t="s">
        <v>12</v>
      </c>
    </row>
    <row r="638" spans="1:10" x14ac:dyDescent="0.35">
      <c r="A638" t="s">
        <v>2454</v>
      </c>
      <c r="B638" t="s">
        <v>6288</v>
      </c>
      <c r="C638" t="s">
        <v>2457</v>
      </c>
      <c r="D638" s="7">
        <v>45789.484131944446</v>
      </c>
      <c r="E638" t="s">
        <v>27</v>
      </c>
      <c r="F638" t="s">
        <v>11</v>
      </c>
      <c r="H638">
        <v>5</v>
      </c>
      <c r="I638" t="s">
        <v>2459</v>
      </c>
      <c r="J638" t="s">
        <v>12</v>
      </c>
    </row>
    <row r="639" spans="1:10" x14ac:dyDescent="0.35">
      <c r="A639" t="s">
        <v>2458</v>
      </c>
      <c r="B639" t="s">
        <v>6289</v>
      </c>
      <c r="C639" t="s">
        <v>2460</v>
      </c>
      <c r="D639" s="7">
        <v>45789.772060185183</v>
      </c>
      <c r="E639" t="s">
        <v>2462</v>
      </c>
      <c r="F639" t="s">
        <v>11</v>
      </c>
      <c r="H639">
        <v>5</v>
      </c>
      <c r="I639" t="s">
        <v>2463</v>
      </c>
      <c r="J639" t="s">
        <v>12</v>
      </c>
    </row>
    <row r="640" spans="1:10" x14ac:dyDescent="0.35">
      <c r="A640" t="s">
        <v>2461</v>
      </c>
      <c r="B640" t="s">
        <v>6290</v>
      </c>
      <c r="C640" t="s">
        <v>2464</v>
      </c>
      <c r="D640" s="7">
        <v>45789.994444444441</v>
      </c>
      <c r="E640" t="s">
        <v>2466</v>
      </c>
      <c r="F640" t="s">
        <v>11</v>
      </c>
      <c r="H640">
        <v>4</v>
      </c>
      <c r="I640" t="s">
        <v>2467</v>
      </c>
      <c r="J640" t="s">
        <v>12</v>
      </c>
    </row>
    <row r="641" spans="1:10" x14ac:dyDescent="0.35">
      <c r="A641" t="s">
        <v>2465</v>
      </c>
      <c r="B641" t="s">
        <v>6291</v>
      </c>
      <c r="C641" t="s">
        <v>2468</v>
      </c>
      <c r="D641" s="7">
        <v>45790.111041666663</v>
      </c>
      <c r="E641" t="s">
        <v>2470</v>
      </c>
      <c r="F641" t="s">
        <v>11</v>
      </c>
      <c r="H641">
        <v>5</v>
      </c>
      <c r="I641" t="s">
        <v>2471</v>
      </c>
      <c r="J641" t="s">
        <v>12</v>
      </c>
    </row>
    <row r="642" spans="1:10" x14ac:dyDescent="0.35">
      <c r="A642" t="s">
        <v>2469</v>
      </c>
      <c r="B642" t="s">
        <v>6292</v>
      </c>
      <c r="C642" t="s">
        <v>114</v>
      </c>
      <c r="D642" s="7">
        <v>45790.140185185184</v>
      </c>
      <c r="E642" t="s">
        <v>2473</v>
      </c>
      <c r="F642" t="s">
        <v>11</v>
      </c>
      <c r="G642">
        <v>2</v>
      </c>
      <c r="H642">
        <v>5</v>
      </c>
      <c r="I642" t="s">
        <v>2474</v>
      </c>
      <c r="J642" t="s">
        <v>12</v>
      </c>
    </row>
    <row r="643" spans="1:10" x14ac:dyDescent="0.35">
      <c r="A643" t="s">
        <v>2472</v>
      </c>
      <c r="B643" t="s">
        <v>6293</v>
      </c>
      <c r="C643" t="s">
        <v>2475</v>
      </c>
      <c r="D643" s="7">
        <v>45790.174490740741</v>
      </c>
      <c r="E643" t="s">
        <v>2477</v>
      </c>
      <c r="F643" t="s">
        <v>11</v>
      </c>
      <c r="H643">
        <v>4</v>
      </c>
      <c r="I643" t="s">
        <v>2478</v>
      </c>
      <c r="J643" t="s">
        <v>12</v>
      </c>
    </row>
    <row r="644" spans="1:10" x14ac:dyDescent="0.35">
      <c r="A644" t="s">
        <v>2476</v>
      </c>
      <c r="B644" t="s">
        <v>6294</v>
      </c>
      <c r="C644" t="s">
        <v>2479</v>
      </c>
      <c r="D644" s="7">
        <v>45790.317060185182</v>
      </c>
      <c r="E644" t="s">
        <v>2481</v>
      </c>
      <c r="F644" t="s">
        <v>11</v>
      </c>
      <c r="G644">
        <v>3</v>
      </c>
      <c r="H644">
        <v>3</v>
      </c>
      <c r="I644" t="s">
        <v>2482</v>
      </c>
      <c r="J644" t="s">
        <v>12</v>
      </c>
    </row>
    <row r="645" spans="1:10" x14ac:dyDescent="0.35">
      <c r="A645" t="s">
        <v>2480</v>
      </c>
      <c r="B645" t="s">
        <v>6295</v>
      </c>
      <c r="C645" t="s">
        <v>2483</v>
      </c>
      <c r="D645" s="7">
        <v>45790.521041666667</v>
      </c>
      <c r="E645" t="s">
        <v>2485</v>
      </c>
      <c r="F645" t="s">
        <v>11</v>
      </c>
      <c r="H645">
        <v>5</v>
      </c>
      <c r="I645" t="s">
        <v>2486</v>
      </c>
      <c r="J645" t="s">
        <v>12</v>
      </c>
    </row>
    <row r="646" spans="1:10" x14ac:dyDescent="0.35">
      <c r="A646" t="s">
        <v>2484</v>
      </c>
      <c r="B646" t="s">
        <v>6296</v>
      </c>
      <c r="C646" t="s">
        <v>2487</v>
      </c>
      <c r="D646" s="7">
        <v>45791.161493055559</v>
      </c>
      <c r="E646" t="s">
        <v>445</v>
      </c>
      <c r="F646" t="s">
        <v>11</v>
      </c>
      <c r="G646">
        <v>109</v>
      </c>
      <c r="H646">
        <v>5</v>
      </c>
      <c r="I646" t="s">
        <v>2489</v>
      </c>
      <c r="J646" t="s">
        <v>12</v>
      </c>
    </row>
    <row r="647" spans="1:10" x14ac:dyDescent="0.35">
      <c r="A647" t="s">
        <v>2488</v>
      </c>
      <c r="B647" t="s">
        <v>6297</v>
      </c>
      <c r="C647" t="s">
        <v>2490</v>
      </c>
      <c r="D647" s="7">
        <v>45791.502129629633</v>
      </c>
      <c r="E647" t="s">
        <v>2492</v>
      </c>
      <c r="F647" t="s">
        <v>11</v>
      </c>
      <c r="G647" t="s">
        <v>23</v>
      </c>
      <c r="H647">
        <v>5</v>
      </c>
      <c r="I647" t="s">
        <v>2493</v>
      </c>
      <c r="J647" t="s">
        <v>12</v>
      </c>
    </row>
    <row r="648" spans="1:10" x14ac:dyDescent="0.35">
      <c r="A648" t="s">
        <v>2491</v>
      </c>
      <c r="B648" t="s">
        <v>6298</v>
      </c>
      <c r="C648" t="s">
        <v>2494</v>
      </c>
      <c r="D648" s="7">
        <v>45791.579143518517</v>
      </c>
      <c r="E648" t="s">
        <v>2494</v>
      </c>
      <c r="F648" t="s">
        <v>11</v>
      </c>
      <c r="H648">
        <v>4</v>
      </c>
      <c r="I648" t="s">
        <v>2496</v>
      </c>
      <c r="J648" t="s">
        <v>12</v>
      </c>
    </row>
    <row r="649" spans="1:10" x14ac:dyDescent="0.35">
      <c r="A649" t="s">
        <v>2495</v>
      </c>
      <c r="B649" t="s">
        <v>6299</v>
      </c>
      <c r="C649" t="s">
        <v>2497</v>
      </c>
      <c r="D649" s="7">
        <v>45792.032835648148</v>
      </c>
      <c r="E649" t="s">
        <v>2499</v>
      </c>
      <c r="F649" t="s">
        <v>11</v>
      </c>
      <c r="G649" t="s">
        <v>23</v>
      </c>
      <c r="H649">
        <v>5</v>
      </c>
      <c r="I649" t="s">
        <v>2500</v>
      </c>
      <c r="J649" t="s">
        <v>12</v>
      </c>
    </row>
    <row r="650" spans="1:10" x14ac:dyDescent="0.35">
      <c r="A650" t="s">
        <v>2498</v>
      </c>
      <c r="B650" t="s">
        <v>6300</v>
      </c>
      <c r="C650" t="s">
        <v>640</v>
      </c>
      <c r="D650" s="7">
        <v>45792.204375000001</v>
      </c>
      <c r="E650" t="s">
        <v>642</v>
      </c>
      <c r="F650" t="s">
        <v>11</v>
      </c>
      <c r="G650">
        <v>73</v>
      </c>
      <c r="H650">
        <v>5</v>
      </c>
      <c r="I650" t="s">
        <v>643</v>
      </c>
      <c r="J650" t="s">
        <v>12</v>
      </c>
    </row>
    <row r="651" spans="1:10" x14ac:dyDescent="0.35">
      <c r="A651" t="s">
        <v>641</v>
      </c>
      <c r="B651" t="s">
        <v>6301</v>
      </c>
      <c r="C651" t="s">
        <v>645</v>
      </c>
      <c r="D651" s="7">
        <v>45792.251550925925</v>
      </c>
      <c r="E651" t="s">
        <v>647</v>
      </c>
      <c r="F651" t="s">
        <v>11</v>
      </c>
      <c r="G651">
        <v>43</v>
      </c>
      <c r="H651">
        <v>5</v>
      </c>
      <c r="I651" t="s">
        <v>648</v>
      </c>
      <c r="J651" t="s">
        <v>12</v>
      </c>
    </row>
    <row r="652" spans="1:10" x14ac:dyDescent="0.35">
      <c r="A652" t="s">
        <v>646</v>
      </c>
      <c r="B652" t="s">
        <v>6302</v>
      </c>
      <c r="C652" t="s">
        <v>649</v>
      </c>
      <c r="D652" s="7">
        <v>45792.840567129628</v>
      </c>
      <c r="E652" t="s">
        <v>27</v>
      </c>
      <c r="F652" t="s">
        <v>11</v>
      </c>
      <c r="G652" t="s">
        <v>23</v>
      </c>
      <c r="H652">
        <v>5</v>
      </c>
      <c r="I652" t="s">
        <v>651</v>
      </c>
      <c r="J652" t="s">
        <v>12</v>
      </c>
    </row>
    <row r="653" spans="1:10" x14ac:dyDescent="0.35">
      <c r="A653" t="s">
        <v>650</v>
      </c>
      <c r="B653" t="s">
        <v>6303</v>
      </c>
      <c r="C653" t="s">
        <v>652</v>
      </c>
      <c r="D653" s="7">
        <v>45793.134664351855</v>
      </c>
      <c r="E653" t="s">
        <v>654</v>
      </c>
      <c r="F653" t="s">
        <v>11</v>
      </c>
      <c r="G653">
        <v>17</v>
      </c>
      <c r="H653">
        <v>4</v>
      </c>
      <c r="I653" t="s">
        <v>655</v>
      </c>
      <c r="J653" t="s">
        <v>12</v>
      </c>
    </row>
    <row r="654" spans="1:10" x14ac:dyDescent="0.35">
      <c r="A654" t="s">
        <v>653</v>
      </c>
      <c r="B654" t="s">
        <v>6304</v>
      </c>
      <c r="C654" t="s">
        <v>656</v>
      </c>
      <c r="D654" s="7">
        <v>45793.541585648149</v>
      </c>
      <c r="E654" t="s">
        <v>658</v>
      </c>
      <c r="F654" t="s">
        <v>11</v>
      </c>
      <c r="G654">
        <v>22</v>
      </c>
      <c r="H654">
        <v>5</v>
      </c>
      <c r="I654" t="s">
        <v>659</v>
      </c>
      <c r="J654" t="s">
        <v>12</v>
      </c>
    </row>
    <row r="655" spans="1:10" x14ac:dyDescent="0.35">
      <c r="A655" t="s">
        <v>657</v>
      </c>
      <c r="B655" t="s">
        <v>6305</v>
      </c>
      <c r="C655" t="s">
        <v>660</v>
      </c>
      <c r="D655" s="7">
        <v>45793.793854166666</v>
      </c>
      <c r="E655" t="s">
        <v>662</v>
      </c>
      <c r="F655" t="s">
        <v>11</v>
      </c>
      <c r="G655" t="s">
        <v>23</v>
      </c>
      <c r="H655">
        <v>5</v>
      </c>
      <c r="I655" t="s">
        <v>663</v>
      </c>
      <c r="J655" t="s">
        <v>12</v>
      </c>
    </row>
    <row r="656" spans="1:10" x14ac:dyDescent="0.35">
      <c r="A656" t="s">
        <v>661</v>
      </c>
      <c r="B656" t="s">
        <v>6306</v>
      </c>
      <c r="C656" t="s">
        <v>664</v>
      </c>
      <c r="D656" s="7">
        <v>45793.911111111112</v>
      </c>
      <c r="E656" t="s">
        <v>666</v>
      </c>
      <c r="F656" t="s">
        <v>11</v>
      </c>
      <c r="G656" t="s">
        <v>23</v>
      </c>
      <c r="H656">
        <v>5</v>
      </c>
      <c r="I656" t="s">
        <v>667</v>
      </c>
      <c r="J656" t="s">
        <v>12</v>
      </c>
    </row>
    <row r="657" spans="1:10" x14ac:dyDescent="0.35">
      <c r="A657" t="s">
        <v>665</v>
      </c>
      <c r="B657" t="s">
        <v>6307</v>
      </c>
      <c r="C657" t="s">
        <v>668</v>
      </c>
      <c r="D657" s="7">
        <v>45794.371620370373</v>
      </c>
      <c r="E657" t="s">
        <v>670</v>
      </c>
      <c r="F657" t="s">
        <v>11</v>
      </c>
      <c r="G657">
        <v>754</v>
      </c>
      <c r="H657">
        <v>5</v>
      </c>
      <c r="I657" t="s">
        <v>671</v>
      </c>
      <c r="J657" t="s">
        <v>12</v>
      </c>
    </row>
    <row r="658" spans="1:10" x14ac:dyDescent="0.35">
      <c r="A658" t="s">
        <v>669</v>
      </c>
      <c r="B658" t="s">
        <v>6308</v>
      </c>
      <c r="C658" t="s">
        <v>672</v>
      </c>
      <c r="D658" s="7">
        <v>45794.609560185185</v>
      </c>
      <c r="E658" t="s">
        <v>674</v>
      </c>
      <c r="F658" t="s">
        <v>11</v>
      </c>
      <c r="H658">
        <v>5</v>
      </c>
      <c r="I658" t="s">
        <v>675</v>
      </c>
      <c r="J658" t="s">
        <v>12</v>
      </c>
    </row>
    <row r="659" spans="1:10" x14ac:dyDescent="0.35">
      <c r="A659" t="s">
        <v>673</v>
      </c>
      <c r="B659" t="s">
        <v>6309</v>
      </c>
      <c r="C659" t="s">
        <v>676</v>
      </c>
      <c r="D659" s="7">
        <v>45794.629652777781</v>
      </c>
      <c r="E659" t="s">
        <v>678</v>
      </c>
      <c r="F659" t="s">
        <v>11</v>
      </c>
      <c r="H659">
        <v>4</v>
      </c>
      <c r="I659" t="s">
        <v>679</v>
      </c>
      <c r="J659" t="s">
        <v>12</v>
      </c>
    </row>
    <row r="660" spans="1:10" x14ac:dyDescent="0.35">
      <c r="A660" t="s">
        <v>677</v>
      </c>
      <c r="B660" t="s">
        <v>6310</v>
      </c>
      <c r="C660" t="s">
        <v>680</v>
      </c>
      <c r="D660" s="7">
        <v>45794.827881944446</v>
      </c>
      <c r="E660" t="s">
        <v>682</v>
      </c>
      <c r="F660" t="s">
        <v>11</v>
      </c>
      <c r="H660">
        <v>5</v>
      </c>
      <c r="I660" t="s">
        <v>683</v>
      </c>
      <c r="J660" t="s">
        <v>12</v>
      </c>
    </row>
    <row r="661" spans="1:10" x14ac:dyDescent="0.35">
      <c r="A661" t="s">
        <v>681</v>
      </c>
      <c r="B661" t="s">
        <v>6311</v>
      </c>
      <c r="C661" t="s">
        <v>684</v>
      </c>
      <c r="D661" s="7">
        <v>45795.355150462965</v>
      </c>
      <c r="E661" t="s">
        <v>666</v>
      </c>
      <c r="F661" t="s">
        <v>11</v>
      </c>
      <c r="H661">
        <v>4</v>
      </c>
      <c r="I661" t="s">
        <v>686</v>
      </c>
      <c r="J661" t="s">
        <v>12</v>
      </c>
    </row>
    <row r="662" spans="1:10" x14ac:dyDescent="0.35">
      <c r="A662" t="s">
        <v>685</v>
      </c>
      <c r="B662" t="s">
        <v>6312</v>
      </c>
      <c r="C662" t="s">
        <v>687</v>
      </c>
      <c r="D662" s="7">
        <v>45795.595520833333</v>
      </c>
      <c r="E662" t="s">
        <v>689</v>
      </c>
      <c r="F662" t="s">
        <v>11</v>
      </c>
      <c r="G662">
        <v>9</v>
      </c>
      <c r="H662">
        <v>3</v>
      </c>
      <c r="I662" t="s">
        <v>690</v>
      </c>
      <c r="J662" t="s">
        <v>12</v>
      </c>
    </row>
    <row r="663" spans="1:10" x14ac:dyDescent="0.35">
      <c r="A663" t="s">
        <v>688</v>
      </c>
      <c r="B663" t="s">
        <v>6313</v>
      </c>
      <c r="C663" t="s">
        <v>691</v>
      </c>
      <c r="D663" s="7">
        <v>45795.800347222219</v>
      </c>
      <c r="E663" t="s">
        <v>693</v>
      </c>
      <c r="F663" t="s">
        <v>11</v>
      </c>
      <c r="H663">
        <v>5</v>
      </c>
      <c r="I663" t="s">
        <v>694</v>
      </c>
      <c r="J663" t="s">
        <v>12</v>
      </c>
    </row>
    <row r="664" spans="1:10" x14ac:dyDescent="0.35">
      <c r="A664" t="s">
        <v>692</v>
      </c>
      <c r="B664" t="s">
        <v>6314</v>
      </c>
      <c r="C664" t="s">
        <v>695</v>
      </c>
      <c r="D664" s="7">
        <v>45795.973449074074</v>
      </c>
      <c r="E664" t="s">
        <v>697</v>
      </c>
      <c r="F664" t="s">
        <v>11</v>
      </c>
      <c r="H664">
        <v>5</v>
      </c>
      <c r="I664" t="s">
        <v>698</v>
      </c>
      <c r="J664" t="s">
        <v>12</v>
      </c>
    </row>
    <row r="665" spans="1:10" x14ac:dyDescent="0.35">
      <c r="A665" t="s">
        <v>696</v>
      </c>
      <c r="B665" t="s">
        <v>6315</v>
      </c>
      <c r="C665" t="s">
        <v>699</v>
      </c>
      <c r="D665" s="7">
        <v>45796.959317129629</v>
      </c>
      <c r="E665" t="s">
        <v>701</v>
      </c>
      <c r="F665" t="s">
        <v>11</v>
      </c>
      <c r="H665">
        <v>5</v>
      </c>
      <c r="I665" t="s">
        <v>702</v>
      </c>
      <c r="J665" t="s">
        <v>12</v>
      </c>
    </row>
    <row r="666" spans="1:10" x14ac:dyDescent="0.35">
      <c r="A666" t="s">
        <v>700</v>
      </c>
      <c r="B666" t="s">
        <v>6316</v>
      </c>
      <c r="C666" t="s">
        <v>703</v>
      </c>
      <c r="D666" s="7">
        <v>45797.21334490741</v>
      </c>
      <c r="E666" t="s">
        <v>705</v>
      </c>
      <c r="F666" t="s">
        <v>11</v>
      </c>
      <c r="H666">
        <v>4</v>
      </c>
      <c r="I666" t="s">
        <v>706</v>
      </c>
      <c r="J666" t="s">
        <v>12</v>
      </c>
    </row>
    <row r="667" spans="1:10" x14ac:dyDescent="0.35">
      <c r="A667" t="s">
        <v>704</v>
      </c>
      <c r="B667" t="s">
        <v>6317</v>
      </c>
      <c r="C667" t="s">
        <v>707</v>
      </c>
      <c r="D667" s="7">
        <v>45797.405902777777</v>
      </c>
      <c r="E667" t="s">
        <v>709</v>
      </c>
      <c r="F667" t="s">
        <v>11</v>
      </c>
      <c r="G667">
        <v>2</v>
      </c>
      <c r="H667">
        <v>4</v>
      </c>
      <c r="I667" t="s">
        <v>710</v>
      </c>
      <c r="J667" t="s">
        <v>12</v>
      </c>
    </row>
    <row r="668" spans="1:10" x14ac:dyDescent="0.35">
      <c r="A668" t="s">
        <v>708</v>
      </c>
      <c r="B668" t="s">
        <v>6318</v>
      </c>
      <c r="C668" t="s">
        <v>711</v>
      </c>
      <c r="D668" s="7">
        <v>45797.413761574076</v>
      </c>
      <c r="E668" t="s">
        <v>713</v>
      </c>
      <c r="F668" t="s">
        <v>11</v>
      </c>
      <c r="H668">
        <v>5</v>
      </c>
      <c r="I668" t="s">
        <v>714</v>
      </c>
      <c r="J668" t="s">
        <v>12</v>
      </c>
    </row>
    <row r="669" spans="1:10" x14ac:dyDescent="0.35">
      <c r="A669" t="s">
        <v>712</v>
      </c>
      <c r="B669" t="s">
        <v>6319</v>
      </c>
      <c r="C669" t="s">
        <v>715</v>
      </c>
      <c r="D669" s="7">
        <v>45798.152303240742</v>
      </c>
      <c r="E669" t="s">
        <v>717</v>
      </c>
      <c r="F669" t="s">
        <v>11</v>
      </c>
      <c r="G669">
        <v>46</v>
      </c>
      <c r="H669">
        <v>5</v>
      </c>
      <c r="I669" t="s">
        <v>718</v>
      </c>
      <c r="J669" t="s">
        <v>12</v>
      </c>
    </row>
    <row r="670" spans="1:10" x14ac:dyDescent="0.35">
      <c r="A670" t="s">
        <v>716</v>
      </c>
      <c r="B670" t="s">
        <v>6320</v>
      </c>
      <c r="C670" t="s">
        <v>2501</v>
      </c>
      <c r="D670" s="7">
        <v>45798.445104166669</v>
      </c>
      <c r="E670" t="s">
        <v>2503</v>
      </c>
      <c r="F670" t="s">
        <v>11</v>
      </c>
      <c r="H670">
        <v>5</v>
      </c>
      <c r="I670" t="s">
        <v>2504</v>
      </c>
      <c r="J670" t="s">
        <v>210</v>
      </c>
    </row>
    <row r="671" spans="1:10" x14ac:dyDescent="0.35">
      <c r="A671" t="s">
        <v>2502</v>
      </c>
      <c r="B671" t="s">
        <v>6321</v>
      </c>
      <c r="C671" t="s">
        <v>2505</v>
      </c>
      <c r="D671" s="7">
        <v>45798.501157407409</v>
      </c>
      <c r="E671" t="s">
        <v>2507</v>
      </c>
      <c r="F671" t="s">
        <v>11</v>
      </c>
      <c r="G671">
        <v>2</v>
      </c>
      <c r="H671">
        <v>3</v>
      </c>
      <c r="I671" t="s">
        <v>2508</v>
      </c>
      <c r="J671" t="s">
        <v>210</v>
      </c>
    </row>
    <row r="672" spans="1:10" x14ac:dyDescent="0.35">
      <c r="A672" t="s">
        <v>2506</v>
      </c>
      <c r="B672" t="s">
        <v>6322</v>
      </c>
      <c r="C672" t="s">
        <v>2509</v>
      </c>
      <c r="D672" s="7">
        <v>45798.585474537038</v>
      </c>
      <c r="E672" t="s">
        <v>2511</v>
      </c>
      <c r="F672" t="s">
        <v>11</v>
      </c>
      <c r="G672">
        <v>4</v>
      </c>
      <c r="H672">
        <v>5</v>
      </c>
      <c r="I672" t="s">
        <v>2512</v>
      </c>
      <c r="J672" t="s">
        <v>210</v>
      </c>
    </row>
    <row r="673" spans="1:10" x14ac:dyDescent="0.35">
      <c r="A673" t="s">
        <v>2510</v>
      </c>
      <c r="B673" t="s">
        <v>6323</v>
      </c>
      <c r="C673" t="s">
        <v>2513</v>
      </c>
      <c r="D673" s="7">
        <v>45798.659872685188</v>
      </c>
      <c r="E673" t="s">
        <v>2515</v>
      </c>
      <c r="F673" t="s">
        <v>11</v>
      </c>
      <c r="G673" t="s">
        <v>23</v>
      </c>
      <c r="H673">
        <v>5</v>
      </c>
      <c r="I673" t="s">
        <v>2516</v>
      </c>
      <c r="J673" t="s">
        <v>210</v>
      </c>
    </row>
    <row r="674" spans="1:10" x14ac:dyDescent="0.35">
      <c r="A674" t="s">
        <v>2514</v>
      </c>
      <c r="B674" t="s">
        <v>6324</v>
      </c>
      <c r="C674" t="s">
        <v>2517</v>
      </c>
      <c r="D674" s="7">
        <v>45798.967743055553</v>
      </c>
      <c r="E674" t="s">
        <v>47</v>
      </c>
      <c r="F674" t="s">
        <v>11</v>
      </c>
      <c r="H674">
        <v>5</v>
      </c>
      <c r="I674" t="s">
        <v>2519</v>
      </c>
      <c r="J674" t="s">
        <v>210</v>
      </c>
    </row>
    <row r="675" spans="1:10" x14ac:dyDescent="0.35">
      <c r="A675" t="s">
        <v>2518</v>
      </c>
      <c r="B675" t="s">
        <v>6325</v>
      </c>
      <c r="C675" t="s">
        <v>2520</v>
      </c>
      <c r="D675" s="7">
        <v>45799.449583333335</v>
      </c>
      <c r="E675" t="s">
        <v>2006</v>
      </c>
      <c r="F675" t="s">
        <v>11</v>
      </c>
      <c r="H675">
        <v>5</v>
      </c>
      <c r="I675" t="s">
        <v>2522</v>
      </c>
      <c r="J675" t="s">
        <v>210</v>
      </c>
    </row>
    <row r="676" spans="1:10" x14ac:dyDescent="0.35">
      <c r="A676" t="s">
        <v>2521</v>
      </c>
      <c r="B676" t="s">
        <v>6326</v>
      </c>
      <c r="C676" t="s">
        <v>2523</v>
      </c>
      <c r="D676" s="7">
        <v>45799.616597222222</v>
      </c>
      <c r="E676" t="s">
        <v>2525</v>
      </c>
      <c r="F676" t="s">
        <v>11</v>
      </c>
      <c r="H676">
        <v>3</v>
      </c>
      <c r="I676" t="s">
        <v>2526</v>
      </c>
      <c r="J676" t="s">
        <v>210</v>
      </c>
    </row>
    <row r="677" spans="1:10" x14ac:dyDescent="0.35">
      <c r="A677" t="s">
        <v>2524</v>
      </c>
      <c r="B677" t="s">
        <v>6327</v>
      </c>
      <c r="C677" t="s">
        <v>2527</v>
      </c>
      <c r="D677" s="7">
        <v>45799.686759259261</v>
      </c>
      <c r="E677" t="s">
        <v>2529</v>
      </c>
      <c r="F677" t="s">
        <v>11</v>
      </c>
      <c r="G677" t="s">
        <v>23</v>
      </c>
      <c r="H677">
        <v>2</v>
      </c>
      <c r="I677" t="s">
        <v>2530</v>
      </c>
      <c r="J677" t="s">
        <v>210</v>
      </c>
    </row>
    <row r="678" spans="1:10" x14ac:dyDescent="0.35">
      <c r="A678" t="s">
        <v>2528</v>
      </c>
      <c r="B678" t="s">
        <v>6328</v>
      </c>
      <c r="C678" t="s">
        <v>2531</v>
      </c>
      <c r="D678" s="7">
        <v>45799.69804398148</v>
      </c>
      <c r="E678" t="s">
        <v>2533</v>
      </c>
      <c r="F678" t="s">
        <v>11</v>
      </c>
      <c r="G678" t="s">
        <v>23</v>
      </c>
      <c r="H678">
        <v>3</v>
      </c>
      <c r="I678" t="s">
        <v>2534</v>
      </c>
      <c r="J678" t="s">
        <v>210</v>
      </c>
    </row>
    <row r="679" spans="1:10" x14ac:dyDescent="0.35">
      <c r="A679" t="s">
        <v>2532</v>
      </c>
      <c r="B679" t="s">
        <v>6329</v>
      </c>
      <c r="C679" t="s">
        <v>2535</v>
      </c>
      <c r="D679" s="7">
        <v>45800.084965277776</v>
      </c>
      <c r="E679" t="s">
        <v>2537</v>
      </c>
      <c r="F679" t="s">
        <v>11</v>
      </c>
      <c r="G679">
        <v>3</v>
      </c>
      <c r="H679">
        <v>1</v>
      </c>
      <c r="I679" t="s">
        <v>2538</v>
      </c>
      <c r="J679" t="s">
        <v>210</v>
      </c>
    </row>
    <row r="680" spans="1:10" x14ac:dyDescent="0.35">
      <c r="A680" t="s">
        <v>2536</v>
      </c>
      <c r="B680" t="s">
        <v>6330</v>
      </c>
      <c r="C680" t="s">
        <v>2539</v>
      </c>
      <c r="D680" s="7">
        <v>45801.264675925922</v>
      </c>
      <c r="E680" t="s">
        <v>2006</v>
      </c>
      <c r="F680" t="s">
        <v>11</v>
      </c>
      <c r="H680">
        <v>5</v>
      </c>
      <c r="I680" t="s">
        <v>2541</v>
      </c>
      <c r="J680" t="s">
        <v>210</v>
      </c>
    </row>
    <row r="681" spans="1:10" x14ac:dyDescent="0.35">
      <c r="A681" t="s">
        <v>2540</v>
      </c>
      <c r="B681" t="s">
        <v>6331</v>
      </c>
      <c r="C681" t="s">
        <v>2542</v>
      </c>
      <c r="D681" s="7">
        <v>45801.313321759262</v>
      </c>
      <c r="E681" t="s">
        <v>2006</v>
      </c>
      <c r="F681" t="s">
        <v>11</v>
      </c>
      <c r="G681" t="s">
        <v>23</v>
      </c>
      <c r="H681">
        <v>5</v>
      </c>
      <c r="I681" t="s">
        <v>357</v>
      </c>
      <c r="J681" t="s">
        <v>210</v>
      </c>
    </row>
    <row r="682" spans="1:10" x14ac:dyDescent="0.35">
      <c r="A682" t="s">
        <v>2543</v>
      </c>
      <c r="B682" t="s">
        <v>6332</v>
      </c>
      <c r="C682" t="s">
        <v>2544</v>
      </c>
      <c r="D682" s="7">
        <v>45801.38925925926</v>
      </c>
      <c r="E682" t="s">
        <v>2546</v>
      </c>
      <c r="H682">
        <v>2</v>
      </c>
      <c r="I682" t="s">
        <v>2547</v>
      </c>
      <c r="J682" t="s">
        <v>210</v>
      </c>
    </row>
    <row r="683" spans="1:10" x14ac:dyDescent="0.35">
      <c r="A683" t="s">
        <v>2545</v>
      </c>
      <c r="B683" t="s">
        <v>6333</v>
      </c>
      <c r="C683" t="s">
        <v>2548</v>
      </c>
      <c r="D683" s="7">
        <v>45801.510081018518</v>
      </c>
      <c r="E683" t="s">
        <v>2550</v>
      </c>
      <c r="H683">
        <v>1</v>
      </c>
      <c r="I683" t="s">
        <v>2551</v>
      </c>
      <c r="J683" t="s">
        <v>210</v>
      </c>
    </row>
    <row r="684" spans="1:10" x14ac:dyDescent="0.35">
      <c r="A684" t="s">
        <v>2549</v>
      </c>
      <c r="B684" t="s">
        <v>6334</v>
      </c>
      <c r="C684" t="s">
        <v>2552</v>
      </c>
      <c r="D684" s="7">
        <v>45801.764027777775</v>
      </c>
      <c r="E684" t="s">
        <v>2553</v>
      </c>
      <c r="F684" t="s">
        <v>11</v>
      </c>
      <c r="H684">
        <v>5</v>
      </c>
      <c r="I684" t="s">
        <v>2554</v>
      </c>
      <c r="J684" t="s">
        <v>210</v>
      </c>
    </row>
    <row r="685" spans="1:10" x14ac:dyDescent="0.35">
      <c r="B685" t="s">
        <v>6335</v>
      </c>
      <c r="C685" t="s">
        <v>2555</v>
      </c>
      <c r="D685" s="7">
        <v>45801.915451388886</v>
      </c>
      <c r="E685" t="s">
        <v>2556</v>
      </c>
      <c r="F685" t="s">
        <v>11</v>
      </c>
      <c r="H685">
        <v>5</v>
      </c>
      <c r="I685" t="s">
        <v>2557</v>
      </c>
      <c r="J685" t="s">
        <v>210</v>
      </c>
    </row>
    <row r="686" spans="1:10" x14ac:dyDescent="0.35">
      <c r="B686" t="s">
        <v>6336</v>
      </c>
      <c r="C686" t="s">
        <v>2558</v>
      </c>
      <c r="D686" s="7">
        <v>45803.022129629629</v>
      </c>
      <c r="E686" t="s">
        <v>2559</v>
      </c>
      <c r="F686" t="s">
        <v>11</v>
      </c>
      <c r="G686" t="s">
        <v>23</v>
      </c>
      <c r="H686">
        <v>5</v>
      </c>
      <c r="I686" t="s">
        <v>2560</v>
      </c>
      <c r="J686" t="s">
        <v>210</v>
      </c>
    </row>
    <row r="687" spans="1:10" x14ac:dyDescent="0.35">
      <c r="B687" t="s">
        <v>6337</v>
      </c>
      <c r="C687" t="s">
        <v>2561</v>
      </c>
      <c r="D687" s="7">
        <v>45803.213726851849</v>
      </c>
      <c r="E687" t="s">
        <v>2562</v>
      </c>
      <c r="F687" t="s">
        <v>11</v>
      </c>
      <c r="H687">
        <v>3</v>
      </c>
      <c r="I687" t="s">
        <v>2563</v>
      </c>
      <c r="J687" t="s">
        <v>210</v>
      </c>
    </row>
    <row r="688" spans="1:10" x14ac:dyDescent="0.35">
      <c r="B688" t="s">
        <v>6338</v>
      </c>
      <c r="C688" t="s">
        <v>2564</v>
      </c>
      <c r="D688" s="7">
        <v>45803.573831018519</v>
      </c>
      <c r="E688" t="s">
        <v>2565</v>
      </c>
      <c r="F688" t="s">
        <v>11</v>
      </c>
      <c r="G688" t="s">
        <v>23</v>
      </c>
      <c r="H688">
        <v>1</v>
      </c>
      <c r="I688" t="s">
        <v>2566</v>
      </c>
      <c r="J688" t="s">
        <v>210</v>
      </c>
    </row>
    <row r="689" spans="1:10" x14ac:dyDescent="0.35">
      <c r="B689" t="s">
        <v>6339</v>
      </c>
      <c r="C689" t="s">
        <v>2567</v>
      </c>
      <c r="D689" s="7">
        <v>45803.754756944443</v>
      </c>
      <c r="E689" t="s">
        <v>2569</v>
      </c>
      <c r="F689" t="s">
        <v>11</v>
      </c>
      <c r="H689">
        <v>5</v>
      </c>
      <c r="I689" t="s">
        <v>2570</v>
      </c>
      <c r="J689" t="s">
        <v>1072</v>
      </c>
    </row>
    <row r="690" spans="1:10" x14ac:dyDescent="0.35">
      <c r="A690" t="s">
        <v>2568</v>
      </c>
      <c r="B690" t="s">
        <v>6340</v>
      </c>
      <c r="C690" t="s">
        <v>2571</v>
      </c>
      <c r="D690" s="7">
        <v>45804.493854166663</v>
      </c>
      <c r="E690" t="s">
        <v>2573</v>
      </c>
      <c r="F690" t="s">
        <v>11</v>
      </c>
      <c r="H690">
        <v>5</v>
      </c>
      <c r="I690" t="s">
        <v>2574</v>
      </c>
      <c r="J690" t="s">
        <v>1072</v>
      </c>
    </row>
    <row r="691" spans="1:10" x14ac:dyDescent="0.35">
      <c r="A691" t="s">
        <v>2572</v>
      </c>
      <c r="B691" t="s">
        <v>6341</v>
      </c>
      <c r="C691" t="s">
        <v>2575</v>
      </c>
      <c r="D691" s="7">
        <v>45805.008171296293</v>
      </c>
      <c r="E691" t="s">
        <v>2577</v>
      </c>
      <c r="F691" t="s">
        <v>11</v>
      </c>
      <c r="H691">
        <v>5</v>
      </c>
      <c r="I691" t="s">
        <v>2578</v>
      </c>
      <c r="J691" t="s">
        <v>1072</v>
      </c>
    </row>
    <row r="692" spans="1:10" x14ac:dyDescent="0.35">
      <c r="A692" t="s">
        <v>2576</v>
      </c>
      <c r="B692" t="s">
        <v>6342</v>
      </c>
      <c r="C692" t="s">
        <v>2579</v>
      </c>
      <c r="D692" s="7">
        <v>45805.178553240738</v>
      </c>
      <c r="E692" t="s">
        <v>2581</v>
      </c>
      <c r="F692" t="s">
        <v>11</v>
      </c>
      <c r="H692">
        <v>4</v>
      </c>
      <c r="I692" t="s">
        <v>2582</v>
      </c>
      <c r="J692" t="s">
        <v>1072</v>
      </c>
    </row>
    <row r="693" spans="1:10" x14ac:dyDescent="0.35">
      <c r="A693" t="s">
        <v>2580</v>
      </c>
      <c r="B693" t="s">
        <v>6343</v>
      </c>
      <c r="C693" t="s">
        <v>2583</v>
      </c>
      <c r="D693" s="7">
        <v>45805.184837962966</v>
      </c>
      <c r="E693" t="s">
        <v>2585</v>
      </c>
      <c r="F693" t="s">
        <v>11</v>
      </c>
      <c r="G693" t="s">
        <v>23</v>
      </c>
      <c r="H693">
        <v>1</v>
      </c>
      <c r="I693" t="s">
        <v>2586</v>
      </c>
      <c r="J693" t="s">
        <v>1072</v>
      </c>
    </row>
    <row r="694" spans="1:10" x14ac:dyDescent="0.35">
      <c r="A694" t="s">
        <v>2584</v>
      </c>
      <c r="B694" t="s">
        <v>6344</v>
      </c>
      <c r="C694" t="s">
        <v>2587</v>
      </c>
      <c r="D694" s="7">
        <v>45805.229328703703</v>
      </c>
      <c r="E694" t="s">
        <v>2588</v>
      </c>
      <c r="F694" t="s">
        <v>11</v>
      </c>
      <c r="H694">
        <v>5</v>
      </c>
      <c r="I694" t="s">
        <v>2589</v>
      </c>
      <c r="J694" t="s">
        <v>1072</v>
      </c>
    </row>
    <row r="695" spans="1:10" x14ac:dyDescent="0.35">
      <c r="B695" t="s">
        <v>6345</v>
      </c>
      <c r="C695" t="s">
        <v>2590</v>
      </c>
      <c r="D695" s="7">
        <v>45805.238009259258</v>
      </c>
      <c r="E695" t="s">
        <v>2591</v>
      </c>
      <c r="F695" t="s">
        <v>11</v>
      </c>
      <c r="G695" t="s">
        <v>23</v>
      </c>
      <c r="H695">
        <v>5</v>
      </c>
      <c r="I695" t="s">
        <v>2592</v>
      </c>
      <c r="J695" t="s">
        <v>1072</v>
      </c>
    </row>
    <row r="696" spans="1:10" x14ac:dyDescent="0.35">
      <c r="B696" t="s">
        <v>6346</v>
      </c>
      <c r="C696" t="s">
        <v>542</v>
      </c>
      <c r="D696" s="7">
        <v>45805.245416666665</v>
      </c>
      <c r="E696" t="s">
        <v>2593</v>
      </c>
      <c r="F696" t="s">
        <v>11</v>
      </c>
      <c r="H696">
        <v>5</v>
      </c>
      <c r="I696" t="s">
        <v>2594</v>
      </c>
      <c r="J696" t="s">
        <v>1072</v>
      </c>
    </row>
    <row r="697" spans="1:10" x14ac:dyDescent="0.35">
      <c r="B697" t="s">
        <v>6347</v>
      </c>
      <c r="C697" t="s">
        <v>2595</v>
      </c>
      <c r="D697" s="7">
        <v>45805.365868055553</v>
      </c>
      <c r="E697" t="s">
        <v>2596</v>
      </c>
      <c r="F697" t="s">
        <v>11</v>
      </c>
      <c r="H697">
        <v>5</v>
      </c>
      <c r="I697" t="s">
        <v>2597</v>
      </c>
      <c r="J697" t="s">
        <v>1072</v>
      </c>
    </row>
    <row r="698" spans="1:10" x14ac:dyDescent="0.35">
      <c r="B698" t="s">
        <v>6348</v>
      </c>
      <c r="C698" t="s">
        <v>2598</v>
      </c>
      <c r="D698" s="7">
        <v>45805.549120370371</v>
      </c>
      <c r="E698" t="s">
        <v>2599</v>
      </c>
      <c r="F698" t="s">
        <v>11</v>
      </c>
      <c r="H698">
        <v>4</v>
      </c>
      <c r="I698" t="s">
        <v>2600</v>
      </c>
      <c r="J698" t="s">
        <v>1072</v>
      </c>
    </row>
    <row r="699" spans="1:10" x14ac:dyDescent="0.35">
      <c r="B699" t="s">
        <v>6349</v>
      </c>
      <c r="C699" t="s">
        <v>2601</v>
      </c>
      <c r="D699" s="7">
        <v>45805.581006944441</v>
      </c>
      <c r="E699" t="s">
        <v>2602</v>
      </c>
      <c r="F699" t="s">
        <v>11</v>
      </c>
      <c r="H699">
        <v>5</v>
      </c>
      <c r="I699" t="s">
        <v>2603</v>
      </c>
      <c r="J699" t="s">
        <v>1072</v>
      </c>
    </row>
    <row r="700" spans="1:10" x14ac:dyDescent="0.35">
      <c r="B700" t="s">
        <v>6350</v>
      </c>
      <c r="C700" t="s">
        <v>2604</v>
      </c>
      <c r="D700" s="7">
        <v>45805.626377314817</v>
      </c>
      <c r="E700" t="s">
        <v>2605</v>
      </c>
      <c r="F700" t="s">
        <v>11</v>
      </c>
      <c r="H700">
        <v>5</v>
      </c>
      <c r="I700" t="s">
        <v>2606</v>
      </c>
      <c r="J700" t="s">
        <v>1072</v>
      </c>
    </row>
    <row r="701" spans="1:10" x14ac:dyDescent="0.35">
      <c r="B701" t="s">
        <v>6351</v>
      </c>
      <c r="C701" t="s">
        <v>2607</v>
      </c>
      <c r="D701" s="7">
        <v>45805.724166666667</v>
      </c>
      <c r="E701" t="s">
        <v>2608</v>
      </c>
      <c r="F701" t="s">
        <v>11</v>
      </c>
      <c r="H701">
        <v>5</v>
      </c>
      <c r="I701" t="s">
        <v>2609</v>
      </c>
      <c r="J701" t="s">
        <v>1072</v>
      </c>
    </row>
    <row r="702" spans="1:10" x14ac:dyDescent="0.35">
      <c r="B702" t="s">
        <v>6352</v>
      </c>
      <c r="C702" t="s">
        <v>2610</v>
      </c>
      <c r="D702" s="7">
        <v>45805.725335648145</v>
      </c>
      <c r="E702" t="s">
        <v>2611</v>
      </c>
      <c r="F702" t="s">
        <v>11</v>
      </c>
      <c r="H702">
        <v>5</v>
      </c>
      <c r="I702" t="s">
        <v>2612</v>
      </c>
      <c r="J702" t="s">
        <v>1072</v>
      </c>
    </row>
    <row r="703" spans="1:10" x14ac:dyDescent="0.35">
      <c r="B703" t="s">
        <v>6353</v>
      </c>
      <c r="C703" t="s">
        <v>2613</v>
      </c>
      <c r="D703" s="7">
        <v>45806.055486111109</v>
      </c>
      <c r="E703" t="s">
        <v>2614</v>
      </c>
      <c r="F703" t="s">
        <v>11</v>
      </c>
      <c r="H703">
        <v>5</v>
      </c>
      <c r="I703" t="s">
        <v>2615</v>
      </c>
      <c r="J703" t="s">
        <v>1072</v>
      </c>
    </row>
    <row r="704" spans="1:10" x14ac:dyDescent="0.35">
      <c r="B704" t="s">
        <v>6354</v>
      </c>
      <c r="C704" t="s">
        <v>2616</v>
      </c>
      <c r="D704" s="7">
        <v>45806.107199074075</v>
      </c>
      <c r="E704" t="s">
        <v>2617</v>
      </c>
      <c r="F704" t="s">
        <v>11</v>
      </c>
      <c r="H704">
        <v>4</v>
      </c>
      <c r="I704" t="s">
        <v>2618</v>
      </c>
      <c r="J704" t="s">
        <v>1072</v>
      </c>
    </row>
    <row r="705" spans="1:10" x14ac:dyDescent="0.35">
      <c r="B705" t="s">
        <v>6355</v>
      </c>
      <c r="C705" t="s">
        <v>2619</v>
      </c>
      <c r="D705" s="7">
        <v>45806.206226851849</v>
      </c>
      <c r="E705" t="s">
        <v>2620</v>
      </c>
      <c r="F705" t="s">
        <v>11</v>
      </c>
      <c r="H705">
        <v>5</v>
      </c>
      <c r="I705" t="s">
        <v>2620</v>
      </c>
      <c r="J705" t="s">
        <v>1072</v>
      </c>
    </row>
    <row r="706" spans="1:10" x14ac:dyDescent="0.35">
      <c r="B706" t="s">
        <v>6356</v>
      </c>
      <c r="C706" t="s">
        <v>2621</v>
      </c>
      <c r="D706" s="7">
        <v>45806.564467592594</v>
      </c>
      <c r="E706" t="s">
        <v>2622</v>
      </c>
      <c r="F706" t="s">
        <v>11</v>
      </c>
      <c r="H706">
        <v>5</v>
      </c>
      <c r="I706" t="s">
        <v>2623</v>
      </c>
      <c r="J706" t="s">
        <v>1072</v>
      </c>
    </row>
    <row r="707" spans="1:10" x14ac:dyDescent="0.35">
      <c r="B707" t="s">
        <v>6357</v>
      </c>
      <c r="C707" t="s">
        <v>2624</v>
      </c>
      <c r="D707" s="7">
        <v>45806.565462962964</v>
      </c>
      <c r="E707" t="s">
        <v>2625</v>
      </c>
      <c r="F707" t="s">
        <v>11</v>
      </c>
      <c r="H707">
        <v>5</v>
      </c>
      <c r="I707" t="s">
        <v>2626</v>
      </c>
      <c r="J707" t="s">
        <v>1072</v>
      </c>
    </row>
    <row r="708" spans="1:10" x14ac:dyDescent="0.35">
      <c r="B708" t="s">
        <v>6358</v>
      </c>
      <c r="C708" t="s">
        <v>2627</v>
      </c>
      <c r="D708" s="7">
        <v>45806.731122685182</v>
      </c>
      <c r="E708" t="s">
        <v>2628</v>
      </c>
      <c r="F708" t="s">
        <v>11</v>
      </c>
      <c r="H708">
        <v>5</v>
      </c>
      <c r="I708" t="s">
        <v>2629</v>
      </c>
      <c r="J708" t="s">
        <v>1072</v>
      </c>
    </row>
    <row r="709" spans="1:10" x14ac:dyDescent="0.35">
      <c r="B709" t="s">
        <v>6359</v>
      </c>
      <c r="C709" t="s">
        <v>2630</v>
      </c>
      <c r="D709" s="7">
        <v>45806.756145833337</v>
      </c>
      <c r="E709" t="s">
        <v>2632</v>
      </c>
      <c r="F709" t="s">
        <v>11</v>
      </c>
      <c r="G709">
        <v>20</v>
      </c>
      <c r="H709">
        <v>5</v>
      </c>
      <c r="I709" t="s">
        <v>2633</v>
      </c>
      <c r="J709" t="s">
        <v>53</v>
      </c>
    </row>
    <row r="710" spans="1:10" x14ac:dyDescent="0.35">
      <c r="A710" t="s">
        <v>2631</v>
      </c>
      <c r="B710" t="s">
        <v>6360</v>
      </c>
      <c r="C710" t="s">
        <v>2634</v>
      </c>
      <c r="D710" s="7">
        <v>45806.970023148147</v>
      </c>
      <c r="E710" t="s">
        <v>2636</v>
      </c>
      <c r="F710" t="s">
        <v>11</v>
      </c>
      <c r="H710">
        <v>5</v>
      </c>
      <c r="I710" t="s">
        <v>2637</v>
      </c>
      <c r="J710" t="s">
        <v>53</v>
      </c>
    </row>
    <row r="711" spans="1:10" x14ac:dyDescent="0.35">
      <c r="A711" t="s">
        <v>2635</v>
      </c>
      <c r="B711" t="s">
        <v>6361</v>
      </c>
      <c r="C711" t="s">
        <v>2638</v>
      </c>
      <c r="D711" s="7">
        <v>45807.122442129628</v>
      </c>
      <c r="E711" t="s">
        <v>2640</v>
      </c>
      <c r="F711" t="s">
        <v>11</v>
      </c>
      <c r="G711">
        <v>3</v>
      </c>
      <c r="H711">
        <v>4</v>
      </c>
      <c r="I711" t="s">
        <v>2641</v>
      </c>
      <c r="J711" t="s">
        <v>53</v>
      </c>
    </row>
    <row r="712" spans="1:10" x14ac:dyDescent="0.35">
      <c r="A712" t="s">
        <v>2639</v>
      </c>
      <c r="B712" t="s">
        <v>6362</v>
      </c>
      <c r="C712" t="s">
        <v>2642</v>
      </c>
      <c r="D712" s="7">
        <v>45807.400034722225</v>
      </c>
      <c r="E712" t="s">
        <v>2644</v>
      </c>
      <c r="F712" t="s">
        <v>11</v>
      </c>
      <c r="G712">
        <v>5</v>
      </c>
      <c r="H712">
        <v>5</v>
      </c>
      <c r="I712" t="s">
        <v>2645</v>
      </c>
      <c r="J712" t="s">
        <v>53</v>
      </c>
    </row>
    <row r="713" spans="1:10" x14ac:dyDescent="0.35">
      <c r="A713" t="s">
        <v>2643</v>
      </c>
      <c r="B713" t="s">
        <v>6363</v>
      </c>
      <c r="C713" t="s">
        <v>2646</v>
      </c>
      <c r="D713" s="7">
        <v>45807.428796296299</v>
      </c>
      <c r="E713" t="s">
        <v>2648</v>
      </c>
      <c r="F713" t="s">
        <v>11</v>
      </c>
      <c r="G713">
        <v>524</v>
      </c>
      <c r="H713">
        <v>5</v>
      </c>
      <c r="I713" t="s">
        <v>2649</v>
      </c>
      <c r="J713" t="s">
        <v>53</v>
      </c>
    </row>
    <row r="714" spans="1:10" x14ac:dyDescent="0.35">
      <c r="A714" t="s">
        <v>2647</v>
      </c>
      <c r="B714" t="s">
        <v>6364</v>
      </c>
      <c r="C714" t="s">
        <v>2650</v>
      </c>
      <c r="D714" s="7">
        <v>45807.595057870371</v>
      </c>
      <c r="E714" t="s">
        <v>2652</v>
      </c>
      <c r="F714" t="s">
        <v>11</v>
      </c>
      <c r="G714">
        <v>2</v>
      </c>
      <c r="H714">
        <v>1</v>
      </c>
      <c r="I714" t="s">
        <v>2653</v>
      </c>
      <c r="J714" t="s">
        <v>53</v>
      </c>
    </row>
    <row r="715" spans="1:10" x14ac:dyDescent="0.35">
      <c r="A715" t="s">
        <v>2651</v>
      </c>
      <c r="B715" t="s">
        <v>6365</v>
      </c>
      <c r="C715" t="s">
        <v>2654</v>
      </c>
      <c r="D715" s="7">
        <v>45807.938113425924</v>
      </c>
      <c r="E715" t="s">
        <v>2656</v>
      </c>
      <c r="F715" t="s">
        <v>11</v>
      </c>
      <c r="G715">
        <v>116</v>
      </c>
      <c r="H715">
        <v>5</v>
      </c>
      <c r="I715" t="s">
        <v>2657</v>
      </c>
      <c r="J715" t="s">
        <v>53</v>
      </c>
    </row>
    <row r="716" spans="1:10" x14ac:dyDescent="0.35">
      <c r="A716" t="s">
        <v>2655</v>
      </c>
      <c r="B716" t="s">
        <v>6366</v>
      </c>
      <c r="C716" t="s">
        <v>2658</v>
      </c>
      <c r="D716" s="7">
        <v>45809.017152777778</v>
      </c>
      <c r="E716" t="s">
        <v>2660</v>
      </c>
      <c r="F716" t="s">
        <v>11</v>
      </c>
      <c r="G716">
        <v>413</v>
      </c>
      <c r="H716">
        <v>5</v>
      </c>
      <c r="I716" t="s">
        <v>2661</v>
      </c>
      <c r="J716" t="s">
        <v>53</v>
      </c>
    </row>
    <row r="717" spans="1:10" x14ac:dyDescent="0.35">
      <c r="A717" t="s">
        <v>2659</v>
      </c>
      <c r="B717" t="s">
        <v>6367</v>
      </c>
      <c r="C717" t="s">
        <v>198</v>
      </c>
      <c r="D717" s="7">
        <v>45809.257789351854</v>
      </c>
      <c r="E717" t="s">
        <v>2663</v>
      </c>
      <c r="F717" t="s">
        <v>11</v>
      </c>
      <c r="G717">
        <v>114</v>
      </c>
      <c r="H717">
        <v>4</v>
      </c>
      <c r="I717" t="s">
        <v>2664</v>
      </c>
      <c r="J717" t="s">
        <v>53</v>
      </c>
    </row>
    <row r="718" spans="1:10" x14ac:dyDescent="0.35">
      <c r="A718" t="s">
        <v>2662</v>
      </c>
      <c r="B718" t="s">
        <v>6368</v>
      </c>
      <c r="C718" t="s">
        <v>2665</v>
      </c>
      <c r="D718" s="7">
        <v>45809.455787037034</v>
      </c>
      <c r="E718" t="s">
        <v>2667</v>
      </c>
      <c r="F718" t="s">
        <v>11</v>
      </c>
      <c r="G718">
        <v>723</v>
      </c>
      <c r="H718">
        <v>3</v>
      </c>
      <c r="I718" t="s">
        <v>2668</v>
      </c>
      <c r="J718" t="s">
        <v>53</v>
      </c>
    </row>
    <row r="719" spans="1:10" x14ac:dyDescent="0.35">
      <c r="A719" t="s">
        <v>2666</v>
      </c>
      <c r="B719" t="s">
        <v>6369</v>
      </c>
      <c r="C719" t="s">
        <v>2669</v>
      </c>
      <c r="D719" s="7">
        <v>45809.624768518515</v>
      </c>
      <c r="E719" t="s">
        <v>2671</v>
      </c>
      <c r="F719" t="s">
        <v>11</v>
      </c>
      <c r="G719" t="s">
        <v>23</v>
      </c>
      <c r="H719">
        <v>4</v>
      </c>
      <c r="I719" t="s">
        <v>2672</v>
      </c>
      <c r="J719" t="s">
        <v>53</v>
      </c>
    </row>
    <row r="720" spans="1:10" x14ac:dyDescent="0.35">
      <c r="A720" t="s">
        <v>2670</v>
      </c>
      <c r="B720" t="s">
        <v>6370</v>
      </c>
      <c r="C720" t="s">
        <v>2673</v>
      </c>
      <c r="D720" s="7">
        <v>45811.022280092591</v>
      </c>
      <c r="E720" t="s">
        <v>27</v>
      </c>
      <c r="F720" t="s">
        <v>11</v>
      </c>
      <c r="H720">
        <v>4</v>
      </c>
      <c r="I720" t="s">
        <v>2675</v>
      </c>
      <c r="J720" t="s">
        <v>53</v>
      </c>
    </row>
    <row r="721" spans="1:10" x14ac:dyDescent="0.35">
      <c r="A721" t="s">
        <v>2674</v>
      </c>
      <c r="B721" t="s">
        <v>6371</v>
      </c>
      <c r="C721" t="s">
        <v>2676</v>
      </c>
      <c r="D721" s="7">
        <v>45811.648182870369</v>
      </c>
      <c r="E721" t="s">
        <v>2678</v>
      </c>
      <c r="F721" t="s">
        <v>11</v>
      </c>
      <c r="H721">
        <v>4</v>
      </c>
      <c r="I721" t="s">
        <v>2679</v>
      </c>
      <c r="J721" t="s">
        <v>53</v>
      </c>
    </row>
    <row r="722" spans="1:10" x14ac:dyDescent="0.35">
      <c r="A722" t="s">
        <v>2677</v>
      </c>
      <c r="B722" t="s">
        <v>6372</v>
      </c>
      <c r="C722" t="s">
        <v>2680</v>
      </c>
      <c r="D722" s="7">
        <v>45811.707974537036</v>
      </c>
      <c r="E722" t="s">
        <v>2682</v>
      </c>
      <c r="F722" t="s">
        <v>11</v>
      </c>
      <c r="H722">
        <v>4</v>
      </c>
      <c r="I722" t="s">
        <v>2683</v>
      </c>
      <c r="J722" t="s">
        <v>53</v>
      </c>
    </row>
    <row r="723" spans="1:10" x14ac:dyDescent="0.35">
      <c r="A723" t="s">
        <v>2681</v>
      </c>
      <c r="B723" t="s">
        <v>6373</v>
      </c>
      <c r="C723" t="s">
        <v>2684</v>
      </c>
      <c r="D723" s="7">
        <v>45811.715694444443</v>
      </c>
      <c r="E723" t="s">
        <v>2686</v>
      </c>
      <c r="F723" t="s">
        <v>11</v>
      </c>
      <c r="H723">
        <v>4</v>
      </c>
      <c r="I723" t="s">
        <v>2687</v>
      </c>
      <c r="J723" t="s">
        <v>53</v>
      </c>
    </row>
    <row r="724" spans="1:10" x14ac:dyDescent="0.35">
      <c r="A724" t="s">
        <v>2685</v>
      </c>
      <c r="B724" t="s">
        <v>6374</v>
      </c>
      <c r="C724" t="s">
        <v>2688</v>
      </c>
      <c r="D724" s="7">
        <v>45812.045300925929</v>
      </c>
      <c r="E724" t="s">
        <v>2690</v>
      </c>
      <c r="F724" t="s">
        <v>11</v>
      </c>
      <c r="H724">
        <v>4</v>
      </c>
      <c r="I724" t="s">
        <v>2691</v>
      </c>
      <c r="J724" t="s">
        <v>53</v>
      </c>
    </row>
    <row r="725" spans="1:10" x14ac:dyDescent="0.35">
      <c r="A725" t="s">
        <v>2689</v>
      </c>
      <c r="B725" t="s">
        <v>6375</v>
      </c>
      <c r="C725" t="s">
        <v>2692</v>
      </c>
      <c r="D725" s="7">
        <v>45812.367210648146</v>
      </c>
      <c r="E725" t="s">
        <v>27</v>
      </c>
      <c r="F725" t="s">
        <v>11</v>
      </c>
      <c r="H725">
        <v>4</v>
      </c>
      <c r="I725" t="s">
        <v>2694</v>
      </c>
      <c r="J725" t="s">
        <v>53</v>
      </c>
    </row>
    <row r="726" spans="1:10" x14ac:dyDescent="0.35">
      <c r="A726" t="s">
        <v>2693</v>
      </c>
      <c r="B726" t="s">
        <v>6376</v>
      </c>
      <c r="C726" t="s">
        <v>2695</v>
      </c>
      <c r="D726" s="7">
        <v>45812.748831018522</v>
      </c>
      <c r="E726" t="s">
        <v>2697</v>
      </c>
      <c r="F726" t="s">
        <v>11</v>
      </c>
      <c r="H726">
        <v>4</v>
      </c>
      <c r="I726" t="s">
        <v>2698</v>
      </c>
      <c r="J726" t="s">
        <v>53</v>
      </c>
    </row>
    <row r="727" spans="1:10" x14ac:dyDescent="0.35">
      <c r="A727" t="s">
        <v>2696</v>
      </c>
      <c r="B727" t="s">
        <v>6377</v>
      </c>
      <c r="C727" t="s">
        <v>2699</v>
      </c>
      <c r="D727" s="7">
        <v>45812.953229166669</v>
      </c>
      <c r="E727" t="s">
        <v>2701</v>
      </c>
      <c r="F727" t="s">
        <v>11</v>
      </c>
      <c r="H727">
        <v>4</v>
      </c>
      <c r="I727" t="s">
        <v>2702</v>
      </c>
      <c r="J727" t="s">
        <v>53</v>
      </c>
    </row>
    <row r="728" spans="1:10" x14ac:dyDescent="0.35">
      <c r="A728" t="s">
        <v>2700</v>
      </c>
      <c r="B728" t="s">
        <v>6378</v>
      </c>
      <c r="C728" t="s">
        <v>2703</v>
      </c>
      <c r="D728" s="7">
        <v>45813.111770833333</v>
      </c>
      <c r="E728" t="s">
        <v>2705</v>
      </c>
      <c r="F728" t="s">
        <v>11</v>
      </c>
      <c r="H728">
        <v>5</v>
      </c>
      <c r="I728" t="s">
        <v>2706</v>
      </c>
      <c r="J728" t="s">
        <v>53</v>
      </c>
    </row>
    <row r="729" spans="1:10" x14ac:dyDescent="0.35">
      <c r="A729" t="s">
        <v>2704</v>
      </c>
      <c r="B729" t="s">
        <v>6379</v>
      </c>
      <c r="C729" t="s">
        <v>2707</v>
      </c>
      <c r="D729" s="7">
        <v>45813.209768518522</v>
      </c>
      <c r="E729" t="s">
        <v>2709</v>
      </c>
      <c r="F729" t="s">
        <v>11</v>
      </c>
      <c r="H729">
        <v>5</v>
      </c>
      <c r="I729" t="s">
        <v>2710</v>
      </c>
      <c r="J729" t="s">
        <v>53</v>
      </c>
    </row>
    <row r="730" spans="1:10" x14ac:dyDescent="0.35">
      <c r="A730" t="s">
        <v>2708</v>
      </c>
      <c r="B730" t="s">
        <v>6380</v>
      </c>
      <c r="C730" t="s">
        <v>542</v>
      </c>
      <c r="D730" s="7">
        <v>45813.219687500001</v>
      </c>
      <c r="E730" t="s">
        <v>2712</v>
      </c>
      <c r="F730" t="s">
        <v>11</v>
      </c>
      <c r="G730" t="s">
        <v>23</v>
      </c>
      <c r="H730">
        <v>4</v>
      </c>
      <c r="I730" t="s">
        <v>2713</v>
      </c>
      <c r="J730" t="s">
        <v>53</v>
      </c>
    </row>
    <row r="731" spans="1:10" x14ac:dyDescent="0.35">
      <c r="A731" t="s">
        <v>2711</v>
      </c>
      <c r="B731" t="s">
        <v>6381</v>
      </c>
      <c r="C731" t="s">
        <v>2714</v>
      </c>
      <c r="D731" s="7">
        <v>45813.520219907405</v>
      </c>
      <c r="E731" t="s">
        <v>1280</v>
      </c>
      <c r="F731" t="s">
        <v>11</v>
      </c>
      <c r="H731">
        <v>4</v>
      </c>
      <c r="I731" t="s">
        <v>2716</v>
      </c>
      <c r="J731" t="s">
        <v>53</v>
      </c>
    </row>
    <row r="732" spans="1:10" x14ac:dyDescent="0.35">
      <c r="A732" t="s">
        <v>2715</v>
      </c>
      <c r="B732" t="s">
        <v>6382</v>
      </c>
      <c r="C732" t="s">
        <v>2717</v>
      </c>
      <c r="D732" s="7">
        <v>45813.619328703702</v>
      </c>
      <c r="E732" t="s">
        <v>2719</v>
      </c>
      <c r="F732" t="s">
        <v>11</v>
      </c>
      <c r="G732" t="s">
        <v>23</v>
      </c>
      <c r="H732">
        <v>4</v>
      </c>
      <c r="I732" t="s">
        <v>2720</v>
      </c>
      <c r="J732" t="s">
        <v>53</v>
      </c>
    </row>
    <row r="733" spans="1:10" x14ac:dyDescent="0.35">
      <c r="A733" t="s">
        <v>2718</v>
      </c>
      <c r="B733" t="s">
        <v>6383</v>
      </c>
      <c r="C733" t="s">
        <v>2721</v>
      </c>
      <c r="D733" s="7">
        <v>45813.748599537037</v>
      </c>
      <c r="E733" t="s">
        <v>2723</v>
      </c>
      <c r="F733" t="s">
        <v>11</v>
      </c>
      <c r="G733">
        <v>6</v>
      </c>
      <c r="H733">
        <v>5</v>
      </c>
      <c r="I733" t="s">
        <v>2724</v>
      </c>
      <c r="J733" t="s">
        <v>53</v>
      </c>
    </row>
    <row r="734" spans="1:10" x14ac:dyDescent="0.35">
      <c r="A734" t="s">
        <v>2722</v>
      </c>
      <c r="B734" t="s">
        <v>6384</v>
      </c>
      <c r="C734" t="s">
        <v>2725</v>
      </c>
      <c r="D734" s="7">
        <v>45813.796944444446</v>
      </c>
      <c r="E734" t="s">
        <v>2727</v>
      </c>
      <c r="F734" t="s">
        <v>11</v>
      </c>
      <c r="G734">
        <v>32</v>
      </c>
      <c r="H734">
        <v>4</v>
      </c>
      <c r="I734" t="s">
        <v>2728</v>
      </c>
      <c r="J734" t="s">
        <v>53</v>
      </c>
    </row>
    <row r="735" spans="1:10" x14ac:dyDescent="0.35">
      <c r="A735" t="s">
        <v>2726</v>
      </c>
      <c r="B735" t="s">
        <v>6385</v>
      </c>
      <c r="C735" t="s">
        <v>804</v>
      </c>
      <c r="D735" s="7">
        <v>45814.276805555557</v>
      </c>
      <c r="E735" t="s">
        <v>2730</v>
      </c>
      <c r="F735" t="s">
        <v>11</v>
      </c>
      <c r="H735">
        <v>5</v>
      </c>
      <c r="I735" t="s">
        <v>2731</v>
      </c>
      <c r="J735" t="s">
        <v>53</v>
      </c>
    </row>
    <row r="736" spans="1:10" x14ac:dyDescent="0.35">
      <c r="A736" t="s">
        <v>2729</v>
      </c>
      <c r="B736" t="s">
        <v>6386</v>
      </c>
      <c r="C736" t="s">
        <v>2732</v>
      </c>
      <c r="D736" s="7">
        <v>45814.318796296298</v>
      </c>
      <c r="E736" t="s">
        <v>2734</v>
      </c>
      <c r="F736" t="s">
        <v>11</v>
      </c>
      <c r="H736">
        <v>5</v>
      </c>
      <c r="I736" t="s">
        <v>2735</v>
      </c>
      <c r="J736" t="s">
        <v>53</v>
      </c>
    </row>
    <row r="737" spans="1:10" x14ac:dyDescent="0.35">
      <c r="A737" t="s">
        <v>2733</v>
      </c>
      <c r="B737" t="s">
        <v>6387</v>
      </c>
      <c r="C737" t="s">
        <v>2736</v>
      </c>
      <c r="D737" s="7">
        <v>45814.362592592595</v>
      </c>
      <c r="E737" t="s">
        <v>2738</v>
      </c>
      <c r="F737" t="s">
        <v>11</v>
      </c>
      <c r="G737">
        <v>21</v>
      </c>
      <c r="H737">
        <v>4</v>
      </c>
      <c r="I737" t="s">
        <v>2739</v>
      </c>
      <c r="J737" t="s">
        <v>53</v>
      </c>
    </row>
    <row r="738" spans="1:10" x14ac:dyDescent="0.35">
      <c r="A738" t="s">
        <v>2737</v>
      </c>
      <c r="B738" t="s">
        <v>6388</v>
      </c>
      <c r="C738" t="s">
        <v>2740</v>
      </c>
      <c r="D738" s="7">
        <v>45814.810868055552</v>
      </c>
      <c r="E738" t="s">
        <v>2742</v>
      </c>
      <c r="F738" t="s">
        <v>11</v>
      </c>
      <c r="H738">
        <v>3</v>
      </c>
      <c r="I738" t="s">
        <v>2743</v>
      </c>
      <c r="J738" t="s">
        <v>53</v>
      </c>
    </row>
    <row r="739" spans="1:10" x14ac:dyDescent="0.35">
      <c r="A739" t="s">
        <v>2741</v>
      </c>
      <c r="B739" t="s">
        <v>6389</v>
      </c>
      <c r="C739" t="s">
        <v>2744</v>
      </c>
      <c r="D739" s="7">
        <v>45814.96601851852</v>
      </c>
      <c r="E739" t="s">
        <v>2746</v>
      </c>
      <c r="F739" t="s">
        <v>11</v>
      </c>
      <c r="H739">
        <v>4</v>
      </c>
      <c r="I739" t="s">
        <v>2747</v>
      </c>
      <c r="J739" t="s">
        <v>53</v>
      </c>
    </row>
    <row r="740" spans="1:10" x14ac:dyDescent="0.35">
      <c r="A740" t="s">
        <v>2745</v>
      </c>
      <c r="B740" t="s">
        <v>6390</v>
      </c>
      <c r="C740" t="s">
        <v>144</v>
      </c>
      <c r="D740" s="7">
        <v>45815.021018518521</v>
      </c>
      <c r="E740" t="s">
        <v>2749</v>
      </c>
      <c r="F740" t="s">
        <v>11</v>
      </c>
      <c r="H740">
        <v>5</v>
      </c>
      <c r="I740" t="s">
        <v>2750</v>
      </c>
      <c r="J740" t="s">
        <v>53</v>
      </c>
    </row>
    <row r="741" spans="1:10" x14ac:dyDescent="0.35">
      <c r="A741" t="s">
        <v>2748</v>
      </c>
      <c r="B741" t="s">
        <v>6391</v>
      </c>
      <c r="C741" t="s">
        <v>2751</v>
      </c>
      <c r="D741" s="7">
        <v>45815.053819444445</v>
      </c>
      <c r="E741" t="s">
        <v>2753</v>
      </c>
      <c r="F741" t="s">
        <v>11</v>
      </c>
      <c r="H741">
        <v>5</v>
      </c>
      <c r="I741" t="s">
        <v>2754</v>
      </c>
      <c r="J741" t="s">
        <v>53</v>
      </c>
    </row>
    <row r="742" spans="1:10" x14ac:dyDescent="0.35">
      <c r="A742" t="s">
        <v>2752</v>
      </c>
      <c r="B742" t="s">
        <v>6392</v>
      </c>
      <c r="C742" t="s">
        <v>2755</v>
      </c>
      <c r="D742" s="7">
        <v>45815.703946759262</v>
      </c>
      <c r="E742" t="s">
        <v>2757</v>
      </c>
      <c r="F742" t="s">
        <v>11</v>
      </c>
      <c r="G742">
        <v>9</v>
      </c>
      <c r="H742">
        <v>5</v>
      </c>
      <c r="I742" t="s">
        <v>2758</v>
      </c>
      <c r="J742" t="s">
        <v>53</v>
      </c>
    </row>
    <row r="743" spans="1:10" x14ac:dyDescent="0.35">
      <c r="A743" t="s">
        <v>2756</v>
      </c>
      <c r="B743" t="s">
        <v>6393</v>
      </c>
      <c r="C743" t="s">
        <v>2759</v>
      </c>
      <c r="D743" s="7">
        <v>45815.821319444447</v>
      </c>
      <c r="E743" t="s">
        <v>2761</v>
      </c>
      <c r="F743" t="s">
        <v>11</v>
      </c>
      <c r="G743">
        <v>6</v>
      </c>
      <c r="H743">
        <v>4</v>
      </c>
      <c r="I743" t="s">
        <v>2762</v>
      </c>
      <c r="J743" t="s">
        <v>53</v>
      </c>
    </row>
    <row r="744" spans="1:10" x14ac:dyDescent="0.35">
      <c r="A744" t="s">
        <v>2760</v>
      </c>
      <c r="B744" t="s">
        <v>6394</v>
      </c>
      <c r="C744" t="s">
        <v>2763</v>
      </c>
      <c r="D744" s="7">
        <v>45815.835555555554</v>
      </c>
      <c r="E744" t="s">
        <v>2765</v>
      </c>
      <c r="F744" t="s">
        <v>11</v>
      </c>
      <c r="H744">
        <v>4</v>
      </c>
      <c r="I744" t="s">
        <v>2766</v>
      </c>
      <c r="J744" t="s">
        <v>53</v>
      </c>
    </row>
    <row r="745" spans="1:10" x14ac:dyDescent="0.35">
      <c r="A745" t="s">
        <v>2764</v>
      </c>
      <c r="B745" t="s">
        <v>6395</v>
      </c>
      <c r="C745" t="s">
        <v>2767</v>
      </c>
      <c r="D745" s="7">
        <v>45815.84101851852</v>
      </c>
      <c r="E745" t="s">
        <v>2769</v>
      </c>
      <c r="F745" t="s">
        <v>11</v>
      </c>
      <c r="H745">
        <v>5</v>
      </c>
      <c r="I745" t="s">
        <v>2770</v>
      </c>
      <c r="J745" t="s">
        <v>53</v>
      </c>
    </row>
    <row r="746" spans="1:10" x14ac:dyDescent="0.35">
      <c r="A746" t="s">
        <v>2768</v>
      </c>
      <c r="B746" t="s">
        <v>6396</v>
      </c>
      <c r="C746" t="s">
        <v>2771</v>
      </c>
      <c r="D746" s="7">
        <v>45816.086400462962</v>
      </c>
      <c r="E746" t="s">
        <v>2773</v>
      </c>
      <c r="F746" t="s">
        <v>11</v>
      </c>
      <c r="H746">
        <v>5</v>
      </c>
      <c r="I746" t="s">
        <v>2774</v>
      </c>
      <c r="J746" t="s">
        <v>53</v>
      </c>
    </row>
    <row r="747" spans="1:10" x14ac:dyDescent="0.35">
      <c r="A747" t="s">
        <v>2772</v>
      </c>
      <c r="B747" t="s">
        <v>6397</v>
      </c>
      <c r="C747" t="s">
        <v>2775</v>
      </c>
      <c r="D747" s="7">
        <v>45816.295891203707</v>
      </c>
      <c r="E747" t="s">
        <v>2777</v>
      </c>
      <c r="F747" t="s">
        <v>11</v>
      </c>
      <c r="H747">
        <v>4</v>
      </c>
      <c r="I747" t="s">
        <v>2778</v>
      </c>
      <c r="J747" t="s">
        <v>53</v>
      </c>
    </row>
    <row r="748" spans="1:10" x14ac:dyDescent="0.35">
      <c r="A748" t="s">
        <v>2776</v>
      </c>
      <c r="B748" t="s">
        <v>6398</v>
      </c>
      <c r="C748" t="s">
        <v>2779</v>
      </c>
      <c r="D748" s="7">
        <v>45816.447858796295</v>
      </c>
      <c r="E748" t="s">
        <v>2781</v>
      </c>
      <c r="F748" t="s">
        <v>11</v>
      </c>
      <c r="H748">
        <v>4</v>
      </c>
      <c r="I748" t="s">
        <v>2782</v>
      </c>
      <c r="J748" t="s">
        <v>53</v>
      </c>
    </row>
    <row r="749" spans="1:10" x14ac:dyDescent="0.35">
      <c r="A749" t="s">
        <v>2780</v>
      </c>
      <c r="B749" t="s">
        <v>6399</v>
      </c>
      <c r="C749" t="s">
        <v>2783</v>
      </c>
      <c r="D749" s="7">
        <v>45816.58666666667</v>
      </c>
      <c r="E749" t="s">
        <v>2785</v>
      </c>
      <c r="F749" t="s">
        <v>11</v>
      </c>
      <c r="G749" t="s">
        <v>23</v>
      </c>
      <c r="H749">
        <v>4</v>
      </c>
      <c r="I749" t="s">
        <v>2786</v>
      </c>
      <c r="J749" t="s">
        <v>53</v>
      </c>
    </row>
    <row r="750" spans="1:10" x14ac:dyDescent="0.35">
      <c r="A750" t="s">
        <v>2784</v>
      </c>
      <c r="B750" t="s">
        <v>6400</v>
      </c>
      <c r="C750" t="s">
        <v>2787</v>
      </c>
      <c r="D750" s="7">
        <v>45816.604074074072</v>
      </c>
      <c r="E750" t="s">
        <v>2789</v>
      </c>
      <c r="F750" t="s">
        <v>11</v>
      </c>
      <c r="G750">
        <v>3</v>
      </c>
      <c r="H750">
        <v>4</v>
      </c>
      <c r="I750" t="s">
        <v>2790</v>
      </c>
      <c r="J750" t="s">
        <v>53</v>
      </c>
    </row>
    <row r="751" spans="1:10" x14ac:dyDescent="0.35">
      <c r="A751" t="s">
        <v>2788</v>
      </c>
      <c r="B751" t="s">
        <v>6401</v>
      </c>
      <c r="C751" t="s">
        <v>2791</v>
      </c>
      <c r="D751" s="7">
        <v>45816.652488425927</v>
      </c>
      <c r="E751" t="s">
        <v>2793</v>
      </c>
      <c r="F751" t="s">
        <v>11</v>
      </c>
      <c r="H751">
        <v>5</v>
      </c>
      <c r="I751" t="s">
        <v>2794</v>
      </c>
      <c r="J751" t="s">
        <v>53</v>
      </c>
    </row>
    <row r="752" spans="1:10" x14ac:dyDescent="0.35">
      <c r="A752" t="s">
        <v>2792</v>
      </c>
      <c r="B752" t="s">
        <v>6402</v>
      </c>
      <c r="C752" t="s">
        <v>2795</v>
      </c>
      <c r="D752" s="7">
        <v>45817.219895833332</v>
      </c>
      <c r="E752" t="s">
        <v>2797</v>
      </c>
      <c r="F752" t="s">
        <v>11</v>
      </c>
      <c r="H752">
        <v>5</v>
      </c>
      <c r="I752" t="s">
        <v>2798</v>
      </c>
      <c r="J752" t="s">
        <v>53</v>
      </c>
    </row>
    <row r="753" spans="1:10" x14ac:dyDescent="0.35">
      <c r="A753" t="s">
        <v>2796</v>
      </c>
      <c r="B753" t="s">
        <v>6403</v>
      </c>
      <c r="C753" t="s">
        <v>2799</v>
      </c>
      <c r="D753" s="7">
        <v>45817.529224537036</v>
      </c>
      <c r="E753" t="s">
        <v>2801</v>
      </c>
      <c r="F753" t="s">
        <v>11</v>
      </c>
      <c r="H753">
        <v>4</v>
      </c>
      <c r="I753" t="s">
        <v>2802</v>
      </c>
      <c r="J753" t="s">
        <v>53</v>
      </c>
    </row>
    <row r="754" spans="1:10" x14ac:dyDescent="0.35">
      <c r="A754" t="s">
        <v>2800</v>
      </c>
      <c r="B754" t="s">
        <v>6404</v>
      </c>
      <c r="C754" t="s">
        <v>2803</v>
      </c>
      <c r="D754" s="7">
        <v>45817.656284722223</v>
      </c>
      <c r="E754" t="s">
        <v>2805</v>
      </c>
      <c r="F754" t="s">
        <v>11</v>
      </c>
      <c r="G754" t="s">
        <v>23</v>
      </c>
      <c r="H754">
        <v>5</v>
      </c>
      <c r="I754" t="s">
        <v>2806</v>
      </c>
      <c r="J754" t="s">
        <v>53</v>
      </c>
    </row>
    <row r="755" spans="1:10" x14ac:dyDescent="0.35">
      <c r="A755" t="s">
        <v>2804</v>
      </c>
      <c r="B755" t="s">
        <v>6405</v>
      </c>
      <c r="C755" t="s">
        <v>2807</v>
      </c>
      <c r="D755" s="7">
        <v>45817.867094907408</v>
      </c>
      <c r="E755" t="s">
        <v>27</v>
      </c>
      <c r="F755" t="s">
        <v>11</v>
      </c>
      <c r="G755" t="s">
        <v>23</v>
      </c>
      <c r="H755">
        <v>5</v>
      </c>
      <c r="I755" t="s">
        <v>2809</v>
      </c>
      <c r="J755" t="s">
        <v>53</v>
      </c>
    </row>
    <row r="756" spans="1:10" x14ac:dyDescent="0.35">
      <c r="A756" t="s">
        <v>2808</v>
      </c>
      <c r="B756" t="s">
        <v>6406</v>
      </c>
      <c r="C756" t="s">
        <v>2810</v>
      </c>
      <c r="D756" s="7">
        <v>45817.893530092595</v>
      </c>
      <c r="E756" t="s">
        <v>2812</v>
      </c>
      <c r="F756" t="s">
        <v>11</v>
      </c>
      <c r="H756">
        <v>5</v>
      </c>
      <c r="I756" t="s">
        <v>2813</v>
      </c>
      <c r="J756" t="s">
        <v>53</v>
      </c>
    </row>
    <row r="757" spans="1:10" x14ac:dyDescent="0.35">
      <c r="A757" t="s">
        <v>2811</v>
      </c>
      <c r="B757" t="s">
        <v>6407</v>
      </c>
      <c r="C757" t="s">
        <v>2814</v>
      </c>
      <c r="D757" s="7">
        <v>45818.025023148148</v>
      </c>
      <c r="E757" t="s">
        <v>2816</v>
      </c>
      <c r="F757" t="s">
        <v>11</v>
      </c>
      <c r="G757">
        <v>26</v>
      </c>
      <c r="H757">
        <v>4</v>
      </c>
      <c r="I757" t="s">
        <v>2817</v>
      </c>
      <c r="J757" t="s">
        <v>53</v>
      </c>
    </row>
    <row r="758" spans="1:10" x14ac:dyDescent="0.35">
      <c r="A758" t="s">
        <v>2815</v>
      </c>
      <c r="B758" t="s">
        <v>6408</v>
      </c>
      <c r="C758" t="s">
        <v>2818</v>
      </c>
      <c r="D758" s="7">
        <v>45818.119259259256</v>
      </c>
      <c r="E758" t="s">
        <v>2820</v>
      </c>
      <c r="F758" t="s">
        <v>11</v>
      </c>
      <c r="H758">
        <v>5</v>
      </c>
      <c r="I758" t="s">
        <v>2821</v>
      </c>
      <c r="J758" t="s">
        <v>53</v>
      </c>
    </row>
    <row r="759" spans="1:10" x14ac:dyDescent="0.35">
      <c r="A759" t="s">
        <v>2819</v>
      </c>
      <c r="B759" t="s">
        <v>6409</v>
      </c>
      <c r="C759" t="s">
        <v>114</v>
      </c>
      <c r="D759" s="7">
        <v>45818.489432870374</v>
      </c>
      <c r="E759" t="s">
        <v>2823</v>
      </c>
      <c r="F759" t="s">
        <v>11</v>
      </c>
      <c r="H759">
        <v>5</v>
      </c>
      <c r="I759" t="s">
        <v>2824</v>
      </c>
      <c r="J759" t="s">
        <v>2160</v>
      </c>
    </row>
    <row r="760" spans="1:10" x14ac:dyDescent="0.35">
      <c r="A760" t="s">
        <v>2822</v>
      </c>
      <c r="B760" t="s">
        <v>6410</v>
      </c>
      <c r="C760" t="s">
        <v>2825</v>
      </c>
      <c r="D760" s="7">
        <v>45818.952916666669</v>
      </c>
      <c r="E760" t="s">
        <v>2827</v>
      </c>
      <c r="F760" t="s">
        <v>11</v>
      </c>
      <c r="H760">
        <v>5</v>
      </c>
      <c r="I760" t="s">
        <v>2828</v>
      </c>
      <c r="J760" t="s">
        <v>2160</v>
      </c>
    </row>
    <row r="761" spans="1:10" x14ac:dyDescent="0.35">
      <c r="A761" t="s">
        <v>2826</v>
      </c>
      <c r="B761" t="s">
        <v>6411</v>
      </c>
      <c r="C761" t="s">
        <v>2829</v>
      </c>
      <c r="D761" s="7">
        <v>45819.118703703702</v>
      </c>
      <c r="E761" t="s">
        <v>2831</v>
      </c>
      <c r="F761" t="s">
        <v>11</v>
      </c>
      <c r="H761">
        <v>5</v>
      </c>
      <c r="I761" t="s">
        <v>2832</v>
      </c>
      <c r="J761" t="s">
        <v>2160</v>
      </c>
    </row>
    <row r="762" spans="1:10" x14ac:dyDescent="0.35">
      <c r="A762" t="s">
        <v>2830</v>
      </c>
      <c r="B762" t="s">
        <v>6412</v>
      </c>
      <c r="C762" t="s">
        <v>2833</v>
      </c>
      <c r="D762" s="7">
        <v>45819.147650462961</v>
      </c>
      <c r="E762" t="s">
        <v>2835</v>
      </c>
      <c r="F762" t="s">
        <v>11</v>
      </c>
      <c r="G762">
        <v>2</v>
      </c>
      <c r="H762">
        <v>5</v>
      </c>
      <c r="I762" t="s">
        <v>2836</v>
      </c>
      <c r="J762" t="s">
        <v>2160</v>
      </c>
    </row>
    <row r="763" spans="1:10" x14ac:dyDescent="0.35">
      <c r="A763" t="s">
        <v>2834</v>
      </c>
      <c r="B763" t="s">
        <v>6413</v>
      </c>
      <c r="C763" t="s">
        <v>2837</v>
      </c>
      <c r="D763" s="7">
        <v>45819.360439814816</v>
      </c>
      <c r="E763" t="s">
        <v>2839</v>
      </c>
      <c r="F763" t="s">
        <v>11</v>
      </c>
      <c r="G763" t="s">
        <v>23</v>
      </c>
      <c r="H763">
        <v>5</v>
      </c>
      <c r="I763" t="s">
        <v>2840</v>
      </c>
      <c r="J763" t="s">
        <v>2160</v>
      </c>
    </row>
    <row r="764" spans="1:10" x14ac:dyDescent="0.35">
      <c r="A764" t="s">
        <v>2838</v>
      </c>
      <c r="B764" t="s">
        <v>6414</v>
      </c>
      <c r="C764" t="s">
        <v>2841</v>
      </c>
      <c r="D764" s="7">
        <v>45819.365393518521</v>
      </c>
      <c r="E764" t="s">
        <v>2843</v>
      </c>
      <c r="F764" t="s">
        <v>11</v>
      </c>
      <c r="H764">
        <v>4</v>
      </c>
      <c r="I764" t="s">
        <v>2844</v>
      </c>
      <c r="J764" t="s">
        <v>2160</v>
      </c>
    </row>
    <row r="765" spans="1:10" x14ac:dyDescent="0.35">
      <c r="A765" t="s">
        <v>2842</v>
      </c>
      <c r="B765" t="s">
        <v>6415</v>
      </c>
      <c r="C765" t="s">
        <v>2845</v>
      </c>
      <c r="D765" s="7">
        <v>45819.470694444448</v>
      </c>
      <c r="E765" t="s">
        <v>2847</v>
      </c>
      <c r="F765" t="s">
        <v>11</v>
      </c>
      <c r="H765">
        <v>5</v>
      </c>
      <c r="I765" t="s">
        <v>2848</v>
      </c>
      <c r="J765" t="s">
        <v>2160</v>
      </c>
    </row>
    <row r="766" spans="1:10" x14ac:dyDescent="0.35">
      <c r="A766" t="s">
        <v>2846</v>
      </c>
      <c r="B766" t="s">
        <v>6416</v>
      </c>
      <c r="C766" t="s">
        <v>2849</v>
      </c>
      <c r="D766" s="7">
        <v>45819.625949074078</v>
      </c>
      <c r="E766" t="s">
        <v>2851</v>
      </c>
      <c r="F766" t="s">
        <v>11</v>
      </c>
      <c r="H766">
        <v>5</v>
      </c>
      <c r="I766" t="s">
        <v>2852</v>
      </c>
      <c r="J766" t="s">
        <v>2160</v>
      </c>
    </row>
    <row r="767" spans="1:10" x14ac:dyDescent="0.35">
      <c r="A767" t="s">
        <v>2850</v>
      </c>
      <c r="B767" t="s">
        <v>6417</v>
      </c>
      <c r="C767" t="s">
        <v>2853</v>
      </c>
      <c r="D767" s="7">
        <v>45820.731724537036</v>
      </c>
      <c r="E767" t="s">
        <v>2855</v>
      </c>
      <c r="F767" t="s">
        <v>11</v>
      </c>
      <c r="H767">
        <v>5</v>
      </c>
      <c r="I767" t="s">
        <v>2856</v>
      </c>
      <c r="J767" t="s">
        <v>2160</v>
      </c>
    </row>
    <row r="768" spans="1:10" x14ac:dyDescent="0.35">
      <c r="A768" t="s">
        <v>2854</v>
      </c>
      <c r="B768" t="s">
        <v>6418</v>
      </c>
      <c r="C768" t="s">
        <v>2857</v>
      </c>
      <c r="D768" s="7">
        <v>45820.810798611114</v>
      </c>
      <c r="E768" t="s">
        <v>2859</v>
      </c>
      <c r="F768" t="s">
        <v>11</v>
      </c>
      <c r="G768">
        <v>4</v>
      </c>
      <c r="H768">
        <v>5</v>
      </c>
      <c r="I768" t="s">
        <v>2860</v>
      </c>
      <c r="J768" t="s">
        <v>2160</v>
      </c>
    </row>
    <row r="769" spans="1:10" x14ac:dyDescent="0.35">
      <c r="A769" t="s">
        <v>2858</v>
      </c>
      <c r="B769" t="s">
        <v>6419</v>
      </c>
      <c r="C769" t="s">
        <v>2861</v>
      </c>
      <c r="D769" s="7">
        <v>45820.925335648149</v>
      </c>
      <c r="E769" t="s">
        <v>2863</v>
      </c>
      <c r="F769" t="s">
        <v>11</v>
      </c>
      <c r="H769">
        <v>4</v>
      </c>
      <c r="I769" t="s">
        <v>2864</v>
      </c>
      <c r="J769" t="s">
        <v>2160</v>
      </c>
    </row>
    <row r="770" spans="1:10" x14ac:dyDescent="0.35">
      <c r="A770" t="s">
        <v>2862</v>
      </c>
      <c r="B770" t="s">
        <v>6420</v>
      </c>
      <c r="C770" t="s">
        <v>2865</v>
      </c>
      <c r="D770" s="7">
        <v>45821.134629629632</v>
      </c>
      <c r="E770" t="s">
        <v>2867</v>
      </c>
      <c r="F770" t="s">
        <v>11</v>
      </c>
      <c r="H770">
        <v>5</v>
      </c>
      <c r="I770" t="s">
        <v>2868</v>
      </c>
      <c r="J770" t="s">
        <v>2160</v>
      </c>
    </row>
    <row r="771" spans="1:10" x14ac:dyDescent="0.35">
      <c r="A771" t="s">
        <v>2866</v>
      </c>
      <c r="B771" t="s">
        <v>6421</v>
      </c>
      <c r="C771" t="s">
        <v>2869</v>
      </c>
      <c r="D771" s="7">
        <v>45821.167557870373</v>
      </c>
      <c r="E771" t="s">
        <v>2871</v>
      </c>
      <c r="F771" t="s">
        <v>11</v>
      </c>
      <c r="G771" t="s">
        <v>23</v>
      </c>
      <c r="H771">
        <v>5</v>
      </c>
      <c r="I771" t="s">
        <v>2872</v>
      </c>
      <c r="J771" t="s">
        <v>2160</v>
      </c>
    </row>
    <row r="772" spans="1:10" x14ac:dyDescent="0.35">
      <c r="A772" t="s">
        <v>2870</v>
      </c>
      <c r="B772" t="s">
        <v>6422</v>
      </c>
      <c r="C772" t="s">
        <v>2873</v>
      </c>
      <c r="D772" s="7">
        <v>45821.285150462965</v>
      </c>
      <c r="E772" t="s">
        <v>528</v>
      </c>
      <c r="F772" t="s">
        <v>11</v>
      </c>
      <c r="H772">
        <v>4</v>
      </c>
      <c r="I772" t="s">
        <v>2875</v>
      </c>
      <c r="J772" t="s">
        <v>2160</v>
      </c>
    </row>
    <row r="773" spans="1:10" x14ac:dyDescent="0.35">
      <c r="A773" t="s">
        <v>2874</v>
      </c>
      <c r="B773" t="s">
        <v>6423</v>
      </c>
      <c r="C773" t="s">
        <v>2876</v>
      </c>
      <c r="D773" s="7">
        <v>45821.719537037039</v>
      </c>
      <c r="E773" t="s">
        <v>2878</v>
      </c>
      <c r="F773" t="s">
        <v>11</v>
      </c>
      <c r="H773">
        <v>5</v>
      </c>
      <c r="I773" t="s">
        <v>2879</v>
      </c>
      <c r="J773" t="s">
        <v>2160</v>
      </c>
    </row>
    <row r="774" spans="1:10" x14ac:dyDescent="0.35">
      <c r="A774" t="s">
        <v>2877</v>
      </c>
      <c r="B774" t="s">
        <v>6424</v>
      </c>
      <c r="C774" t="s">
        <v>2880</v>
      </c>
      <c r="D774" s="7">
        <v>45821.842569444445</v>
      </c>
      <c r="E774" t="s">
        <v>2882</v>
      </c>
      <c r="F774" t="s">
        <v>11</v>
      </c>
      <c r="G774" t="s">
        <v>23</v>
      </c>
      <c r="H774">
        <v>5</v>
      </c>
      <c r="I774" t="s">
        <v>2883</v>
      </c>
      <c r="J774" t="s">
        <v>2160</v>
      </c>
    </row>
    <row r="775" spans="1:10" x14ac:dyDescent="0.35">
      <c r="A775" t="s">
        <v>2881</v>
      </c>
      <c r="B775" t="s">
        <v>6425</v>
      </c>
      <c r="C775" t="s">
        <v>2884</v>
      </c>
      <c r="D775" s="7">
        <v>45821.858182870368</v>
      </c>
      <c r="E775" t="s">
        <v>2886</v>
      </c>
      <c r="F775" t="s">
        <v>11</v>
      </c>
      <c r="H775">
        <v>5</v>
      </c>
      <c r="I775" t="s">
        <v>2887</v>
      </c>
      <c r="J775" t="s">
        <v>2160</v>
      </c>
    </row>
    <row r="776" spans="1:10" x14ac:dyDescent="0.35">
      <c r="A776" t="s">
        <v>2885</v>
      </c>
      <c r="B776" t="s">
        <v>6426</v>
      </c>
      <c r="C776" t="s">
        <v>514</v>
      </c>
      <c r="D776" s="7">
        <v>45821.950659722221</v>
      </c>
      <c r="E776" t="s">
        <v>2889</v>
      </c>
      <c r="F776" t="s">
        <v>11</v>
      </c>
      <c r="G776" t="s">
        <v>23</v>
      </c>
      <c r="H776">
        <v>5</v>
      </c>
      <c r="I776" t="s">
        <v>2890</v>
      </c>
      <c r="J776" t="s">
        <v>2160</v>
      </c>
    </row>
    <row r="777" spans="1:10" x14ac:dyDescent="0.35">
      <c r="A777" t="s">
        <v>2888</v>
      </c>
      <c r="B777" t="s">
        <v>6427</v>
      </c>
      <c r="C777" t="s">
        <v>2891</v>
      </c>
      <c r="D777" s="7">
        <v>45822.127152777779</v>
      </c>
      <c r="E777" t="s">
        <v>2893</v>
      </c>
      <c r="F777" t="s">
        <v>11</v>
      </c>
      <c r="H777">
        <v>2</v>
      </c>
      <c r="I777" t="s">
        <v>2894</v>
      </c>
      <c r="J777" t="s">
        <v>2160</v>
      </c>
    </row>
    <row r="778" spans="1:10" x14ac:dyDescent="0.35">
      <c r="A778" t="s">
        <v>2892</v>
      </c>
      <c r="B778" t="s">
        <v>6428</v>
      </c>
      <c r="C778" t="s">
        <v>2895</v>
      </c>
      <c r="D778" s="7">
        <v>45822.279803240737</v>
      </c>
      <c r="E778" t="s">
        <v>2897</v>
      </c>
      <c r="F778" t="s">
        <v>11</v>
      </c>
      <c r="H778">
        <v>4</v>
      </c>
      <c r="I778" t="s">
        <v>2898</v>
      </c>
      <c r="J778" t="s">
        <v>2160</v>
      </c>
    </row>
    <row r="779" spans="1:10" x14ac:dyDescent="0.35">
      <c r="A779" t="s">
        <v>2896</v>
      </c>
      <c r="B779" t="s">
        <v>6429</v>
      </c>
      <c r="C779" t="s">
        <v>2899</v>
      </c>
      <c r="D779" s="7">
        <v>45822.330474537041</v>
      </c>
      <c r="E779" t="s">
        <v>2901</v>
      </c>
      <c r="F779" t="s">
        <v>11</v>
      </c>
      <c r="G779">
        <v>39</v>
      </c>
      <c r="H779">
        <v>5</v>
      </c>
      <c r="I779" t="s">
        <v>2902</v>
      </c>
      <c r="J779" t="s">
        <v>2160</v>
      </c>
    </row>
    <row r="780" spans="1:10" x14ac:dyDescent="0.35">
      <c r="A780" t="s">
        <v>2900</v>
      </c>
      <c r="B780" t="s">
        <v>6430</v>
      </c>
      <c r="C780" t="s">
        <v>114</v>
      </c>
      <c r="D780" s="7">
        <v>45822.500509259262</v>
      </c>
      <c r="E780" t="s">
        <v>818</v>
      </c>
      <c r="F780" t="s">
        <v>11</v>
      </c>
      <c r="G780">
        <v>44</v>
      </c>
      <c r="H780">
        <v>5</v>
      </c>
      <c r="I780" t="s">
        <v>2904</v>
      </c>
      <c r="J780" t="s">
        <v>2160</v>
      </c>
    </row>
    <row r="781" spans="1:10" x14ac:dyDescent="0.35">
      <c r="A781" t="s">
        <v>2903</v>
      </c>
      <c r="B781" t="s">
        <v>6431</v>
      </c>
      <c r="C781" t="s">
        <v>2905</v>
      </c>
      <c r="D781" s="7">
        <v>45822.501620370371</v>
      </c>
      <c r="E781" t="s">
        <v>2907</v>
      </c>
      <c r="F781" t="s">
        <v>11</v>
      </c>
      <c r="G781">
        <v>2</v>
      </c>
      <c r="H781">
        <v>5</v>
      </c>
      <c r="I781" t="s">
        <v>2908</v>
      </c>
      <c r="J781" t="s">
        <v>2160</v>
      </c>
    </row>
    <row r="782" spans="1:10" x14ac:dyDescent="0.35">
      <c r="A782" t="s">
        <v>2906</v>
      </c>
      <c r="B782" t="s">
        <v>6432</v>
      </c>
      <c r="C782" t="s">
        <v>2909</v>
      </c>
      <c r="D782" s="7">
        <v>45822.785243055558</v>
      </c>
      <c r="E782" t="s">
        <v>2911</v>
      </c>
      <c r="F782" t="s">
        <v>11</v>
      </c>
      <c r="G782">
        <v>2</v>
      </c>
      <c r="H782">
        <v>4</v>
      </c>
      <c r="I782" t="s">
        <v>2912</v>
      </c>
      <c r="J782" t="s">
        <v>2160</v>
      </c>
    </row>
    <row r="783" spans="1:10" x14ac:dyDescent="0.35">
      <c r="A783" t="s">
        <v>2910</v>
      </c>
      <c r="B783" t="s">
        <v>6433</v>
      </c>
      <c r="C783" t="s">
        <v>2913</v>
      </c>
      <c r="D783" s="7">
        <v>45823.107592592591</v>
      </c>
      <c r="E783" t="s">
        <v>2915</v>
      </c>
      <c r="F783" t="s">
        <v>11</v>
      </c>
      <c r="G783">
        <v>10</v>
      </c>
      <c r="H783">
        <v>5</v>
      </c>
      <c r="I783" t="s">
        <v>2916</v>
      </c>
      <c r="J783" t="s">
        <v>2160</v>
      </c>
    </row>
    <row r="784" spans="1:10" x14ac:dyDescent="0.35">
      <c r="A784" t="s">
        <v>2914</v>
      </c>
      <c r="B784" t="s">
        <v>6434</v>
      </c>
      <c r="C784" t="s">
        <v>114</v>
      </c>
      <c r="D784" s="7">
        <v>45823.110405092593</v>
      </c>
      <c r="E784" t="s">
        <v>2918</v>
      </c>
      <c r="F784" t="s">
        <v>11</v>
      </c>
      <c r="H784">
        <v>5</v>
      </c>
      <c r="I784" t="s">
        <v>2919</v>
      </c>
      <c r="J784" t="s">
        <v>2160</v>
      </c>
    </row>
    <row r="785" spans="1:10" x14ac:dyDescent="0.35">
      <c r="A785" t="s">
        <v>2917</v>
      </c>
      <c r="B785" t="s">
        <v>6435</v>
      </c>
      <c r="C785" t="s">
        <v>2920</v>
      </c>
      <c r="D785" s="7">
        <v>45823.249282407407</v>
      </c>
      <c r="E785" t="s">
        <v>31</v>
      </c>
      <c r="F785" t="s">
        <v>11</v>
      </c>
      <c r="G785">
        <v>2</v>
      </c>
      <c r="H785">
        <v>5</v>
      </c>
      <c r="I785" t="s">
        <v>2922</v>
      </c>
      <c r="J785" t="s">
        <v>2160</v>
      </c>
    </row>
    <row r="786" spans="1:10" x14ac:dyDescent="0.35">
      <c r="A786" t="s">
        <v>2921</v>
      </c>
      <c r="B786" t="s">
        <v>6436</v>
      </c>
      <c r="C786" t="s">
        <v>2923</v>
      </c>
      <c r="D786" s="7">
        <v>45823.729664351849</v>
      </c>
      <c r="E786" t="s">
        <v>2925</v>
      </c>
      <c r="F786" t="s">
        <v>11</v>
      </c>
      <c r="H786">
        <v>5</v>
      </c>
      <c r="I786" t="s">
        <v>2926</v>
      </c>
      <c r="J786" t="s">
        <v>2160</v>
      </c>
    </row>
    <row r="787" spans="1:10" x14ac:dyDescent="0.35">
      <c r="A787" t="s">
        <v>2924</v>
      </c>
      <c r="B787" t="s">
        <v>6437</v>
      </c>
      <c r="C787" t="s">
        <v>2927</v>
      </c>
      <c r="D787" s="7">
        <v>45824.097118055557</v>
      </c>
      <c r="E787" t="s">
        <v>2929</v>
      </c>
      <c r="F787" t="s">
        <v>11</v>
      </c>
      <c r="G787" t="s">
        <v>23</v>
      </c>
      <c r="H787">
        <v>5</v>
      </c>
      <c r="I787" t="s">
        <v>2930</v>
      </c>
      <c r="J787" t="s">
        <v>2160</v>
      </c>
    </row>
    <row r="788" spans="1:10" x14ac:dyDescent="0.35">
      <c r="A788" t="s">
        <v>2928</v>
      </c>
      <c r="B788" t="s">
        <v>6438</v>
      </c>
      <c r="C788" t="s">
        <v>2931</v>
      </c>
      <c r="D788" s="7">
        <v>45824.36550925926</v>
      </c>
      <c r="E788" t="s">
        <v>2933</v>
      </c>
      <c r="F788" t="s">
        <v>11</v>
      </c>
      <c r="G788">
        <v>2</v>
      </c>
      <c r="H788">
        <v>4</v>
      </c>
      <c r="I788" t="s">
        <v>2934</v>
      </c>
      <c r="J788" t="s">
        <v>2160</v>
      </c>
    </row>
    <row r="789" spans="1:10" x14ac:dyDescent="0.35">
      <c r="A789" t="s">
        <v>2932</v>
      </c>
      <c r="B789" t="s">
        <v>6439</v>
      </c>
      <c r="C789" t="s">
        <v>2935</v>
      </c>
      <c r="D789" s="7">
        <v>45824.387187499997</v>
      </c>
      <c r="E789" t="s">
        <v>2937</v>
      </c>
      <c r="F789" t="s">
        <v>11</v>
      </c>
      <c r="H789">
        <v>5</v>
      </c>
      <c r="I789" t="s">
        <v>2938</v>
      </c>
      <c r="J789" t="s">
        <v>2160</v>
      </c>
    </row>
    <row r="790" spans="1:10" x14ac:dyDescent="0.35">
      <c r="A790" t="s">
        <v>2936</v>
      </c>
      <c r="B790" t="s">
        <v>6440</v>
      </c>
      <c r="C790" t="s">
        <v>2939</v>
      </c>
      <c r="D790" s="7">
        <v>45824.456689814811</v>
      </c>
      <c r="E790" t="s">
        <v>2941</v>
      </c>
      <c r="F790" t="s">
        <v>11</v>
      </c>
      <c r="H790">
        <v>5</v>
      </c>
      <c r="I790" t="s">
        <v>2942</v>
      </c>
      <c r="J790" t="s">
        <v>2160</v>
      </c>
    </row>
    <row r="791" spans="1:10" x14ac:dyDescent="0.35">
      <c r="A791" t="s">
        <v>2940</v>
      </c>
      <c r="B791" t="s">
        <v>6441</v>
      </c>
      <c r="C791" t="s">
        <v>2943</v>
      </c>
      <c r="D791" s="7">
        <v>45824.540983796294</v>
      </c>
      <c r="E791" t="s">
        <v>2945</v>
      </c>
      <c r="F791" t="s">
        <v>11</v>
      </c>
      <c r="H791">
        <v>5</v>
      </c>
      <c r="I791" t="s">
        <v>2946</v>
      </c>
      <c r="J791" t="s">
        <v>2160</v>
      </c>
    </row>
    <row r="792" spans="1:10" x14ac:dyDescent="0.35">
      <c r="A792" t="s">
        <v>2944</v>
      </c>
      <c r="B792" t="s">
        <v>6442</v>
      </c>
      <c r="C792" t="s">
        <v>2947</v>
      </c>
      <c r="D792" s="7">
        <v>45824.912604166668</v>
      </c>
      <c r="E792" t="s">
        <v>2949</v>
      </c>
      <c r="F792" t="s">
        <v>11</v>
      </c>
      <c r="H792">
        <v>5</v>
      </c>
      <c r="I792" t="s">
        <v>2950</v>
      </c>
      <c r="J792" t="s">
        <v>2160</v>
      </c>
    </row>
    <row r="793" spans="1:10" x14ac:dyDescent="0.35">
      <c r="A793" t="s">
        <v>2948</v>
      </c>
      <c r="B793" t="s">
        <v>6443</v>
      </c>
      <c r="C793" t="s">
        <v>2951</v>
      </c>
      <c r="D793" s="7">
        <v>45824.951990740738</v>
      </c>
      <c r="E793" t="s">
        <v>2083</v>
      </c>
      <c r="F793" t="s">
        <v>11</v>
      </c>
      <c r="H793">
        <v>5</v>
      </c>
      <c r="I793" t="s">
        <v>2953</v>
      </c>
      <c r="J793" t="s">
        <v>2160</v>
      </c>
    </row>
    <row r="794" spans="1:10" x14ac:dyDescent="0.35">
      <c r="A794" t="s">
        <v>2952</v>
      </c>
      <c r="B794" t="s">
        <v>6444</v>
      </c>
      <c r="C794" t="s">
        <v>2954</v>
      </c>
      <c r="D794" s="7">
        <v>45825.262152777781</v>
      </c>
      <c r="E794" t="s">
        <v>2956</v>
      </c>
      <c r="F794" t="s">
        <v>11</v>
      </c>
      <c r="G794" t="s">
        <v>23</v>
      </c>
      <c r="H794">
        <v>5</v>
      </c>
      <c r="I794" t="s">
        <v>2957</v>
      </c>
      <c r="J794" t="s">
        <v>2160</v>
      </c>
    </row>
    <row r="795" spans="1:10" x14ac:dyDescent="0.35">
      <c r="A795" t="s">
        <v>2955</v>
      </c>
      <c r="B795" t="s">
        <v>6445</v>
      </c>
      <c r="C795" t="s">
        <v>2958</v>
      </c>
      <c r="D795" s="7">
        <v>45825.403668981482</v>
      </c>
      <c r="E795" t="s">
        <v>2960</v>
      </c>
      <c r="F795" t="s">
        <v>11</v>
      </c>
      <c r="H795">
        <v>4</v>
      </c>
      <c r="I795" t="s">
        <v>2961</v>
      </c>
      <c r="J795" t="s">
        <v>2160</v>
      </c>
    </row>
    <row r="796" spans="1:10" x14ac:dyDescent="0.35">
      <c r="A796" t="s">
        <v>2959</v>
      </c>
      <c r="B796" t="s">
        <v>6446</v>
      </c>
      <c r="C796" t="s">
        <v>2962</v>
      </c>
      <c r="D796" s="7">
        <v>45825.499293981484</v>
      </c>
      <c r="E796" t="s">
        <v>2964</v>
      </c>
      <c r="F796" t="s">
        <v>11</v>
      </c>
      <c r="H796">
        <v>4</v>
      </c>
      <c r="I796" t="s">
        <v>2965</v>
      </c>
      <c r="J796" t="s">
        <v>2160</v>
      </c>
    </row>
    <row r="797" spans="1:10" x14ac:dyDescent="0.35">
      <c r="A797" t="s">
        <v>2963</v>
      </c>
      <c r="B797" t="s">
        <v>6447</v>
      </c>
      <c r="C797" t="s">
        <v>2966</v>
      </c>
      <c r="D797" s="7">
        <v>45825.78328703704</v>
      </c>
      <c r="E797" t="s">
        <v>2968</v>
      </c>
      <c r="F797" t="s">
        <v>11</v>
      </c>
      <c r="H797">
        <v>5</v>
      </c>
      <c r="I797" t="s">
        <v>2969</v>
      </c>
      <c r="J797" t="s">
        <v>2160</v>
      </c>
    </row>
    <row r="798" spans="1:10" x14ac:dyDescent="0.35">
      <c r="A798" t="s">
        <v>2967</v>
      </c>
      <c r="B798" t="s">
        <v>6448</v>
      </c>
      <c r="C798" t="s">
        <v>2970</v>
      </c>
      <c r="D798" s="7">
        <v>45826.36378472222</v>
      </c>
      <c r="E798" t="s">
        <v>2972</v>
      </c>
      <c r="F798" t="s">
        <v>11</v>
      </c>
      <c r="H798">
        <v>5</v>
      </c>
      <c r="I798" t="s">
        <v>2973</v>
      </c>
      <c r="J798" t="s">
        <v>2160</v>
      </c>
    </row>
    <row r="799" spans="1:10" x14ac:dyDescent="0.35">
      <c r="A799" t="s">
        <v>2971</v>
      </c>
      <c r="B799" t="s">
        <v>6449</v>
      </c>
      <c r="C799" t="s">
        <v>2974</v>
      </c>
      <c r="D799" s="7">
        <v>45826.537800925929</v>
      </c>
      <c r="E799" t="s">
        <v>2976</v>
      </c>
      <c r="F799" t="s">
        <v>11</v>
      </c>
      <c r="H799">
        <v>5</v>
      </c>
      <c r="I799" t="s">
        <v>2977</v>
      </c>
      <c r="J799" t="s">
        <v>210</v>
      </c>
    </row>
    <row r="800" spans="1:10" x14ac:dyDescent="0.35">
      <c r="A800" t="s">
        <v>2975</v>
      </c>
      <c r="B800" t="s">
        <v>6450</v>
      </c>
      <c r="C800" t="s">
        <v>2978</v>
      </c>
      <c r="D800" s="7">
        <v>45826.767824074072</v>
      </c>
      <c r="E800" t="s">
        <v>2980</v>
      </c>
      <c r="F800" t="s">
        <v>11</v>
      </c>
      <c r="H800">
        <v>5</v>
      </c>
      <c r="I800" t="s">
        <v>2981</v>
      </c>
      <c r="J800" t="s">
        <v>210</v>
      </c>
    </row>
    <row r="801" spans="1:10" x14ac:dyDescent="0.35">
      <c r="A801" t="s">
        <v>2979</v>
      </c>
      <c r="B801" t="s">
        <v>6451</v>
      </c>
      <c r="C801" t="s">
        <v>2982</v>
      </c>
      <c r="D801" s="7">
        <v>45826.846076388887</v>
      </c>
      <c r="E801" t="s">
        <v>2984</v>
      </c>
      <c r="F801" t="s">
        <v>11</v>
      </c>
      <c r="G801">
        <v>3</v>
      </c>
      <c r="H801">
        <v>5</v>
      </c>
      <c r="I801" t="s">
        <v>2985</v>
      </c>
      <c r="J801" t="s">
        <v>210</v>
      </c>
    </row>
    <row r="802" spans="1:10" x14ac:dyDescent="0.35">
      <c r="A802" t="s">
        <v>2983</v>
      </c>
      <c r="B802" t="s">
        <v>6452</v>
      </c>
      <c r="C802" t="s">
        <v>114</v>
      </c>
      <c r="D802" s="7">
        <v>45827.126423611109</v>
      </c>
      <c r="E802" t="s">
        <v>1768</v>
      </c>
      <c r="F802" t="s">
        <v>11</v>
      </c>
      <c r="G802" t="s">
        <v>23</v>
      </c>
      <c r="H802">
        <v>4</v>
      </c>
      <c r="I802" t="s">
        <v>2987</v>
      </c>
      <c r="J802" t="s">
        <v>210</v>
      </c>
    </row>
    <row r="803" spans="1:10" x14ac:dyDescent="0.35">
      <c r="A803" t="s">
        <v>2986</v>
      </c>
      <c r="B803" t="s">
        <v>6453</v>
      </c>
      <c r="C803" t="s">
        <v>2988</v>
      </c>
      <c r="D803" s="7">
        <v>45827.16034722222</v>
      </c>
      <c r="E803" t="s">
        <v>2990</v>
      </c>
      <c r="F803" t="s">
        <v>11</v>
      </c>
      <c r="G803" t="s">
        <v>23</v>
      </c>
      <c r="H803">
        <v>5</v>
      </c>
      <c r="I803" t="s">
        <v>2991</v>
      </c>
      <c r="J803" t="s">
        <v>210</v>
      </c>
    </row>
    <row r="804" spans="1:10" x14ac:dyDescent="0.35">
      <c r="A804" t="s">
        <v>2989</v>
      </c>
      <c r="B804" t="s">
        <v>6454</v>
      </c>
      <c r="C804" t="s">
        <v>2992</v>
      </c>
      <c r="D804" s="7">
        <v>45827.26189814815</v>
      </c>
      <c r="E804" t="s">
        <v>2994</v>
      </c>
      <c r="F804" t="s">
        <v>11</v>
      </c>
      <c r="H804">
        <v>5</v>
      </c>
      <c r="I804" t="s">
        <v>2994</v>
      </c>
      <c r="J804" t="s">
        <v>210</v>
      </c>
    </row>
    <row r="805" spans="1:10" x14ac:dyDescent="0.35">
      <c r="A805" t="s">
        <v>2993</v>
      </c>
      <c r="B805" t="s">
        <v>6455</v>
      </c>
      <c r="C805" t="s">
        <v>2995</v>
      </c>
      <c r="D805" s="7">
        <v>45827.2809375</v>
      </c>
      <c r="E805" t="s">
        <v>2997</v>
      </c>
      <c r="F805" t="s">
        <v>11</v>
      </c>
      <c r="H805">
        <v>5</v>
      </c>
      <c r="I805" t="s">
        <v>2998</v>
      </c>
      <c r="J805" t="s">
        <v>210</v>
      </c>
    </row>
    <row r="806" spans="1:10" x14ac:dyDescent="0.35">
      <c r="A806" t="s">
        <v>2996</v>
      </c>
      <c r="B806" t="s">
        <v>6456</v>
      </c>
      <c r="C806" t="s">
        <v>2999</v>
      </c>
      <c r="D806" s="7">
        <v>45827.347939814812</v>
      </c>
      <c r="E806" t="s">
        <v>3001</v>
      </c>
      <c r="F806" t="s">
        <v>11</v>
      </c>
      <c r="H806">
        <v>5</v>
      </c>
      <c r="I806" t="s">
        <v>3002</v>
      </c>
      <c r="J806" t="s">
        <v>210</v>
      </c>
    </row>
    <row r="807" spans="1:10" x14ac:dyDescent="0.35">
      <c r="A807" t="s">
        <v>3000</v>
      </c>
      <c r="B807" t="s">
        <v>6457</v>
      </c>
      <c r="C807" t="s">
        <v>3003</v>
      </c>
      <c r="D807" s="7">
        <v>45827.478564814817</v>
      </c>
      <c r="E807" t="s">
        <v>3005</v>
      </c>
      <c r="F807" t="s">
        <v>11</v>
      </c>
      <c r="H807">
        <v>5</v>
      </c>
      <c r="I807" t="s">
        <v>3006</v>
      </c>
      <c r="J807" t="s">
        <v>210</v>
      </c>
    </row>
    <row r="808" spans="1:10" x14ac:dyDescent="0.35">
      <c r="A808" t="s">
        <v>3004</v>
      </c>
      <c r="B808" t="s">
        <v>6458</v>
      </c>
      <c r="C808" t="s">
        <v>3007</v>
      </c>
      <c r="D808" s="7">
        <v>45828.008680555555</v>
      </c>
      <c r="E808" t="s">
        <v>3009</v>
      </c>
      <c r="F808" t="s">
        <v>11</v>
      </c>
      <c r="H808">
        <v>5</v>
      </c>
      <c r="I808" t="s">
        <v>3010</v>
      </c>
      <c r="J808" t="s">
        <v>210</v>
      </c>
    </row>
    <row r="809" spans="1:10" x14ac:dyDescent="0.35">
      <c r="A809" t="s">
        <v>3008</v>
      </c>
      <c r="B809" t="s">
        <v>6459</v>
      </c>
      <c r="C809" t="s">
        <v>3011</v>
      </c>
      <c r="D809" s="7">
        <v>45828.141192129631</v>
      </c>
      <c r="E809" t="s">
        <v>3013</v>
      </c>
      <c r="F809" t="s">
        <v>11</v>
      </c>
      <c r="H809">
        <v>5</v>
      </c>
      <c r="I809" t="s">
        <v>3014</v>
      </c>
      <c r="J809" t="s">
        <v>210</v>
      </c>
    </row>
    <row r="810" spans="1:10" x14ac:dyDescent="0.35">
      <c r="A810" t="s">
        <v>3012</v>
      </c>
      <c r="B810" t="s">
        <v>6460</v>
      </c>
      <c r="C810" t="s">
        <v>542</v>
      </c>
      <c r="D810" s="7">
        <v>45828.147407407407</v>
      </c>
      <c r="E810" t="s">
        <v>3016</v>
      </c>
      <c r="F810" t="s">
        <v>11</v>
      </c>
      <c r="H810">
        <v>5</v>
      </c>
      <c r="I810" t="s">
        <v>3017</v>
      </c>
      <c r="J810" t="s">
        <v>210</v>
      </c>
    </row>
    <row r="811" spans="1:10" x14ac:dyDescent="0.35">
      <c r="A811" t="s">
        <v>3015</v>
      </c>
      <c r="B811" t="s">
        <v>6461</v>
      </c>
      <c r="C811" t="s">
        <v>114</v>
      </c>
      <c r="D811" s="7">
        <v>45828.174004629633</v>
      </c>
      <c r="E811" t="s">
        <v>2831</v>
      </c>
      <c r="F811" t="s">
        <v>11</v>
      </c>
      <c r="H811">
        <v>5</v>
      </c>
      <c r="I811" t="s">
        <v>3019</v>
      </c>
      <c r="J811" t="s">
        <v>210</v>
      </c>
    </row>
    <row r="812" spans="1:10" x14ac:dyDescent="0.35">
      <c r="A812" t="s">
        <v>3018</v>
      </c>
      <c r="B812" t="s">
        <v>6462</v>
      </c>
      <c r="C812" t="s">
        <v>3020</v>
      </c>
      <c r="D812" s="7">
        <v>45828.55027777778</v>
      </c>
      <c r="E812" t="s">
        <v>3022</v>
      </c>
      <c r="F812" t="s">
        <v>11</v>
      </c>
      <c r="G812">
        <v>2</v>
      </c>
      <c r="H812">
        <v>5</v>
      </c>
      <c r="I812" t="s">
        <v>3023</v>
      </c>
      <c r="J812" t="s">
        <v>210</v>
      </c>
    </row>
    <row r="813" spans="1:10" x14ac:dyDescent="0.35">
      <c r="A813" t="s">
        <v>3021</v>
      </c>
      <c r="B813" t="s">
        <v>6463</v>
      </c>
      <c r="C813" t="s">
        <v>3024</v>
      </c>
      <c r="D813" s="7">
        <v>45828.829571759263</v>
      </c>
      <c r="E813" t="s">
        <v>3026</v>
      </c>
      <c r="F813" t="s">
        <v>11</v>
      </c>
      <c r="G813">
        <v>10</v>
      </c>
      <c r="H813">
        <v>5</v>
      </c>
      <c r="I813" t="s">
        <v>3027</v>
      </c>
      <c r="J813" t="s">
        <v>210</v>
      </c>
    </row>
    <row r="814" spans="1:10" x14ac:dyDescent="0.35">
      <c r="A814" t="s">
        <v>3025</v>
      </c>
      <c r="B814" t="s">
        <v>6464</v>
      </c>
      <c r="C814" t="s">
        <v>3028</v>
      </c>
      <c r="D814" s="7">
        <v>45828.99796296296</v>
      </c>
      <c r="E814" t="s">
        <v>3030</v>
      </c>
      <c r="F814" t="s">
        <v>11</v>
      </c>
      <c r="G814">
        <v>3</v>
      </c>
      <c r="H814">
        <v>5</v>
      </c>
      <c r="I814" t="s">
        <v>3031</v>
      </c>
      <c r="J814" t="s">
        <v>210</v>
      </c>
    </row>
    <row r="815" spans="1:10" x14ac:dyDescent="0.35">
      <c r="A815" t="s">
        <v>3029</v>
      </c>
      <c r="B815" t="s">
        <v>6465</v>
      </c>
      <c r="C815" t="s">
        <v>3032</v>
      </c>
      <c r="D815" s="7">
        <v>45829.061111111114</v>
      </c>
      <c r="E815" t="s">
        <v>3034</v>
      </c>
      <c r="F815" t="s">
        <v>11</v>
      </c>
      <c r="G815">
        <v>5</v>
      </c>
      <c r="H815">
        <v>5</v>
      </c>
      <c r="I815" t="s">
        <v>3035</v>
      </c>
      <c r="J815" t="s">
        <v>210</v>
      </c>
    </row>
    <row r="816" spans="1:10" x14ac:dyDescent="0.35">
      <c r="A816" t="s">
        <v>3033</v>
      </c>
      <c r="B816" t="s">
        <v>6466</v>
      </c>
      <c r="C816" t="s">
        <v>3036</v>
      </c>
      <c r="D816" s="7">
        <v>45829.198738425926</v>
      </c>
      <c r="E816" t="s">
        <v>3038</v>
      </c>
      <c r="F816" t="s">
        <v>11</v>
      </c>
      <c r="G816">
        <v>2</v>
      </c>
      <c r="H816">
        <v>5</v>
      </c>
      <c r="I816" t="s">
        <v>3039</v>
      </c>
      <c r="J816" t="s">
        <v>210</v>
      </c>
    </row>
    <row r="817" spans="1:10" x14ac:dyDescent="0.35">
      <c r="A817" t="s">
        <v>3037</v>
      </c>
      <c r="B817" t="s">
        <v>6467</v>
      </c>
      <c r="C817" t="s">
        <v>3040</v>
      </c>
      <c r="D817" s="7">
        <v>45829.550821759258</v>
      </c>
      <c r="E817" t="s">
        <v>3042</v>
      </c>
      <c r="F817" t="s">
        <v>11</v>
      </c>
      <c r="G817">
        <v>2</v>
      </c>
      <c r="H817">
        <v>5</v>
      </c>
      <c r="I817" t="s">
        <v>3043</v>
      </c>
      <c r="J817" t="s">
        <v>210</v>
      </c>
    </row>
    <row r="818" spans="1:10" x14ac:dyDescent="0.35">
      <c r="A818" t="s">
        <v>3041</v>
      </c>
      <c r="B818" t="s">
        <v>6468</v>
      </c>
      <c r="C818" t="s">
        <v>3044</v>
      </c>
      <c r="D818" s="7">
        <v>45829.572662037041</v>
      </c>
      <c r="E818" t="s">
        <v>3046</v>
      </c>
      <c r="F818" t="s">
        <v>11</v>
      </c>
      <c r="G818">
        <v>2</v>
      </c>
      <c r="H818">
        <v>5</v>
      </c>
      <c r="I818" t="s">
        <v>3047</v>
      </c>
      <c r="J818" t="s">
        <v>210</v>
      </c>
    </row>
    <row r="819" spans="1:10" x14ac:dyDescent="0.35">
      <c r="A819" t="s">
        <v>3045</v>
      </c>
      <c r="B819" t="s">
        <v>6469</v>
      </c>
      <c r="C819" t="s">
        <v>114</v>
      </c>
      <c r="D819" s="7">
        <v>45829.591886574075</v>
      </c>
      <c r="E819" t="s">
        <v>3049</v>
      </c>
      <c r="F819" t="s">
        <v>11</v>
      </c>
      <c r="H819">
        <v>5</v>
      </c>
      <c r="I819" t="s">
        <v>3050</v>
      </c>
      <c r="J819" t="s">
        <v>210</v>
      </c>
    </row>
    <row r="820" spans="1:10" x14ac:dyDescent="0.35">
      <c r="A820" t="s">
        <v>3048</v>
      </c>
      <c r="B820" t="s">
        <v>6470</v>
      </c>
      <c r="C820" t="s">
        <v>3051</v>
      </c>
      <c r="D820" s="7">
        <v>45829.671678240738</v>
      </c>
      <c r="E820" t="s">
        <v>3053</v>
      </c>
      <c r="F820" t="s">
        <v>11</v>
      </c>
      <c r="G820" t="s">
        <v>23</v>
      </c>
      <c r="H820">
        <v>5</v>
      </c>
      <c r="I820" t="s">
        <v>3054</v>
      </c>
      <c r="J820" t="s">
        <v>210</v>
      </c>
    </row>
    <row r="821" spans="1:10" x14ac:dyDescent="0.35">
      <c r="A821" t="s">
        <v>3052</v>
      </c>
      <c r="B821" t="s">
        <v>6471</v>
      </c>
      <c r="C821" t="s">
        <v>3055</v>
      </c>
      <c r="D821" s="7">
        <v>45829.717824074076</v>
      </c>
      <c r="E821" t="s">
        <v>3057</v>
      </c>
      <c r="F821" t="s">
        <v>11</v>
      </c>
      <c r="H821">
        <v>2</v>
      </c>
      <c r="I821" t="s">
        <v>3058</v>
      </c>
      <c r="J821" t="s">
        <v>210</v>
      </c>
    </row>
    <row r="822" spans="1:10" x14ac:dyDescent="0.35">
      <c r="A822" t="s">
        <v>3056</v>
      </c>
      <c r="B822" t="s">
        <v>6472</v>
      </c>
      <c r="C822" t="s">
        <v>3059</v>
      </c>
      <c r="D822" s="7">
        <v>45829.74486111111</v>
      </c>
      <c r="E822" t="s">
        <v>3061</v>
      </c>
      <c r="F822" t="s">
        <v>11</v>
      </c>
      <c r="G822">
        <v>3</v>
      </c>
      <c r="H822">
        <v>5</v>
      </c>
      <c r="I822" t="s">
        <v>3062</v>
      </c>
      <c r="J822" t="s">
        <v>210</v>
      </c>
    </row>
    <row r="823" spans="1:10" x14ac:dyDescent="0.35">
      <c r="A823" t="s">
        <v>3060</v>
      </c>
      <c r="B823" t="s">
        <v>6473</v>
      </c>
      <c r="C823" t="s">
        <v>3063</v>
      </c>
      <c r="D823" s="7">
        <v>45829.878460648149</v>
      </c>
      <c r="E823" t="s">
        <v>3065</v>
      </c>
      <c r="F823" t="s">
        <v>11</v>
      </c>
      <c r="G823">
        <v>5</v>
      </c>
      <c r="H823">
        <v>5</v>
      </c>
      <c r="I823" t="s">
        <v>3066</v>
      </c>
      <c r="J823" t="s">
        <v>210</v>
      </c>
    </row>
    <row r="824" spans="1:10" x14ac:dyDescent="0.35">
      <c r="A824" t="s">
        <v>3064</v>
      </c>
      <c r="B824" t="s">
        <v>6474</v>
      </c>
      <c r="C824" t="s">
        <v>3067</v>
      </c>
      <c r="D824" s="7">
        <v>45829.93577546296</v>
      </c>
      <c r="E824" t="s">
        <v>3069</v>
      </c>
      <c r="F824" t="s">
        <v>11</v>
      </c>
      <c r="G824" t="s">
        <v>23</v>
      </c>
      <c r="H824">
        <v>5</v>
      </c>
      <c r="I824" t="s">
        <v>3070</v>
      </c>
      <c r="J824" t="s">
        <v>210</v>
      </c>
    </row>
    <row r="825" spans="1:10" x14ac:dyDescent="0.35">
      <c r="A825" t="s">
        <v>3068</v>
      </c>
      <c r="B825" t="s">
        <v>6475</v>
      </c>
      <c r="C825" t="s">
        <v>3071</v>
      </c>
      <c r="D825" s="7">
        <v>45830.094907407409</v>
      </c>
      <c r="E825" t="s">
        <v>3069</v>
      </c>
      <c r="F825" t="s">
        <v>11</v>
      </c>
      <c r="H825">
        <v>5</v>
      </c>
      <c r="I825" t="s">
        <v>3073</v>
      </c>
      <c r="J825" t="s">
        <v>210</v>
      </c>
    </row>
    <row r="826" spans="1:10" x14ac:dyDescent="0.35">
      <c r="A826" t="s">
        <v>3072</v>
      </c>
      <c r="B826" t="s">
        <v>6476</v>
      </c>
      <c r="C826" t="s">
        <v>3074</v>
      </c>
      <c r="D826" s="7">
        <v>45830.307650462964</v>
      </c>
      <c r="E826" t="s">
        <v>3069</v>
      </c>
      <c r="F826" t="s">
        <v>11</v>
      </c>
      <c r="H826">
        <v>5</v>
      </c>
      <c r="I826" t="s">
        <v>3076</v>
      </c>
      <c r="J826" t="s">
        <v>210</v>
      </c>
    </row>
    <row r="827" spans="1:10" x14ac:dyDescent="0.35">
      <c r="A827" t="s">
        <v>3075</v>
      </c>
      <c r="B827" t="s">
        <v>6477</v>
      </c>
      <c r="C827" t="s">
        <v>3077</v>
      </c>
      <c r="D827" s="7">
        <v>45831.175659722219</v>
      </c>
      <c r="E827" t="s">
        <v>3079</v>
      </c>
      <c r="F827" t="s">
        <v>11</v>
      </c>
      <c r="G827">
        <v>8</v>
      </c>
      <c r="H827">
        <v>5</v>
      </c>
      <c r="I827" t="s">
        <v>3080</v>
      </c>
      <c r="J827" t="s">
        <v>210</v>
      </c>
    </row>
    <row r="828" spans="1:10" x14ac:dyDescent="0.35">
      <c r="A828" t="s">
        <v>3078</v>
      </c>
      <c r="B828" t="s">
        <v>6478</v>
      </c>
      <c r="C828" t="s">
        <v>3081</v>
      </c>
      <c r="D828" s="7">
        <v>45831.421805555554</v>
      </c>
      <c r="E828" t="s">
        <v>3083</v>
      </c>
      <c r="F828" t="s">
        <v>11</v>
      </c>
      <c r="G828">
        <v>10</v>
      </c>
      <c r="H828">
        <v>5</v>
      </c>
      <c r="I828" t="s">
        <v>3084</v>
      </c>
      <c r="J828" t="s">
        <v>210</v>
      </c>
    </row>
    <row r="829" spans="1:10" x14ac:dyDescent="0.35">
      <c r="A829" t="s">
        <v>3082</v>
      </c>
      <c r="B829" t="s">
        <v>6479</v>
      </c>
      <c r="C829" t="s">
        <v>3085</v>
      </c>
      <c r="D829" s="7">
        <v>45832.053726851853</v>
      </c>
      <c r="E829" t="s">
        <v>3087</v>
      </c>
      <c r="F829" t="s">
        <v>11</v>
      </c>
      <c r="G829">
        <v>6</v>
      </c>
      <c r="H829">
        <v>5</v>
      </c>
      <c r="I829" t="s">
        <v>3088</v>
      </c>
      <c r="J829" t="s">
        <v>210</v>
      </c>
    </row>
    <row r="830" spans="1:10" x14ac:dyDescent="0.35">
      <c r="A830" t="s">
        <v>3086</v>
      </c>
      <c r="B830" t="s">
        <v>6480</v>
      </c>
      <c r="C830" t="s">
        <v>3089</v>
      </c>
      <c r="D830" s="7">
        <v>45832.224212962959</v>
      </c>
      <c r="E830" t="s">
        <v>3091</v>
      </c>
      <c r="F830" t="s">
        <v>11</v>
      </c>
      <c r="G830">
        <v>14</v>
      </c>
      <c r="H830">
        <v>5</v>
      </c>
      <c r="I830" t="s">
        <v>3092</v>
      </c>
      <c r="J830" t="s">
        <v>210</v>
      </c>
    </row>
    <row r="831" spans="1:10" x14ac:dyDescent="0.35">
      <c r="A831" t="s">
        <v>3090</v>
      </c>
      <c r="B831" t="s">
        <v>6481</v>
      </c>
      <c r="C831" t="s">
        <v>3093</v>
      </c>
      <c r="D831" s="7">
        <v>45832.45548611111</v>
      </c>
      <c r="E831" t="s">
        <v>3095</v>
      </c>
      <c r="F831" t="s">
        <v>11</v>
      </c>
      <c r="G831">
        <v>4</v>
      </c>
      <c r="H831">
        <v>5</v>
      </c>
      <c r="I831" t="s">
        <v>3096</v>
      </c>
      <c r="J831" t="s">
        <v>210</v>
      </c>
    </row>
    <row r="832" spans="1:10" x14ac:dyDescent="0.35">
      <c r="A832" t="s">
        <v>3094</v>
      </c>
      <c r="B832" t="s">
        <v>6482</v>
      </c>
      <c r="C832" t="s">
        <v>144</v>
      </c>
      <c r="D832" s="7">
        <v>45832.789756944447</v>
      </c>
      <c r="E832" t="s">
        <v>3098</v>
      </c>
      <c r="F832" t="s">
        <v>11</v>
      </c>
      <c r="G832" t="s">
        <v>23</v>
      </c>
      <c r="H832">
        <v>5</v>
      </c>
      <c r="I832" t="s">
        <v>3099</v>
      </c>
      <c r="J832" t="s">
        <v>210</v>
      </c>
    </row>
    <row r="833" spans="1:10" x14ac:dyDescent="0.35">
      <c r="A833" t="s">
        <v>3097</v>
      </c>
      <c r="B833" t="s">
        <v>6483</v>
      </c>
      <c r="C833" t="s">
        <v>3100</v>
      </c>
      <c r="D833" s="7">
        <v>45832.958275462966</v>
      </c>
      <c r="E833" t="s">
        <v>3102</v>
      </c>
      <c r="F833" t="s">
        <v>11</v>
      </c>
      <c r="G833">
        <v>5</v>
      </c>
      <c r="H833">
        <v>5</v>
      </c>
      <c r="I833" t="s">
        <v>3103</v>
      </c>
      <c r="J833" t="s">
        <v>210</v>
      </c>
    </row>
    <row r="834" spans="1:10" x14ac:dyDescent="0.35">
      <c r="A834" t="s">
        <v>3101</v>
      </c>
      <c r="B834" t="s">
        <v>6484</v>
      </c>
      <c r="C834" t="s">
        <v>3104</v>
      </c>
      <c r="D834" s="7">
        <v>45832.962453703702</v>
      </c>
      <c r="E834" t="s">
        <v>3106</v>
      </c>
      <c r="F834" t="s">
        <v>11</v>
      </c>
      <c r="G834">
        <v>4</v>
      </c>
      <c r="H834">
        <v>5</v>
      </c>
      <c r="I834" t="s">
        <v>3107</v>
      </c>
      <c r="J834" t="s">
        <v>210</v>
      </c>
    </row>
    <row r="835" spans="1:10" x14ac:dyDescent="0.35">
      <c r="A835" t="s">
        <v>3105</v>
      </c>
      <c r="B835" t="s">
        <v>6485</v>
      </c>
      <c r="C835" t="s">
        <v>3108</v>
      </c>
      <c r="D835" s="7">
        <v>45833.074131944442</v>
      </c>
      <c r="E835" t="s">
        <v>3110</v>
      </c>
      <c r="F835" t="s">
        <v>11</v>
      </c>
      <c r="G835">
        <v>5</v>
      </c>
      <c r="H835">
        <v>5</v>
      </c>
      <c r="I835" t="s">
        <v>3111</v>
      </c>
      <c r="J835" t="s">
        <v>210</v>
      </c>
    </row>
    <row r="836" spans="1:10" x14ac:dyDescent="0.35">
      <c r="A836" t="s">
        <v>3109</v>
      </c>
      <c r="B836" t="s">
        <v>6486</v>
      </c>
      <c r="C836" t="s">
        <v>3112</v>
      </c>
      <c r="D836" s="7">
        <v>45833.339826388888</v>
      </c>
      <c r="E836" t="s">
        <v>3114</v>
      </c>
      <c r="F836" t="s">
        <v>11</v>
      </c>
      <c r="G836">
        <v>9</v>
      </c>
      <c r="H836">
        <v>5</v>
      </c>
      <c r="I836" t="s">
        <v>3115</v>
      </c>
      <c r="J836" t="s">
        <v>210</v>
      </c>
    </row>
    <row r="837" spans="1:10" x14ac:dyDescent="0.35">
      <c r="A837" t="s">
        <v>3113</v>
      </c>
      <c r="B837" t="s">
        <v>6487</v>
      </c>
      <c r="C837" t="s">
        <v>3116</v>
      </c>
      <c r="D837" s="7">
        <v>45834.087094907409</v>
      </c>
      <c r="E837" t="s">
        <v>3118</v>
      </c>
      <c r="F837" t="s">
        <v>11</v>
      </c>
      <c r="G837">
        <v>3</v>
      </c>
      <c r="H837">
        <v>5</v>
      </c>
      <c r="I837" t="s">
        <v>3119</v>
      </c>
      <c r="J837" t="s">
        <v>210</v>
      </c>
    </row>
    <row r="838" spans="1:10" x14ac:dyDescent="0.35">
      <c r="A838" t="s">
        <v>3117</v>
      </c>
      <c r="B838" t="s">
        <v>6488</v>
      </c>
      <c r="C838" t="s">
        <v>1945</v>
      </c>
      <c r="D838" s="7">
        <v>45834.208807870367</v>
      </c>
      <c r="E838" t="s">
        <v>3121</v>
      </c>
      <c r="F838" t="s">
        <v>11</v>
      </c>
      <c r="G838">
        <v>4</v>
      </c>
      <c r="H838">
        <v>5</v>
      </c>
      <c r="I838" t="s">
        <v>3122</v>
      </c>
      <c r="J838" t="s">
        <v>210</v>
      </c>
    </row>
    <row r="839" spans="1:10" x14ac:dyDescent="0.35">
      <c r="A839" t="s">
        <v>3120</v>
      </c>
      <c r="B839" t="s">
        <v>6489</v>
      </c>
      <c r="C839" t="s">
        <v>3123</v>
      </c>
      <c r="D839" s="7">
        <v>45834.217175925929</v>
      </c>
      <c r="E839" t="s">
        <v>47</v>
      </c>
      <c r="F839" t="s">
        <v>11</v>
      </c>
      <c r="G839">
        <v>2</v>
      </c>
      <c r="H839">
        <v>5</v>
      </c>
      <c r="I839" t="s">
        <v>47</v>
      </c>
      <c r="J839" t="s">
        <v>210</v>
      </c>
    </row>
    <row r="840" spans="1:10" x14ac:dyDescent="0.35">
      <c r="A840" t="s">
        <v>3124</v>
      </c>
      <c r="B840" t="s">
        <v>6490</v>
      </c>
      <c r="C840" t="s">
        <v>3125</v>
      </c>
      <c r="D840" s="7">
        <v>45834.328275462962</v>
      </c>
      <c r="E840" t="s">
        <v>3127</v>
      </c>
      <c r="F840" t="s">
        <v>11</v>
      </c>
      <c r="G840">
        <v>7</v>
      </c>
      <c r="H840">
        <v>5</v>
      </c>
      <c r="I840" t="s">
        <v>3128</v>
      </c>
      <c r="J840" t="s">
        <v>210</v>
      </c>
    </row>
    <row r="841" spans="1:10" x14ac:dyDescent="0.35">
      <c r="A841" t="s">
        <v>3126</v>
      </c>
      <c r="B841" t="s">
        <v>6491</v>
      </c>
      <c r="C841" t="s">
        <v>3129</v>
      </c>
      <c r="D841" s="7">
        <v>45834.587696759256</v>
      </c>
      <c r="E841" t="s">
        <v>3131</v>
      </c>
      <c r="F841" t="s">
        <v>11</v>
      </c>
      <c r="G841" t="s">
        <v>23</v>
      </c>
      <c r="H841">
        <v>5</v>
      </c>
      <c r="I841" t="s">
        <v>3132</v>
      </c>
      <c r="J841" t="s">
        <v>210</v>
      </c>
    </row>
    <row r="842" spans="1:10" x14ac:dyDescent="0.35">
      <c r="A842" t="s">
        <v>3130</v>
      </c>
      <c r="B842" t="s">
        <v>6492</v>
      </c>
      <c r="C842" t="s">
        <v>3133</v>
      </c>
      <c r="D842" s="7">
        <v>45834.636863425927</v>
      </c>
      <c r="E842" t="s">
        <v>2617</v>
      </c>
      <c r="F842" t="s">
        <v>11</v>
      </c>
      <c r="G842" t="s">
        <v>23</v>
      </c>
      <c r="H842">
        <v>5</v>
      </c>
      <c r="I842" t="s">
        <v>3135</v>
      </c>
      <c r="J842" t="s">
        <v>210</v>
      </c>
    </row>
    <row r="843" spans="1:10" x14ac:dyDescent="0.35">
      <c r="A843" t="s">
        <v>3134</v>
      </c>
      <c r="B843" t="s">
        <v>6493</v>
      </c>
      <c r="C843" t="s">
        <v>3136</v>
      </c>
      <c r="D843" s="7">
        <v>45834.707719907405</v>
      </c>
      <c r="E843" t="s">
        <v>3138</v>
      </c>
      <c r="F843" t="s">
        <v>11</v>
      </c>
      <c r="G843">
        <v>2</v>
      </c>
      <c r="H843">
        <v>5</v>
      </c>
      <c r="I843" t="s">
        <v>3139</v>
      </c>
      <c r="J843" t="s">
        <v>210</v>
      </c>
    </row>
    <row r="844" spans="1:10" x14ac:dyDescent="0.35">
      <c r="A844" t="s">
        <v>3137</v>
      </c>
      <c r="B844" t="s">
        <v>6494</v>
      </c>
      <c r="C844" t="s">
        <v>3140</v>
      </c>
      <c r="D844" s="7">
        <v>45834.83829861111</v>
      </c>
      <c r="E844" t="s">
        <v>3142</v>
      </c>
      <c r="F844" t="s">
        <v>11</v>
      </c>
      <c r="G844">
        <v>3</v>
      </c>
      <c r="H844">
        <v>5</v>
      </c>
      <c r="I844" t="s">
        <v>3143</v>
      </c>
      <c r="J844" t="s">
        <v>210</v>
      </c>
    </row>
    <row r="845" spans="1:10" x14ac:dyDescent="0.35">
      <c r="A845" t="s">
        <v>3141</v>
      </c>
      <c r="B845" t="s">
        <v>6495</v>
      </c>
      <c r="C845" t="s">
        <v>3144</v>
      </c>
      <c r="D845" s="7">
        <v>45834.866087962961</v>
      </c>
      <c r="E845" t="s">
        <v>3146</v>
      </c>
      <c r="F845" t="s">
        <v>11</v>
      </c>
      <c r="G845">
        <v>13</v>
      </c>
      <c r="H845">
        <v>2</v>
      </c>
      <c r="I845" t="s">
        <v>3147</v>
      </c>
      <c r="J845" t="s">
        <v>210</v>
      </c>
    </row>
    <row r="846" spans="1:10" x14ac:dyDescent="0.35">
      <c r="A846" t="s">
        <v>3145</v>
      </c>
      <c r="B846" t="s">
        <v>6496</v>
      </c>
      <c r="C846" t="s">
        <v>3148</v>
      </c>
      <c r="D846" s="7">
        <v>45835.272187499999</v>
      </c>
      <c r="E846" t="s">
        <v>3150</v>
      </c>
      <c r="F846" t="s">
        <v>11</v>
      </c>
      <c r="G846">
        <v>21</v>
      </c>
      <c r="H846">
        <v>1</v>
      </c>
      <c r="I846" t="s">
        <v>3151</v>
      </c>
      <c r="J846" t="s">
        <v>210</v>
      </c>
    </row>
    <row r="847" spans="1:10" x14ac:dyDescent="0.35">
      <c r="A847" t="s">
        <v>3149</v>
      </c>
      <c r="B847" t="s">
        <v>6497</v>
      </c>
      <c r="C847" t="s">
        <v>3152</v>
      </c>
      <c r="D847" s="7">
        <v>45835.398263888892</v>
      </c>
      <c r="E847" t="s">
        <v>3154</v>
      </c>
      <c r="H847">
        <v>5</v>
      </c>
      <c r="I847" t="s">
        <v>3155</v>
      </c>
      <c r="J847" t="s">
        <v>210</v>
      </c>
    </row>
    <row r="848" spans="1:10" x14ac:dyDescent="0.35">
      <c r="A848" t="s">
        <v>3153</v>
      </c>
      <c r="B848" t="s">
        <v>6498</v>
      </c>
      <c r="C848" t="s">
        <v>3156</v>
      </c>
      <c r="D848" s="7">
        <v>45835.417430555557</v>
      </c>
      <c r="E848" t="s">
        <v>3158</v>
      </c>
      <c r="H848">
        <v>5</v>
      </c>
      <c r="I848" t="s">
        <v>3159</v>
      </c>
      <c r="J848" t="s">
        <v>210</v>
      </c>
    </row>
    <row r="849" spans="1:10" x14ac:dyDescent="0.35">
      <c r="A849" t="s">
        <v>3157</v>
      </c>
      <c r="B849" t="s">
        <v>6499</v>
      </c>
      <c r="C849" t="s">
        <v>3160</v>
      </c>
      <c r="D849" s="7">
        <v>45835.453263888892</v>
      </c>
      <c r="E849" t="s">
        <v>3162</v>
      </c>
      <c r="F849" t="s">
        <v>11</v>
      </c>
      <c r="G849">
        <v>59</v>
      </c>
      <c r="H849">
        <v>5</v>
      </c>
      <c r="I849" t="s">
        <v>3163</v>
      </c>
      <c r="J849" t="s">
        <v>53</v>
      </c>
    </row>
    <row r="850" spans="1:10" x14ac:dyDescent="0.35">
      <c r="A850" t="s">
        <v>3161</v>
      </c>
      <c r="B850" t="s">
        <v>6500</v>
      </c>
      <c r="C850" t="s">
        <v>3164</v>
      </c>
      <c r="D850" s="7">
        <v>45835.568402777775</v>
      </c>
      <c r="E850" t="s">
        <v>3166</v>
      </c>
      <c r="F850" t="s">
        <v>11</v>
      </c>
      <c r="G850">
        <v>7</v>
      </c>
      <c r="H850">
        <v>5</v>
      </c>
      <c r="I850" t="s">
        <v>3167</v>
      </c>
      <c r="J850" t="s">
        <v>53</v>
      </c>
    </row>
    <row r="851" spans="1:10" x14ac:dyDescent="0.35">
      <c r="A851" t="s">
        <v>3165</v>
      </c>
      <c r="B851" t="s">
        <v>6501</v>
      </c>
      <c r="C851" t="s">
        <v>3168</v>
      </c>
      <c r="D851" s="7">
        <v>45835.980439814812</v>
      </c>
      <c r="E851" t="s">
        <v>3170</v>
      </c>
      <c r="F851" t="s">
        <v>11</v>
      </c>
      <c r="G851">
        <v>9</v>
      </c>
      <c r="H851">
        <v>4</v>
      </c>
      <c r="I851" t="s">
        <v>3171</v>
      </c>
      <c r="J851" t="s">
        <v>53</v>
      </c>
    </row>
    <row r="852" spans="1:10" x14ac:dyDescent="0.35">
      <c r="A852" t="s">
        <v>3169</v>
      </c>
      <c r="B852" t="s">
        <v>6502</v>
      </c>
      <c r="C852" t="s">
        <v>3172</v>
      </c>
      <c r="D852" s="7">
        <v>45836.200381944444</v>
      </c>
      <c r="E852" t="s">
        <v>3174</v>
      </c>
      <c r="F852" t="s">
        <v>11</v>
      </c>
      <c r="G852">
        <v>23</v>
      </c>
      <c r="H852">
        <v>5</v>
      </c>
      <c r="I852" t="s">
        <v>3175</v>
      </c>
      <c r="J852" t="s">
        <v>53</v>
      </c>
    </row>
    <row r="853" spans="1:10" x14ac:dyDescent="0.35">
      <c r="A853" t="s">
        <v>3173</v>
      </c>
      <c r="B853" t="s">
        <v>6503</v>
      </c>
      <c r="C853" t="s">
        <v>3176</v>
      </c>
      <c r="D853" s="7">
        <v>45836.42291666667</v>
      </c>
      <c r="E853" t="s">
        <v>3178</v>
      </c>
      <c r="F853" t="s">
        <v>11</v>
      </c>
      <c r="G853" t="s">
        <v>23</v>
      </c>
      <c r="H853">
        <v>5</v>
      </c>
      <c r="I853" t="s">
        <v>3179</v>
      </c>
      <c r="J853" t="s">
        <v>53</v>
      </c>
    </row>
    <row r="854" spans="1:10" x14ac:dyDescent="0.35">
      <c r="A854" t="s">
        <v>3177</v>
      </c>
      <c r="B854" t="s">
        <v>6504</v>
      </c>
      <c r="C854" t="s">
        <v>3180</v>
      </c>
      <c r="D854" s="7">
        <v>45836.479479166665</v>
      </c>
      <c r="E854" t="s">
        <v>3182</v>
      </c>
      <c r="F854" t="s">
        <v>11</v>
      </c>
      <c r="G854">
        <v>12</v>
      </c>
      <c r="H854">
        <v>3</v>
      </c>
      <c r="I854" t="s">
        <v>3183</v>
      </c>
      <c r="J854" t="s">
        <v>53</v>
      </c>
    </row>
    <row r="855" spans="1:10" x14ac:dyDescent="0.35">
      <c r="A855" t="s">
        <v>3181</v>
      </c>
      <c r="B855" t="s">
        <v>6505</v>
      </c>
      <c r="C855" t="s">
        <v>3184</v>
      </c>
      <c r="D855" s="7">
        <v>45836.545046296298</v>
      </c>
      <c r="E855" t="s">
        <v>3186</v>
      </c>
      <c r="F855" t="s">
        <v>11</v>
      </c>
      <c r="G855">
        <v>12</v>
      </c>
      <c r="H855">
        <v>5</v>
      </c>
      <c r="I855" t="s">
        <v>3187</v>
      </c>
      <c r="J855" t="s">
        <v>53</v>
      </c>
    </row>
    <row r="856" spans="1:10" x14ac:dyDescent="0.35">
      <c r="A856" t="s">
        <v>3185</v>
      </c>
      <c r="B856" t="s">
        <v>6506</v>
      </c>
      <c r="C856" t="s">
        <v>3188</v>
      </c>
      <c r="D856" s="7">
        <v>45836.764039351852</v>
      </c>
      <c r="E856" t="s">
        <v>3190</v>
      </c>
      <c r="F856" t="s">
        <v>11</v>
      </c>
      <c r="G856" t="s">
        <v>23</v>
      </c>
      <c r="H856">
        <v>4</v>
      </c>
      <c r="I856" t="s">
        <v>3191</v>
      </c>
      <c r="J856" t="s">
        <v>53</v>
      </c>
    </row>
    <row r="857" spans="1:10" x14ac:dyDescent="0.35">
      <c r="A857" t="s">
        <v>3189</v>
      </c>
      <c r="B857" t="s">
        <v>6507</v>
      </c>
      <c r="C857" t="s">
        <v>3192</v>
      </c>
      <c r="D857" s="7">
        <v>45837.092858796299</v>
      </c>
      <c r="E857" t="s">
        <v>3194</v>
      </c>
      <c r="F857" t="s">
        <v>11</v>
      </c>
      <c r="G857">
        <v>2</v>
      </c>
      <c r="H857">
        <v>4</v>
      </c>
      <c r="I857" t="s">
        <v>3195</v>
      </c>
      <c r="J857" t="s">
        <v>53</v>
      </c>
    </row>
    <row r="858" spans="1:10" x14ac:dyDescent="0.35">
      <c r="A858" t="s">
        <v>3193</v>
      </c>
      <c r="B858" t="s">
        <v>6508</v>
      </c>
      <c r="C858" t="s">
        <v>3196</v>
      </c>
      <c r="D858" s="7">
        <v>45837.20857638889</v>
      </c>
      <c r="E858" t="s">
        <v>3198</v>
      </c>
      <c r="F858" t="s">
        <v>11</v>
      </c>
      <c r="H858">
        <v>4</v>
      </c>
      <c r="I858" t="s">
        <v>3199</v>
      </c>
      <c r="J858" t="s">
        <v>53</v>
      </c>
    </row>
    <row r="859" spans="1:10" x14ac:dyDescent="0.35">
      <c r="A859" t="s">
        <v>3197</v>
      </c>
      <c r="B859" t="s">
        <v>6509</v>
      </c>
      <c r="C859" t="s">
        <v>3200</v>
      </c>
      <c r="D859" s="7">
        <v>45837.305891203701</v>
      </c>
      <c r="E859" t="s">
        <v>3202</v>
      </c>
      <c r="F859" t="s">
        <v>11</v>
      </c>
      <c r="G859">
        <v>3</v>
      </c>
      <c r="H859">
        <v>4</v>
      </c>
      <c r="I859" t="s">
        <v>3203</v>
      </c>
      <c r="J859" t="s">
        <v>53</v>
      </c>
    </row>
    <row r="860" spans="1:10" x14ac:dyDescent="0.35">
      <c r="A860" t="s">
        <v>3201</v>
      </c>
      <c r="B860" t="s">
        <v>6510</v>
      </c>
      <c r="C860" t="s">
        <v>3204</v>
      </c>
      <c r="D860" s="7">
        <v>45837.413807870369</v>
      </c>
      <c r="E860" t="s">
        <v>3206</v>
      </c>
      <c r="F860" t="s">
        <v>11</v>
      </c>
      <c r="H860">
        <v>4</v>
      </c>
      <c r="I860" t="s">
        <v>3207</v>
      </c>
      <c r="J860" t="s">
        <v>53</v>
      </c>
    </row>
    <row r="861" spans="1:10" x14ac:dyDescent="0.35">
      <c r="A861" t="s">
        <v>3205</v>
      </c>
      <c r="B861" t="s">
        <v>6511</v>
      </c>
      <c r="C861" t="s">
        <v>3208</v>
      </c>
      <c r="D861" s="7">
        <v>45837.524050925924</v>
      </c>
      <c r="E861" t="s">
        <v>3210</v>
      </c>
      <c r="F861" t="s">
        <v>11</v>
      </c>
      <c r="G861">
        <v>25</v>
      </c>
      <c r="H861">
        <v>4</v>
      </c>
      <c r="I861" t="s">
        <v>3211</v>
      </c>
      <c r="J861" t="s">
        <v>53</v>
      </c>
    </row>
    <row r="862" spans="1:10" x14ac:dyDescent="0.35">
      <c r="A862" t="s">
        <v>3209</v>
      </c>
      <c r="B862" t="s">
        <v>6512</v>
      </c>
      <c r="C862" t="s">
        <v>3212</v>
      </c>
      <c r="D862" s="7">
        <v>45837.666921296295</v>
      </c>
      <c r="E862" t="s">
        <v>3214</v>
      </c>
      <c r="F862" t="s">
        <v>11</v>
      </c>
      <c r="H862">
        <v>5</v>
      </c>
      <c r="I862" t="s">
        <v>3215</v>
      </c>
      <c r="J862" t="s">
        <v>53</v>
      </c>
    </row>
    <row r="863" spans="1:10" x14ac:dyDescent="0.35">
      <c r="A863" t="s">
        <v>3213</v>
      </c>
      <c r="B863" t="s">
        <v>6513</v>
      </c>
      <c r="C863" t="s">
        <v>3216</v>
      </c>
      <c r="D863" s="7">
        <v>45838.413275462961</v>
      </c>
      <c r="E863" t="s">
        <v>3218</v>
      </c>
      <c r="F863" t="s">
        <v>11</v>
      </c>
      <c r="H863">
        <v>4</v>
      </c>
      <c r="I863" t="s">
        <v>3219</v>
      </c>
      <c r="J863" t="s">
        <v>53</v>
      </c>
    </row>
    <row r="864" spans="1:10" x14ac:dyDescent="0.35">
      <c r="A864" t="s">
        <v>3217</v>
      </c>
      <c r="B864" t="s">
        <v>6514</v>
      </c>
      <c r="C864" t="s">
        <v>3220</v>
      </c>
      <c r="D864" s="7">
        <v>45838.449525462966</v>
      </c>
      <c r="E864" t="s">
        <v>3222</v>
      </c>
      <c r="F864" t="s">
        <v>11</v>
      </c>
      <c r="G864" t="s">
        <v>23</v>
      </c>
      <c r="H864">
        <v>4</v>
      </c>
      <c r="I864" t="s">
        <v>3223</v>
      </c>
      <c r="J864" t="s">
        <v>53</v>
      </c>
    </row>
    <row r="865" spans="1:10" x14ac:dyDescent="0.35">
      <c r="A865" t="s">
        <v>3221</v>
      </c>
      <c r="B865" t="s">
        <v>6515</v>
      </c>
      <c r="C865" t="s">
        <v>3224</v>
      </c>
      <c r="D865" s="7">
        <v>45838.474861111114</v>
      </c>
      <c r="E865" t="s">
        <v>3226</v>
      </c>
      <c r="F865" t="s">
        <v>11</v>
      </c>
      <c r="H865">
        <v>4</v>
      </c>
      <c r="I865" t="s">
        <v>3227</v>
      </c>
      <c r="J865" t="s">
        <v>53</v>
      </c>
    </row>
    <row r="866" spans="1:10" x14ac:dyDescent="0.35">
      <c r="A866" t="s">
        <v>3225</v>
      </c>
      <c r="B866" t="s">
        <v>6516</v>
      </c>
      <c r="C866" t="s">
        <v>3228</v>
      </c>
      <c r="D866" s="7">
        <v>45838.5390625</v>
      </c>
      <c r="E866" t="s">
        <v>3230</v>
      </c>
      <c r="F866" t="s">
        <v>11</v>
      </c>
      <c r="H866">
        <v>4</v>
      </c>
      <c r="I866" t="s">
        <v>3231</v>
      </c>
      <c r="J866" t="s">
        <v>53</v>
      </c>
    </row>
    <row r="867" spans="1:10" x14ac:dyDescent="0.35">
      <c r="A867" t="s">
        <v>3229</v>
      </c>
      <c r="B867" t="s">
        <v>6517</v>
      </c>
      <c r="C867" t="s">
        <v>3232</v>
      </c>
      <c r="D867" s="7">
        <v>45838.583495370367</v>
      </c>
      <c r="E867" t="s">
        <v>3234</v>
      </c>
      <c r="F867" t="s">
        <v>11</v>
      </c>
      <c r="H867">
        <v>4</v>
      </c>
      <c r="I867" t="s">
        <v>3235</v>
      </c>
      <c r="J867" t="s">
        <v>53</v>
      </c>
    </row>
    <row r="868" spans="1:10" x14ac:dyDescent="0.35">
      <c r="A868" t="s">
        <v>3233</v>
      </c>
      <c r="B868" t="s">
        <v>6518</v>
      </c>
      <c r="C868" t="s">
        <v>3236</v>
      </c>
      <c r="D868" s="7">
        <v>45838.601284722223</v>
      </c>
      <c r="E868" t="s">
        <v>3238</v>
      </c>
      <c r="F868" t="s">
        <v>11</v>
      </c>
      <c r="G868" t="s">
        <v>23</v>
      </c>
      <c r="H868">
        <v>4</v>
      </c>
      <c r="I868" t="s">
        <v>3239</v>
      </c>
      <c r="J868" t="s">
        <v>53</v>
      </c>
    </row>
    <row r="869" spans="1:10" x14ac:dyDescent="0.35">
      <c r="A869" t="s">
        <v>3237</v>
      </c>
      <c r="B869" t="s">
        <v>6519</v>
      </c>
      <c r="C869" t="s">
        <v>3240</v>
      </c>
      <c r="D869" s="7">
        <v>45838.686435185184</v>
      </c>
      <c r="E869" t="s">
        <v>3242</v>
      </c>
      <c r="F869" t="s">
        <v>11</v>
      </c>
      <c r="H869">
        <v>4</v>
      </c>
      <c r="I869" t="s">
        <v>3243</v>
      </c>
      <c r="J869" t="s">
        <v>53</v>
      </c>
    </row>
    <row r="870" spans="1:10" x14ac:dyDescent="0.35">
      <c r="A870" t="s">
        <v>3241</v>
      </c>
      <c r="B870" t="s">
        <v>6520</v>
      </c>
      <c r="C870" t="s">
        <v>3244</v>
      </c>
      <c r="D870" s="7">
        <v>45838.947048611109</v>
      </c>
      <c r="E870" t="s">
        <v>3246</v>
      </c>
      <c r="F870" t="s">
        <v>11</v>
      </c>
      <c r="H870">
        <v>4</v>
      </c>
      <c r="I870" t="s">
        <v>3247</v>
      </c>
      <c r="J870" t="s">
        <v>53</v>
      </c>
    </row>
    <row r="871" spans="1:10" x14ac:dyDescent="0.35">
      <c r="A871" t="s">
        <v>3245</v>
      </c>
      <c r="B871" t="s">
        <v>6521</v>
      </c>
      <c r="C871" t="s">
        <v>3248</v>
      </c>
      <c r="D871" s="7">
        <v>45839.374386574076</v>
      </c>
      <c r="E871" t="s">
        <v>3250</v>
      </c>
      <c r="F871" t="s">
        <v>11</v>
      </c>
      <c r="G871">
        <v>2</v>
      </c>
      <c r="H871">
        <v>4</v>
      </c>
      <c r="I871" t="s">
        <v>3251</v>
      </c>
      <c r="J871" t="s">
        <v>53</v>
      </c>
    </row>
    <row r="872" spans="1:10" x14ac:dyDescent="0.35">
      <c r="A872" t="s">
        <v>3249</v>
      </c>
      <c r="B872" t="s">
        <v>6522</v>
      </c>
      <c r="C872" t="s">
        <v>3252</v>
      </c>
      <c r="D872" s="7">
        <v>45839.516319444447</v>
      </c>
      <c r="E872" t="s">
        <v>3254</v>
      </c>
      <c r="F872" t="s">
        <v>11</v>
      </c>
      <c r="G872" t="s">
        <v>23</v>
      </c>
      <c r="H872">
        <v>5</v>
      </c>
      <c r="I872" t="s">
        <v>3255</v>
      </c>
      <c r="J872" t="s">
        <v>53</v>
      </c>
    </row>
    <row r="873" spans="1:10" x14ac:dyDescent="0.35">
      <c r="A873" t="s">
        <v>3253</v>
      </c>
      <c r="B873" t="s">
        <v>6523</v>
      </c>
      <c r="C873" t="s">
        <v>3256</v>
      </c>
      <c r="D873" s="7">
        <v>45839.772546296299</v>
      </c>
      <c r="E873" t="s">
        <v>3258</v>
      </c>
      <c r="F873" t="s">
        <v>11</v>
      </c>
      <c r="H873">
        <v>4</v>
      </c>
      <c r="I873" t="s">
        <v>3259</v>
      </c>
      <c r="J873" t="s">
        <v>53</v>
      </c>
    </row>
    <row r="874" spans="1:10" x14ac:dyDescent="0.35">
      <c r="A874" t="s">
        <v>3257</v>
      </c>
      <c r="B874" t="s">
        <v>6524</v>
      </c>
      <c r="C874" t="s">
        <v>3260</v>
      </c>
      <c r="D874" s="7">
        <v>45840.024236111109</v>
      </c>
      <c r="E874" t="s">
        <v>3262</v>
      </c>
      <c r="F874" t="s">
        <v>11</v>
      </c>
      <c r="H874">
        <v>4</v>
      </c>
      <c r="I874" t="s">
        <v>3263</v>
      </c>
      <c r="J874" t="s">
        <v>53</v>
      </c>
    </row>
    <row r="875" spans="1:10" x14ac:dyDescent="0.35">
      <c r="A875" t="s">
        <v>3261</v>
      </c>
      <c r="B875" t="s">
        <v>6525</v>
      </c>
      <c r="C875" t="s">
        <v>3264</v>
      </c>
      <c r="D875" s="7">
        <v>45840.295682870368</v>
      </c>
      <c r="E875" t="s">
        <v>3266</v>
      </c>
      <c r="F875" t="s">
        <v>11</v>
      </c>
      <c r="H875">
        <v>4</v>
      </c>
      <c r="I875" t="s">
        <v>3267</v>
      </c>
      <c r="J875" t="s">
        <v>53</v>
      </c>
    </row>
    <row r="876" spans="1:10" x14ac:dyDescent="0.35">
      <c r="A876" t="s">
        <v>3265</v>
      </c>
      <c r="B876" t="s">
        <v>6526</v>
      </c>
      <c r="C876" t="s">
        <v>3268</v>
      </c>
      <c r="D876" s="7">
        <v>45840.332060185188</v>
      </c>
      <c r="E876" t="s">
        <v>3270</v>
      </c>
      <c r="F876" t="s">
        <v>11</v>
      </c>
      <c r="H876">
        <v>5</v>
      </c>
      <c r="I876" t="s">
        <v>3271</v>
      </c>
      <c r="J876" t="s">
        <v>53</v>
      </c>
    </row>
    <row r="877" spans="1:10" x14ac:dyDescent="0.35">
      <c r="A877" t="s">
        <v>3269</v>
      </c>
      <c r="B877" t="s">
        <v>6527</v>
      </c>
      <c r="C877" t="s">
        <v>3272</v>
      </c>
      <c r="D877" s="7">
        <v>45840.49590277778</v>
      </c>
      <c r="E877" t="s">
        <v>3274</v>
      </c>
      <c r="F877" t="s">
        <v>11</v>
      </c>
      <c r="H877">
        <v>5</v>
      </c>
      <c r="I877" t="s">
        <v>3275</v>
      </c>
      <c r="J877" t="s">
        <v>53</v>
      </c>
    </row>
    <row r="878" spans="1:10" x14ac:dyDescent="0.35">
      <c r="A878" t="s">
        <v>3273</v>
      </c>
      <c r="B878" t="s">
        <v>6528</v>
      </c>
      <c r="C878" t="s">
        <v>3276</v>
      </c>
      <c r="D878" s="7">
        <v>45840.53392361111</v>
      </c>
      <c r="E878" t="s">
        <v>3278</v>
      </c>
      <c r="F878" t="s">
        <v>11</v>
      </c>
      <c r="H878">
        <v>4</v>
      </c>
      <c r="I878" t="s">
        <v>3279</v>
      </c>
      <c r="J878" t="s">
        <v>53</v>
      </c>
    </row>
    <row r="879" spans="1:10" x14ac:dyDescent="0.35">
      <c r="A879" t="s">
        <v>3277</v>
      </c>
      <c r="B879" t="s">
        <v>6529</v>
      </c>
      <c r="C879" t="s">
        <v>1573</v>
      </c>
      <c r="D879" s="7">
        <v>45840.649050925924</v>
      </c>
      <c r="E879" t="s">
        <v>3281</v>
      </c>
      <c r="F879" t="s">
        <v>11</v>
      </c>
      <c r="G879" t="s">
        <v>23</v>
      </c>
      <c r="H879">
        <v>4</v>
      </c>
      <c r="I879" t="s">
        <v>3282</v>
      </c>
      <c r="J879" t="s">
        <v>53</v>
      </c>
    </row>
    <row r="880" spans="1:10" x14ac:dyDescent="0.35">
      <c r="A880" t="s">
        <v>3280</v>
      </c>
      <c r="B880" t="s">
        <v>6530</v>
      </c>
      <c r="C880" t="s">
        <v>3283</v>
      </c>
      <c r="D880" s="7">
        <v>45840.724386574075</v>
      </c>
      <c r="E880" t="s">
        <v>47</v>
      </c>
      <c r="F880" t="s">
        <v>11</v>
      </c>
      <c r="H880">
        <v>4</v>
      </c>
      <c r="I880" t="s">
        <v>3285</v>
      </c>
      <c r="J880" t="s">
        <v>53</v>
      </c>
    </row>
    <row r="881" spans="1:10" x14ac:dyDescent="0.35">
      <c r="A881" t="s">
        <v>3284</v>
      </c>
      <c r="B881" t="s">
        <v>6531</v>
      </c>
      <c r="C881" t="s">
        <v>3286</v>
      </c>
      <c r="D881" s="7">
        <v>45840.79787037037</v>
      </c>
      <c r="E881" t="s">
        <v>3288</v>
      </c>
      <c r="F881" t="s">
        <v>11</v>
      </c>
      <c r="G881">
        <v>6</v>
      </c>
      <c r="H881">
        <v>4</v>
      </c>
      <c r="I881" t="s">
        <v>3289</v>
      </c>
      <c r="J881" t="s">
        <v>53</v>
      </c>
    </row>
    <row r="882" spans="1:10" x14ac:dyDescent="0.35">
      <c r="A882" t="s">
        <v>3287</v>
      </c>
      <c r="B882" t="s">
        <v>6532</v>
      </c>
      <c r="C882" t="s">
        <v>3290</v>
      </c>
      <c r="D882" s="7">
        <v>45841.391967592594</v>
      </c>
      <c r="E882" t="s">
        <v>3292</v>
      </c>
      <c r="F882" t="s">
        <v>11</v>
      </c>
      <c r="H882">
        <v>5</v>
      </c>
      <c r="I882" t="s">
        <v>3293</v>
      </c>
      <c r="J882" t="s">
        <v>53</v>
      </c>
    </row>
    <row r="883" spans="1:10" x14ac:dyDescent="0.35">
      <c r="A883" t="s">
        <v>3291</v>
      </c>
      <c r="B883" t="s">
        <v>6533</v>
      </c>
      <c r="C883" t="s">
        <v>3294</v>
      </c>
      <c r="D883" s="7">
        <v>45841.567210648151</v>
      </c>
      <c r="E883" t="s">
        <v>3296</v>
      </c>
      <c r="F883" t="s">
        <v>11</v>
      </c>
      <c r="G883" t="s">
        <v>23</v>
      </c>
      <c r="H883">
        <v>4</v>
      </c>
      <c r="I883" t="s">
        <v>3297</v>
      </c>
      <c r="J883" t="s">
        <v>53</v>
      </c>
    </row>
    <row r="884" spans="1:10" x14ac:dyDescent="0.35">
      <c r="A884" t="s">
        <v>3295</v>
      </c>
      <c r="B884" t="s">
        <v>6534</v>
      </c>
      <c r="C884" t="s">
        <v>3298</v>
      </c>
      <c r="D884" s="7">
        <v>45841.684467592589</v>
      </c>
      <c r="E884" t="s">
        <v>3300</v>
      </c>
      <c r="F884" t="s">
        <v>11</v>
      </c>
      <c r="H884">
        <v>4</v>
      </c>
      <c r="I884" t="s">
        <v>3301</v>
      </c>
      <c r="J884" t="s">
        <v>53</v>
      </c>
    </row>
    <row r="885" spans="1:10" x14ac:dyDescent="0.35">
      <c r="A885" t="s">
        <v>3299</v>
      </c>
      <c r="B885" t="s">
        <v>6535</v>
      </c>
      <c r="C885" t="s">
        <v>3302</v>
      </c>
      <c r="D885" s="7">
        <v>45841.685752314814</v>
      </c>
      <c r="E885" t="s">
        <v>3304</v>
      </c>
      <c r="F885" t="s">
        <v>11</v>
      </c>
      <c r="G885">
        <v>2</v>
      </c>
      <c r="H885">
        <v>4</v>
      </c>
      <c r="I885" t="s">
        <v>3305</v>
      </c>
      <c r="J885" t="s">
        <v>53</v>
      </c>
    </row>
    <row r="886" spans="1:10" x14ac:dyDescent="0.35">
      <c r="A886" t="s">
        <v>3303</v>
      </c>
      <c r="B886" t="s">
        <v>6536</v>
      </c>
      <c r="C886" t="s">
        <v>3306</v>
      </c>
      <c r="D886" s="7">
        <v>45841.767280092594</v>
      </c>
      <c r="E886" t="s">
        <v>3308</v>
      </c>
      <c r="F886" t="s">
        <v>11</v>
      </c>
      <c r="G886" t="s">
        <v>23</v>
      </c>
      <c r="H886">
        <v>5</v>
      </c>
      <c r="I886" t="s">
        <v>3309</v>
      </c>
      <c r="J886" t="s">
        <v>53</v>
      </c>
    </row>
    <row r="887" spans="1:10" x14ac:dyDescent="0.35">
      <c r="A887" t="s">
        <v>3307</v>
      </c>
      <c r="B887" t="s">
        <v>6537</v>
      </c>
      <c r="C887" t="s">
        <v>3310</v>
      </c>
      <c r="D887" s="7">
        <v>45841.796134259261</v>
      </c>
      <c r="E887" t="s">
        <v>3312</v>
      </c>
      <c r="F887" t="s">
        <v>11</v>
      </c>
      <c r="G887">
        <v>3</v>
      </c>
      <c r="H887">
        <v>4</v>
      </c>
      <c r="I887" t="s">
        <v>3313</v>
      </c>
      <c r="J887" t="s">
        <v>53</v>
      </c>
    </row>
    <row r="888" spans="1:10" x14ac:dyDescent="0.35">
      <c r="A888" t="s">
        <v>3311</v>
      </c>
      <c r="B888" t="s">
        <v>6538</v>
      </c>
      <c r="C888" t="s">
        <v>3314</v>
      </c>
      <c r="D888" s="7">
        <v>45841.912870370368</v>
      </c>
      <c r="E888" t="s">
        <v>3316</v>
      </c>
      <c r="F888" t="s">
        <v>11</v>
      </c>
      <c r="H888">
        <v>5</v>
      </c>
      <c r="I888" t="s">
        <v>3317</v>
      </c>
      <c r="J888" t="s">
        <v>53</v>
      </c>
    </row>
    <row r="889" spans="1:10" x14ac:dyDescent="0.35">
      <c r="A889" t="s">
        <v>3315</v>
      </c>
      <c r="B889" t="s">
        <v>6539</v>
      </c>
      <c r="C889" t="s">
        <v>3318</v>
      </c>
      <c r="D889" s="7">
        <v>45842.345266203702</v>
      </c>
      <c r="E889" t="s">
        <v>3320</v>
      </c>
      <c r="F889" t="s">
        <v>11</v>
      </c>
      <c r="H889">
        <v>5</v>
      </c>
      <c r="I889" t="s">
        <v>3321</v>
      </c>
      <c r="J889" t="s">
        <v>1460</v>
      </c>
    </row>
    <row r="890" spans="1:10" x14ac:dyDescent="0.35">
      <c r="A890" t="s">
        <v>3319</v>
      </c>
      <c r="B890" t="s">
        <v>6540</v>
      </c>
      <c r="C890" t="s">
        <v>3322</v>
      </c>
      <c r="D890" s="7">
        <v>45842.524652777778</v>
      </c>
      <c r="E890" t="s">
        <v>3324</v>
      </c>
      <c r="F890" t="s">
        <v>11</v>
      </c>
      <c r="G890" t="s">
        <v>23</v>
      </c>
      <c r="H890">
        <v>5</v>
      </c>
      <c r="I890" t="s">
        <v>3325</v>
      </c>
      <c r="J890" t="s">
        <v>1460</v>
      </c>
    </row>
    <row r="891" spans="1:10" x14ac:dyDescent="0.35">
      <c r="A891" t="s">
        <v>3323</v>
      </c>
      <c r="B891" t="s">
        <v>6541</v>
      </c>
      <c r="C891" t="s">
        <v>3326</v>
      </c>
      <c r="D891" s="7">
        <v>45842.581365740742</v>
      </c>
      <c r="E891" t="s">
        <v>3328</v>
      </c>
      <c r="F891" t="s">
        <v>11</v>
      </c>
      <c r="H891">
        <v>1</v>
      </c>
      <c r="I891" t="s">
        <v>3329</v>
      </c>
      <c r="J891" t="s">
        <v>1460</v>
      </c>
    </row>
    <row r="892" spans="1:10" x14ac:dyDescent="0.35">
      <c r="A892" t="s">
        <v>3327</v>
      </c>
      <c r="B892" t="s">
        <v>6542</v>
      </c>
      <c r="C892" t="s">
        <v>3330</v>
      </c>
      <c r="D892" s="7">
        <v>45842.896215277775</v>
      </c>
      <c r="E892" t="s">
        <v>3332</v>
      </c>
      <c r="F892" t="s">
        <v>11</v>
      </c>
      <c r="H892">
        <v>4</v>
      </c>
      <c r="I892" t="s">
        <v>3333</v>
      </c>
      <c r="J892" t="s">
        <v>1460</v>
      </c>
    </row>
    <row r="893" spans="1:10" x14ac:dyDescent="0.35">
      <c r="A893" t="s">
        <v>3331</v>
      </c>
      <c r="B893" t="s">
        <v>6543</v>
      </c>
      <c r="C893" t="s">
        <v>3334</v>
      </c>
      <c r="D893" s="7">
        <v>45843.166284722225</v>
      </c>
      <c r="E893" t="s">
        <v>3336</v>
      </c>
      <c r="F893" t="s">
        <v>11</v>
      </c>
      <c r="H893">
        <v>5</v>
      </c>
      <c r="I893" t="s">
        <v>3337</v>
      </c>
      <c r="J893" t="s">
        <v>1460</v>
      </c>
    </row>
    <row r="894" spans="1:10" x14ac:dyDescent="0.35">
      <c r="A894" t="s">
        <v>3335</v>
      </c>
      <c r="B894" t="s">
        <v>6544</v>
      </c>
      <c r="C894" t="s">
        <v>3338</v>
      </c>
      <c r="D894" s="7">
        <v>45843.240555555552</v>
      </c>
      <c r="E894" t="s">
        <v>3340</v>
      </c>
      <c r="F894" t="s">
        <v>11</v>
      </c>
      <c r="G894">
        <v>8</v>
      </c>
      <c r="H894">
        <v>5</v>
      </c>
      <c r="I894" t="s">
        <v>3341</v>
      </c>
      <c r="J894" t="s">
        <v>1460</v>
      </c>
    </row>
    <row r="895" spans="1:10" x14ac:dyDescent="0.35">
      <c r="A895" t="s">
        <v>3339</v>
      </c>
      <c r="B895" t="s">
        <v>6545</v>
      </c>
      <c r="C895" t="s">
        <v>2869</v>
      </c>
      <c r="D895" s="7">
        <v>45843.531608796293</v>
      </c>
      <c r="E895" t="s">
        <v>3343</v>
      </c>
      <c r="F895" t="s">
        <v>11</v>
      </c>
      <c r="G895">
        <v>2</v>
      </c>
      <c r="H895">
        <v>3</v>
      </c>
      <c r="I895" t="s">
        <v>3344</v>
      </c>
      <c r="J895" t="s">
        <v>1460</v>
      </c>
    </row>
    <row r="896" spans="1:10" x14ac:dyDescent="0.35">
      <c r="A896" t="s">
        <v>3342</v>
      </c>
      <c r="B896" t="s">
        <v>6546</v>
      </c>
      <c r="C896" t="s">
        <v>3345</v>
      </c>
      <c r="D896" s="7">
        <v>45843.914155092592</v>
      </c>
      <c r="E896" t="s">
        <v>3347</v>
      </c>
      <c r="F896" t="s">
        <v>11</v>
      </c>
      <c r="H896">
        <v>5</v>
      </c>
      <c r="I896" t="s">
        <v>3348</v>
      </c>
      <c r="J896" t="s">
        <v>1460</v>
      </c>
    </row>
    <row r="897" spans="1:10" x14ac:dyDescent="0.35">
      <c r="A897" t="s">
        <v>3346</v>
      </c>
      <c r="B897" t="s">
        <v>6547</v>
      </c>
      <c r="C897" t="s">
        <v>3349</v>
      </c>
      <c r="D897" s="7">
        <v>45844.941064814811</v>
      </c>
      <c r="E897" t="s">
        <v>3351</v>
      </c>
      <c r="F897" t="s">
        <v>11</v>
      </c>
      <c r="G897" t="s">
        <v>23</v>
      </c>
      <c r="H897">
        <v>4</v>
      </c>
      <c r="I897" t="s">
        <v>3352</v>
      </c>
      <c r="J897" t="s">
        <v>1460</v>
      </c>
    </row>
    <row r="898" spans="1:10" x14ac:dyDescent="0.35">
      <c r="A898" t="s">
        <v>3350</v>
      </c>
      <c r="B898" t="s">
        <v>6548</v>
      </c>
      <c r="C898" t="s">
        <v>3353</v>
      </c>
      <c r="D898" s="7">
        <v>45845.384247685186</v>
      </c>
      <c r="E898" t="s">
        <v>1229</v>
      </c>
      <c r="F898" t="s">
        <v>11</v>
      </c>
      <c r="H898">
        <v>4</v>
      </c>
      <c r="I898" t="s">
        <v>3355</v>
      </c>
      <c r="J898" t="s">
        <v>1460</v>
      </c>
    </row>
    <row r="899" spans="1:10" x14ac:dyDescent="0.35">
      <c r="A899" t="s">
        <v>3354</v>
      </c>
      <c r="B899" t="s">
        <v>6549</v>
      </c>
      <c r="C899" t="s">
        <v>2358</v>
      </c>
      <c r="D899" s="7">
        <v>45845.659398148149</v>
      </c>
      <c r="E899" t="s">
        <v>430</v>
      </c>
      <c r="F899" t="s">
        <v>11</v>
      </c>
      <c r="H899">
        <v>4</v>
      </c>
      <c r="I899" t="s">
        <v>3357</v>
      </c>
      <c r="J899" t="s">
        <v>1460</v>
      </c>
    </row>
    <row r="900" spans="1:10" x14ac:dyDescent="0.35">
      <c r="A900" t="s">
        <v>3356</v>
      </c>
      <c r="B900" t="s">
        <v>6550</v>
      </c>
      <c r="C900" t="s">
        <v>3358</v>
      </c>
      <c r="D900" s="7">
        <v>45845.771805555552</v>
      </c>
      <c r="E900" t="s">
        <v>3360</v>
      </c>
      <c r="F900" t="s">
        <v>11</v>
      </c>
      <c r="H900">
        <v>4</v>
      </c>
      <c r="I900" t="s">
        <v>3361</v>
      </c>
      <c r="J900" t="s">
        <v>1460</v>
      </c>
    </row>
    <row r="901" spans="1:10" x14ac:dyDescent="0.35">
      <c r="A901" t="s">
        <v>3359</v>
      </c>
      <c r="B901" t="s">
        <v>6551</v>
      </c>
      <c r="C901" t="s">
        <v>3362</v>
      </c>
      <c r="D901" s="7">
        <v>45846.044074074074</v>
      </c>
      <c r="E901" t="s">
        <v>3364</v>
      </c>
      <c r="F901" t="s">
        <v>11</v>
      </c>
      <c r="H901">
        <v>4</v>
      </c>
      <c r="I901" t="s">
        <v>3365</v>
      </c>
      <c r="J901" t="s">
        <v>1460</v>
      </c>
    </row>
    <row r="902" spans="1:10" x14ac:dyDescent="0.35">
      <c r="A902" t="s">
        <v>3363</v>
      </c>
      <c r="B902" t="s">
        <v>6552</v>
      </c>
      <c r="C902" t="s">
        <v>3366</v>
      </c>
      <c r="D902" s="7">
        <v>45846.099537037036</v>
      </c>
      <c r="E902" t="s">
        <v>3368</v>
      </c>
      <c r="F902" t="s">
        <v>11</v>
      </c>
      <c r="H902">
        <v>4</v>
      </c>
      <c r="I902" t="s">
        <v>3369</v>
      </c>
      <c r="J902" t="s">
        <v>1460</v>
      </c>
    </row>
    <row r="903" spans="1:10" x14ac:dyDescent="0.35">
      <c r="A903" t="s">
        <v>3367</v>
      </c>
      <c r="B903" t="s">
        <v>6553</v>
      </c>
      <c r="C903" t="s">
        <v>3370</v>
      </c>
      <c r="D903" s="7">
        <v>45846.198807870373</v>
      </c>
      <c r="E903" t="s">
        <v>3372</v>
      </c>
      <c r="F903" t="s">
        <v>11</v>
      </c>
      <c r="H903">
        <v>3</v>
      </c>
      <c r="I903" t="s">
        <v>3373</v>
      </c>
      <c r="J903" t="s">
        <v>1460</v>
      </c>
    </row>
    <row r="904" spans="1:10" x14ac:dyDescent="0.35">
      <c r="A904" t="s">
        <v>3371</v>
      </c>
      <c r="B904" t="s">
        <v>6554</v>
      </c>
      <c r="C904" t="s">
        <v>3374</v>
      </c>
      <c r="D904" s="7">
        <v>45846.243391203701</v>
      </c>
      <c r="E904" t="s">
        <v>3376</v>
      </c>
      <c r="F904" t="s">
        <v>11</v>
      </c>
      <c r="H904">
        <v>4</v>
      </c>
      <c r="I904" t="s">
        <v>3377</v>
      </c>
      <c r="J904" t="s">
        <v>1460</v>
      </c>
    </row>
    <row r="905" spans="1:10" x14ac:dyDescent="0.35">
      <c r="A905" t="s">
        <v>3375</v>
      </c>
      <c r="B905" t="s">
        <v>6555</v>
      </c>
      <c r="C905" t="s">
        <v>3378</v>
      </c>
      <c r="D905" s="7">
        <v>45846.516284722224</v>
      </c>
      <c r="E905" t="s">
        <v>3380</v>
      </c>
      <c r="F905" t="s">
        <v>11</v>
      </c>
      <c r="H905">
        <v>4</v>
      </c>
      <c r="I905" t="s">
        <v>3381</v>
      </c>
      <c r="J905" t="s">
        <v>1460</v>
      </c>
    </row>
    <row r="906" spans="1:10" x14ac:dyDescent="0.35">
      <c r="A906" t="s">
        <v>3379</v>
      </c>
      <c r="B906" t="s">
        <v>6556</v>
      </c>
      <c r="C906" t="s">
        <v>3382</v>
      </c>
      <c r="D906" s="7">
        <v>45846.604305555556</v>
      </c>
      <c r="E906" t="s">
        <v>3384</v>
      </c>
      <c r="F906" t="s">
        <v>11</v>
      </c>
      <c r="H906">
        <v>5</v>
      </c>
      <c r="I906" t="s">
        <v>3385</v>
      </c>
      <c r="J906" t="s">
        <v>1460</v>
      </c>
    </row>
    <row r="907" spans="1:10" x14ac:dyDescent="0.35">
      <c r="A907" t="s">
        <v>3383</v>
      </c>
      <c r="B907" t="s">
        <v>6557</v>
      </c>
      <c r="C907" t="s">
        <v>3386</v>
      </c>
      <c r="D907" s="7">
        <v>45846.604641203703</v>
      </c>
      <c r="E907" t="s">
        <v>3384</v>
      </c>
      <c r="F907" t="s">
        <v>11</v>
      </c>
      <c r="H907">
        <v>4</v>
      </c>
      <c r="I907" t="s">
        <v>3388</v>
      </c>
      <c r="J907" t="s">
        <v>1460</v>
      </c>
    </row>
    <row r="908" spans="1:10" x14ac:dyDescent="0.35">
      <c r="A908" t="s">
        <v>3387</v>
      </c>
      <c r="B908" t="s">
        <v>6558</v>
      </c>
      <c r="C908" t="s">
        <v>542</v>
      </c>
      <c r="D908" s="7">
        <v>45846.739965277775</v>
      </c>
      <c r="E908" t="s">
        <v>3390</v>
      </c>
      <c r="F908" t="s">
        <v>11</v>
      </c>
      <c r="H908">
        <v>5</v>
      </c>
      <c r="I908" t="s">
        <v>3391</v>
      </c>
      <c r="J908" t="s">
        <v>1460</v>
      </c>
    </row>
    <row r="909" spans="1:10" x14ac:dyDescent="0.35">
      <c r="A909" t="s">
        <v>3389</v>
      </c>
      <c r="B909" t="s">
        <v>6559</v>
      </c>
      <c r="C909" t="s">
        <v>3392</v>
      </c>
      <c r="D909" s="7">
        <v>45847.004421296297</v>
      </c>
      <c r="E909" t="s">
        <v>1571</v>
      </c>
      <c r="F909" t="s">
        <v>11</v>
      </c>
      <c r="H909">
        <v>5</v>
      </c>
      <c r="I909" t="s">
        <v>3394</v>
      </c>
      <c r="J909" t="s">
        <v>1460</v>
      </c>
    </row>
    <row r="910" spans="1:10" x14ac:dyDescent="0.35">
      <c r="A910" t="s">
        <v>3393</v>
      </c>
      <c r="B910" t="s">
        <v>6560</v>
      </c>
      <c r="C910" t="s">
        <v>3395</v>
      </c>
      <c r="D910" s="7">
        <v>45847.345613425925</v>
      </c>
      <c r="E910" t="s">
        <v>2083</v>
      </c>
      <c r="F910" t="s">
        <v>11</v>
      </c>
      <c r="H910">
        <v>5</v>
      </c>
      <c r="I910" t="s">
        <v>3397</v>
      </c>
      <c r="J910" t="s">
        <v>1460</v>
      </c>
    </row>
    <row r="911" spans="1:10" x14ac:dyDescent="0.35">
      <c r="A911" t="s">
        <v>3396</v>
      </c>
      <c r="B911" t="s">
        <v>6561</v>
      </c>
      <c r="C911" t="s">
        <v>3398</v>
      </c>
      <c r="D911" s="7">
        <v>45847.5</v>
      </c>
      <c r="E911" t="s">
        <v>3400</v>
      </c>
      <c r="F911" t="s">
        <v>11</v>
      </c>
      <c r="H911">
        <v>5</v>
      </c>
      <c r="I911" t="s">
        <v>3401</v>
      </c>
      <c r="J911" t="s">
        <v>1460</v>
      </c>
    </row>
    <row r="912" spans="1:10" x14ac:dyDescent="0.35">
      <c r="A912" t="s">
        <v>3399</v>
      </c>
      <c r="B912" t="s">
        <v>6562</v>
      </c>
      <c r="C912" t="s">
        <v>3402</v>
      </c>
      <c r="D912" s="7">
        <v>45847.609513888892</v>
      </c>
      <c r="E912" t="s">
        <v>3404</v>
      </c>
      <c r="F912" t="s">
        <v>11</v>
      </c>
      <c r="H912">
        <v>5</v>
      </c>
      <c r="I912" t="s">
        <v>3405</v>
      </c>
      <c r="J912" t="s">
        <v>1460</v>
      </c>
    </row>
    <row r="913" spans="1:10" x14ac:dyDescent="0.35">
      <c r="A913" t="s">
        <v>3403</v>
      </c>
      <c r="B913" t="s">
        <v>6563</v>
      </c>
      <c r="C913" t="s">
        <v>3406</v>
      </c>
      <c r="D913" s="7">
        <v>45847.726944444446</v>
      </c>
      <c r="E913" t="s">
        <v>3408</v>
      </c>
      <c r="F913" t="s">
        <v>11</v>
      </c>
      <c r="H913">
        <v>3</v>
      </c>
      <c r="I913" t="s">
        <v>3409</v>
      </c>
      <c r="J913" t="s">
        <v>1460</v>
      </c>
    </row>
    <row r="914" spans="1:10" x14ac:dyDescent="0.35">
      <c r="A914" t="s">
        <v>3407</v>
      </c>
      <c r="B914" t="s">
        <v>6564</v>
      </c>
      <c r="C914" t="s">
        <v>114</v>
      </c>
      <c r="D914" s="7">
        <v>45847.744814814818</v>
      </c>
      <c r="E914" t="s">
        <v>3411</v>
      </c>
      <c r="F914" t="s">
        <v>11</v>
      </c>
      <c r="H914">
        <v>4</v>
      </c>
      <c r="I914" t="s">
        <v>3412</v>
      </c>
      <c r="J914" t="s">
        <v>1460</v>
      </c>
    </row>
    <row r="915" spans="1:10" x14ac:dyDescent="0.35">
      <c r="A915" t="s">
        <v>3410</v>
      </c>
      <c r="B915" t="s">
        <v>6565</v>
      </c>
      <c r="C915" t="s">
        <v>3413</v>
      </c>
      <c r="D915" s="7">
        <v>45847.755636574075</v>
      </c>
      <c r="E915" t="s">
        <v>204</v>
      </c>
      <c r="F915" t="s">
        <v>11</v>
      </c>
      <c r="H915">
        <v>4</v>
      </c>
      <c r="I915" t="s">
        <v>3415</v>
      </c>
      <c r="J915" t="s">
        <v>1460</v>
      </c>
    </row>
    <row r="916" spans="1:10" x14ac:dyDescent="0.35">
      <c r="A916" t="s">
        <v>3414</v>
      </c>
      <c r="B916" t="s">
        <v>6566</v>
      </c>
      <c r="C916" t="s">
        <v>3416</v>
      </c>
      <c r="D916" s="7">
        <v>45848.157442129632</v>
      </c>
      <c r="E916" t="s">
        <v>3418</v>
      </c>
      <c r="F916" t="s">
        <v>11</v>
      </c>
      <c r="H916">
        <v>3</v>
      </c>
      <c r="I916" t="s">
        <v>3419</v>
      </c>
      <c r="J916" t="s">
        <v>1460</v>
      </c>
    </row>
    <row r="917" spans="1:10" x14ac:dyDescent="0.35">
      <c r="A917" t="s">
        <v>3417</v>
      </c>
      <c r="B917" t="s">
        <v>6567</v>
      </c>
      <c r="C917" t="s">
        <v>3420</v>
      </c>
      <c r="D917" s="7">
        <v>45848.375451388885</v>
      </c>
      <c r="E917" t="s">
        <v>3422</v>
      </c>
      <c r="F917" t="s">
        <v>11</v>
      </c>
      <c r="H917">
        <v>5</v>
      </c>
      <c r="I917" t="s">
        <v>3423</v>
      </c>
      <c r="J917" t="s">
        <v>1460</v>
      </c>
    </row>
    <row r="918" spans="1:10" x14ac:dyDescent="0.35">
      <c r="A918" t="s">
        <v>3421</v>
      </c>
      <c r="B918" t="s">
        <v>6568</v>
      </c>
      <c r="C918" t="s">
        <v>3424</v>
      </c>
      <c r="D918" s="7">
        <v>45848.616099537037</v>
      </c>
      <c r="E918" t="s">
        <v>430</v>
      </c>
      <c r="F918" t="s">
        <v>11</v>
      </c>
      <c r="H918">
        <v>5</v>
      </c>
      <c r="I918" t="s">
        <v>818</v>
      </c>
      <c r="J918" t="s">
        <v>1460</v>
      </c>
    </row>
    <row r="919" spans="1:10" x14ac:dyDescent="0.35">
      <c r="A919" t="s">
        <v>3425</v>
      </c>
      <c r="B919" t="s">
        <v>6569</v>
      </c>
      <c r="C919" t="s">
        <v>3426</v>
      </c>
      <c r="D919" s="7">
        <v>45848.638368055559</v>
      </c>
      <c r="E919" t="s">
        <v>3428</v>
      </c>
      <c r="F919" t="s">
        <v>11</v>
      </c>
      <c r="H919">
        <v>3</v>
      </c>
      <c r="I919" t="s">
        <v>3429</v>
      </c>
      <c r="J919" t="s">
        <v>1460</v>
      </c>
    </row>
    <row r="920" spans="1:10" x14ac:dyDescent="0.35">
      <c r="A920" t="s">
        <v>3427</v>
      </c>
      <c r="B920" t="s">
        <v>6570</v>
      </c>
      <c r="C920" t="s">
        <v>3430</v>
      </c>
      <c r="D920" s="7">
        <v>45848.967349537037</v>
      </c>
      <c r="E920" t="s">
        <v>3432</v>
      </c>
      <c r="F920" t="s">
        <v>11</v>
      </c>
      <c r="H920">
        <v>5</v>
      </c>
      <c r="I920" t="s">
        <v>3433</v>
      </c>
      <c r="J920" t="s">
        <v>1460</v>
      </c>
    </row>
    <row r="921" spans="1:10" x14ac:dyDescent="0.35">
      <c r="A921" t="s">
        <v>3431</v>
      </c>
      <c r="B921" t="s">
        <v>6571</v>
      </c>
      <c r="C921" t="s">
        <v>3434</v>
      </c>
      <c r="D921" s="7">
        <v>45848.975416666668</v>
      </c>
      <c r="E921" t="s">
        <v>3436</v>
      </c>
      <c r="F921" t="s">
        <v>11</v>
      </c>
      <c r="H921">
        <v>5</v>
      </c>
      <c r="I921" t="s">
        <v>3437</v>
      </c>
      <c r="J921" t="s">
        <v>1460</v>
      </c>
    </row>
    <row r="922" spans="1:10" x14ac:dyDescent="0.35">
      <c r="A922" t="s">
        <v>3435</v>
      </c>
      <c r="B922" t="s">
        <v>6572</v>
      </c>
      <c r="C922" t="s">
        <v>3438</v>
      </c>
      <c r="D922" s="7">
        <v>45849.662534722222</v>
      </c>
      <c r="E922" t="s">
        <v>3384</v>
      </c>
      <c r="F922" t="s">
        <v>11</v>
      </c>
      <c r="H922">
        <v>5</v>
      </c>
      <c r="I922" t="s">
        <v>3440</v>
      </c>
      <c r="J922" t="s">
        <v>1460</v>
      </c>
    </row>
    <row r="923" spans="1:10" x14ac:dyDescent="0.35">
      <c r="A923" t="s">
        <v>3439</v>
      </c>
      <c r="B923" t="s">
        <v>6573</v>
      </c>
      <c r="C923" t="s">
        <v>3441</v>
      </c>
      <c r="D923" s="7">
        <v>45849.771041666667</v>
      </c>
      <c r="E923" t="s">
        <v>3443</v>
      </c>
      <c r="F923" t="s">
        <v>11</v>
      </c>
      <c r="H923">
        <v>5</v>
      </c>
      <c r="I923" t="s">
        <v>3444</v>
      </c>
      <c r="J923" t="s">
        <v>1460</v>
      </c>
    </row>
    <row r="924" spans="1:10" x14ac:dyDescent="0.35">
      <c r="A924" t="s">
        <v>3442</v>
      </c>
      <c r="B924" t="s">
        <v>6574</v>
      </c>
      <c r="C924" t="s">
        <v>3445</v>
      </c>
      <c r="D924" s="7">
        <v>45849.969594907408</v>
      </c>
      <c r="E924" t="s">
        <v>3447</v>
      </c>
      <c r="F924" t="s">
        <v>11</v>
      </c>
      <c r="G924" t="s">
        <v>23</v>
      </c>
      <c r="H924">
        <v>4</v>
      </c>
      <c r="I924" t="s">
        <v>3448</v>
      </c>
      <c r="J924" t="s">
        <v>1460</v>
      </c>
    </row>
    <row r="925" spans="1:10" x14ac:dyDescent="0.35">
      <c r="A925" t="s">
        <v>3446</v>
      </c>
      <c r="B925" t="s">
        <v>6575</v>
      </c>
      <c r="C925" t="s">
        <v>3449</v>
      </c>
      <c r="D925" s="7">
        <v>45849.997048611112</v>
      </c>
      <c r="E925" t="s">
        <v>3451</v>
      </c>
      <c r="F925" t="s">
        <v>11</v>
      </c>
      <c r="H925">
        <v>4</v>
      </c>
      <c r="I925" t="s">
        <v>3452</v>
      </c>
      <c r="J925" t="s">
        <v>1460</v>
      </c>
    </row>
    <row r="926" spans="1:10" x14ac:dyDescent="0.35">
      <c r="A926" t="s">
        <v>3450</v>
      </c>
      <c r="B926" t="s">
        <v>6576</v>
      </c>
      <c r="C926" t="s">
        <v>3453</v>
      </c>
      <c r="D926" s="7">
        <v>45850.366562499999</v>
      </c>
      <c r="E926" t="s">
        <v>1502</v>
      </c>
      <c r="F926" t="s">
        <v>11</v>
      </c>
      <c r="H926">
        <v>5</v>
      </c>
      <c r="I926" t="s">
        <v>3455</v>
      </c>
      <c r="J926" t="s">
        <v>1460</v>
      </c>
    </row>
    <row r="927" spans="1:10" x14ac:dyDescent="0.35">
      <c r="A927" t="s">
        <v>3454</v>
      </c>
      <c r="B927" t="s">
        <v>6577</v>
      </c>
      <c r="C927" t="s">
        <v>3456</v>
      </c>
      <c r="D927" s="7">
        <v>45850.421076388891</v>
      </c>
      <c r="E927" t="s">
        <v>2083</v>
      </c>
      <c r="F927" t="s">
        <v>11</v>
      </c>
      <c r="H927">
        <v>4</v>
      </c>
      <c r="I927" t="s">
        <v>3458</v>
      </c>
      <c r="J927" t="s">
        <v>1460</v>
      </c>
    </row>
    <row r="928" spans="1:10" x14ac:dyDescent="0.35">
      <c r="A928" t="s">
        <v>3457</v>
      </c>
      <c r="B928" t="s">
        <v>6578</v>
      </c>
      <c r="C928" t="s">
        <v>3459</v>
      </c>
      <c r="D928" s="7">
        <v>45850.909733796296</v>
      </c>
      <c r="E928" t="s">
        <v>3461</v>
      </c>
      <c r="F928" t="s">
        <v>11</v>
      </c>
      <c r="H928">
        <v>2</v>
      </c>
      <c r="I928" t="s">
        <v>3462</v>
      </c>
      <c r="J928" t="s">
        <v>1460</v>
      </c>
    </row>
    <row r="929" spans="1:10" x14ac:dyDescent="0.35">
      <c r="A929" t="s">
        <v>3460</v>
      </c>
      <c r="B929" t="s">
        <v>6579</v>
      </c>
      <c r="C929" t="s">
        <v>3463</v>
      </c>
      <c r="D929" s="7">
        <v>45851.274780092594</v>
      </c>
      <c r="E929" t="s">
        <v>3465</v>
      </c>
      <c r="F929" t="s">
        <v>11</v>
      </c>
      <c r="H929">
        <v>5</v>
      </c>
      <c r="I929" t="s">
        <v>3466</v>
      </c>
      <c r="J929" t="s">
        <v>1460</v>
      </c>
    </row>
    <row r="930" spans="1:10" x14ac:dyDescent="0.35">
      <c r="A930" t="s">
        <v>3464</v>
      </c>
      <c r="B930" t="s">
        <v>6580</v>
      </c>
      <c r="C930" t="s">
        <v>3467</v>
      </c>
      <c r="D930" s="7">
        <v>45851.549837962964</v>
      </c>
      <c r="E930" t="s">
        <v>3469</v>
      </c>
      <c r="F930" t="s">
        <v>11</v>
      </c>
      <c r="H930">
        <v>2</v>
      </c>
      <c r="I930" t="s">
        <v>3470</v>
      </c>
      <c r="J930" t="s">
        <v>1460</v>
      </c>
    </row>
    <row r="931" spans="1:10" x14ac:dyDescent="0.35">
      <c r="A931" t="s">
        <v>3468</v>
      </c>
      <c r="B931" t="s">
        <v>6581</v>
      </c>
      <c r="C931" t="s">
        <v>3471</v>
      </c>
      <c r="D931" s="7">
        <v>45851.595509259256</v>
      </c>
      <c r="E931" t="s">
        <v>3473</v>
      </c>
      <c r="F931" t="s">
        <v>11</v>
      </c>
      <c r="G931" t="s">
        <v>23</v>
      </c>
      <c r="H931">
        <v>3</v>
      </c>
      <c r="I931" t="s">
        <v>3474</v>
      </c>
      <c r="J931" t="s">
        <v>1460</v>
      </c>
    </row>
    <row r="932" spans="1:10" x14ac:dyDescent="0.35">
      <c r="A932" t="s">
        <v>3472</v>
      </c>
      <c r="B932" t="s">
        <v>6582</v>
      </c>
      <c r="C932" t="s">
        <v>3475</v>
      </c>
      <c r="D932" s="7">
        <v>45851.882187499999</v>
      </c>
      <c r="E932" t="s">
        <v>3477</v>
      </c>
      <c r="F932" t="s">
        <v>11</v>
      </c>
      <c r="H932">
        <v>3</v>
      </c>
      <c r="I932" t="s">
        <v>3478</v>
      </c>
      <c r="J932" t="s">
        <v>1460</v>
      </c>
    </row>
    <row r="933" spans="1:10" x14ac:dyDescent="0.35">
      <c r="A933" t="s">
        <v>3476</v>
      </c>
      <c r="B933" t="s">
        <v>6583</v>
      </c>
      <c r="C933" t="s">
        <v>3479</v>
      </c>
      <c r="D933" s="7">
        <v>45852.364108796297</v>
      </c>
      <c r="E933" t="s">
        <v>3481</v>
      </c>
      <c r="F933" t="s">
        <v>11</v>
      </c>
      <c r="H933">
        <v>5</v>
      </c>
      <c r="I933" t="s">
        <v>3482</v>
      </c>
      <c r="J933" t="s">
        <v>1460</v>
      </c>
    </row>
    <row r="934" spans="1:10" x14ac:dyDescent="0.35">
      <c r="A934" t="s">
        <v>3480</v>
      </c>
      <c r="B934" t="s">
        <v>6584</v>
      </c>
      <c r="C934" t="s">
        <v>3483</v>
      </c>
      <c r="D934" s="7">
        <v>45852.408356481479</v>
      </c>
      <c r="E934" t="s">
        <v>3485</v>
      </c>
      <c r="F934" t="s">
        <v>11</v>
      </c>
      <c r="H934">
        <v>3</v>
      </c>
      <c r="I934" t="s">
        <v>3486</v>
      </c>
      <c r="J934" t="s">
        <v>1460</v>
      </c>
    </row>
    <row r="935" spans="1:10" x14ac:dyDescent="0.35">
      <c r="A935" t="s">
        <v>3484</v>
      </c>
      <c r="B935" t="s">
        <v>6585</v>
      </c>
      <c r="C935" t="s">
        <v>3487</v>
      </c>
      <c r="D935" s="7">
        <v>45853.070532407408</v>
      </c>
      <c r="E935" t="s">
        <v>3489</v>
      </c>
      <c r="F935" t="s">
        <v>11</v>
      </c>
      <c r="G935" t="s">
        <v>23</v>
      </c>
      <c r="H935">
        <v>3</v>
      </c>
      <c r="I935" t="s">
        <v>3490</v>
      </c>
      <c r="J935" t="s">
        <v>1460</v>
      </c>
    </row>
    <row r="936" spans="1:10" x14ac:dyDescent="0.35">
      <c r="A936" t="s">
        <v>3488</v>
      </c>
      <c r="B936" t="s">
        <v>6586</v>
      </c>
      <c r="C936" t="s">
        <v>3491</v>
      </c>
      <c r="D936" s="7">
        <v>45853.287708333337</v>
      </c>
      <c r="E936" t="s">
        <v>3493</v>
      </c>
      <c r="F936" t="s">
        <v>11</v>
      </c>
      <c r="H936">
        <v>5</v>
      </c>
      <c r="I936" t="s">
        <v>3494</v>
      </c>
      <c r="J936" t="s">
        <v>1460</v>
      </c>
    </row>
    <row r="937" spans="1:10" x14ac:dyDescent="0.35">
      <c r="A937" t="s">
        <v>3492</v>
      </c>
      <c r="B937" t="s">
        <v>6587</v>
      </c>
      <c r="C937" t="s">
        <v>3495</v>
      </c>
      <c r="D937" s="7">
        <v>45854.03638888889</v>
      </c>
      <c r="E937" t="s">
        <v>3497</v>
      </c>
      <c r="F937" t="s">
        <v>11</v>
      </c>
      <c r="H937">
        <v>5</v>
      </c>
      <c r="I937" t="s">
        <v>3498</v>
      </c>
      <c r="J937" t="s">
        <v>1460</v>
      </c>
    </row>
    <row r="938" spans="1:10" x14ac:dyDescent="0.35">
      <c r="A938" t="s">
        <v>3496</v>
      </c>
      <c r="B938" t="s">
        <v>6588</v>
      </c>
      <c r="C938" t="s">
        <v>3499</v>
      </c>
      <c r="D938" s="7">
        <v>45854.260520833333</v>
      </c>
      <c r="E938" t="s">
        <v>3501</v>
      </c>
      <c r="F938" t="s">
        <v>11</v>
      </c>
      <c r="G938" t="s">
        <v>23</v>
      </c>
      <c r="H938">
        <v>4</v>
      </c>
      <c r="I938" t="s">
        <v>3502</v>
      </c>
      <c r="J938" t="s">
        <v>1460</v>
      </c>
    </row>
    <row r="939" spans="1:10" x14ac:dyDescent="0.35">
      <c r="A939" t="s">
        <v>3500</v>
      </c>
      <c r="B939" t="s">
        <v>6589</v>
      </c>
      <c r="C939" t="s">
        <v>3503</v>
      </c>
      <c r="D939" s="7">
        <v>45854.281400462962</v>
      </c>
      <c r="E939" t="s">
        <v>3505</v>
      </c>
      <c r="F939" t="s">
        <v>11</v>
      </c>
      <c r="G939" t="s">
        <v>23</v>
      </c>
      <c r="H939">
        <v>5</v>
      </c>
      <c r="I939" t="s">
        <v>3506</v>
      </c>
      <c r="J939" t="s">
        <v>723</v>
      </c>
    </row>
    <row r="940" spans="1:10" x14ac:dyDescent="0.35">
      <c r="A940" t="s">
        <v>3504</v>
      </c>
      <c r="B940" t="s">
        <v>6590</v>
      </c>
      <c r="C940" t="s">
        <v>3507</v>
      </c>
      <c r="D940" s="7">
        <v>45854.466122685182</v>
      </c>
      <c r="E940" t="s">
        <v>3509</v>
      </c>
      <c r="F940" t="s">
        <v>11</v>
      </c>
      <c r="H940">
        <v>5</v>
      </c>
      <c r="I940" t="s">
        <v>3510</v>
      </c>
      <c r="J940" t="s">
        <v>723</v>
      </c>
    </row>
    <row r="941" spans="1:10" x14ac:dyDescent="0.35">
      <c r="A941" t="s">
        <v>3508</v>
      </c>
      <c r="B941" t="s">
        <v>6591</v>
      </c>
      <c r="C941" t="s">
        <v>3511</v>
      </c>
      <c r="D941" s="7">
        <v>45854.495671296296</v>
      </c>
      <c r="E941" t="s">
        <v>3513</v>
      </c>
      <c r="F941" t="s">
        <v>11</v>
      </c>
      <c r="H941">
        <v>5</v>
      </c>
      <c r="I941" t="s">
        <v>3514</v>
      </c>
      <c r="J941" t="s">
        <v>723</v>
      </c>
    </row>
    <row r="942" spans="1:10" x14ac:dyDescent="0.35">
      <c r="A942" t="s">
        <v>3512</v>
      </c>
      <c r="B942" t="s">
        <v>6592</v>
      </c>
      <c r="C942" t="s">
        <v>3515</v>
      </c>
      <c r="D942" s="7">
        <v>45854.946840277778</v>
      </c>
      <c r="E942" t="s">
        <v>3517</v>
      </c>
      <c r="F942" t="s">
        <v>11</v>
      </c>
      <c r="G942">
        <v>45</v>
      </c>
      <c r="H942">
        <v>5</v>
      </c>
      <c r="I942" t="s">
        <v>3518</v>
      </c>
      <c r="J942" t="s">
        <v>723</v>
      </c>
    </row>
    <row r="943" spans="1:10" x14ac:dyDescent="0.35">
      <c r="A943" t="s">
        <v>3516</v>
      </c>
      <c r="B943" t="s">
        <v>6593</v>
      </c>
      <c r="C943" t="s">
        <v>3519</v>
      </c>
      <c r="D943" s="7">
        <v>45855.156701388885</v>
      </c>
      <c r="E943" t="s">
        <v>3521</v>
      </c>
      <c r="F943" t="s">
        <v>11</v>
      </c>
      <c r="H943">
        <v>5</v>
      </c>
      <c r="I943" t="s">
        <v>3522</v>
      </c>
      <c r="J943" t="s">
        <v>723</v>
      </c>
    </row>
    <row r="944" spans="1:10" x14ac:dyDescent="0.35">
      <c r="A944" t="s">
        <v>3520</v>
      </c>
      <c r="B944" t="s">
        <v>6594</v>
      </c>
      <c r="C944" t="s">
        <v>3523</v>
      </c>
      <c r="D944" s="7">
        <v>45855.164004629631</v>
      </c>
      <c r="E944" t="s">
        <v>3525</v>
      </c>
      <c r="F944" t="s">
        <v>11</v>
      </c>
      <c r="H944">
        <v>5</v>
      </c>
      <c r="I944" t="s">
        <v>3526</v>
      </c>
      <c r="J944" t="s">
        <v>723</v>
      </c>
    </row>
    <row r="945" spans="1:10" x14ac:dyDescent="0.35">
      <c r="A945" t="s">
        <v>3524</v>
      </c>
      <c r="B945" t="s">
        <v>6595</v>
      </c>
      <c r="C945" t="s">
        <v>3527</v>
      </c>
      <c r="D945" s="7">
        <v>45855.185752314814</v>
      </c>
      <c r="E945" t="s">
        <v>3529</v>
      </c>
      <c r="F945" t="s">
        <v>11</v>
      </c>
      <c r="G945" t="s">
        <v>23</v>
      </c>
      <c r="H945">
        <v>5</v>
      </c>
      <c r="I945" t="s">
        <v>3530</v>
      </c>
      <c r="J945" t="s">
        <v>723</v>
      </c>
    </row>
    <row r="946" spans="1:10" x14ac:dyDescent="0.35">
      <c r="A946" t="s">
        <v>3528</v>
      </c>
      <c r="B946" t="s">
        <v>6596</v>
      </c>
      <c r="C946" t="s">
        <v>3531</v>
      </c>
      <c r="D946" s="7">
        <v>45855.221018518518</v>
      </c>
      <c r="E946" t="s">
        <v>3533</v>
      </c>
      <c r="F946" t="s">
        <v>11</v>
      </c>
      <c r="H946">
        <v>5</v>
      </c>
      <c r="I946" t="s">
        <v>3534</v>
      </c>
      <c r="J946" t="s">
        <v>723</v>
      </c>
    </row>
    <row r="947" spans="1:10" x14ac:dyDescent="0.35">
      <c r="A947" t="s">
        <v>3532</v>
      </c>
      <c r="B947" t="s">
        <v>6597</v>
      </c>
      <c r="C947" t="s">
        <v>3535</v>
      </c>
      <c r="D947" s="7">
        <v>45855.381180555552</v>
      </c>
      <c r="E947" t="s">
        <v>3537</v>
      </c>
      <c r="F947" t="s">
        <v>11</v>
      </c>
      <c r="H947">
        <v>5</v>
      </c>
      <c r="I947" t="s">
        <v>3538</v>
      </c>
      <c r="J947" t="s">
        <v>723</v>
      </c>
    </row>
    <row r="948" spans="1:10" x14ac:dyDescent="0.35">
      <c r="A948" t="s">
        <v>3536</v>
      </c>
      <c r="B948" t="s">
        <v>6598</v>
      </c>
      <c r="C948" t="s">
        <v>3539</v>
      </c>
      <c r="D948" s="7">
        <v>45855.626284722224</v>
      </c>
      <c r="E948" t="s">
        <v>3541</v>
      </c>
      <c r="F948" t="s">
        <v>11</v>
      </c>
      <c r="H948">
        <v>5</v>
      </c>
      <c r="I948" t="s">
        <v>3542</v>
      </c>
      <c r="J948" t="s">
        <v>723</v>
      </c>
    </row>
    <row r="949" spans="1:10" x14ac:dyDescent="0.35">
      <c r="A949" t="s">
        <v>3540</v>
      </c>
      <c r="B949" t="s">
        <v>6599</v>
      </c>
      <c r="C949" t="s">
        <v>3543</v>
      </c>
      <c r="D949" s="7">
        <v>45855.833541666667</v>
      </c>
      <c r="E949" t="s">
        <v>3545</v>
      </c>
      <c r="F949" t="s">
        <v>11</v>
      </c>
      <c r="H949">
        <v>5</v>
      </c>
      <c r="I949" t="s">
        <v>3546</v>
      </c>
      <c r="J949" t="s">
        <v>723</v>
      </c>
    </row>
    <row r="950" spans="1:10" x14ac:dyDescent="0.35">
      <c r="A950" t="s">
        <v>3544</v>
      </c>
      <c r="B950" t="s">
        <v>6600</v>
      </c>
      <c r="C950" t="s">
        <v>3547</v>
      </c>
      <c r="D950" s="7">
        <v>45855.880381944444</v>
      </c>
      <c r="E950" t="s">
        <v>3549</v>
      </c>
      <c r="F950" t="s">
        <v>11</v>
      </c>
      <c r="H950">
        <v>5</v>
      </c>
      <c r="I950" t="s">
        <v>3550</v>
      </c>
      <c r="J950" t="s">
        <v>723</v>
      </c>
    </row>
    <row r="951" spans="1:10" x14ac:dyDescent="0.35">
      <c r="A951" t="s">
        <v>3548</v>
      </c>
      <c r="B951" t="s">
        <v>6601</v>
      </c>
      <c r="C951" t="s">
        <v>3551</v>
      </c>
      <c r="D951" s="7">
        <v>45856.520289351851</v>
      </c>
      <c r="E951" t="s">
        <v>3553</v>
      </c>
      <c r="F951" t="s">
        <v>11</v>
      </c>
      <c r="H951">
        <v>4</v>
      </c>
      <c r="I951" t="s">
        <v>3554</v>
      </c>
      <c r="J951" t="s">
        <v>723</v>
      </c>
    </row>
    <row r="952" spans="1:10" x14ac:dyDescent="0.35">
      <c r="A952" t="s">
        <v>3552</v>
      </c>
      <c r="B952" t="s">
        <v>6602</v>
      </c>
      <c r="C952" t="s">
        <v>3555</v>
      </c>
      <c r="D952" s="7">
        <v>45856.617013888892</v>
      </c>
      <c r="E952" t="s">
        <v>3557</v>
      </c>
      <c r="F952" t="s">
        <v>11</v>
      </c>
      <c r="G952" t="s">
        <v>23</v>
      </c>
      <c r="H952">
        <v>5</v>
      </c>
      <c r="I952" t="s">
        <v>3558</v>
      </c>
      <c r="J952" t="s">
        <v>723</v>
      </c>
    </row>
    <row r="953" spans="1:10" x14ac:dyDescent="0.35">
      <c r="A953" t="s">
        <v>3556</v>
      </c>
      <c r="B953" t="s">
        <v>6603</v>
      </c>
      <c r="C953" t="s">
        <v>3559</v>
      </c>
      <c r="D953" s="7">
        <v>45857.678425925929</v>
      </c>
      <c r="E953" t="s">
        <v>3561</v>
      </c>
      <c r="F953" t="s">
        <v>11</v>
      </c>
      <c r="H953">
        <v>5</v>
      </c>
      <c r="I953" t="s">
        <v>3562</v>
      </c>
      <c r="J953" t="s">
        <v>723</v>
      </c>
    </row>
    <row r="954" spans="1:10" x14ac:dyDescent="0.35">
      <c r="A954" t="s">
        <v>3560</v>
      </c>
      <c r="B954" t="s">
        <v>6604</v>
      </c>
      <c r="C954" t="s">
        <v>3563</v>
      </c>
      <c r="D954" s="7">
        <v>45857.849351851852</v>
      </c>
      <c r="E954" t="s">
        <v>3565</v>
      </c>
      <c r="F954" t="s">
        <v>11</v>
      </c>
      <c r="G954" t="s">
        <v>23</v>
      </c>
      <c r="H954">
        <v>5</v>
      </c>
      <c r="I954" t="s">
        <v>3566</v>
      </c>
      <c r="J954" t="s">
        <v>723</v>
      </c>
    </row>
    <row r="955" spans="1:10" x14ac:dyDescent="0.35">
      <c r="A955" t="s">
        <v>3564</v>
      </c>
      <c r="B955" t="s">
        <v>6605</v>
      </c>
      <c r="C955" t="s">
        <v>3567</v>
      </c>
      <c r="D955" s="7">
        <v>45858.181701388887</v>
      </c>
      <c r="E955" t="s">
        <v>3569</v>
      </c>
      <c r="F955" t="s">
        <v>11</v>
      </c>
      <c r="H955">
        <v>5</v>
      </c>
      <c r="I955" t="s">
        <v>3570</v>
      </c>
      <c r="J955" t="s">
        <v>723</v>
      </c>
    </row>
    <row r="956" spans="1:10" x14ac:dyDescent="0.35">
      <c r="A956" t="s">
        <v>3568</v>
      </c>
      <c r="B956" t="s">
        <v>6606</v>
      </c>
      <c r="C956" t="s">
        <v>2347</v>
      </c>
      <c r="D956" s="7">
        <v>45858.638113425928</v>
      </c>
      <c r="E956" t="s">
        <v>3572</v>
      </c>
      <c r="F956" t="s">
        <v>11</v>
      </c>
      <c r="H956">
        <v>5</v>
      </c>
      <c r="I956" t="s">
        <v>3573</v>
      </c>
      <c r="J956" t="s">
        <v>723</v>
      </c>
    </row>
    <row r="957" spans="1:10" x14ac:dyDescent="0.35">
      <c r="A957" t="s">
        <v>3571</v>
      </c>
      <c r="B957" t="s">
        <v>6607</v>
      </c>
      <c r="C957" t="s">
        <v>3574</v>
      </c>
      <c r="D957" s="7">
        <v>45859.006516203706</v>
      </c>
      <c r="E957" t="s">
        <v>3576</v>
      </c>
      <c r="F957" t="s">
        <v>11</v>
      </c>
      <c r="H957">
        <v>5</v>
      </c>
      <c r="I957" t="s">
        <v>3577</v>
      </c>
      <c r="J957" t="s">
        <v>723</v>
      </c>
    </row>
    <row r="958" spans="1:10" x14ac:dyDescent="0.35">
      <c r="A958" t="s">
        <v>3575</v>
      </c>
      <c r="B958" t="s">
        <v>6608</v>
      </c>
      <c r="C958" t="s">
        <v>8</v>
      </c>
      <c r="D958" s="7">
        <v>45859.15483796296</v>
      </c>
      <c r="E958" t="s">
        <v>3579</v>
      </c>
      <c r="F958" t="s">
        <v>11</v>
      </c>
      <c r="H958">
        <v>5</v>
      </c>
      <c r="I958" t="s">
        <v>3580</v>
      </c>
      <c r="J958" t="s">
        <v>723</v>
      </c>
    </row>
    <row r="959" spans="1:10" x14ac:dyDescent="0.35">
      <c r="A959" t="s">
        <v>3578</v>
      </c>
      <c r="B959" t="s">
        <v>6609</v>
      </c>
      <c r="C959" t="s">
        <v>3581</v>
      </c>
      <c r="D959" s="7">
        <v>45859.341886574075</v>
      </c>
      <c r="E959" t="s">
        <v>3583</v>
      </c>
      <c r="F959" t="s">
        <v>11</v>
      </c>
      <c r="G959">
        <v>31</v>
      </c>
      <c r="H959">
        <v>5</v>
      </c>
      <c r="I959" t="s">
        <v>3584</v>
      </c>
      <c r="J959" t="s">
        <v>53</v>
      </c>
    </row>
    <row r="960" spans="1:10" x14ac:dyDescent="0.35">
      <c r="A960" t="s">
        <v>3582</v>
      </c>
      <c r="B960" t="s">
        <v>6610</v>
      </c>
      <c r="C960" t="s">
        <v>3585</v>
      </c>
      <c r="D960" s="7">
        <v>45859.545555555553</v>
      </c>
      <c r="E960" t="s">
        <v>3587</v>
      </c>
      <c r="F960" t="s">
        <v>11</v>
      </c>
      <c r="G960">
        <v>12</v>
      </c>
      <c r="H960">
        <v>5</v>
      </c>
      <c r="I960" t="s">
        <v>3588</v>
      </c>
      <c r="J960" t="s">
        <v>53</v>
      </c>
    </row>
    <row r="961" spans="1:10" x14ac:dyDescent="0.35">
      <c r="A961" t="s">
        <v>3586</v>
      </c>
      <c r="B961" t="s">
        <v>6611</v>
      </c>
      <c r="C961" t="s">
        <v>3589</v>
      </c>
      <c r="D961" s="7">
        <v>45859.917025462964</v>
      </c>
      <c r="E961" t="s">
        <v>3591</v>
      </c>
      <c r="F961" t="s">
        <v>11</v>
      </c>
      <c r="G961">
        <v>5</v>
      </c>
      <c r="H961">
        <v>5</v>
      </c>
      <c r="I961" t="s">
        <v>3592</v>
      </c>
      <c r="J961" t="s">
        <v>53</v>
      </c>
    </row>
    <row r="962" spans="1:10" x14ac:dyDescent="0.35">
      <c r="A962" t="s">
        <v>3590</v>
      </c>
      <c r="B962" t="s">
        <v>6612</v>
      </c>
      <c r="C962" t="s">
        <v>3593</v>
      </c>
      <c r="D962" s="7">
        <v>45860.452766203707</v>
      </c>
      <c r="E962" t="s">
        <v>3595</v>
      </c>
      <c r="F962" t="s">
        <v>11</v>
      </c>
      <c r="G962">
        <v>6</v>
      </c>
      <c r="H962">
        <v>5</v>
      </c>
      <c r="I962" t="s">
        <v>3596</v>
      </c>
      <c r="J962" t="s">
        <v>53</v>
      </c>
    </row>
    <row r="963" spans="1:10" x14ac:dyDescent="0.35">
      <c r="A963" t="s">
        <v>3594</v>
      </c>
      <c r="B963" t="s">
        <v>6613</v>
      </c>
      <c r="C963" t="s">
        <v>3597</v>
      </c>
      <c r="D963" s="7">
        <v>45860.626331018517</v>
      </c>
      <c r="E963" t="s">
        <v>3599</v>
      </c>
      <c r="F963" t="s">
        <v>11</v>
      </c>
      <c r="G963">
        <v>14</v>
      </c>
      <c r="H963">
        <v>5</v>
      </c>
      <c r="I963" t="s">
        <v>3600</v>
      </c>
      <c r="J963" t="s">
        <v>53</v>
      </c>
    </row>
    <row r="964" spans="1:10" x14ac:dyDescent="0.35">
      <c r="A964" t="s">
        <v>3598</v>
      </c>
      <c r="B964" t="s">
        <v>6614</v>
      </c>
      <c r="C964" t="s">
        <v>3601</v>
      </c>
      <c r="D964" s="7">
        <v>45860.94703703704</v>
      </c>
      <c r="E964" t="s">
        <v>3603</v>
      </c>
      <c r="F964" t="s">
        <v>11</v>
      </c>
      <c r="G964" t="s">
        <v>23</v>
      </c>
      <c r="H964">
        <v>5</v>
      </c>
      <c r="I964" t="s">
        <v>3604</v>
      </c>
      <c r="J964" t="s">
        <v>53</v>
      </c>
    </row>
    <row r="965" spans="1:10" x14ac:dyDescent="0.35">
      <c r="A965" t="s">
        <v>3602</v>
      </c>
      <c r="B965" t="s">
        <v>6615</v>
      </c>
      <c r="C965" t="s">
        <v>175</v>
      </c>
      <c r="D965" s="7">
        <v>45861.028668981482</v>
      </c>
      <c r="E965" t="s">
        <v>3606</v>
      </c>
      <c r="F965" t="s">
        <v>11</v>
      </c>
      <c r="G965">
        <v>89</v>
      </c>
      <c r="H965">
        <v>5</v>
      </c>
      <c r="I965" t="s">
        <v>3607</v>
      </c>
      <c r="J965" t="s">
        <v>53</v>
      </c>
    </row>
    <row r="966" spans="1:10" x14ac:dyDescent="0.35">
      <c r="A966" t="s">
        <v>3605</v>
      </c>
      <c r="B966" t="s">
        <v>6616</v>
      </c>
      <c r="C966" t="s">
        <v>3608</v>
      </c>
      <c r="D966" s="7">
        <v>45861.748749999999</v>
      </c>
      <c r="E966" t="s">
        <v>3603</v>
      </c>
      <c r="F966" t="s">
        <v>11</v>
      </c>
      <c r="H966">
        <v>5</v>
      </c>
      <c r="I966" t="s">
        <v>3610</v>
      </c>
      <c r="J966" t="s">
        <v>53</v>
      </c>
    </row>
    <row r="967" spans="1:10" x14ac:dyDescent="0.35">
      <c r="A967" t="s">
        <v>3609</v>
      </c>
      <c r="B967" t="s">
        <v>6617</v>
      </c>
      <c r="C967" t="s">
        <v>3611</v>
      </c>
      <c r="D967" s="7">
        <v>45862.259131944447</v>
      </c>
      <c r="E967" t="s">
        <v>3613</v>
      </c>
      <c r="F967" t="s">
        <v>11</v>
      </c>
      <c r="H967">
        <v>4</v>
      </c>
      <c r="I967" t="s">
        <v>3614</v>
      </c>
      <c r="J967" t="s">
        <v>53</v>
      </c>
    </row>
    <row r="968" spans="1:10" x14ac:dyDescent="0.35">
      <c r="A968" t="s">
        <v>3612</v>
      </c>
      <c r="B968" t="s">
        <v>6618</v>
      </c>
      <c r="C968" t="s">
        <v>3615</v>
      </c>
      <c r="D968" s="7">
        <v>45862.928171296298</v>
      </c>
      <c r="E968" t="s">
        <v>3617</v>
      </c>
      <c r="F968" t="s">
        <v>11</v>
      </c>
      <c r="G968" t="s">
        <v>23</v>
      </c>
      <c r="H968">
        <v>5</v>
      </c>
      <c r="I968" t="s">
        <v>3618</v>
      </c>
      <c r="J968" t="s">
        <v>53</v>
      </c>
    </row>
    <row r="969" spans="1:10" x14ac:dyDescent="0.35">
      <c r="A969" t="s">
        <v>3616</v>
      </c>
      <c r="B969" t="s">
        <v>6619</v>
      </c>
      <c r="C969" t="s">
        <v>3619</v>
      </c>
      <c r="D969" s="7">
        <v>45863.420185185183</v>
      </c>
      <c r="E969" t="s">
        <v>3621</v>
      </c>
      <c r="F969" t="s">
        <v>11</v>
      </c>
      <c r="G969">
        <v>18</v>
      </c>
      <c r="H969">
        <v>4</v>
      </c>
      <c r="I969" t="s">
        <v>3622</v>
      </c>
      <c r="J969" t="s">
        <v>53</v>
      </c>
    </row>
    <row r="970" spans="1:10" x14ac:dyDescent="0.35">
      <c r="A970" t="s">
        <v>3620</v>
      </c>
      <c r="B970" t="s">
        <v>6620</v>
      </c>
      <c r="C970" t="s">
        <v>3623</v>
      </c>
      <c r="D970" s="7">
        <v>45863.487627314818</v>
      </c>
      <c r="E970" t="s">
        <v>3625</v>
      </c>
      <c r="F970" t="s">
        <v>11</v>
      </c>
      <c r="G970">
        <v>2</v>
      </c>
      <c r="H970">
        <v>5</v>
      </c>
      <c r="I970" t="s">
        <v>3626</v>
      </c>
      <c r="J970" t="s">
        <v>53</v>
      </c>
    </row>
    <row r="971" spans="1:10" x14ac:dyDescent="0.35">
      <c r="A971" t="s">
        <v>3624</v>
      </c>
      <c r="B971" t="s">
        <v>6621</v>
      </c>
      <c r="C971" t="s">
        <v>3627</v>
      </c>
      <c r="D971" s="7">
        <v>45863.968935185185</v>
      </c>
      <c r="E971" t="s">
        <v>3629</v>
      </c>
      <c r="F971" t="s">
        <v>11</v>
      </c>
      <c r="H971">
        <v>5</v>
      </c>
      <c r="I971" t="s">
        <v>3630</v>
      </c>
      <c r="J971" t="s">
        <v>53</v>
      </c>
    </row>
    <row r="972" spans="1:10" x14ac:dyDescent="0.35">
      <c r="A972" t="s">
        <v>3628</v>
      </c>
      <c r="B972" t="s">
        <v>6622</v>
      </c>
      <c r="C972" t="s">
        <v>3631</v>
      </c>
      <c r="D972" s="7">
        <v>45864.162604166668</v>
      </c>
      <c r="E972" t="s">
        <v>3633</v>
      </c>
      <c r="F972" t="s">
        <v>11</v>
      </c>
      <c r="H972">
        <v>5</v>
      </c>
      <c r="I972" t="s">
        <v>3634</v>
      </c>
      <c r="J972" t="s">
        <v>53</v>
      </c>
    </row>
    <row r="973" spans="1:10" x14ac:dyDescent="0.35">
      <c r="A973" t="s">
        <v>3632</v>
      </c>
      <c r="B973" t="s">
        <v>6623</v>
      </c>
      <c r="C973" t="s">
        <v>3635</v>
      </c>
      <c r="D973" s="7">
        <v>45864.189618055556</v>
      </c>
      <c r="E973" t="s">
        <v>3637</v>
      </c>
      <c r="F973" t="s">
        <v>11</v>
      </c>
      <c r="H973">
        <v>5</v>
      </c>
      <c r="I973" t="s">
        <v>3638</v>
      </c>
      <c r="J973" t="s">
        <v>53</v>
      </c>
    </row>
    <row r="974" spans="1:10" x14ac:dyDescent="0.35">
      <c r="A974" t="s">
        <v>3636</v>
      </c>
      <c r="B974" t="s">
        <v>6624</v>
      </c>
      <c r="C974" t="s">
        <v>3639</v>
      </c>
      <c r="D974" s="7">
        <v>45864.268923611111</v>
      </c>
      <c r="E974" t="s">
        <v>3641</v>
      </c>
      <c r="F974" t="s">
        <v>11</v>
      </c>
      <c r="H974">
        <v>5</v>
      </c>
      <c r="I974" t="s">
        <v>3642</v>
      </c>
      <c r="J974" t="s">
        <v>53</v>
      </c>
    </row>
    <row r="975" spans="1:10" x14ac:dyDescent="0.35">
      <c r="A975" t="s">
        <v>3640</v>
      </c>
      <c r="B975" t="s">
        <v>6625</v>
      </c>
      <c r="C975" t="s">
        <v>3643</v>
      </c>
      <c r="D975" s="7">
        <v>45864.271157407406</v>
      </c>
      <c r="E975" t="s">
        <v>3645</v>
      </c>
      <c r="F975" t="s">
        <v>11</v>
      </c>
      <c r="H975">
        <v>5</v>
      </c>
      <c r="I975" t="s">
        <v>3646</v>
      </c>
      <c r="J975" t="s">
        <v>53</v>
      </c>
    </row>
    <row r="976" spans="1:10" x14ac:dyDescent="0.35">
      <c r="A976" t="s">
        <v>3644</v>
      </c>
      <c r="B976" t="s">
        <v>6626</v>
      </c>
      <c r="C976" t="s">
        <v>114</v>
      </c>
      <c r="D976" s="7">
        <v>45864.284537037034</v>
      </c>
      <c r="E976" t="s">
        <v>3648</v>
      </c>
      <c r="F976" t="s">
        <v>11</v>
      </c>
      <c r="G976" t="s">
        <v>23</v>
      </c>
      <c r="H976">
        <v>5</v>
      </c>
      <c r="I976" t="s">
        <v>3649</v>
      </c>
      <c r="J976" t="s">
        <v>53</v>
      </c>
    </row>
    <row r="977" spans="1:10" x14ac:dyDescent="0.35">
      <c r="A977" t="s">
        <v>3647</v>
      </c>
      <c r="B977" t="s">
        <v>6627</v>
      </c>
      <c r="C977" t="s">
        <v>3650</v>
      </c>
      <c r="D977" s="7">
        <v>45864.8825462963</v>
      </c>
      <c r="E977" t="s">
        <v>3652</v>
      </c>
      <c r="F977" t="s">
        <v>11</v>
      </c>
      <c r="G977">
        <v>2</v>
      </c>
      <c r="H977">
        <v>5</v>
      </c>
      <c r="I977" t="s">
        <v>3653</v>
      </c>
      <c r="J977" t="s">
        <v>53</v>
      </c>
    </row>
    <row r="978" spans="1:10" x14ac:dyDescent="0.35">
      <c r="A978" t="s">
        <v>3651</v>
      </c>
      <c r="B978" t="s">
        <v>6628</v>
      </c>
      <c r="C978" t="s">
        <v>3654</v>
      </c>
      <c r="D978" s="7">
        <v>45864.897731481484</v>
      </c>
      <c r="E978" t="s">
        <v>3656</v>
      </c>
      <c r="F978" t="s">
        <v>11</v>
      </c>
      <c r="G978" t="s">
        <v>23</v>
      </c>
      <c r="H978">
        <v>5</v>
      </c>
      <c r="I978" t="s">
        <v>3657</v>
      </c>
      <c r="J978" t="s">
        <v>53</v>
      </c>
    </row>
    <row r="979" spans="1:10" x14ac:dyDescent="0.35">
      <c r="A979" t="s">
        <v>3655</v>
      </c>
      <c r="B979" t="s">
        <v>6629</v>
      </c>
      <c r="C979" t="s">
        <v>3658</v>
      </c>
      <c r="D979" s="7">
        <v>45865.238344907404</v>
      </c>
      <c r="E979" t="s">
        <v>3660</v>
      </c>
      <c r="F979" t="s">
        <v>11</v>
      </c>
      <c r="G979">
        <v>2</v>
      </c>
      <c r="H979">
        <v>5</v>
      </c>
      <c r="I979" t="s">
        <v>3661</v>
      </c>
      <c r="J979" t="s">
        <v>53</v>
      </c>
    </row>
    <row r="980" spans="1:10" x14ac:dyDescent="0.35">
      <c r="A980" t="s">
        <v>3659</v>
      </c>
      <c r="B980" t="s">
        <v>6630</v>
      </c>
      <c r="C980" t="s">
        <v>3662</v>
      </c>
      <c r="D980" s="7">
        <v>45865.43304398148</v>
      </c>
      <c r="E980" t="s">
        <v>3664</v>
      </c>
      <c r="F980" t="s">
        <v>11</v>
      </c>
      <c r="H980">
        <v>5</v>
      </c>
      <c r="I980" t="s">
        <v>3665</v>
      </c>
      <c r="J980" t="s">
        <v>53</v>
      </c>
    </row>
    <row r="981" spans="1:10" x14ac:dyDescent="0.35">
      <c r="A981" t="s">
        <v>3663</v>
      </c>
      <c r="B981" t="s">
        <v>6631</v>
      </c>
      <c r="C981" t="s">
        <v>3666</v>
      </c>
      <c r="D981" s="7">
        <v>45865.437488425923</v>
      </c>
      <c r="E981" t="s">
        <v>3668</v>
      </c>
      <c r="F981" t="s">
        <v>11</v>
      </c>
      <c r="H981">
        <v>5</v>
      </c>
      <c r="I981" t="s">
        <v>3669</v>
      </c>
      <c r="J981" t="s">
        <v>53</v>
      </c>
    </row>
    <row r="982" spans="1:10" x14ac:dyDescent="0.35">
      <c r="A982" t="s">
        <v>3667</v>
      </c>
      <c r="B982" t="s">
        <v>6632</v>
      </c>
      <c r="C982" t="s">
        <v>3670</v>
      </c>
      <c r="D982" s="7">
        <v>45865.439351851855</v>
      </c>
      <c r="E982" t="s">
        <v>3672</v>
      </c>
      <c r="F982" t="s">
        <v>11</v>
      </c>
      <c r="G982">
        <v>3</v>
      </c>
      <c r="H982">
        <v>5</v>
      </c>
      <c r="I982" t="s">
        <v>3673</v>
      </c>
      <c r="J982" t="s">
        <v>53</v>
      </c>
    </row>
    <row r="983" spans="1:10" x14ac:dyDescent="0.35">
      <c r="A983" t="s">
        <v>3671</v>
      </c>
      <c r="B983" t="s">
        <v>6633</v>
      </c>
      <c r="C983" t="s">
        <v>3674</v>
      </c>
      <c r="D983" s="7">
        <v>45866.108912037038</v>
      </c>
      <c r="E983" t="s">
        <v>3676</v>
      </c>
      <c r="F983" t="s">
        <v>11</v>
      </c>
      <c r="H983">
        <v>5</v>
      </c>
      <c r="I983" t="s">
        <v>3677</v>
      </c>
      <c r="J983" t="s">
        <v>53</v>
      </c>
    </row>
    <row r="984" spans="1:10" x14ac:dyDescent="0.35">
      <c r="A984" t="s">
        <v>3675</v>
      </c>
      <c r="B984" t="s">
        <v>6634</v>
      </c>
      <c r="C984" t="s">
        <v>3678</v>
      </c>
      <c r="D984" s="7">
        <v>45866.245532407411</v>
      </c>
      <c r="E984" t="s">
        <v>1681</v>
      </c>
      <c r="F984" t="s">
        <v>11</v>
      </c>
      <c r="H984">
        <v>5</v>
      </c>
      <c r="I984" t="s">
        <v>3680</v>
      </c>
      <c r="J984" t="s">
        <v>53</v>
      </c>
    </row>
    <row r="985" spans="1:10" x14ac:dyDescent="0.35">
      <c r="A985" t="s">
        <v>3679</v>
      </c>
      <c r="B985" t="s">
        <v>6635</v>
      </c>
      <c r="C985" t="s">
        <v>3681</v>
      </c>
      <c r="D985" s="7">
        <v>45866.250335648147</v>
      </c>
      <c r="E985" t="s">
        <v>3683</v>
      </c>
      <c r="F985" t="s">
        <v>11</v>
      </c>
      <c r="H985">
        <v>5</v>
      </c>
      <c r="I985" t="s">
        <v>3684</v>
      </c>
      <c r="J985" t="s">
        <v>53</v>
      </c>
    </row>
    <row r="986" spans="1:10" x14ac:dyDescent="0.35">
      <c r="A986" t="s">
        <v>3682</v>
      </c>
      <c r="B986" t="s">
        <v>6636</v>
      </c>
      <c r="C986" t="s">
        <v>816</v>
      </c>
      <c r="D986" s="7">
        <v>45866.272719907407</v>
      </c>
      <c r="E986" t="s">
        <v>3686</v>
      </c>
      <c r="F986" t="s">
        <v>11</v>
      </c>
      <c r="H986">
        <v>5</v>
      </c>
      <c r="I986" t="s">
        <v>3687</v>
      </c>
      <c r="J986" t="s">
        <v>53</v>
      </c>
    </row>
    <row r="987" spans="1:10" x14ac:dyDescent="0.35">
      <c r="A987" t="s">
        <v>3685</v>
      </c>
      <c r="B987" t="s">
        <v>6637</v>
      </c>
      <c r="C987" t="s">
        <v>3688</v>
      </c>
      <c r="D987" s="7">
        <v>45866.538587962961</v>
      </c>
      <c r="E987" t="s">
        <v>3690</v>
      </c>
      <c r="F987" t="s">
        <v>11</v>
      </c>
      <c r="H987">
        <v>5</v>
      </c>
      <c r="I987" t="s">
        <v>3691</v>
      </c>
      <c r="J987" t="s">
        <v>53</v>
      </c>
    </row>
    <row r="988" spans="1:10" x14ac:dyDescent="0.35">
      <c r="A988" t="s">
        <v>3689</v>
      </c>
      <c r="B988" t="s">
        <v>6638</v>
      </c>
      <c r="C988" t="s">
        <v>1172</v>
      </c>
      <c r="D988" s="7">
        <v>45866.796493055554</v>
      </c>
      <c r="E988" t="s">
        <v>3692</v>
      </c>
      <c r="F988" t="s">
        <v>11</v>
      </c>
      <c r="H988">
        <v>5</v>
      </c>
      <c r="I988" t="s">
        <v>3693</v>
      </c>
      <c r="J988" t="s">
        <v>53</v>
      </c>
    </row>
    <row r="989" spans="1:10" x14ac:dyDescent="0.35">
      <c r="A989" t="s">
        <v>1173</v>
      </c>
      <c r="B989" t="s">
        <v>6639</v>
      </c>
      <c r="C989" t="s">
        <v>3694</v>
      </c>
      <c r="D989" s="7">
        <v>45867.005624999998</v>
      </c>
      <c r="E989" t="s">
        <v>3696</v>
      </c>
      <c r="F989" t="s">
        <v>11</v>
      </c>
      <c r="G989">
        <v>134</v>
      </c>
      <c r="H989">
        <v>4</v>
      </c>
      <c r="I989" t="s">
        <v>3697</v>
      </c>
      <c r="J989" t="s">
        <v>53</v>
      </c>
    </row>
    <row r="990" spans="1:10" x14ac:dyDescent="0.35">
      <c r="A990" t="s">
        <v>3695</v>
      </c>
      <c r="B990" t="s">
        <v>6640</v>
      </c>
      <c r="C990" t="s">
        <v>3698</v>
      </c>
      <c r="D990" s="7">
        <v>45867.024131944447</v>
      </c>
      <c r="E990" t="s">
        <v>3700</v>
      </c>
      <c r="F990" t="s">
        <v>11</v>
      </c>
      <c r="H990">
        <v>5</v>
      </c>
      <c r="I990" t="s">
        <v>3701</v>
      </c>
      <c r="J990" t="s">
        <v>53</v>
      </c>
    </row>
    <row r="991" spans="1:10" x14ac:dyDescent="0.35">
      <c r="A991" t="s">
        <v>3699</v>
      </c>
      <c r="B991" t="s">
        <v>6641</v>
      </c>
      <c r="C991" t="s">
        <v>462</v>
      </c>
      <c r="D991" s="7">
        <v>45867.114004629628</v>
      </c>
      <c r="E991" t="s">
        <v>3703</v>
      </c>
      <c r="F991" t="s">
        <v>11</v>
      </c>
      <c r="H991">
        <v>5</v>
      </c>
      <c r="I991" t="s">
        <v>3704</v>
      </c>
      <c r="J991" t="s">
        <v>53</v>
      </c>
    </row>
    <row r="992" spans="1:10" x14ac:dyDescent="0.35">
      <c r="A992" t="s">
        <v>3702</v>
      </c>
      <c r="B992" t="s">
        <v>6642</v>
      </c>
      <c r="C992" t="s">
        <v>3705</v>
      </c>
      <c r="D992" s="7">
        <v>45867.163946759261</v>
      </c>
      <c r="E992" t="s">
        <v>1261</v>
      </c>
      <c r="F992" t="s">
        <v>11</v>
      </c>
      <c r="H992">
        <v>5</v>
      </c>
      <c r="I992" t="s">
        <v>3707</v>
      </c>
      <c r="J992" t="s">
        <v>53</v>
      </c>
    </row>
    <row r="993" spans="1:10" x14ac:dyDescent="0.35">
      <c r="A993" t="s">
        <v>3706</v>
      </c>
      <c r="B993" t="s">
        <v>6643</v>
      </c>
      <c r="C993" t="s">
        <v>3708</v>
      </c>
      <c r="D993" s="7">
        <v>45867.318009259259</v>
      </c>
      <c r="E993" t="s">
        <v>3710</v>
      </c>
      <c r="F993" t="s">
        <v>11</v>
      </c>
      <c r="G993">
        <v>10</v>
      </c>
      <c r="H993">
        <v>5</v>
      </c>
      <c r="I993" t="s">
        <v>3711</v>
      </c>
      <c r="J993" t="s">
        <v>53</v>
      </c>
    </row>
    <row r="994" spans="1:10" x14ac:dyDescent="0.35">
      <c r="A994" t="s">
        <v>3709</v>
      </c>
      <c r="B994" t="s">
        <v>6644</v>
      </c>
      <c r="C994" t="s">
        <v>3712</v>
      </c>
      <c r="D994" s="7">
        <v>45867.417685185188</v>
      </c>
      <c r="E994" t="s">
        <v>3714</v>
      </c>
      <c r="F994" t="s">
        <v>11</v>
      </c>
      <c r="H994">
        <v>5</v>
      </c>
      <c r="I994" t="s">
        <v>3715</v>
      </c>
      <c r="J994" t="s">
        <v>53</v>
      </c>
    </row>
    <row r="995" spans="1:10" x14ac:dyDescent="0.35">
      <c r="A995" t="s">
        <v>3713</v>
      </c>
      <c r="B995" t="s">
        <v>6645</v>
      </c>
      <c r="C995" t="s">
        <v>114</v>
      </c>
      <c r="D995" s="7">
        <v>45867.441817129627</v>
      </c>
      <c r="E995" t="s">
        <v>3717</v>
      </c>
      <c r="F995" t="s">
        <v>11</v>
      </c>
      <c r="G995">
        <v>18</v>
      </c>
      <c r="H995">
        <v>5</v>
      </c>
      <c r="I995" t="s">
        <v>3718</v>
      </c>
      <c r="J995" t="s">
        <v>53</v>
      </c>
    </row>
    <row r="996" spans="1:10" x14ac:dyDescent="0.35">
      <c r="A996" t="s">
        <v>3716</v>
      </c>
      <c r="B996" t="s">
        <v>6646</v>
      </c>
      <c r="C996" t="s">
        <v>3719</v>
      </c>
      <c r="D996" s="7">
        <v>45867.474027777775</v>
      </c>
      <c r="E996" t="s">
        <v>3721</v>
      </c>
      <c r="F996" t="s">
        <v>11</v>
      </c>
      <c r="G996" t="s">
        <v>23</v>
      </c>
      <c r="H996">
        <v>5</v>
      </c>
      <c r="I996" t="s">
        <v>3722</v>
      </c>
      <c r="J996" t="s">
        <v>53</v>
      </c>
    </row>
    <row r="997" spans="1:10" x14ac:dyDescent="0.35">
      <c r="A997" t="s">
        <v>3720</v>
      </c>
      <c r="B997" t="s">
        <v>6647</v>
      </c>
      <c r="C997" t="s">
        <v>3723</v>
      </c>
      <c r="D997" s="7">
        <v>45867.485185185185</v>
      </c>
      <c r="E997" t="s">
        <v>430</v>
      </c>
      <c r="F997" t="s">
        <v>11</v>
      </c>
      <c r="G997" t="s">
        <v>23</v>
      </c>
      <c r="H997">
        <v>5</v>
      </c>
      <c r="I997" t="s">
        <v>3725</v>
      </c>
      <c r="J997" t="s">
        <v>53</v>
      </c>
    </row>
    <row r="998" spans="1:10" x14ac:dyDescent="0.35">
      <c r="A998" t="s">
        <v>3724</v>
      </c>
      <c r="B998" t="s">
        <v>6648</v>
      </c>
      <c r="C998" t="s">
        <v>3726</v>
      </c>
      <c r="D998" s="7">
        <v>45867.489571759259</v>
      </c>
      <c r="E998" t="s">
        <v>1991</v>
      </c>
      <c r="F998" t="s">
        <v>11</v>
      </c>
      <c r="H998">
        <v>5</v>
      </c>
      <c r="I998" t="s">
        <v>3728</v>
      </c>
      <c r="J998" t="s">
        <v>53</v>
      </c>
    </row>
    <row r="999" spans="1:10" x14ac:dyDescent="0.35">
      <c r="A999" t="s">
        <v>3727</v>
      </c>
      <c r="B999" t="s">
        <v>6649</v>
      </c>
      <c r="C999" t="s">
        <v>3729</v>
      </c>
      <c r="D999" s="7">
        <v>45867.708032407405</v>
      </c>
      <c r="E999" t="s">
        <v>3731</v>
      </c>
      <c r="F999" t="s">
        <v>11</v>
      </c>
      <c r="H999">
        <v>5</v>
      </c>
      <c r="I999" t="s">
        <v>3732</v>
      </c>
      <c r="J999" t="s">
        <v>53</v>
      </c>
    </row>
    <row r="1000" spans="1:10" x14ac:dyDescent="0.35">
      <c r="A1000" t="s">
        <v>3730</v>
      </c>
      <c r="B1000" t="s">
        <v>6650</v>
      </c>
      <c r="C1000" t="s">
        <v>3733</v>
      </c>
      <c r="D1000" s="7">
        <v>45867.774317129632</v>
      </c>
      <c r="E1000" t="s">
        <v>3735</v>
      </c>
      <c r="F1000" t="s">
        <v>11</v>
      </c>
      <c r="H1000">
        <v>5</v>
      </c>
      <c r="I1000" t="s">
        <v>3736</v>
      </c>
      <c r="J1000" t="s">
        <v>53</v>
      </c>
    </row>
    <row r="1001" spans="1:10" x14ac:dyDescent="0.35">
      <c r="A1001" t="s">
        <v>3734</v>
      </c>
      <c r="B1001" t="s">
        <v>6651</v>
      </c>
      <c r="C1001" t="s">
        <v>3737</v>
      </c>
      <c r="D1001" s="7">
        <v>45867.943530092591</v>
      </c>
      <c r="E1001" t="s">
        <v>3739</v>
      </c>
      <c r="F1001" t="s">
        <v>11</v>
      </c>
      <c r="H1001">
        <v>5</v>
      </c>
      <c r="I1001" t="s">
        <v>3740</v>
      </c>
      <c r="J1001" t="s">
        <v>53</v>
      </c>
    </row>
    <row r="1002" spans="1:10" x14ac:dyDescent="0.35">
      <c r="A1002" t="s">
        <v>3738</v>
      </c>
      <c r="B1002" t="s">
        <v>6652</v>
      </c>
      <c r="C1002" t="s">
        <v>3741</v>
      </c>
      <c r="D1002" s="7">
        <v>45868.109780092593</v>
      </c>
      <c r="E1002" t="s">
        <v>3743</v>
      </c>
      <c r="F1002" t="s">
        <v>11</v>
      </c>
      <c r="H1002">
        <v>5</v>
      </c>
      <c r="I1002" t="s">
        <v>3744</v>
      </c>
      <c r="J1002" t="s">
        <v>53</v>
      </c>
    </row>
    <row r="1003" spans="1:10" x14ac:dyDescent="0.35">
      <c r="A1003" t="s">
        <v>3742</v>
      </c>
      <c r="B1003" t="s">
        <v>6653</v>
      </c>
      <c r="C1003" t="s">
        <v>3745</v>
      </c>
      <c r="D1003" s="7">
        <v>45868.567731481482</v>
      </c>
      <c r="E1003" t="s">
        <v>3747</v>
      </c>
      <c r="F1003" t="s">
        <v>11</v>
      </c>
      <c r="H1003">
        <v>5</v>
      </c>
      <c r="I1003" t="s">
        <v>3748</v>
      </c>
      <c r="J1003" t="s">
        <v>53</v>
      </c>
    </row>
    <row r="1004" spans="1:10" x14ac:dyDescent="0.35">
      <c r="A1004" t="s">
        <v>3746</v>
      </c>
      <c r="B1004" t="s">
        <v>6654</v>
      </c>
      <c r="C1004" t="s">
        <v>3749</v>
      </c>
      <c r="D1004" s="7">
        <v>45868.722442129627</v>
      </c>
      <c r="E1004" t="s">
        <v>452</v>
      </c>
      <c r="F1004" t="s">
        <v>11</v>
      </c>
      <c r="H1004">
        <v>5</v>
      </c>
      <c r="I1004" t="s">
        <v>3751</v>
      </c>
      <c r="J1004" t="s">
        <v>53</v>
      </c>
    </row>
    <row r="1005" spans="1:10" x14ac:dyDescent="0.35">
      <c r="A1005" t="s">
        <v>3750</v>
      </c>
      <c r="B1005" t="s">
        <v>6655</v>
      </c>
      <c r="C1005" t="s">
        <v>3752</v>
      </c>
      <c r="D1005" s="7">
        <v>45868.729259259257</v>
      </c>
      <c r="E1005" t="s">
        <v>104</v>
      </c>
      <c r="F1005" t="s">
        <v>11</v>
      </c>
      <c r="H1005">
        <v>5</v>
      </c>
      <c r="J1005" t="s">
        <v>53</v>
      </c>
    </row>
    <row r="1006" spans="1:10" x14ac:dyDescent="0.35">
      <c r="A1006" t="s">
        <v>3753</v>
      </c>
      <c r="B1006" t="s">
        <v>6656</v>
      </c>
      <c r="C1006" t="s">
        <v>3754</v>
      </c>
      <c r="D1006" s="7">
        <v>45868.964930555558</v>
      </c>
      <c r="E1006" t="s">
        <v>3756</v>
      </c>
      <c r="F1006" t="s">
        <v>11</v>
      </c>
      <c r="G1006">
        <v>2</v>
      </c>
      <c r="H1006">
        <v>5</v>
      </c>
      <c r="I1006" t="s">
        <v>3757</v>
      </c>
      <c r="J1006" t="s">
        <v>53</v>
      </c>
    </row>
    <row r="1007" spans="1:10" x14ac:dyDescent="0.35">
      <c r="A1007" t="s">
        <v>3755</v>
      </c>
      <c r="B1007" t="s">
        <v>6657</v>
      </c>
      <c r="C1007" t="s">
        <v>3758</v>
      </c>
      <c r="D1007" s="7">
        <v>45869.047303240739</v>
      </c>
      <c r="E1007" t="s">
        <v>3760</v>
      </c>
      <c r="F1007" t="s">
        <v>11</v>
      </c>
      <c r="H1007">
        <v>5</v>
      </c>
      <c r="I1007" t="s">
        <v>3761</v>
      </c>
      <c r="J1007" t="s">
        <v>53</v>
      </c>
    </row>
    <row r="1008" spans="1:10" x14ac:dyDescent="0.35">
      <c r="A1008" t="s">
        <v>3759</v>
      </c>
      <c r="B1008" t="s">
        <v>6658</v>
      </c>
      <c r="C1008" t="s">
        <v>3762</v>
      </c>
      <c r="D1008" s="7">
        <v>45869.48704861111</v>
      </c>
      <c r="E1008" t="s">
        <v>3764</v>
      </c>
      <c r="F1008" t="s">
        <v>11</v>
      </c>
      <c r="G1008">
        <v>2</v>
      </c>
      <c r="H1008">
        <v>4</v>
      </c>
      <c r="I1008" t="s">
        <v>3765</v>
      </c>
      <c r="J1008" t="s">
        <v>53</v>
      </c>
    </row>
    <row r="1009" spans="1:10" x14ac:dyDescent="0.35">
      <c r="A1009" t="s">
        <v>3763</v>
      </c>
      <c r="B1009" t="s">
        <v>6659</v>
      </c>
      <c r="C1009" t="s">
        <v>3766</v>
      </c>
      <c r="D1009" s="7">
        <v>45869.634270833332</v>
      </c>
      <c r="E1009" t="s">
        <v>3768</v>
      </c>
      <c r="F1009" t="s">
        <v>11</v>
      </c>
      <c r="G1009">
        <v>28</v>
      </c>
      <c r="H1009">
        <v>5</v>
      </c>
      <c r="I1009" t="s">
        <v>3769</v>
      </c>
      <c r="J1009" t="s">
        <v>2160</v>
      </c>
    </row>
    <row r="1010" spans="1:10" x14ac:dyDescent="0.35">
      <c r="A1010" t="s">
        <v>3767</v>
      </c>
      <c r="B1010" t="s">
        <v>6660</v>
      </c>
      <c r="C1010" t="s">
        <v>3770</v>
      </c>
      <c r="D1010" s="7">
        <v>45869.799351851849</v>
      </c>
      <c r="E1010" t="s">
        <v>3772</v>
      </c>
      <c r="F1010" t="s">
        <v>11</v>
      </c>
      <c r="G1010">
        <v>13</v>
      </c>
      <c r="H1010">
        <v>5</v>
      </c>
      <c r="I1010" t="s">
        <v>3773</v>
      </c>
      <c r="J1010" t="s">
        <v>2160</v>
      </c>
    </row>
    <row r="1011" spans="1:10" x14ac:dyDescent="0.35">
      <c r="A1011" t="s">
        <v>3771</v>
      </c>
      <c r="B1011" t="s">
        <v>6661</v>
      </c>
      <c r="C1011" t="s">
        <v>3774</v>
      </c>
      <c r="D1011" s="7">
        <v>45869.886250000003</v>
      </c>
      <c r="E1011" t="s">
        <v>3776</v>
      </c>
      <c r="F1011" t="s">
        <v>11</v>
      </c>
      <c r="G1011">
        <v>8</v>
      </c>
      <c r="H1011">
        <v>4</v>
      </c>
      <c r="I1011" t="s">
        <v>3777</v>
      </c>
      <c r="J1011" t="s">
        <v>2160</v>
      </c>
    </row>
    <row r="1012" spans="1:10" x14ac:dyDescent="0.35">
      <c r="A1012" t="s">
        <v>3775</v>
      </c>
      <c r="B1012" t="s">
        <v>6662</v>
      </c>
      <c r="C1012" t="s">
        <v>3778</v>
      </c>
      <c r="D1012" s="7">
        <v>45870.096747685187</v>
      </c>
      <c r="E1012" t="s">
        <v>3780</v>
      </c>
      <c r="F1012" t="s">
        <v>11</v>
      </c>
      <c r="H1012">
        <v>5</v>
      </c>
      <c r="I1012" t="s">
        <v>3781</v>
      </c>
      <c r="J1012" t="s">
        <v>2160</v>
      </c>
    </row>
    <row r="1013" spans="1:10" x14ac:dyDescent="0.35">
      <c r="A1013" t="s">
        <v>3779</v>
      </c>
      <c r="B1013" t="s">
        <v>6663</v>
      </c>
      <c r="C1013" t="s">
        <v>3782</v>
      </c>
      <c r="D1013" s="7">
        <v>45870.277662037035</v>
      </c>
      <c r="E1013" t="s">
        <v>3784</v>
      </c>
      <c r="F1013" t="s">
        <v>11</v>
      </c>
      <c r="H1013">
        <v>5</v>
      </c>
      <c r="I1013" t="s">
        <v>3785</v>
      </c>
      <c r="J1013" t="s">
        <v>2160</v>
      </c>
    </row>
    <row r="1014" spans="1:10" x14ac:dyDescent="0.35">
      <c r="A1014" t="s">
        <v>3783</v>
      </c>
      <c r="B1014" t="s">
        <v>6664</v>
      </c>
      <c r="C1014" t="s">
        <v>3786</v>
      </c>
      <c r="D1014" s="7">
        <v>45870.772361111114</v>
      </c>
      <c r="E1014" t="s">
        <v>3788</v>
      </c>
      <c r="F1014" t="s">
        <v>11</v>
      </c>
      <c r="G1014">
        <v>29</v>
      </c>
      <c r="H1014">
        <v>5</v>
      </c>
      <c r="I1014" t="s">
        <v>3789</v>
      </c>
      <c r="J1014" t="s">
        <v>2160</v>
      </c>
    </row>
    <row r="1015" spans="1:10" x14ac:dyDescent="0.35">
      <c r="A1015" t="s">
        <v>3787</v>
      </c>
      <c r="B1015" t="s">
        <v>6665</v>
      </c>
      <c r="C1015" t="s">
        <v>3790</v>
      </c>
      <c r="D1015" s="7">
        <v>45870.797696759262</v>
      </c>
      <c r="E1015" t="s">
        <v>3792</v>
      </c>
      <c r="F1015" t="s">
        <v>11</v>
      </c>
      <c r="H1015">
        <v>4</v>
      </c>
      <c r="I1015" t="s">
        <v>3793</v>
      </c>
      <c r="J1015" t="s">
        <v>2160</v>
      </c>
    </row>
    <row r="1016" spans="1:10" x14ac:dyDescent="0.35">
      <c r="A1016" t="s">
        <v>3791</v>
      </c>
      <c r="B1016" t="s">
        <v>6666</v>
      </c>
      <c r="C1016" t="s">
        <v>3794</v>
      </c>
      <c r="D1016" s="7">
        <v>45871.295752314814</v>
      </c>
      <c r="E1016" t="s">
        <v>3796</v>
      </c>
      <c r="F1016" t="s">
        <v>11</v>
      </c>
      <c r="G1016">
        <v>30</v>
      </c>
      <c r="H1016">
        <v>5</v>
      </c>
      <c r="I1016" t="s">
        <v>3797</v>
      </c>
      <c r="J1016" t="s">
        <v>2160</v>
      </c>
    </row>
    <row r="1017" spans="1:10" x14ac:dyDescent="0.35">
      <c r="A1017" t="s">
        <v>3795</v>
      </c>
      <c r="B1017" t="s">
        <v>6667</v>
      </c>
      <c r="C1017" t="s">
        <v>3798</v>
      </c>
      <c r="D1017" s="7">
        <v>45871.522534722222</v>
      </c>
      <c r="E1017" t="s">
        <v>3800</v>
      </c>
      <c r="F1017" t="s">
        <v>11</v>
      </c>
      <c r="G1017">
        <v>9</v>
      </c>
      <c r="H1017">
        <v>4</v>
      </c>
      <c r="I1017" t="s">
        <v>3801</v>
      </c>
      <c r="J1017" t="s">
        <v>2160</v>
      </c>
    </row>
    <row r="1018" spans="1:10" x14ac:dyDescent="0.35">
      <c r="A1018" t="s">
        <v>3799</v>
      </c>
      <c r="B1018" t="s">
        <v>6668</v>
      </c>
      <c r="C1018" t="s">
        <v>3802</v>
      </c>
      <c r="D1018" s="7">
        <v>45871.636331018519</v>
      </c>
      <c r="E1018" t="s">
        <v>3804</v>
      </c>
      <c r="F1018" t="s">
        <v>11</v>
      </c>
      <c r="G1018">
        <v>77</v>
      </c>
      <c r="H1018">
        <v>4</v>
      </c>
      <c r="I1018" t="s">
        <v>3805</v>
      </c>
      <c r="J1018" t="s">
        <v>2160</v>
      </c>
    </row>
    <row r="1019" spans="1:10" x14ac:dyDescent="0.35">
      <c r="A1019" t="s">
        <v>3803</v>
      </c>
      <c r="B1019" t="s">
        <v>6669</v>
      </c>
      <c r="C1019" t="s">
        <v>3806</v>
      </c>
      <c r="D1019" s="7">
        <v>45871.72515046296</v>
      </c>
      <c r="E1019" t="s">
        <v>3808</v>
      </c>
      <c r="F1019" t="s">
        <v>11</v>
      </c>
      <c r="G1019">
        <v>14</v>
      </c>
      <c r="H1019">
        <v>5</v>
      </c>
      <c r="I1019" t="s">
        <v>3809</v>
      </c>
      <c r="J1019" t="s">
        <v>2160</v>
      </c>
    </row>
    <row r="1020" spans="1:10" x14ac:dyDescent="0.35">
      <c r="A1020" t="s">
        <v>3807</v>
      </c>
      <c r="B1020" t="s">
        <v>6670</v>
      </c>
      <c r="C1020" t="s">
        <v>3810</v>
      </c>
      <c r="D1020" s="7">
        <v>45871.749675925923</v>
      </c>
      <c r="E1020" t="s">
        <v>1991</v>
      </c>
      <c r="F1020" t="s">
        <v>11</v>
      </c>
      <c r="H1020">
        <v>5</v>
      </c>
      <c r="I1020" t="s">
        <v>3812</v>
      </c>
      <c r="J1020" t="s">
        <v>2160</v>
      </c>
    </row>
    <row r="1021" spans="1:10" x14ac:dyDescent="0.35">
      <c r="A1021" t="s">
        <v>3811</v>
      </c>
      <c r="B1021" t="s">
        <v>6671</v>
      </c>
      <c r="C1021" t="s">
        <v>3813</v>
      </c>
      <c r="D1021" s="7">
        <v>45871.92465277778</v>
      </c>
      <c r="E1021" t="s">
        <v>3815</v>
      </c>
      <c r="F1021" t="s">
        <v>11</v>
      </c>
      <c r="G1021" t="s">
        <v>23</v>
      </c>
      <c r="H1021">
        <v>5</v>
      </c>
      <c r="I1021" t="s">
        <v>3816</v>
      </c>
      <c r="J1021" t="s">
        <v>2160</v>
      </c>
    </row>
    <row r="1022" spans="1:10" x14ac:dyDescent="0.35">
      <c r="A1022" t="s">
        <v>3814</v>
      </c>
      <c r="B1022" t="s">
        <v>6672</v>
      </c>
      <c r="C1022" t="s">
        <v>3817</v>
      </c>
      <c r="D1022" s="7">
        <v>45872.090115740742</v>
      </c>
      <c r="E1022" t="s">
        <v>3819</v>
      </c>
      <c r="F1022" t="s">
        <v>11</v>
      </c>
      <c r="G1022">
        <v>5</v>
      </c>
      <c r="H1022">
        <v>5</v>
      </c>
      <c r="I1022" t="s">
        <v>3820</v>
      </c>
      <c r="J1022" t="s">
        <v>2160</v>
      </c>
    </row>
    <row r="1023" spans="1:10" x14ac:dyDescent="0.35">
      <c r="A1023" t="s">
        <v>3818</v>
      </c>
      <c r="B1023" t="s">
        <v>6673</v>
      </c>
      <c r="C1023" t="s">
        <v>3821</v>
      </c>
      <c r="D1023" s="7">
        <v>45872.251423611109</v>
      </c>
      <c r="E1023" t="s">
        <v>3823</v>
      </c>
      <c r="F1023" t="s">
        <v>11</v>
      </c>
      <c r="G1023">
        <v>4</v>
      </c>
      <c r="H1023">
        <v>5</v>
      </c>
      <c r="I1023" t="s">
        <v>3824</v>
      </c>
      <c r="J1023" t="s">
        <v>2160</v>
      </c>
    </row>
    <row r="1024" spans="1:10" x14ac:dyDescent="0.35">
      <c r="A1024" t="s">
        <v>3822</v>
      </c>
      <c r="B1024" t="s">
        <v>6674</v>
      </c>
      <c r="C1024" t="s">
        <v>114</v>
      </c>
      <c r="D1024" s="7">
        <v>45872.343460648146</v>
      </c>
      <c r="E1024" t="s">
        <v>3826</v>
      </c>
      <c r="F1024" t="s">
        <v>11</v>
      </c>
      <c r="G1024" t="s">
        <v>23</v>
      </c>
      <c r="H1024">
        <v>5</v>
      </c>
      <c r="I1024" t="s">
        <v>3827</v>
      </c>
      <c r="J1024" t="s">
        <v>2160</v>
      </c>
    </row>
    <row r="1025" spans="1:10" x14ac:dyDescent="0.35">
      <c r="A1025" t="s">
        <v>3825</v>
      </c>
      <c r="B1025" t="s">
        <v>6675</v>
      </c>
      <c r="C1025" t="s">
        <v>3828</v>
      </c>
      <c r="D1025" s="7">
        <v>45872.372523148151</v>
      </c>
      <c r="E1025" t="s">
        <v>3830</v>
      </c>
      <c r="F1025" t="s">
        <v>11</v>
      </c>
      <c r="G1025">
        <v>2</v>
      </c>
      <c r="H1025">
        <v>4</v>
      </c>
      <c r="I1025" t="s">
        <v>3831</v>
      </c>
      <c r="J1025" t="s">
        <v>2160</v>
      </c>
    </row>
    <row r="1026" spans="1:10" x14ac:dyDescent="0.35">
      <c r="A1026" t="s">
        <v>3829</v>
      </c>
      <c r="B1026" t="s">
        <v>6676</v>
      </c>
      <c r="C1026" t="s">
        <v>3832</v>
      </c>
      <c r="D1026" s="7">
        <v>45872.39130787037</v>
      </c>
      <c r="E1026" t="s">
        <v>3834</v>
      </c>
      <c r="F1026" t="s">
        <v>11</v>
      </c>
      <c r="G1026">
        <v>17</v>
      </c>
      <c r="H1026">
        <v>5</v>
      </c>
      <c r="I1026" t="s">
        <v>3835</v>
      </c>
      <c r="J1026" t="s">
        <v>2160</v>
      </c>
    </row>
    <row r="1027" spans="1:10" x14ac:dyDescent="0.35">
      <c r="A1027" t="s">
        <v>3833</v>
      </c>
      <c r="B1027" t="s">
        <v>6677</v>
      </c>
      <c r="C1027" t="s">
        <v>3836</v>
      </c>
      <c r="D1027" s="7">
        <v>45872.473171296297</v>
      </c>
      <c r="E1027" t="s">
        <v>3838</v>
      </c>
      <c r="F1027" t="s">
        <v>11</v>
      </c>
      <c r="H1027">
        <v>4</v>
      </c>
      <c r="I1027" t="s">
        <v>3839</v>
      </c>
      <c r="J1027" t="s">
        <v>2160</v>
      </c>
    </row>
    <row r="1028" spans="1:10" x14ac:dyDescent="0.35">
      <c r="A1028" t="s">
        <v>3837</v>
      </c>
      <c r="B1028" t="s">
        <v>6678</v>
      </c>
      <c r="C1028" t="s">
        <v>3840</v>
      </c>
      <c r="D1028" s="7">
        <v>45872.579456018517</v>
      </c>
      <c r="E1028" t="s">
        <v>3842</v>
      </c>
      <c r="F1028" t="s">
        <v>11</v>
      </c>
      <c r="H1028">
        <v>5</v>
      </c>
      <c r="I1028" t="s">
        <v>3843</v>
      </c>
      <c r="J1028" t="s">
        <v>2160</v>
      </c>
    </row>
    <row r="1029" spans="1:10" x14ac:dyDescent="0.35">
      <c r="A1029" t="s">
        <v>3841</v>
      </c>
      <c r="B1029" t="s">
        <v>6679</v>
      </c>
      <c r="C1029" t="s">
        <v>3844</v>
      </c>
      <c r="D1029" s="7">
        <v>45872.850752314815</v>
      </c>
      <c r="E1029" t="s">
        <v>3846</v>
      </c>
      <c r="F1029" t="s">
        <v>11</v>
      </c>
      <c r="G1029">
        <v>2</v>
      </c>
      <c r="H1029">
        <v>5</v>
      </c>
      <c r="I1029" t="s">
        <v>3847</v>
      </c>
      <c r="J1029" t="s">
        <v>2160</v>
      </c>
    </row>
    <row r="1030" spans="1:10" x14ac:dyDescent="0.35">
      <c r="A1030" t="s">
        <v>3845</v>
      </c>
      <c r="B1030" t="s">
        <v>6680</v>
      </c>
      <c r="C1030" t="s">
        <v>3848</v>
      </c>
      <c r="D1030" s="7">
        <v>45872.851620370369</v>
      </c>
      <c r="E1030" t="s">
        <v>3850</v>
      </c>
      <c r="F1030" t="s">
        <v>11</v>
      </c>
      <c r="G1030" t="s">
        <v>23</v>
      </c>
      <c r="H1030">
        <v>5</v>
      </c>
      <c r="I1030" t="s">
        <v>3851</v>
      </c>
      <c r="J1030" t="s">
        <v>2160</v>
      </c>
    </row>
    <row r="1031" spans="1:10" x14ac:dyDescent="0.35">
      <c r="A1031" t="s">
        <v>3849</v>
      </c>
      <c r="B1031" t="s">
        <v>6681</v>
      </c>
      <c r="C1031" t="s">
        <v>3852</v>
      </c>
      <c r="D1031" s="7">
        <v>45872.903298611112</v>
      </c>
      <c r="E1031" t="s">
        <v>3854</v>
      </c>
      <c r="F1031" t="s">
        <v>11</v>
      </c>
      <c r="G1031">
        <v>64</v>
      </c>
      <c r="H1031">
        <v>5</v>
      </c>
      <c r="I1031" t="s">
        <v>3855</v>
      </c>
      <c r="J1031" t="s">
        <v>2160</v>
      </c>
    </row>
    <row r="1032" spans="1:10" x14ac:dyDescent="0.35">
      <c r="A1032" t="s">
        <v>3853</v>
      </c>
      <c r="B1032" t="s">
        <v>6682</v>
      </c>
      <c r="C1032" t="s">
        <v>3856</v>
      </c>
      <c r="D1032" s="7">
        <v>45872.947569444441</v>
      </c>
      <c r="E1032" t="s">
        <v>3858</v>
      </c>
      <c r="F1032" t="s">
        <v>11</v>
      </c>
      <c r="G1032">
        <v>5</v>
      </c>
      <c r="H1032">
        <v>4</v>
      </c>
      <c r="I1032" t="s">
        <v>3859</v>
      </c>
      <c r="J1032" t="s">
        <v>2160</v>
      </c>
    </row>
    <row r="1033" spans="1:10" x14ac:dyDescent="0.35">
      <c r="A1033" t="s">
        <v>3857</v>
      </c>
      <c r="B1033" t="s">
        <v>6683</v>
      </c>
      <c r="C1033" t="s">
        <v>3860</v>
      </c>
      <c r="D1033" s="7">
        <v>45873.121782407405</v>
      </c>
      <c r="E1033" t="s">
        <v>3862</v>
      </c>
      <c r="F1033" t="s">
        <v>11</v>
      </c>
      <c r="H1033">
        <v>5</v>
      </c>
      <c r="I1033" t="s">
        <v>3863</v>
      </c>
      <c r="J1033" t="s">
        <v>2160</v>
      </c>
    </row>
    <row r="1034" spans="1:10" x14ac:dyDescent="0.35">
      <c r="A1034" t="s">
        <v>3861</v>
      </c>
      <c r="B1034" t="s">
        <v>6684</v>
      </c>
      <c r="C1034" t="s">
        <v>3864</v>
      </c>
      <c r="D1034" s="7">
        <v>45873.312442129631</v>
      </c>
      <c r="E1034" t="s">
        <v>3866</v>
      </c>
      <c r="F1034" t="s">
        <v>11</v>
      </c>
      <c r="H1034">
        <v>5</v>
      </c>
      <c r="I1034" t="s">
        <v>3867</v>
      </c>
      <c r="J1034" t="s">
        <v>2160</v>
      </c>
    </row>
    <row r="1035" spans="1:10" x14ac:dyDescent="0.35">
      <c r="A1035" t="s">
        <v>3865</v>
      </c>
      <c r="B1035" t="s">
        <v>6685</v>
      </c>
      <c r="C1035" t="s">
        <v>3868</v>
      </c>
      <c r="D1035" s="7">
        <v>45873.386157407411</v>
      </c>
      <c r="E1035" t="s">
        <v>3870</v>
      </c>
      <c r="F1035" t="s">
        <v>11</v>
      </c>
      <c r="G1035">
        <v>23</v>
      </c>
      <c r="H1035">
        <v>5</v>
      </c>
      <c r="I1035" t="s">
        <v>3871</v>
      </c>
      <c r="J1035" t="s">
        <v>2160</v>
      </c>
    </row>
    <row r="1036" spans="1:10" x14ac:dyDescent="0.35">
      <c r="A1036" t="s">
        <v>3869</v>
      </c>
      <c r="B1036" t="s">
        <v>6686</v>
      </c>
      <c r="C1036" t="s">
        <v>3872</v>
      </c>
      <c r="D1036" s="7">
        <v>45873.609050925923</v>
      </c>
      <c r="E1036" t="s">
        <v>3874</v>
      </c>
      <c r="F1036" t="s">
        <v>11</v>
      </c>
      <c r="H1036">
        <v>3</v>
      </c>
      <c r="I1036" t="s">
        <v>3875</v>
      </c>
      <c r="J1036" t="s">
        <v>2160</v>
      </c>
    </row>
    <row r="1037" spans="1:10" x14ac:dyDescent="0.35">
      <c r="A1037" t="s">
        <v>3873</v>
      </c>
      <c r="B1037" t="s">
        <v>6687</v>
      </c>
      <c r="C1037" t="s">
        <v>3876</v>
      </c>
      <c r="D1037" s="7">
        <v>45873.839004629626</v>
      </c>
      <c r="E1037" t="s">
        <v>3878</v>
      </c>
      <c r="F1037" t="s">
        <v>11</v>
      </c>
      <c r="G1037">
        <v>4</v>
      </c>
      <c r="H1037">
        <v>5</v>
      </c>
      <c r="I1037" t="s">
        <v>3879</v>
      </c>
      <c r="J1037" t="s">
        <v>2160</v>
      </c>
    </row>
    <row r="1038" spans="1:10" x14ac:dyDescent="0.35">
      <c r="A1038" t="s">
        <v>3877</v>
      </c>
      <c r="B1038" t="s">
        <v>6688</v>
      </c>
      <c r="C1038" t="s">
        <v>3880</v>
      </c>
      <c r="D1038" s="7">
        <v>45873.847824074073</v>
      </c>
      <c r="E1038" t="s">
        <v>3882</v>
      </c>
      <c r="F1038" t="s">
        <v>11</v>
      </c>
      <c r="H1038">
        <v>5</v>
      </c>
      <c r="I1038" t="s">
        <v>3883</v>
      </c>
      <c r="J1038" t="s">
        <v>2160</v>
      </c>
    </row>
    <row r="1039" spans="1:10" x14ac:dyDescent="0.35">
      <c r="A1039" t="s">
        <v>3881</v>
      </c>
      <c r="B1039" t="s">
        <v>6689</v>
      </c>
      <c r="C1039" t="s">
        <v>3884</v>
      </c>
      <c r="D1039" s="7">
        <v>45874.297824074078</v>
      </c>
      <c r="E1039" t="s">
        <v>3886</v>
      </c>
      <c r="F1039" t="s">
        <v>11</v>
      </c>
      <c r="H1039">
        <v>5</v>
      </c>
      <c r="I1039" t="s">
        <v>3887</v>
      </c>
      <c r="J1039" t="s">
        <v>2160</v>
      </c>
    </row>
    <row r="1040" spans="1:10" x14ac:dyDescent="0.35">
      <c r="A1040" t="s">
        <v>3885</v>
      </c>
      <c r="B1040" t="s">
        <v>6690</v>
      </c>
      <c r="C1040" t="s">
        <v>3888</v>
      </c>
      <c r="D1040" s="7">
        <v>45874.474930555552</v>
      </c>
      <c r="E1040" t="s">
        <v>3890</v>
      </c>
      <c r="F1040" t="s">
        <v>11</v>
      </c>
      <c r="H1040">
        <v>5</v>
      </c>
      <c r="I1040" t="s">
        <v>3891</v>
      </c>
      <c r="J1040" t="s">
        <v>2160</v>
      </c>
    </row>
    <row r="1041" spans="1:10" x14ac:dyDescent="0.35">
      <c r="A1041" t="s">
        <v>3889</v>
      </c>
      <c r="B1041" t="s">
        <v>6691</v>
      </c>
      <c r="C1041" t="s">
        <v>3892</v>
      </c>
      <c r="D1041" s="7">
        <v>45874.7340625</v>
      </c>
      <c r="E1041" t="s">
        <v>204</v>
      </c>
      <c r="F1041" t="s">
        <v>11</v>
      </c>
      <c r="H1041">
        <v>4</v>
      </c>
      <c r="I1041" t="s">
        <v>47</v>
      </c>
      <c r="J1041" t="s">
        <v>2160</v>
      </c>
    </row>
    <row r="1042" spans="1:10" x14ac:dyDescent="0.35">
      <c r="A1042" t="s">
        <v>3893</v>
      </c>
      <c r="B1042" t="s">
        <v>6692</v>
      </c>
      <c r="C1042" t="s">
        <v>3894</v>
      </c>
      <c r="D1042" s="7">
        <v>45875.065046296295</v>
      </c>
      <c r="E1042" t="s">
        <v>3896</v>
      </c>
      <c r="F1042" t="s">
        <v>11</v>
      </c>
      <c r="H1042">
        <v>4</v>
      </c>
      <c r="I1042" t="s">
        <v>3897</v>
      </c>
      <c r="J1042" t="s">
        <v>2160</v>
      </c>
    </row>
    <row r="1043" spans="1:10" x14ac:dyDescent="0.35">
      <c r="A1043" t="s">
        <v>3895</v>
      </c>
      <c r="B1043" t="s">
        <v>6693</v>
      </c>
      <c r="C1043" t="s">
        <v>3898</v>
      </c>
      <c r="D1043" s="7">
        <v>45875.4371875</v>
      </c>
      <c r="E1043" t="s">
        <v>3900</v>
      </c>
      <c r="F1043" t="s">
        <v>11</v>
      </c>
      <c r="G1043" t="s">
        <v>23</v>
      </c>
      <c r="H1043">
        <v>5</v>
      </c>
      <c r="I1043" t="s">
        <v>3901</v>
      </c>
      <c r="J1043" t="s">
        <v>2160</v>
      </c>
    </row>
    <row r="1044" spans="1:10" x14ac:dyDescent="0.35">
      <c r="A1044" t="s">
        <v>3899</v>
      </c>
      <c r="B1044" t="s">
        <v>6694</v>
      </c>
      <c r="C1044" t="s">
        <v>3902</v>
      </c>
      <c r="D1044" s="7">
        <v>45875.834618055553</v>
      </c>
      <c r="E1044" t="s">
        <v>1286</v>
      </c>
      <c r="F1044" t="s">
        <v>11</v>
      </c>
      <c r="H1044">
        <v>5</v>
      </c>
      <c r="I1044" t="s">
        <v>3904</v>
      </c>
      <c r="J1044" t="s">
        <v>2160</v>
      </c>
    </row>
    <row r="1045" spans="1:10" x14ac:dyDescent="0.35">
      <c r="A1045" t="s">
        <v>3903</v>
      </c>
      <c r="B1045" t="s">
        <v>6695</v>
      </c>
      <c r="C1045" t="s">
        <v>3905</v>
      </c>
      <c r="D1045" s="7">
        <v>45875.965960648151</v>
      </c>
      <c r="E1045" t="s">
        <v>1261</v>
      </c>
      <c r="F1045" t="s">
        <v>11</v>
      </c>
      <c r="G1045" t="s">
        <v>23</v>
      </c>
      <c r="H1045">
        <v>5</v>
      </c>
      <c r="I1045" t="s">
        <v>3907</v>
      </c>
      <c r="J1045" t="s">
        <v>2160</v>
      </c>
    </row>
    <row r="1046" spans="1:10" x14ac:dyDescent="0.35">
      <c r="A1046" t="s">
        <v>3906</v>
      </c>
      <c r="B1046" t="s">
        <v>6696</v>
      </c>
      <c r="C1046" t="s">
        <v>3908</v>
      </c>
      <c r="D1046" s="7">
        <v>45876.013749999998</v>
      </c>
      <c r="E1046" t="s">
        <v>3910</v>
      </c>
      <c r="F1046" t="s">
        <v>11</v>
      </c>
      <c r="H1046">
        <v>5</v>
      </c>
      <c r="I1046" t="s">
        <v>3911</v>
      </c>
      <c r="J1046" t="s">
        <v>2160</v>
      </c>
    </row>
    <row r="1047" spans="1:10" x14ac:dyDescent="0.35">
      <c r="A1047" t="s">
        <v>3909</v>
      </c>
      <c r="B1047" t="s">
        <v>6697</v>
      </c>
      <c r="C1047" t="s">
        <v>3912</v>
      </c>
      <c r="D1047" s="7">
        <v>45876.58520833333</v>
      </c>
      <c r="E1047" t="s">
        <v>3914</v>
      </c>
      <c r="F1047" t="s">
        <v>11</v>
      </c>
      <c r="G1047">
        <v>2</v>
      </c>
      <c r="H1047">
        <v>4</v>
      </c>
      <c r="I1047" t="s">
        <v>3915</v>
      </c>
      <c r="J1047" t="s">
        <v>2160</v>
      </c>
    </row>
    <row r="1048" spans="1:10" x14ac:dyDescent="0.35">
      <c r="A1048" t="s">
        <v>3913</v>
      </c>
      <c r="B1048" t="s">
        <v>6698</v>
      </c>
      <c r="C1048" t="s">
        <v>462</v>
      </c>
      <c r="D1048" s="7">
        <v>45876.64503472222</v>
      </c>
      <c r="E1048" t="s">
        <v>204</v>
      </c>
      <c r="F1048" t="s">
        <v>11</v>
      </c>
      <c r="H1048">
        <v>5</v>
      </c>
      <c r="I1048" t="s">
        <v>3917</v>
      </c>
      <c r="J1048" t="s">
        <v>2160</v>
      </c>
    </row>
    <row r="1049" spans="1:10" x14ac:dyDescent="0.35">
      <c r="A1049" t="s">
        <v>3916</v>
      </c>
      <c r="B1049" t="s">
        <v>6699</v>
      </c>
      <c r="C1049" t="s">
        <v>3918</v>
      </c>
      <c r="D1049" s="7">
        <v>45877.024050925924</v>
      </c>
      <c r="E1049" t="s">
        <v>3920</v>
      </c>
      <c r="F1049" t="s">
        <v>11</v>
      </c>
      <c r="H1049">
        <v>5</v>
      </c>
      <c r="I1049" t="s">
        <v>3921</v>
      </c>
      <c r="J1049" t="s">
        <v>2160</v>
      </c>
    </row>
    <row r="1050" spans="1:10" x14ac:dyDescent="0.35">
      <c r="A1050" t="s">
        <v>3919</v>
      </c>
      <c r="B1050" t="s">
        <v>6700</v>
      </c>
      <c r="C1050" t="s">
        <v>3922</v>
      </c>
      <c r="D1050" s="7">
        <v>45877.188101851854</v>
      </c>
      <c r="E1050" t="s">
        <v>1261</v>
      </c>
      <c r="F1050" t="s">
        <v>11</v>
      </c>
      <c r="H1050">
        <v>5</v>
      </c>
      <c r="I1050" t="s">
        <v>3924</v>
      </c>
      <c r="J1050" t="s">
        <v>2160</v>
      </c>
    </row>
    <row r="1051" spans="1:10" x14ac:dyDescent="0.35">
      <c r="A1051" t="s">
        <v>3923</v>
      </c>
      <c r="B1051" t="s">
        <v>6701</v>
      </c>
      <c r="C1051" t="s">
        <v>3925</v>
      </c>
      <c r="D1051" s="7">
        <v>45877.512361111112</v>
      </c>
      <c r="E1051" t="s">
        <v>3927</v>
      </c>
      <c r="F1051" t="s">
        <v>11</v>
      </c>
      <c r="H1051">
        <v>5</v>
      </c>
      <c r="I1051" t="s">
        <v>3928</v>
      </c>
      <c r="J1051" t="s">
        <v>2160</v>
      </c>
    </row>
    <row r="1052" spans="1:10" x14ac:dyDescent="0.35">
      <c r="A1052" t="s">
        <v>3926</v>
      </c>
      <c r="B1052" t="s">
        <v>6702</v>
      </c>
      <c r="C1052" t="s">
        <v>3929</v>
      </c>
      <c r="D1052" s="7">
        <v>45877.78465277778</v>
      </c>
      <c r="E1052" t="s">
        <v>3931</v>
      </c>
      <c r="F1052" t="s">
        <v>11</v>
      </c>
      <c r="G1052" t="s">
        <v>23</v>
      </c>
      <c r="H1052">
        <v>5</v>
      </c>
      <c r="I1052" t="s">
        <v>3932</v>
      </c>
      <c r="J1052" t="s">
        <v>2160</v>
      </c>
    </row>
    <row r="1053" spans="1:10" x14ac:dyDescent="0.35">
      <c r="A1053" t="s">
        <v>3930</v>
      </c>
      <c r="B1053" t="s">
        <v>6703</v>
      </c>
      <c r="C1053" t="s">
        <v>3933</v>
      </c>
      <c r="D1053" s="7">
        <v>45877.78502314815</v>
      </c>
      <c r="E1053" t="s">
        <v>3935</v>
      </c>
      <c r="F1053" t="s">
        <v>11</v>
      </c>
      <c r="G1053" t="s">
        <v>23</v>
      </c>
      <c r="H1053">
        <v>5</v>
      </c>
      <c r="I1053" t="s">
        <v>3936</v>
      </c>
      <c r="J1053" t="s">
        <v>2160</v>
      </c>
    </row>
    <row r="1054" spans="1:10" x14ac:dyDescent="0.35">
      <c r="A1054" t="s">
        <v>3934</v>
      </c>
      <c r="B1054" t="s">
        <v>6704</v>
      </c>
      <c r="C1054" t="s">
        <v>3937</v>
      </c>
      <c r="D1054" s="7">
        <v>45877.786400462966</v>
      </c>
      <c r="E1054" t="s">
        <v>47</v>
      </c>
      <c r="F1054" t="s">
        <v>11</v>
      </c>
      <c r="H1054">
        <v>4</v>
      </c>
      <c r="I1054" t="s">
        <v>3939</v>
      </c>
      <c r="J1054" t="s">
        <v>2160</v>
      </c>
    </row>
    <row r="1055" spans="1:10" x14ac:dyDescent="0.35">
      <c r="A1055" t="s">
        <v>3938</v>
      </c>
      <c r="B1055" t="s">
        <v>6705</v>
      </c>
      <c r="C1055" t="s">
        <v>3940</v>
      </c>
      <c r="D1055" s="7">
        <v>45878.270879629628</v>
      </c>
      <c r="E1055" t="s">
        <v>3942</v>
      </c>
      <c r="F1055" t="s">
        <v>11</v>
      </c>
      <c r="H1055">
        <v>5</v>
      </c>
      <c r="I1055" t="s">
        <v>3943</v>
      </c>
      <c r="J1055" t="s">
        <v>2160</v>
      </c>
    </row>
    <row r="1056" spans="1:10" x14ac:dyDescent="0.35">
      <c r="A1056" t="s">
        <v>3941</v>
      </c>
      <c r="B1056" t="s">
        <v>6706</v>
      </c>
      <c r="C1056" t="s">
        <v>3944</v>
      </c>
      <c r="D1056" s="7">
        <v>45878.339571759258</v>
      </c>
      <c r="E1056" t="s">
        <v>3946</v>
      </c>
      <c r="F1056" t="s">
        <v>11</v>
      </c>
      <c r="H1056">
        <v>5</v>
      </c>
      <c r="I1056" t="s">
        <v>1286</v>
      </c>
      <c r="J1056" t="s">
        <v>2160</v>
      </c>
    </row>
    <row r="1057" spans="1:10" x14ac:dyDescent="0.35">
      <c r="A1057" t="s">
        <v>3945</v>
      </c>
      <c r="B1057" t="s">
        <v>6707</v>
      </c>
      <c r="C1057" t="s">
        <v>3947</v>
      </c>
      <c r="D1057" s="7">
        <v>45878.833773148152</v>
      </c>
      <c r="E1057" t="s">
        <v>600</v>
      </c>
      <c r="F1057" t="s">
        <v>11</v>
      </c>
      <c r="H1057">
        <v>5</v>
      </c>
      <c r="I1057" t="s">
        <v>600</v>
      </c>
      <c r="J1057" t="s">
        <v>2160</v>
      </c>
    </row>
    <row r="1058" spans="1:10" x14ac:dyDescent="0.35">
      <c r="A1058" t="s">
        <v>3948</v>
      </c>
      <c r="B1058" t="s">
        <v>6708</v>
      </c>
      <c r="C1058" t="s">
        <v>3949</v>
      </c>
      <c r="D1058" s="7">
        <v>45879.018553240741</v>
      </c>
      <c r="E1058" t="s">
        <v>3951</v>
      </c>
      <c r="F1058" t="s">
        <v>11</v>
      </c>
      <c r="H1058">
        <v>5</v>
      </c>
      <c r="I1058" t="s">
        <v>3952</v>
      </c>
      <c r="J1058" t="s">
        <v>2160</v>
      </c>
    </row>
    <row r="1059" spans="1:10" x14ac:dyDescent="0.35">
      <c r="A1059" t="s">
        <v>3950</v>
      </c>
      <c r="B1059" t="s">
        <v>6709</v>
      </c>
      <c r="C1059" t="s">
        <v>3953</v>
      </c>
      <c r="D1059" s="7">
        <v>45879.05809027778</v>
      </c>
      <c r="E1059" t="s">
        <v>3955</v>
      </c>
      <c r="F1059" t="s">
        <v>11</v>
      </c>
      <c r="G1059" t="s">
        <v>23</v>
      </c>
      <c r="H1059">
        <v>5</v>
      </c>
      <c r="I1059" t="s">
        <v>3956</v>
      </c>
      <c r="J1059" t="s">
        <v>2160</v>
      </c>
    </row>
    <row r="1060" spans="1:10" x14ac:dyDescent="0.35">
      <c r="A1060" t="s">
        <v>3954</v>
      </c>
      <c r="B1060" t="s">
        <v>6710</v>
      </c>
      <c r="C1060" t="s">
        <v>3957</v>
      </c>
      <c r="D1060" s="7">
        <v>45879.239976851852</v>
      </c>
      <c r="E1060" t="s">
        <v>3959</v>
      </c>
      <c r="F1060" t="s">
        <v>11</v>
      </c>
      <c r="H1060">
        <v>5</v>
      </c>
      <c r="I1060" t="s">
        <v>3960</v>
      </c>
      <c r="J1060" t="s">
        <v>2160</v>
      </c>
    </row>
    <row r="1061" spans="1:10" x14ac:dyDescent="0.35">
      <c r="A1061" t="s">
        <v>3958</v>
      </c>
      <c r="B1061" t="s">
        <v>6711</v>
      </c>
      <c r="C1061" t="s">
        <v>3961</v>
      </c>
      <c r="D1061" s="7">
        <v>45879.307650462964</v>
      </c>
      <c r="E1061" t="s">
        <v>27</v>
      </c>
      <c r="F1061" t="s">
        <v>11</v>
      </c>
      <c r="H1061">
        <v>5</v>
      </c>
      <c r="I1061" t="s">
        <v>3963</v>
      </c>
      <c r="J1061" t="s">
        <v>2160</v>
      </c>
    </row>
    <row r="1062" spans="1:10" x14ac:dyDescent="0.35">
      <c r="A1062" t="s">
        <v>3962</v>
      </c>
      <c r="B1062" t="s">
        <v>6712</v>
      </c>
      <c r="C1062" t="s">
        <v>3964</v>
      </c>
      <c r="D1062" s="7">
        <v>45879.771134259259</v>
      </c>
      <c r="E1062" t="s">
        <v>3931</v>
      </c>
      <c r="F1062" t="s">
        <v>11</v>
      </c>
      <c r="H1062">
        <v>5</v>
      </c>
      <c r="I1062" t="s">
        <v>3966</v>
      </c>
      <c r="J1062" t="s">
        <v>2160</v>
      </c>
    </row>
    <row r="1063" spans="1:10" x14ac:dyDescent="0.35">
      <c r="A1063" t="s">
        <v>3965</v>
      </c>
      <c r="B1063" t="s">
        <v>6713</v>
      </c>
      <c r="C1063" t="s">
        <v>3967</v>
      </c>
      <c r="D1063" s="7">
        <v>45880.06417824074</v>
      </c>
      <c r="E1063" t="s">
        <v>3969</v>
      </c>
      <c r="F1063" t="s">
        <v>11</v>
      </c>
      <c r="H1063">
        <v>5</v>
      </c>
      <c r="I1063" t="s">
        <v>3970</v>
      </c>
      <c r="J1063" t="s">
        <v>2160</v>
      </c>
    </row>
    <row r="1064" spans="1:10" x14ac:dyDescent="0.35">
      <c r="A1064" t="s">
        <v>3968</v>
      </c>
      <c r="B1064" t="s">
        <v>6714</v>
      </c>
      <c r="C1064" t="s">
        <v>3971</v>
      </c>
      <c r="D1064" s="7">
        <v>45880.112743055557</v>
      </c>
      <c r="E1064" t="s">
        <v>3973</v>
      </c>
      <c r="F1064" t="s">
        <v>11</v>
      </c>
      <c r="H1064">
        <v>5</v>
      </c>
      <c r="I1064" t="s">
        <v>3974</v>
      </c>
      <c r="J1064" t="s">
        <v>2160</v>
      </c>
    </row>
    <row r="1065" spans="1:10" x14ac:dyDescent="0.35">
      <c r="A1065" t="s">
        <v>3972</v>
      </c>
      <c r="B1065" t="s">
        <v>6715</v>
      </c>
      <c r="C1065" t="s">
        <v>3975</v>
      </c>
      <c r="D1065" s="7">
        <v>45880.944421296299</v>
      </c>
      <c r="E1065" t="s">
        <v>204</v>
      </c>
      <c r="F1065" t="s">
        <v>11</v>
      </c>
      <c r="H1065">
        <v>5</v>
      </c>
      <c r="I1065" t="s">
        <v>204</v>
      </c>
      <c r="J1065" t="s">
        <v>2160</v>
      </c>
    </row>
    <row r="1066" spans="1:10" x14ac:dyDescent="0.35">
      <c r="A1066" t="s">
        <v>3976</v>
      </c>
      <c r="B1066" t="s">
        <v>6716</v>
      </c>
      <c r="C1066" t="s">
        <v>3977</v>
      </c>
      <c r="D1066" s="7">
        <v>45881.234803240739</v>
      </c>
      <c r="E1066" t="s">
        <v>1229</v>
      </c>
      <c r="F1066" t="s">
        <v>11</v>
      </c>
      <c r="H1066">
        <v>5</v>
      </c>
      <c r="I1066" t="s">
        <v>3979</v>
      </c>
      <c r="J1066" t="s">
        <v>2160</v>
      </c>
    </row>
    <row r="1067" spans="1:10" x14ac:dyDescent="0.35">
      <c r="A1067" t="s">
        <v>3978</v>
      </c>
      <c r="B1067" t="s">
        <v>6717</v>
      </c>
      <c r="C1067" t="s">
        <v>114</v>
      </c>
      <c r="D1067" s="7">
        <v>45881.38517361111</v>
      </c>
      <c r="E1067" t="s">
        <v>16</v>
      </c>
      <c r="F1067" t="s">
        <v>11</v>
      </c>
      <c r="H1067">
        <v>5</v>
      </c>
      <c r="I1067" t="s">
        <v>16</v>
      </c>
      <c r="J1067" t="s">
        <v>2160</v>
      </c>
    </row>
    <row r="1068" spans="1:10" x14ac:dyDescent="0.35">
      <c r="A1068" t="s">
        <v>3980</v>
      </c>
      <c r="B1068" t="s">
        <v>6718</v>
      </c>
      <c r="C1068" t="s">
        <v>3981</v>
      </c>
      <c r="D1068" s="7">
        <v>45881.568402777775</v>
      </c>
      <c r="E1068" t="s">
        <v>3983</v>
      </c>
      <c r="F1068" t="s">
        <v>11</v>
      </c>
      <c r="H1068">
        <v>5</v>
      </c>
      <c r="I1068" t="s">
        <v>3984</v>
      </c>
      <c r="J1068" t="s">
        <v>2160</v>
      </c>
    </row>
    <row r="1069" spans="1:10" x14ac:dyDescent="0.35">
      <c r="A1069" t="s">
        <v>3982</v>
      </c>
      <c r="B1069" t="s">
        <v>6719</v>
      </c>
      <c r="C1069" t="s">
        <v>3985</v>
      </c>
      <c r="D1069" s="7">
        <v>45881.575949074075</v>
      </c>
      <c r="E1069" t="s">
        <v>818</v>
      </c>
      <c r="F1069" t="s">
        <v>11</v>
      </c>
      <c r="H1069">
        <v>5</v>
      </c>
      <c r="I1069" t="s">
        <v>3987</v>
      </c>
      <c r="J1069" t="s">
        <v>1072</v>
      </c>
    </row>
    <row r="1070" spans="1:10" x14ac:dyDescent="0.35">
      <c r="A1070" t="s">
        <v>3986</v>
      </c>
      <c r="B1070" t="s">
        <v>6720</v>
      </c>
      <c r="C1070" t="s">
        <v>3988</v>
      </c>
      <c r="D1070" s="7">
        <v>45881.617268518516</v>
      </c>
      <c r="E1070" t="s">
        <v>3990</v>
      </c>
      <c r="F1070" t="s">
        <v>11</v>
      </c>
      <c r="G1070">
        <v>54</v>
      </c>
      <c r="H1070">
        <v>5</v>
      </c>
      <c r="I1070" t="s">
        <v>3991</v>
      </c>
      <c r="J1070" t="s">
        <v>1072</v>
      </c>
    </row>
    <row r="1071" spans="1:10" x14ac:dyDescent="0.35">
      <c r="A1071" t="s">
        <v>3989</v>
      </c>
      <c r="B1071" t="s">
        <v>6721</v>
      </c>
      <c r="C1071" t="s">
        <v>3992</v>
      </c>
      <c r="D1071" s="7">
        <v>45881.778402777774</v>
      </c>
      <c r="E1071" t="s">
        <v>3994</v>
      </c>
      <c r="F1071" t="s">
        <v>11</v>
      </c>
      <c r="G1071">
        <v>4</v>
      </c>
      <c r="H1071">
        <v>5</v>
      </c>
      <c r="I1071" t="s">
        <v>3995</v>
      </c>
      <c r="J1071" t="s">
        <v>1072</v>
      </c>
    </row>
    <row r="1072" spans="1:10" x14ac:dyDescent="0.35">
      <c r="A1072" t="s">
        <v>3993</v>
      </c>
      <c r="B1072" t="s">
        <v>6722</v>
      </c>
      <c r="C1072" t="s">
        <v>3996</v>
      </c>
      <c r="D1072" s="7">
        <v>45881.792129629626</v>
      </c>
      <c r="E1072" t="s">
        <v>430</v>
      </c>
      <c r="F1072" t="s">
        <v>11</v>
      </c>
      <c r="H1072">
        <v>5</v>
      </c>
      <c r="I1072" t="s">
        <v>3998</v>
      </c>
      <c r="J1072" t="s">
        <v>1072</v>
      </c>
    </row>
    <row r="1073" spans="1:10" x14ac:dyDescent="0.35">
      <c r="A1073" t="s">
        <v>3997</v>
      </c>
      <c r="B1073" t="s">
        <v>6723</v>
      </c>
      <c r="C1073" t="s">
        <v>3999</v>
      </c>
      <c r="D1073" s="7">
        <v>45881.924583333333</v>
      </c>
      <c r="E1073" t="s">
        <v>4001</v>
      </c>
      <c r="F1073" t="s">
        <v>11</v>
      </c>
      <c r="G1073">
        <v>16</v>
      </c>
      <c r="H1073">
        <v>5</v>
      </c>
      <c r="I1073" t="s">
        <v>4002</v>
      </c>
      <c r="J1073" t="s">
        <v>1072</v>
      </c>
    </row>
    <row r="1074" spans="1:10" x14ac:dyDescent="0.35">
      <c r="A1074" t="s">
        <v>4000</v>
      </c>
      <c r="B1074" t="s">
        <v>6724</v>
      </c>
      <c r="C1074" t="s">
        <v>4003</v>
      </c>
      <c r="D1074" s="7">
        <v>45882.092789351853</v>
      </c>
      <c r="E1074" t="s">
        <v>2753</v>
      </c>
      <c r="F1074" t="s">
        <v>11</v>
      </c>
      <c r="G1074">
        <v>2</v>
      </c>
      <c r="H1074">
        <v>5</v>
      </c>
      <c r="I1074" t="s">
        <v>4005</v>
      </c>
      <c r="J1074" t="s">
        <v>1072</v>
      </c>
    </row>
    <row r="1075" spans="1:10" x14ac:dyDescent="0.35">
      <c r="A1075" t="s">
        <v>4004</v>
      </c>
      <c r="B1075" t="s">
        <v>6725</v>
      </c>
      <c r="C1075" t="s">
        <v>4006</v>
      </c>
      <c r="D1075" s="7">
        <v>45882.221331018518</v>
      </c>
      <c r="E1075" t="s">
        <v>4008</v>
      </c>
      <c r="F1075" t="s">
        <v>11</v>
      </c>
      <c r="G1075" t="s">
        <v>23</v>
      </c>
      <c r="H1075">
        <v>5</v>
      </c>
      <c r="I1075" t="s">
        <v>4009</v>
      </c>
      <c r="J1075" t="s">
        <v>1072</v>
      </c>
    </row>
    <row r="1076" spans="1:10" x14ac:dyDescent="0.35">
      <c r="A1076" t="s">
        <v>4007</v>
      </c>
      <c r="B1076" t="s">
        <v>6726</v>
      </c>
      <c r="C1076" t="s">
        <v>4010</v>
      </c>
      <c r="D1076" s="7">
        <v>45882.738854166666</v>
      </c>
      <c r="E1076" t="s">
        <v>818</v>
      </c>
      <c r="F1076" t="s">
        <v>11</v>
      </c>
      <c r="H1076">
        <v>4</v>
      </c>
      <c r="I1076" t="s">
        <v>4012</v>
      </c>
      <c r="J1076" t="s">
        <v>1072</v>
      </c>
    </row>
    <row r="1077" spans="1:10" x14ac:dyDescent="0.35">
      <c r="A1077" t="s">
        <v>4011</v>
      </c>
      <c r="B1077" t="s">
        <v>6727</v>
      </c>
      <c r="C1077" t="s">
        <v>4013</v>
      </c>
      <c r="D1077" s="7">
        <v>45882.829861111109</v>
      </c>
      <c r="E1077" t="s">
        <v>4015</v>
      </c>
      <c r="F1077" t="s">
        <v>11</v>
      </c>
      <c r="G1077">
        <v>10</v>
      </c>
      <c r="H1077">
        <v>4</v>
      </c>
      <c r="I1077" t="s">
        <v>4016</v>
      </c>
      <c r="J1077" t="s">
        <v>1072</v>
      </c>
    </row>
    <row r="1078" spans="1:10" x14ac:dyDescent="0.35">
      <c r="A1078" t="s">
        <v>4014</v>
      </c>
      <c r="B1078" t="s">
        <v>6728</v>
      </c>
      <c r="C1078" t="s">
        <v>4017</v>
      </c>
      <c r="D1078" s="7">
        <v>45882.931307870371</v>
      </c>
      <c r="E1078" t="s">
        <v>4019</v>
      </c>
      <c r="F1078" t="s">
        <v>11</v>
      </c>
      <c r="G1078">
        <v>12</v>
      </c>
      <c r="H1078">
        <v>4</v>
      </c>
      <c r="I1078" t="s">
        <v>4020</v>
      </c>
      <c r="J1078" t="s">
        <v>1072</v>
      </c>
    </row>
    <row r="1079" spans="1:10" x14ac:dyDescent="0.35">
      <c r="A1079" t="s">
        <v>4018</v>
      </c>
      <c r="B1079" t="s">
        <v>6729</v>
      </c>
      <c r="C1079" t="s">
        <v>4021</v>
      </c>
      <c r="D1079" s="7">
        <v>45883.084131944444</v>
      </c>
      <c r="E1079" t="s">
        <v>4023</v>
      </c>
      <c r="F1079" t="s">
        <v>11</v>
      </c>
      <c r="G1079">
        <v>17</v>
      </c>
      <c r="H1079">
        <v>5</v>
      </c>
      <c r="I1079" t="s">
        <v>4024</v>
      </c>
      <c r="J1079" t="s">
        <v>1072</v>
      </c>
    </row>
    <row r="1080" spans="1:10" x14ac:dyDescent="0.35">
      <c r="A1080" t="s">
        <v>4022</v>
      </c>
      <c r="B1080" t="s">
        <v>6730</v>
      </c>
      <c r="C1080" t="s">
        <v>4025</v>
      </c>
      <c r="D1080" s="7">
        <v>45883.219895833332</v>
      </c>
      <c r="E1080" t="s">
        <v>4027</v>
      </c>
      <c r="F1080" t="s">
        <v>11</v>
      </c>
      <c r="H1080">
        <v>5</v>
      </c>
      <c r="I1080" t="s">
        <v>4028</v>
      </c>
      <c r="J1080" t="s">
        <v>1072</v>
      </c>
    </row>
    <row r="1081" spans="1:10" x14ac:dyDescent="0.35">
      <c r="A1081" t="s">
        <v>4026</v>
      </c>
      <c r="B1081" t="s">
        <v>6731</v>
      </c>
      <c r="C1081" t="s">
        <v>4029</v>
      </c>
      <c r="D1081" s="7">
        <v>45883.243738425925</v>
      </c>
      <c r="E1081" t="s">
        <v>4031</v>
      </c>
      <c r="F1081" t="s">
        <v>11</v>
      </c>
      <c r="G1081">
        <v>3</v>
      </c>
      <c r="H1081">
        <v>5</v>
      </c>
      <c r="I1081" t="s">
        <v>4032</v>
      </c>
      <c r="J1081" t="s">
        <v>1072</v>
      </c>
    </row>
    <row r="1082" spans="1:10" x14ac:dyDescent="0.35">
      <c r="A1082" t="s">
        <v>4030</v>
      </c>
      <c r="B1082" t="s">
        <v>6732</v>
      </c>
      <c r="C1082" t="s">
        <v>4033</v>
      </c>
      <c r="D1082" s="7">
        <v>45883.478680555556</v>
      </c>
      <c r="E1082" t="s">
        <v>4035</v>
      </c>
      <c r="F1082" t="s">
        <v>11</v>
      </c>
      <c r="H1082">
        <v>5</v>
      </c>
      <c r="I1082" t="s">
        <v>4036</v>
      </c>
      <c r="J1082" t="s">
        <v>1072</v>
      </c>
    </row>
    <row r="1083" spans="1:10" x14ac:dyDescent="0.35">
      <c r="A1083" t="s">
        <v>4034</v>
      </c>
      <c r="B1083" t="s">
        <v>6733</v>
      </c>
      <c r="C1083" t="s">
        <v>4037</v>
      </c>
      <c r="D1083" s="7">
        <v>45883.853784722225</v>
      </c>
      <c r="E1083" t="s">
        <v>4039</v>
      </c>
      <c r="F1083" t="s">
        <v>11</v>
      </c>
      <c r="G1083">
        <v>3</v>
      </c>
      <c r="H1083">
        <v>5</v>
      </c>
      <c r="I1083" t="s">
        <v>4040</v>
      </c>
      <c r="J1083" t="s">
        <v>1072</v>
      </c>
    </row>
    <row r="1084" spans="1:10" x14ac:dyDescent="0.35">
      <c r="A1084" t="s">
        <v>4038</v>
      </c>
      <c r="B1084" t="s">
        <v>6734</v>
      </c>
      <c r="C1084" t="s">
        <v>4041</v>
      </c>
      <c r="D1084" s="7">
        <v>45884.224270833336</v>
      </c>
      <c r="E1084" t="s">
        <v>4043</v>
      </c>
      <c r="F1084" t="s">
        <v>11</v>
      </c>
      <c r="G1084" t="s">
        <v>23</v>
      </c>
      <c r="H1084">
        <v>5</v>
      </c>
      <c r="I1084" t="s">
        <v>4044</v>
      </c>
      <c r="J1084" t="s">
        <v>1072</v>
      </c>
    </row>
    <row r="1085" spans="1:10" x14ac:dyDescent="0.35">
      <c r="A1085" t="s">
        <v>4042</v>
      </c>
      <c r="B1085" t="s">
        <v>6735</v>
      </c>
      <c r="C1085" t="s">
        <v>4045</v>
      </c>
      <c r="D1085" s="7">
        <v>45884.475763888891</v>
      </c>
      <c r="E1085" t="s">
        <v>4047</v>
      </c>
      <c r="F1085" t="s">
        <v>11</v>
      </c>
      <c r="H1085">
        <v>5</v>
      </c>
      <c r="I1085" t="s">
        <v>4048</v>
      </c>
      <c r="J1085" t="s">
        <v>1072</v>
      </c>
    </row>
    <row r="1086" spans="1:10" x14ac:dyDescent="0.35">
      <c r="A1086" t="s">
        <v>4046</v>
      </c>
      <c r="B1086" t="s">
        <v>6736</v>
      </c>
      <c r="C1086" t="s">
        <v>4049</v>
      </c>
      <c r="D1086" s="7">
        <v>45884.621701388889</v>
      </c>
      <c r="E1086" t="s">
        <v>2083</v>
      </c>
      <c r="F1086" t="s">
        <v>11</v>
      </c>
      <c r="G1086" t="s">
        <v>23</v>
      </c>
      <c r="H1086">
        <v>5</v>
      </c>
      <c r="I1086" t="s">
        <v>4051</v>
      </c>
      <c r="J1086" t="s">
        <v>1072</v>
      </c>
    </row>
    <row r="1087" spans="1:10" x14ac:dyDescent="0.35">
      <c r="A1087" t="s">
        <v>4050</v>
      </c>
      <c r="B1087" t="s">
        <v>6737</v>
      </c>
      <c r="C1087" t="s">
        <v>4052</v>
      </c>
      <c r="D1087" s="7">
        <v>45884.675833333335</v>
      </c>
      <c r="E1087" t="s">
        <v>4054</v>
      </c>
      <c r="F1087" t="s">
        <v>11</v>
      </c>
      <c r="G1087">
        <v>19</v>
      </c>
      <c r="H1087">
        <v>5</v>
      </c>
      <c r="I1087" t="s">
        <v>4055</v>
      </c>
      <c r="J1087" t="s">
        <v>1072</v>
      </c>
    </row>
    <row r="1088" spans="1:10" x14ac:dyDescent="0.35">
      <c r="A1088" t="s">
        <v>4053</v>
      </c>
      <c r="B1088" t="s">
        <v>6738</v>
      </c>
      <c r="C1088" t="s">
        <v>542</v>
      </c>
      <c r="D1088" s="7">
        <v>45884.833935185183</v>
      </c>
      <c r="E1088" t="s">
        <v>4057</v>
      </c>
      <c r="F1088" t="s">
        <v>11</v>
      </c>
      <c r="H1088">
        <v>5</v>
      </c>
      <c r="I1088" t="s">
        <v>4058</v>
      </c>
      <c r="J1088" t="s">
        <v>1072</v>
      </c>
    </row>
    <row r="1089" spans="1:10" x14ac:dyDescent="0.35">
      <c r="A1089" t="s">
        <v>4056</v>
      </c>
      <c r="B1089" t="s">
        <v>6739</v>
      </c>
      <c r="C1089" t="s">
        <v>4059</v>
      </c>
      <c r="D1089" s="7">
        <v>45884.872071759259</v>
      </c>
      <c r="E1089" t="s">
        <v>4061</v>
      </c>
      <c r="F1089" t="s">
        <v>11</v>
      </c>
      <c r="G1089">
        <v>2</v>
      </c>
      <c r="H1089">
        <v>5</v>
      </c>
      <c r="I1089" t="s">
        <v>4062</v>
      </c>
      <c r="J1089" t="s">
        <v>877</v>
      </c>
    </row>
    <row r="1090" spans="1:10" x14ac:dyDescent="0.35">
      <c r="A1090" t="s">
        <v>4060</v>
      </c>
      <c r="B1090" t="s">
        <v>6740</v>
      </c>
      <c r="C1090" t="s">
        <v>4063</v>
      </c>
      <c r="D1090" s="7">
        <v>45885.030671296299</v>
      </c>
      <c r="E1090" t="s">
        <v>4065</v>
      </c>
      <c r="F1090" t="s">
        <v>11</v>
      </c>
      <c r="G1090">
        <v>260</v>
      </c>
      <c r="H1090">
        <v>5</v>
      </c>
      <c r="I1090" t="s">
        <v>4066</v>
      </c>
      <c r="J1090" t="s">
        <v>877</v>
      </c>
    </row>
    <row r="1091" spans="1:10" x14ac:dyDescent="0.35">
      <c r="A1091" t="s">
        <v>4064</v>
      </c>
      <c r="B1091" t="s">
        <v>6741</v>
      </c>
      <c r="C1091" t="s">
        <v>4067</v>
      </c>
      <c r="D1091" s="7">
        <v>45885.319479166668</v>
      </c>
      <c r="E1091" t="s">
        <v>4069</v>
      </c>
      <c r="F1091" t="s">
        <v>11</v>
      </c>
      <c r="G1091">
        <v>9</v>
      </c>
      <c r="H1091">
        <v>4</v>
      </c>
      <c r="I1091" t="s">
        <v>4070</v>
      </c>
      <c r="J1091" t="s">
        <v>877</v>
      </c>
    </row>
    <row r="1092" spans="1:10" x14ac:dyDescent="0.35">
      <c r="A1092" t="s">
        <v>4068</v>
      </c>
      <c r="B1092" t="s">
        <v>6742</v>
      </c>
      <c r="C1092" t="s">
        <v>4071</v>
      </c>
      <c r="D1092" s="7">
        <v>45885.943993055553</v>
      </c>
      <c r="E1092" t="s">
        <v>4073</v>
      </c>
      <c r="F1092" t="s">
        <v>11</v>
      </c>
      <c r="G1092">
        <v>10</v>
      </c>
      <c r="H1092">
        <v>5</v>
      </c>
      <c r="I1092" t="s">
        <v>4074</v>
      </c>
      <c r="J1092" t="s">
        <v>877</v>
      </c>
    </row>
    <row r="1093" spans="1:10" x14ac:dyDescent="0.35">
      <c r="A1093" t="s">
        <v>4072</v>
      </c>
      <c r="B1093" t="s">
        <v>6743</v>
      </c>
      <c r="C1093" t="s">
        <v>4075</v>
      </c>
      <c r="D1093" s="7">
        <v>45886.015925925924</v>
      </c>
      <c r="E1093" t="s">
        <v>4077</v>
      </c>
      <c r="F1093" t="s">
        <v>11</v>
      </c>
      <c r="H1093">
        <v>5</v>
      </c>
      <c r="I1093" t="s">
        <v>4078</v>
      </c>
      <c r="J1093" t="s">
        <v>877</v>
      </c>
    </row>
    <row r="1094" spans="1:10" x14ac:dyDescent="0.35">
      <c r="A1094" t="s">
        <v>4076</v>
      </c>
      <c r="B1094" t="s">
        <v>6744</v>
      </c>
      <c r="C1094" t="s">
        <v>4079</v>
      </c>
      <c r="D1094" s="7">
        <v>45886.190208333333</v>
      </c>
      <c r="E1094" t="s">
        <v>4081</v>
      </c>
      <c r="F1094" t="s">
        <v>11</v>
      </c>
      <c r="G1094">
        <v>30</v>
      </c>
      <c r="H1094">
        <v>5</v>
      </c>
      <c r="I1094" t="s">
        <v>4082</v>
      </c>
      <c r="J1094" t="s">
        <v>877</v>
      </c>
    </row>
    <row r="1095" spans="1:10" x14ac:dyDescent="0.35">
      <c r="A1095" t="s">
        <v>4080</v>
      </c>
      <c r="B1095" t="s">
        <v>6745</v>
      </c>
      <c r="C1095" t="s">
        <v>4083</v>
      </c>
      <c r="D1095" s="7">
        <v>45886.476435185185</v>
      </c>
      <c r="E1095" t="s">
        <v>4085</v>
      </c>
      <c r="F1095" t="s">
        <v>11</v>
      </c>
      <c r="G1095">
        <v>135</v>
      </c>
      <c r="H1095">
        <v>4</v>
      </c>
      <c r="I1095" t="s">
        <v>4086</v>
      </c>
      <c r="J1095" t="s">
        <v>877</v>
      </c>
    </row>
    <row r="1096" spans="1:10" x14ac:dyDescent="0.35">
      <c r="A1096" t="s">
        <v>4084</v>
      </c>
      <c r="B1096" t="s">
        <v>6746</v>
      </c>
      <c r="C1096" t="s">
        <v>4087</v>
      </c>
      <c r="D1096" s="7">
        <v>45886.527465277781</v>
      </c>
      <c r="E1096" t="s">
        <v>4089</v>
      </c>
      <c r="F1096" t="s">
        <v>11</v>
      </c>
      <c r="G1096">
        <v>24</v>
      </c>
      <c r="H1096">
        <v>5</v>
      </c>
      <c r="I1096" t="s">
        <v>4090</v>
      </c>
      <c r="J1096" t="s">
        <v>877</v>
      </c>
    </row>
    <row r="1097" spans="1:10" x14ac:dyDescent="0.35">
      <c r="A1097" t="s">
        <v>4088</v>
      </c>
      <c r="B1097" t="s">
        <v>6747</v>
      </c>
      <c r="C1097" t="s">
        <v>4091</v>
      </c>
      <c r="D1097" s="7">
        <v>45886.560486111113</v>
      </c>
      <c r="E1097" t="s">
        <v>4093</v>
      </c>
      <c r="F1097" t="s">
        <v>11</v>
      </c>
      <c r="H1097">
        <v>4</v>
      </c>
      <c r="I1097" t="s">
        <v>4094</v>
      </c>
      <c r="J1097" t="s">
        <v>877</v>
      </c>
    </row>
    <row r="1098" spans="1:10" x14ac:dyDescent="0.35">
      <c r="A1098" t="s">
        <v>4092</v>
      </c>
      <c r="B1098" t="s">
        <v>6748</v>
      </c>
      <c r="C1098" t="s">
        <v>4095</v>
      </c>
      <c r="D1098" s="7">
        <v>45886.848090277781</v>
      </c>
      <c r="E1098" t="s">
        <v>4097</v>
      </c>
      <c r="F1098" t="s">
        <v>11</v>
      </c>
      <c r="G1098">
        <v>51</v>
      </c>
      <c r="H1098">
        <v>4</v>
      </c>
      <c r="I1098" t="s">
        <v>4098</v>
      </c>
      <c r="J1098" t="s">
        <v>877</v>
      </c>
    </row>
    <row r="1099" spans="1:10" x14ac:dyDescent="0.35">
      <c r="A1099" t="s">
        <v>4096</v>
      </c>
      <c r="B1099" t="s">
        <v>6749</v>
      </c>
      <c r="C1099" t="s">
        <v>3726</v>
      </c>
      <c r="D1099" s="7">
        <v>45886.97283564815</v>
      </c>
      <c r="E1099" t="s">
        <v>4100</v>
      </c>
      <c r="F1099" t="s">
        <v>11</v>
      </c>
      <c r="G1099">
        <v>27</v>
      </c>
      <c r="H1099">
        <v>4</v>
      </c>
      <c r="I1099" t="s">
        <v>4101</v>
      </c>
      <c r="J1099" t="s">
        <v>877</v>
      </c>
    </row>
    <row r="1100" spans="1:10" x14ac:dyDescent="0.35">
      <c r="A1100" t="s">
        <v>4099</v>
      </c>
      <c r="B1100" t="s">
        <v>6750</v>
      </c>
      <c r="C1100" t="s">
        <v>4102</v>
      </c>
      <c r="D1100" s="7">
        <v>45887.051550925928</v>
      </c>
      <c r="E1100" t="s">
        <v>4104</v>
      </c>
      <c r="F1100" t="s">
        <v>11</v>
      </c>
      <c r="G1100" t="s">
        <v>23</v>
      </c>
      <c r="H1100">
        <v>4</v>
      </c>
      <c r="I1100" t="s">
        <v>4105</v>
      </c>
      <c r="J1100" t="s">
        <v>877</v>
      </c>
    </row>
    <row r="1101" spans="1:10" x14ac:dyDescent="0.35">
      <c r="A1101" t="s">
        <v>4103</v>
      </c>
      <c r="B1101" t="s">
        <v>6751</v>
      </c>
      <c r="C1101" t="s">
        <v>4106</v>
      </c>
      <c r="D1101" s="7">
        <v>45887.203344907408</v>
      </c>
      <c r="E1101" t="s">
        <v>4108</v>
      </c>
      <c r="F1101" t="s">
        <v>11</v>
      </c>
      <c r="G1101" t="s">
        <v>23</v>
      </c>
      <c r="H1101">
        <v>4</v>
      </c>
      <c r="I1101" t="s">
        <v>4109</v>
      </c>
      <c r="J1101" t="s">
        <v>877</v>
      </c>
    </row>
    <row r="1102" spans="1:10" x14ac:dyDescent="0.35">
      <c r="A1102" t="s">
        <v>4107</v>
      </c>
      <c r="B1102" t="s">
        <v>6752</v>
      </c>
      <c r="C1102" t="s">
        <v>4110</v>
      </c>
      <c r="D1102" s="7">
        <v>45887.324537037035</v>
      </c>
      <c r="E1102" t="s">
        <v>4112</v>
      </c>
      <c r="F1102" t="s">
        <v>11</v>
      </c>
      <c r="G1102">
        <v>2</v>
      </c>
      <c r="H1102">
        <v>4</v>
      </c>
      <c r="I1102" t="s">
        <v>4113</v>
      </c>
      <c r="J1102" t="s">
        <v>877</v>
      </c>
    </row>
    <row r="1103" spans="1:10" x14ac:dyDescent="0.35">
      <c r="A1103" t="s">
        <v>4111</v>
      </c>
      <c r="B1103" t="s">
        <v>6753</v>
      </c>
      <c r="C1103" t="s">
        <v>4114</v>
      </c>
      <c r="D1103" s="7">
        <v>45887.868344907409</v>
      </c>
      <c r="E1103" t="s">
        <v>4116</v>
      </c>
      <c r="F1103" t="s">
        <v>11</v>
      </c>
      <c r="H1103">
        <v>4</v>
      </c>
      <c r="I1103" t="s">
        <v>4117</v>
      </c>
      <c r="J1103" t="s">
        <v>877</v>
      </c>
    </row>
    <row r="1104" spans="1:10" x14ac:dyDescent="0.35">
      <c r="A1104" t="s">
        <v>4115</v>
      </c>
      <c r="B1104" t="s">
        <v>6754</v>
      </c>
      <c r="C1104" t="s">
        <v>4118</v>
      </c>
      <c r="D1104" s="7">
        <v>45887.947997685187</v>
      </c>
      <c r="E1104" t="s">
        <v>4120</v>
      </c>
      <c r="F1104" t="s">
        <v>11</v>
      </c>
      <c r="H1104">
        <v>4</v>
      </c>
      <c r="I1104" t="s">
        <v>4121</v>
      </c>
      <c r="J1104" t="s">
        <v>877</v>
      </c>
    </row>
    <row r="1105" spans="1:10" x14ac:dyDescent="0.35">
      <c r="A1105" t="s">
        <v>4119</v>
      </c>
      <c r="B1105" t="s">
        <v>6755</v>
      </c>
      <c r="C1105" t="s">
        <v>4122</v>
      </c>
      <c r="D1105" s="7">
        <v>45888.094317129631</v>
      </c>
      <c r="E1105" t="s">
        <v>4124</v>
      </c>
      <c r="F1105" t="s">
        <v>11</v>
      </c>
      <c r="H1105">
        <v>4</v>
      </c>
      <c r="I1105" t="s">
        <v>4125</v>
      </c>
      <c r="J1105" t="s">
        <v>877</v>
      </c>
    </row>
    <row r="1106" spans="1:10" x14ac:dyDescent="0.35">
      <c r="A1106" t="s">
        <v>4123</v>
      </c>
      <c r="B1106" t="s">
        <v>6756</v>
      </c>
      <c r="C1106" t="s">
        <v>4126</v>
      </c>
      <c r="D1106" s="7">
        <v>45888.613391203704</v>
      </c>
      <c r="E1106" t="s">
        <v>4128</v>
      </c>
      <c r="F1106" t="s">
        <v>11</v>
      </c>
      <c r="G1106">
        <v>5</v>
      </c>
      <c r="H1106">
        <v>5</v>
      </c>
      <c r="I1106" t="s">
        <v>4129</v>
      </c>
      <c r="J1106" t="s">
        <v>877</v>
      </c>
    </row>
    <row r="1107" spans="1:10" x14ac:dyDescent="0.35">
      <c r="A1107" t="s">
        <v>4127</v>
      </c>
      <c r="B1107" t="s">
        <v>6757</v>
      </c>
      <c r="C1107" t="s">
        <v>114</v>
      </c>
      <c r="D1107" s="7">
        <v>45888.888333333336</v>
      </c>
      <c r="E1107" t="s">
        <v>4131</v>
      </c>
      <c r="F1107" t="s">
        <v>11</v>
      </c>
      <c r="G1107">
        <v>2</v>
      </c>
      <c r="H1107">
        <v>5</v>
      </c>
      <c r="I1107" t="s">
        <v>4132</v>
      </c>
      <c r="J1107" t="s">
        <v>877</v>
      </c>
    </row>
    <row r="1108" spans="1:10" x14ac:dyDescent="0.35">
      <c r="A1108" t="s">
        <v>4130</v>
      </c>
      <c r="B1108" t="s">
        <v>6758</v>
      </c>
      <c r="C1108" t="s">
        <v>4133</v>
      </c>
      <c r="D1108" s="7">
        <v>45889.08871527778</v>
      </c>
      <c r="E1108" t="s">
        <v>4135</v>
      </c>
      <c r="F1108" t="s">
        <v>11</v>
      </c>
      <c r="G1108">
        <v>2</v>
      </c>
      <c r="H1108">
        <v>4</v>
      </c>
      <c r="I1108" t="s">
        <v>4136</v>
      </c>
      <c r="J1108" t="s">
        <v>877</v>
      </c>
    </row>
    <row r="1109" spans="1:10" x14ac:dyDescent="0.35">
      <c r="A1109" t="s">
        <v>4134</v>
      </c>
      <c r="B1109" t="s">
        <v>6759</v>
      </c>
      <c r="C1109" t="s">
        <v>4137</v>
      </c>
      <c r="D1109" s="7">
        <v>45889.092175925929</v>
      </c>
      <c r="E1109" t="s">
        <v>4139</v>
      </c>
      <c r="F1109" t="s">
        <v>11</v>
      </c>
      <c r="G1109">
        <v>3</v>
      </c>
      <c r="H1109">
        <v>5</v>
      </c>
      <c r="I1109" t="s">
        <v>4140</v>
      </c>
      <c r="J1109" t="s">
        <v>12</v>
      </c>
    </row>
    <row r="1110" spans="1:10" x14ac:dyDescent="0.35">
      <c r="A1110" t="s">
        <v>4138</v>
      </c>
      <c r="B1110" t="s">
        <v>6760</v>
      </c>
      <c r="C1110" t="s">
        <v>4141</v>
      </c>
      <c r="D1110" s="7">
        <v>45889.250740740739</v>
      </c>
      <c r="E1110" t="s">
        <v>4143</v>
      </c>
      <c r="F1110" t="s">
        <v>11</v>
      </c>
      <c r="G1110">
        <v>4</v>
      </c>
      <c r="H1110">
        <v>5</v>
      </c>
      <c r="I1110" t="s">
        <v>4144</v>
      </c>
      <c r="J1110" t="s">
        <v>12</v>
      </c>
    </row>
    <row r="1111" spans="1:10" x14ac:dyDescent="0.35">
      <c r="A1111" t="s">
        <v>4142</v>
      </c>
      <c r="B1111" t="s">
        <v>6761</v>
      </c>
      <c r="C1111" t="s">
        <v>4145</v>
      </c>
      <c r="D1111" s="7">
        <v>45889.420104166667</v>
      </c>
      <c r="E1111" t="s">
        <v>4147</v>
      </c>
      <c r="F1111" t="s">
        <v>11</v>
      </c>
      <c r="G1111">
        <v>55</v>
      </c>
      <c r="H1111">
        <v>5</v>
      </c>
      <c r="I1111" t="s">
        <v>4148</v>
      </c>
      <c r="J1111" t="s">
        <v>12</v>
      </c>
    </row>
    <row r="1112" spans="1:10" x14ac:dyDescent="0.35">
      <c r="A1112" t="s">
        <v>4146</v>
      </c>
      <c r="B1112" t="s">
        <v>6762</v>
      </c>
      <c r="C1112" t="s">
        <v>4149</v>
      </c>
      <c r="D1112" s="7">
        <v>45889.512696759259</v>
      </c>
      <c r="E1112" t="s">
        <v>4151</v>
      </c>
      <c r="F1112" t="s">
        <v>11</v>
      </c>
      <c r="G1112">
        <v>86</v>
      </c>
      <c r="H1112">
        <v>5</v>
      </c>
      <c r="I1112" t="s">
        <v>4152</v>
      </c>
      <c r="J1112" t="s">
        <v>12</v>
      </c>
    </row>
    <row r="1113" spans="1:10" x14ac:dyDescent="0.35">
      <c r="A1113" t="s">
        <v>4150</v>
      </c>
      <c r="B1113" t="s">
        <v>6763</v>
      </c>
      <c r="C1113" t="s">
        <v>4153</v>
      </c>
      <c r="D1113" s="7">
        <v>45889.523634259262</v>
      </c>
      <c r="E1113" t="s">
        <v>4155</v>
      </c>
      <c r="F1113" t="s">
        <v>11</v>
      </c>
      <c r="G1113">
        <v>12</v>
      </c>
      <c r="H1113">
        <v>4</v>
      </c>
      <c r="I1113" t="s">
        <v>4156</v>
      </c>
      <c r="J1113" t="s">
        <v>12</v>
      </c>
    </row>
    <row r="1114" spans="1:10" x14ac:dyDescent="0.35">
      <c r="A1114" t="s">
        <v>4154</v>
      </c>
      <c r="B1114" t="s">
        <v>6764</v>
      </c>
      <c r="C1114" t="s">
        <v>4157</v>
      </c>
      <c r="D1114" s="7">
        <v>45889.622291666667</v>
      </c>
      <c r="E1114" t="s">
        <v>4159</v>
      </c>
      <c r="F1114" t="s">
        <v>11</v>
      </c>
      <c r="G1114">
        <v>8</v>
      </c>
      <c r="H1114">
        <v>5</v>
      </c>
      <c r="I1114" t="s">
        <v>4160</v>
      </c>
      <c r="J1114" t="s">
        <v>12</v>
      </c>
    </row>
    <row r="1115" spans="1:10" x14ac:dyDescent="0.35">
      <c r="A1115" t="s">
        <v>4158</v>
      </c>
      <c r="B1115" t="s">
        <v>6765</v>
      </c>
      <c r="C1115" t="s">
        <v>114</v>
      </c>
      <c r="D1115" s="7">
        <v>45889.685289351852</v>
      </c>
      <c r="E1115" t="s">
        <v>4162</v>
      </c>
      <c r="F1115" t="s">
        <v>11</v>
      </c>
      <c r="G1115">
        <v>35</v>
      </c>
      <c r="H1115">
        <v>5</v>
      </c>
      <c r="I1115" t="s">
        <v>4163</v>
      </c>
      <c r="J1115" t="s">
        <v>12</v>
      </c>
    </row>
    <row r="1116" spans="1:10" x14ac:dyDescent="0.35">
      <c r="A1116" t="s">
        <v>4161</v>
      </c>
      <c r="B1116" t="s">
        <v>6766</v>
      </c>
      <c r="C1116" t="s">
        <v>4164</v>
      </c>
      <c r="D1116" s="7">
        <v>45889.770532407405</v>
      </c>
      <c r="E1116" t="s">
        <v>4166</v>
      </c>
      <c r="F1116" t="s">
        <v>11</v>
      </c>
      <c r="G1116">
        <v>9</v>
      </c>
      <c r="H1116">
        <v>5</v>
      </c>
      <c r="I1116" t="s">
        <v>4167</v>
      </c>
      <c r="J1116" t="s">
        <v>12</v>
      </c>
    </row>
    <row r="1117" spans="1:10" x14ac:dyDescent="0.35">
      <c r="A1117" t="s">
        <v>4165</v>
      </c>
      <c r="B1117" t="s">
        <v>6767</v>
      </c>
      <c r="C1117" t="s">
        <v>4168</v>
      </c>
      <c r="D1117" s="7">
        <v>45890.25439814815</v>
      </c>
      <c r="E1117" t="s">
        <v>4170</v>
      </c>
      <c r="F1117" t="s">
        <v>11</v>
      </c>
      <c r="H1117">
        <v>5</v>
      </c>
      <c r="I1117" t="s">
        <v>4171</v>
      </c>
      <c r="J1117" t="s">
        <v>12</v>
      </c>
    </row>
    <row r="1118" spans="1:10" x14ac:dyDescent="0.35">
      <c r="A1118" t="s">
        <v>4169</v>
      </c>
      <c r="B1118" t="s">
        <v>6768</v>
      </c>
      <c r="C1118" t="s">
        <v>4172</v>
      </c>
      <c r="D1118" s="7">
        <v>45890.607002314813</v>
      </c>
      <c r="E1118" t="s">
        <v>4174</v>
      </c>
      <c r="F1118" t="s">
        <v>11</v>
      </c>
      <c r="G1118" t="s">
        <v>23</v>
      </c>
      <c r="H1118">
        <v>5</v>
      </c>
      <c r="I1118" t="s">
        <v>4175</v>
      </c>
      <c r="J1118" t="s">
        <v>12</v>
      </c>
    </row>
    <row r="1119" spans="1:10" x14ac:dyDescent="0.35">
      <c r="A1119" t="s">
        <v>4173</v>
      </c>
      <c r="B1119" t="s">
        <v>6769</v>
      </c>
      <c r="C1119" t="s">
        <v>114</v>
      </c>
      <c r="D1119" s="7">
        <v>45890.77516203704</v>
      </c>
      <c r="E1119" t="s">
        <v>4177</v>
      </c>
      <c r="F1119" t="s">
        <v>11</v>
      </c>
      <c r="G1119">
        <v>2</v>
      </c>
      <c r="H1119">
        <v>4</v>
      </c>
      <c r="I1119" t="s">
        <v>4178</v>
      </c>
      <c r="J1119" t="s">
        <v>12</v>
      </c>
    </row>
    <row r="1120" spans="1:10" x14ac:dyDescent="0.35">
      <c r="A1120" t="s">
        <v>4176</v>
      </c>
      <c r="B1120" t="s">
        <v>6770</v>
      </c>
      <c r="C1120" t="s">
        <v>4179</v>
      </c>
      <c r="D1120" s="7">
        <v>45891.176736111112</v>
      </c>
      <c r="E1120" t="s">
        <v>4181</v>
      </c>
      <c r="F1120" t="s">
        <v>11</v>
      </c>
      <c r="G1120" t="s">
        <v>23</v>
      </c>
      <c r="H1120">
        <v>5</v>
      </c>
      <c r="I1120" t="s">
        <v>4182</v>
      </c>
      <c r="J1120" t="s">
        <v>12</v>
      </c>
    </row>
    <row r="1121" spans="1:10" x14ac:dyDescent="0.35">
      <c r="A1121" t="s">
        <v>4180</v>
      </c>
      <c r="B1121" t="s">
        <v>6771</v>
      </c>
      <c r="C1121" t="s">
        <v>4183</v>
      </c>
      <c r="D1121" s="7">
        <v>45891.800879629627</v>
      </c>
      <c r="E1121" t="s">
        <v>4185</v>
      </c>
      <c r="F1121" t="s">
        <v>11</v>
      </c>
      <c r="H1121">
        <v>5</v>
      </c>
      <c r="I1121" t="s">
        <v>4186</v>
      </c>
      <c r="J1121" t="s">
        <v>12</v>
      </c>
    </row>
    <row r="1122" spans="1:10" x14ac:dyDescent="0.35">
      <c r="A1122" t="s">
        <v>4184</v>
      </c>
      <c r="B1122" t="s">
        <v>6772</v>
      </c>
      <c r="C1122" t="s">
        <v>4187</v>
      </c>
      <c r="D1122" s="7">
        <v>45892.280057870368</v>
      </c>
      <c r="E1122" t="s">
        <v>4189</v>
      </c>
      <c r="F1122" t="s">
        <v>11</v>
      </c>
      <c r="G1122">
        <v>18</v>
      </c>
      <c r="H1122">
        <v>5</v>
      </c>
      <c r="I1122" t="s">
        <v>4190</v>
      </c>
      <c r="J1122" t="s">
        <v>12</v>
      </c>
    </row>
    <row r="1123" spans="1:10" x14ac:dyDescent="0.35">
      <c r="A1123" t="s">
        <v>4188</v>
      </c>
      <c r="B1123" t="s">
        <v>6773</v>
      </c>
      <c r="C1123" t="s">
        <v>4191</v>
      </c>
      <c r="D1123" s="7">
        <v>45892.459120370368</v>
      </c>
      <c r="E1123" t="s">
        <v>4193</v>
      </c>
      <c r="F1123" t="s">
        <v>11</v>
      </c>
      <c r="G1123" t="s">
        <v>23</v>
      </c>
      <c r="H1123">
        <v>5</v>
      </c>
      <c r="I1123" t="s">
        <v>4194</v>
      </c>
      <c r="J1123" t="s">
        <v>12</v>
      </c>
    </row>
    <row r="1124" spans="1:10" x14ac:dyDescent="0.35">
      <c r="A1124" t="s">
        <v>4192</v>
      </c>
      <c r="B1124" t="s">
        <v>6774</v>
      </c>
      <c r="C1124" t="s">
        <v>4195</v>
      </c>
      <c r="D1124" s="7">
        <v>45892.463935185187</v>
      </c>
      <c r="E1124" t="s">
        <v>4197</v>
      </c>
      <c r="F1124" t="s">
        <v>11</v>
      </c>
      <c r="H1124">
        <v>5</v>
      </c>
      <c r="I1124" t="s">
        <v>4198</v>
      </c>
      <c r="J1124" t="s">
        <v>12</v>
      </c>
    </row>
    <row r="1125" spans="1:10" x14ac:dyDescent="0.35">
      <c r="A1125" t="s">
        <v>4196</v>
      </c>
      <c r="B1125" t="s">
        <v>6775</v>
      </c>
      <c r="C1125" t="s">
        <v>4199</v>
      </c>
      <c r="D1125" s="7">
        <v>45892.892604166664</v>
      </c>
      <c r="E1125" t="s">
        <v>4201</v>
      </c>
      <c r="F1125" t="s">
        <v>11</v>
      </c>
      <c r="G1125" t="s">
        <v>23</v>
      </c>
      <c r="H1125">
        <v>5</v>
      </c>
      <c r="I1125" t="s">
        <v>4202</v>
      </c>
      <c r="J1125" t="s">
        <v>12</v>
      </c>
    </row>
    <row r="1126" spans="1:10" x14ac:dyDescent="0.35">
      <c r="A1126" t="s">
        <v>4200</v>
      </c>
      <c r="B1126" t="s">
        <v>6776</v>
      </c>
      <c r="C1126" t="s">
        <v>4203</v>
      </c>
      <c r="D1126" s="7">
        <v>45893.305381944447</v>
      </c>
      <c r="E1126" t="s">
        <v>4205</v>
      </c>
      <c r="F1126" t="s">
        <v>11</v>
      </c>
      <c r="H1126">
        <v>5</v>
      </c>
      <c r="I1126" t="s">
        <v>4206</v>
      </c>
      <c r="J1126" t="s">
        <v>12</v>
      </c>
    </row>
    <row r="1127" spans="1:10" x14ac:dyDescent="0.35">
      <c r="A1127" t="s">
        <v>4204</v>
      </c>
      <c r="B1127" t="s">
        <v>6777</v>
      </c>
      <c r="C1127" t="s">
        <v>4207</v>
      </c>
      <c r="D1127" s="7">
        <v>45893.428159722222</v>
      </c>
      <c r="E1127" t="s">
        <v>4209</v>
      </c>
      <c r="F1127" t="s">
        <v>11</v>
      </c>
      <c r="H1127">
        <v>5</v>
      </c>
      <c r="I1127" t="s">
        <v>4210</v>
      </c>
      <c r="J1127" t="s">
        <v>12</v>
      </c>
    </row>
    <row r="1128" spans="1:10" x14ac:dyDescent="0.35">
      <c r="A1128" t="s">
        <v>4208</v>
      </c>
      <c r="B1128" t="s">
        <v>6778</v>
      </c>
      <c r="C1128" t="s">
        <v>114</v>
      </c>
      <c r="D1128" s="7">
        <v>45893.470416666663</v>
      </c>
      <c r="E1128" t="s">
        <v>4212</v>
      </c>
      <c r="F1128" t="s">
        <v>11</v>
      </c>
      <c r="H1128">
        <v>5</v>
      </c>
      <c r="I1128" t="s">
        <v>4213</v>
      </c>
      <c r="J1128" t="s">
        <v>12</v>
      </c>
    </row>
    <row r="1129" spans="1:10" x14ac:dyDescent="0.35">
      <c r="A1129" t="s">
        <v>4211</v>
      </c>
      <c r="B1129" t="s">
        <v>6779</v>
      </c>
      <c r="C1129" t="s">
        <v>4214</v>
      </c>
      <c r="D1129" s="7">
        <v>45893.504918981482</v>
      </c>
      <c r="E1129" t="s">
        <v>4216</v>
      </c>
      <c r="F1129" t="s">
        <v>11</v>
      </c>
      <c r="H1129">
        <v>5</v>
      </c>
      <c r="I1129" t="s">
        <v>4217</v>
      </c>
      <c r="J1129" t="s">
        <v>1381</v>
      </c>
    </row>
    <row r="1130" spans="1:10" x14ac:dyDescent="0.35">
      <c r="A1130" t="s">
        <v>4215</v>
      </c>
      <c r="B1130" t="s">
        <v>6780</v>
      </c>
      <c r="C1130" t="s">
        <v>4218</v>
      </c>
      <c r="D1130" s="7">
        <v>45893.577708333331</v>
      </c>
      <c r="E1130" t="s">
        <v>4220</v>
      </c>
      <c r="F1130" t="s">
        <v>11</v>
      </c>
      <c r="H1130">
        <v>5</v>
      </c>
      <c r="I1130" t="s">
        <v>4221</v>
      </c>
      <c r="J1130" t="s">
        <v>1381</v>
      </c>
    </row>
    <row r="1131" spans="1:10" x14ac:dyDescent="0.35">
      <c r="A1131" t="s">
        <v>4219</v>
      </c>
      <c r="B1131" t="s">
        <v>6781</v>
      </c>
      <c r="C1131" t="s">
        <v>4222</v>
      </c>
      <c r="D1131" s="7">
        <v>45893.603981481479</v>
      </c>
      <c r="E1131" t="s">
        <v>4224</v>
      </c>
      <c r="F1131" t="s">
        <v>11</v>
      </c>
      <c r="H1131">
        <v>5</v>
      </c>
      <c r="I1131" t="s">
        <v>4225</v>
      </c>
      <c r="J1131" t="s">
        <v>1381</v>
      </c>
    </row>
    <row r="1132" spans="1:10" x14ac:dyDescent="0.35">
      <c r="A1132" t="s">
        <v>4223</v>
      </c>
      <c r="B1132" t="s">
        <v>6782</v>
      </c>
      <c r="C1132" t="s">
        <v>4226</v>
      </c>
      <c r="D1132" s="7">
        <v>45893.760659722226</v>
      </c>
      <c r="E1132" t="s">
        <v>4228</v>
      </c>
      <c r="F1132" t="s">
        <v>11</v>
      </c>
      <c r="H1132">
        <v>5</v>
      </c>
      <c r="I1132" t="s">
        <v>4229</v>
      </c>
      <c r="J1132" t="s">
        <v>1381</v>
      </c>
    </row>
    <row r="1133" spans="1:10" x14ac:dyDescent="0.35">
      <c r="A1133" t="s">
        <v>4227</v>
      </c>
      <c r="B1133" t="s">
        <v>6783</v>
      </c>
      <c r="C1133" t="s">
        <v>4230</v>
      </c>
      <c r="D1133" s="7">
        <v>45893.83152777778</v>
      </c>
      <c r="E1133" t="s">
        <v>4232</v>
      </c>
      <c r="F1133" t="s">
        <v>11</v>
      </c>
      <c r="H1133">
        <v>4</v>
      </c>
      <c r="I1133" t="s">
        <v>4233</v>
      </c>
      <c r="J1133" t="s">
        <v>1381</v>
      </c>
    </row>
    <row r="1134" spans="1:10" x14ac:dyDescent="0.35">
      <c r="A1134" t="s">
        <v>4231</v>
      </c>
      <c r="B1134" t="s">
        <v>6784</v>
      </c>
      <c r="C1134" t="s">
        <v>114</v>
      </c>
      <c r="D1134" s="7">
        <v>45894.462291666663</v>
      </c>
      <c r="E1134" t="s">
        <v>4235</v>
      </c>
      <c r="F1134" t="s">
        <v>11</v>
      </c>
      <c r="H1134">
        <v>5</v>
      </c>
      <c r="I1134" t="s">
        <v>4236</v>
      </c>
      <c r="J1134" t="s">
        <v>1381</v>
      </c>
    </row>
    <row r="1135" spans="1:10" x14ac:dyDescent="0.35">
      <c r="A1135" t="s">
        <v>4234</v>
      </c>
      <c r="B1135" t="s">
        <v>6785</v>
      </c>
      <c r="C1135" t="s">
        <v>4237</v>
      </c>
      <c r="D1135" s="7">
        <v>45894.500567129631</v>
      </c>
      <c r="E1135" t="s">
        <v>4239</v>
      </c>
      <c r="F1135" t="s">
        <v>11</v>
      </c>
      <c r="G1135">
        <v>2</v>
      </c>
      <c r="H1135">
        <v>5</v>
      </c>
      <c r="I1135" t="s">
        <v>4240</v>
      </c>
      <c r="J1135" t="s">
        <v>1381</v>
      </c>
    </row>
    <row r="1136" spans="1:10" x14ac:dyDescent="0.35">
      <c r="A1136" t="s">
        <v>4238</v>
      </c>
      <c r="B1136" t="s">
        <v>6786</v>
      </c>
      <c r="C1136" t="s">
        <v>4241</v>
      </c>
      <c r="D1136" s="7">
        <v>45894.563009259262</v>
      </c>
      <c r="E1136" t="s">
        <v>4243</v>
      </c>
      <c r="F1136" t="s">
        <v>11</v>
      </c>
      <c r="G1136" t="s">
        <v>23</v>
      </c>
      <c r="H1136">
        <v>5</v>
      </c>
      <c r="I1136" t="s">
        <v>4244</v>
      </c>
      <c r="J1136" t="s">
        <v>1381</v>
      </c>
    </row>
    <row r="1137" spans="1:10" x14ac:dyDescent="0.35">
      <c r="A1137" t="s">
        <v>4242</v>
      </c>
      <c r="B1137" t="s">
        <v>6787</v>
      </c>
      <c r="C1137" t="s">
        <v>4245</v>
      </c>
      <c r="D1137" s="7">
        <v>45894.703125</v>
      </c>
      <c r="E1137" t="s">
        <v>4247</v>
      </c>
      <c r="F1137" t="s">
        <v>11</v>
      </c>
      <c r="H1137">
        <v>5</v>
      </c>
      <c r="I1137" t="s">
        <v>4248</v>
      </c>
      <c r="J1137" t="s">
        <v>1381</v>
      </c>
    </row>
    <row r="1138" spans="1:10" x14ac:dyDescent="0.35">
      <c r="A1138" t="s">
        <v>4246</v>
      </c>
      <c r="B1138" t="s">
        <v>6788</v>
      </c>
      <c r="C1138" t="s">
        <v>4249</v>
      </c>
      <c r="D1138" s="7">
        <v>45894.757152777776</v>
      </c>
      <c r="E1138" t="s">
        <v>4251</v>
      </c>
      <c r="F1138" t="s">
        <v>11</v>
      </c>
      <c r="H1138">
        <v>5</v>
      </c>
      <c r="I1138" t="s">
        <v>4252</v>
      </c>
      <c r="J1138" t="s">
        <v>1381</v>
      </c>
    </row>
    <row r="1139" spans="1:10" x14ac:dyDescent="0.35">
      <c r="A1139" t="s">
        <v>4250</v>
      </c>
      <c r="B1139" t="s">
        <v>6789</v>
      </c>
      <c r="C1139" t="s">
        <v>4253</v>
      </c>
      <c r="D1139" s="7">
        <v>45895.029317129629</v>
      </c>
      <c r="E1139" t="s">
        <v>4255</v>
      </c>
      <c r="F1139" t="s">
        <v>11</v>
      </c>
      <c r="H1139">
        <v>5</v>
      </c>
      <c r="I1139" t="s">
        <v>4256</v>
      </c>
      <c r="J1139" t="s">
        <v>1381</v>
      </c>
    </row>
    <row r="1140" spans="1:10" x14ac:dyDescent="0.35">
      <c r="A1140" t="s">
        <v>4254</v>
      </c>
      <c r="B1140" t="s">
        <v>6790</v>
      </c>
      <c r="C1140" t="s">
        <v>4257</v>
      </c>
      <c r="D1140" s="7">
        <v>45895.395254629628</v>
      </c>
      <c r="E1140" t="s">
        <v>4259</v>
      </c>
      <c r="F1140" t="s">
        <v>11</v>
      </c>
      <c r="G1140">
        <v>6</v>
      </c>
      <c r="H1140">
        <v>5</v>
      </c>
      <c r="I1140" t="s">
        <v>4260</v>
      </c>
      <c r="J1140" t="s">
        <v>1381</v>
      </c>
    </row>
    <row r="1141" spans="1:10" x14ac:dyDescent="0.35">
      <c r="A1141" t="s">
        <v>4258</v>
      </c>
      <c r="B1141" t="s">
        <v>6791</v>
      </c>
      <c r="C1141" t="s">
        <v>4261</v>
      </c>
      <c r="D1141" s="7">
        <v>45895.552071759259</v>
      </c>
      <c r="E1141" t="s">
        <v>430</v>
      </c>
      <c r="F1141" t="s">
        <v>11</v>
      </c>
      <c r="H1141">
        <v>5</v>
      </c>
      <c r="I1141" t="s">
        <v>4263</v>
      </c>
      <c r="J1141" t="s">
        <v>1381</v>
      </c>
    </row>
    <row r="1142" spans="1:10" x14ac:dyDescent="0.35">
      <c r="A1142" t="s">
        <v>4262</v>
      </c>
      <c r="B1142" t="s">
        <v>6792</v>
      </c>
      <c r="C1142" t="s">
        <v>4264</v>
      </c>
      <c r="D1142" s="7">
        <v>45895.930555555555</v>
      </c>
      <c r="E1142" t="s">
        <v>4266</v>
      </c>
      <c r="F1142" t="s">
        <v>11</v>
      </c>
      <c r="H1142">
        <v>5</v>
      </c>
      <c r="I1142" t="s">
        <v>4267</v>
      </c>
      <c r="J1142" t="s">
        <v>1381</v>
      </c>
    </row>
    <row r="1143" spans="1:10" x14ac:dyDescent="0.35">
      <c r="A1143" t="s">
        <v>4265</v>
      </c>
      <c r="B1143" t="s">
        <v>6793</v>
      </c>
      <c r="C1143" t="s">
        <v>4268</v>
      </c>
      <c r="D1143" s="7">
        <v>45897.042280092595</v>
      </c>
      <c r="E1143" t="s">
        <v>4270</v>
      </c>
      <c r="F1143" t="s">
        <v>11</v>
      </c>
      <c r="G1143" t="s">
        <v>23</v>
      </c>
      <c r="H1143">
        <v>5</v>
      </c>
      <c r="I1143" t="s">
        <v>4271</v>
      </c>
      <c r="J1143" t="s">
        <v>1381</v>
      </c>
    </row>
    <row r="1144" spans="1:10" x14ac:dyDescent="0.35">
      <c r="A1144" t="s">
        <v>4269</v>
      </c>
      <c r="B1144" t="s">
        <v>6794</v>
      </c>
      <c r="C1144" t="s">
        <v>2323</v>
      </c>
      <c r="D1144" s="7">
        <v>45897.196631944447</v>
      </c>
      <c r="E1144" t="s">
        <v>4273</v>
      </c>
      <c r="F1144" t="s">
        <v>11</v>
      </c>
      <c r="H1144">
        <v>5</v>
      </c>
      <c r="I1144" t="s">
        <v>4274</v>
      </c>
      <c r="J1144" t="s">
        <v>1381</v>
      </c>
    </row>
    <row r="1145" spans="1:10" x14ac:dyDescent="0.35">
      <c r="A1145" t="s">
        <v>4272</v>
      </c>
      <c r="B1145" t="s">
        <v>6795</v>
      </c>
      <c r="C1145" t="s">
        <v>4275</v>
      </c>
      <c r="D1145" s="7">
        <v>45897.797465277778</v>
      </c>
      <c r="E1145" t="s">
        <v>4277</v>
      </c>
      <c r="F1145" t="s">
        <v>11</v>
      </c>
      <c r="H1145">
        <v>5</v>
      </c>
      <c r="I1145" t="s">
        <v>4278</v>
      </c>
      <c r="J1145" t="s">
        <v>1381</v>
      </c>
    </row>
    <row r="1146" spans="1:10" x14ac:dyDescent="0.35">
      <c r="A1146" t="s">
        <v>4276</v>
      </c>
      <c r="B1146" t="s">
        <v>6796</v>
      </c>
      <c r="C1146" t="s">
        <v>4279</v>
      </c>
      <c r="D1146" s="7">
        <v>45898.169861111113</v>
      </c>
      <c r="E1146" t="s">
        <v>4281</v>
      </c>
      <c r="F1146" t="s">
        <v>11</v>
      </c>
      <c r="H1146">
        <v>5</v>
      </c>
      <c r="I1146" t="s">
        <v>4282</v>
      </c>
      <c r="J1146" t="s">
        <v>1381</v>
      </c>
    </row>
    <row r="1147" spans="1:10" x14ac:dyDescent="0.35">
      <c r="A1147" t="s">
        <v>4280</v>
      </c>
      <c r="B1147" t="s">
        <v>6797</v>
      </c>
      <c r="C1147" t="s">
        <v>4283</v>
      </c>
      <c r="D1147" s="7">
        <v>45898.209236111114</v>
      </c>
      <c r="E1147" t="s">
        <v>4285</v>
      </c>
      <c r="F1147" t="s">
        <v>11</v>
      </c>
      <c r="H1147">
        <v>5</v>
      </c>
      <c r="I1147" t="s">
        <v>4286</v>
      </c>
      <c r="J1147" t="s">
        <v>1381</v>
      </c>
    </row>
    <row r="1148" spans="1:10" x14ac:dyDescent="0.35">
      <c r="A1148" t="s">
        <v>4284</v>
      </c>
      <c r="B1148" t="s">
        <v>6798</v>
      </c>
      <c r="C1148" t="s">
        <v>4287</v>
      </c>
      <c r="D1148" s="7">
        <v>45898.497037037036</v>
      </c>
      <c r="E1148" t="s">
        <v>4289</v>
      </c>
      <c r="F1148" t="s">
        <v>11</v>
      </c>
      <c r="H1148">
        <v>5</v>
      </c>
      <c r="I1148" t="s">
        <v>4290</v>
      </c>
      <c r="J1148" t="s">
        <v>1381</v>
      </c>
    </row>
    <row r="1149" spans="1:10" x14ac:dyDescent="0.35">
      <c r="A1149" t="s">
        <v>4288</v>
      </c>
      <c r="B1149" t="s">
        <v>6799</v>
      </c>
      <c r="C1149" t="s">
        <v>4291</v>
      </c>
      <c r="D1149" s="7">
        <v>45898.543912037036</v>
      </c>
      <c r="E1149" t="s">
        <v>4293</v>
      </c>
      <c r="F1149" t="s">
        <v>11</v>
      </c>
      <c r="G1149">
        <v>144</v>
      </c>
      <c r="H1149">
        <v>5</v>
      </c>
      <c r="I1149" t="s">
        <v>4294</v>
      </c>
      <c r="J1149" t="s">
        <v>2160</v>
      </c>
    </row>
    <row r="1150" spans="1:10" x14ac:dyDescent="0.35">
      <c r="A1150" t="s">
        <v>4292</v>
      </c>
      <c r="B1150" t="s">
        <v>6800</v>
      </c>
      <c r="C1150" t="s">
        <v>4295</v>
      </c>
      <c r="D1150" s="7">
        <v>45898.671631944446</v>
      </c>
      <c r="E1150" t="s">
        <v>4297</v>
      </c>
      <c r="F1150" t="s">
        <v>11</v>
      </c>
      <c r="G1150">
        <v>698</v>
      </c>
      <c r="H1150">
        <v>5</v>
      </c>
      <c r="I1150" t="s">
        <v>4298</v>
      </c>
      <c r="J1150" t="s">
        <v>2160</v>
      </c>
    </row>
    <row r="1151" spans="1:10" x14ac:dyDescent="0.35">
      <c r="A1151" t="s">
        <v>4296</v>
      </c>
      <c r="B1151" t="s">
        <v>6801</v>
      </c>
      <c r="C1151" t="s">
        <v>4299</v>
      </c>
      <c r="D1151" s="7">
        <v>45899.041018518517</v>
      </c>
      <c r="E1151" t="s">
        <v>4301</v>
      </c>
      <c r="F1151" t="s">
        <v>11</v>
      </c>
      <c r="G1151">
        <v>26</v>
      </c>
      <c r="H1151">
        <v>4</v>
      </c>
      <c r="I1151" t="s">
        <v>4302</v>
      </c>
      <c r="J1151" t="s">
        <v>2160</v>
      </c>
    </row>
    <row r="1152" spans="1:10" x14ac:dyDescent="0.35">
      <c r="A1152" t="s">
        <v>4300</v>
      </c>
      <c r="B1152" t="s">
        <v>6802</v>
      </c>
      <c r="C1152" t="s">
        <v>4303</v>
      </c>
      <c r="D1152" s="7">
        <v>45899.130208333336</v>
      </c>
      <c r="E1152" t="s">
        <v>4305</v>
      </c>
      <c r="F1152" t="s">
        <v>11</v>
      </c>
      <c r="G1152">
        <v>3</v>
      </c>
      <c r="H1152">
        <v>5</v>
      </c>
      <c r="I1152" t="s">
        <v>4306</v>
      </c>
      <c r="J1152" t="s">
        <v>2160</v>
      </c>
    </row>
    <row r="1153" spans="1:10" x14ac:dyDescent="0.35">
      <c r="A1153" t="s">
        <v>4304</v>
      </c>
      <c r="B1153" t="s">
        <v>6803</v>
      </c>
      <c r="C1153" t="s">
        <v>2658</v>
      </c>
      <c r="D1153" s="7">
        <v>45899.18309027778</v>
      </c>
      <c r="E1153" t="s">
        <v>4308</v>
      </c>
      <c r="F1153" t="s">
        <v>11</v>
      </c>
      <c r="G1153">
        <v>8</v>
      </c>
      <c r="H1153">
        <v>3</v>
      </c>
      <c r="I1153" t="s">
        <v>4309</v>
      </c>
      <c r="J1153" t="s">
        <v>2160</v>
      </c>
    </row>
    <row r="1154" spans="1:10" x14ac:dyDescent="0.35">
      <c r="A1154" t="s">
        <v>4307</v>
      </c>
      <c r="B1154" t="s">
        <v>6804</v>
      </c>
      <c r="C1154" t="s">
        <v>4310</v>
      </c>
      <c r="D1154" s="7">
        <v>45899.234317129631</v>
      </c>
      <c r="E1154" t="s">
        <v>4312</v>
      </c>
      <c r="F1154" t="s">
        <v>11</v>
      </c>
      <c r="H1154">
        <v>5</v>
      </c>
      <c r="I1154" t="s">
        <v>4313</v>
      </c>
      <c r="J1154" t="s">
        <v>2160</v>
      </c>
    </row>
    <row r="1155" spans="1:10" x14ac:dyDescent="0.35">
      <c r="A1155" t="s">
        <v>4311</v>
      </c>
      <c r="B1155" t="s">
        <v>6805</v>
      </c>
      <c r="C1155" t="s">
        <v>4314</v>
      </c>
      <c r="D1155" s="7">
        <v>45899.302835648145</v>
      </c>
      <c r="E1155" t="s">
        <v>4316</v>
      </c>
      <c r="F1155" t="s">
        <v>11</v>
      </c>
      <c r="G1155">
        <v>18</v>
      </c>
      <c r="H1155">
        <v>5</v>
      </c>
      <c r="I1155" t="s">
        <v>4317</v>
      </c>
      <c r="J1155" t="s">
        <v>2160</v>
      </c>
    </row>
    <row r="1156" spans="1:10" x14ac:dyDescent="0.35">
      <c r="A1156" t="s">
        <v>4315</v>
      </c>
      <c r="B1156" t="s">
        <v>6806</v>
      </c>
      <c r="C1156" t="s">
        <v>4318</v>
      </c>
      <c r="D1156" s="7">
        <v>45899.660624999997</v>
      </c>
      <c r="E1156" t="s">
        <v>4320</v>
      </c>
      <c r="F1156" t="s">
        <v>11</v>
      </c>
      <c r="G1156">
        <v>15</v>
      </c>
      <c r="H1156">
        <v>4</v>
      </c>
      <c r="I1156" t="s">
        <v>4321</v>
      </c>
      <c r="J1156" t="s">
        <v>2160</v>
      </c>
    </row>
    <row r="1157" spans="1:10" x14ac:dyDescent="0.35">
      <c r="A1157" t="s">
        <v>4319</v>
      </c>
      <c r="B1157" t="s">
        <v>6807</v>
      </c>
      <c r="C1157" t="s">
        <v>4322</v>
      </c>
      <c r="D1157" s="7">
        <v>45899.807002314818</v>
      </c>
      <c r="E1157" t="s">
        <v>4324</v>
      </c>
      <c r="F1157" t="s">
        <v>11</v>
      </c>
      <c r="G1157" s="1">
        <v>1505</v>
      </c>
      <c r="H1157">
        <v>5</v>
      </c>
      <c r="I1157" t="s">
        <v>4325</v>
      </c>
      <c r="J1157" t="s">
        <v>2160</v>
      </c>
    </row>
    <row r="1158" spans="1:10" x14ac:dyDescent="0.35">
      <c r="A1158" t="s">
        <v>4323</v>
      </c>
      <c r="B1158" t="s">
        <v>6808</v>
      </c>
      <c r="C1158" t="s">
        <v>4326</v>
      </c>
      <c r="D1158" s="7">
        <v>45900.009548611109</v>
      </c>
      <c r="E1158" t="s">
        <v>4328</v>
      </c>
      <c r="F1158" t="s">
        <v>11</v>
      </c>
      <c r="G1158">
        <v>11</v>
      </c>
      <c r="H1158">
        <v>5</v>
      </c>
      <c r="I1158" t="s">
        <v>4329</v>
      </c>
      <c r="J1158" t="s">
        <v>2160</v>
      </c>
    </row>
    <row r="1159" spans="1:10" x14ac:dyDescent="0.35">
      <c r="A1159" t="s">
        <v>4327</v>
      </c>
      <c r="B1159" t="s">
        <v>6809</v>
      </c>
      <c r="C1159" t="s">
        <v>4330</v>
      </c>
      <c r="D1159" s="7">
        <v>45900.049942129626</v>
      </c>
      <c r="E1159" t="s">
        <v>4332</v>
      </c>
      <c r="F1159" t="s">
        <v>11</v>
      </c>
      <c r="G1159">
        <v>5</v>
      </c>
      <c r="H1159">
        <v>4</v>
      </c>
      <c r="I1159" t="s">
        <v>4333</v>
      </c>
      <c r="J1159" t="s">
        <v>2160</v>
      </c>
    </row>
    <row r="1160" spans="1:10" x14ac:dyDescent="0.35">
      <c r="A1160" t="s">
        <v>4331</v>
      </c>
      <c r="B1160" t="s">
        <v>6810</v>
      </c>
      <c r="C1160" t="s">
        <v>4334</v>
      </c>
      <c r="D1160" s="7">
        <v>45900.748449074075</v>
      </c>
      <c r="E1160" t="s">
        <v>4336</v>
      </c>
      <c r="F1160" t="s">
        <v>11</v>
      </c>
      <c r="G1160">
        <v>5</v>
      </c>
      <c r="H1160">
        <v>4</v>
      </c>
      <c r="I1160" t="s">
        <v>4337</v>
      </c>
      <c r="J1160" t="s">
        <v>2160</v>
      </c>
    </row>
    <row r="1161" spans="1:10" x14ac:dyDescent="0.35">
      <c r="A1161" t="s">
        <v>4335</v>
      </c>
      <c r="B1161" t="s">
        <v>6811</v>
      </c>
      <c r="C1161" t="s">
        <v>4338</v>
      </c>
      <c r="D1161" s="7">
        <v>45900.842499999999</v>
      </c>
      <c r="E1161" t="s">
        <v>4340</v>
      </c>
      <c r="F1161" t="s">
        <v>11</v>
      </c>
      <c r="G1161">
        <v>8</v>
      </c>
      <c r="H1161">
        <v>5</v>
      </c>
      <c r="I1161" t="s">
        <v>4341</v>
      </c>
      <c r="J1161" t="s">
        <v>2160</v>
      </c>
    </row>
    <row r="1162" spans="1:10" x14ac:dyDescent="0.35">
      <c r="A1162" t="s">
        <v>4339</v>
      </c>
      <c r="B1162" t="s">
        <v>6812</v>
      </c>
      <c r="C1162" t="s">
        <v>4342</v>
      </c>
      <c r="D1162" s="7">
        <v>45900.884664351855</v>
      </c>
      <c r="E1162" t="s">
        <v>4344</v>
      </c>
      <c r="F1162" t="s">
        <v>11</v>
      </c>
      <c r="H1162">
        <v>5</v>
      </c>
      <c r="I1162" t="s">
        <v>4345</v>
      </c>
      <c r="J1162" t="s">
        <v>2160</v>
      </c>
    </row>
    <row r="1163" spans="1:10" x14ac:dyDescent="0.35">
      <c r="A1163" t="s">
        <v>4343</v>
      </c>
      <c r="B1163" t="s">
        <v>6813</v>
      </c>
      <c r="C1163" t="s">
        <v>4346</v>
      </c>
      <c r="D1163" s="7">
        <v>45900.925937499997</v>
      </c>
      <c r="E1163" t="s">
        <v>2225</v>
      </c>
      <c r="F1163" t="s">
        <v>11</v>
      </c>
      <c r="H1163">
        <v>4</v>
      </c>
      <c r="I1163" t="s">
        <v>4348</v>
      </c>
      <c r="J1163" t="s">
        <v>2160</v>
      </c>
    </row>
    <row r="1164" spans="1:10" x14ac:dyDescent="0.35">
      <c r="A1164" t="s">
        <v>4347</v>
      </c>
      <c r="B1164" t="s">
        <v>6814</v>
      </c>
      <c r="C1164" t="s">
        <v>4349</v>
      </c>
      <c r="D1164" s="7">
        <v>45901.404942129629</v>
      </c>
      <c r="E1164" t="s">
        <v>4351</v>
      </c>
      <c r="F1164" t="s">
        <v>11</v>
      </c>
      <c r="G1164">
        <v>9</v>
      </c>
      <c r="H1164">
        <v>5</v>
      </c>
      <c r="I1164" t="s">
        <v>4352</v>
      </c>
      <c r="J1164" t="s">
        <v>2160</v>
      </c>
    </row>
    <row r="1165" spans="1:10" x14ac:dyDescent="0.35">
      <c r="A1165" t="s">
        <v>4350</v>
      </c>
      <c r="B1165" t="s">
        <v>6815</v>
      </c>
      <c r="C1165" t="s">
        <v>4353</v>
      </c>
      <c r="D1165" s="7">
        <v>45901.42465277778</v>
      </c>
      <c r="E1165" t="s">
        <v>4355</v>
      </c>
      <c r="F1165" t="s">
        <v>11</v>
      </c>
      <c r="H1165">
        <v>4</v>
      </c>
      <c r="I1165" t="s">
        <v>4356</v>
      </c>
      <c r="J1165" t="s">
        <v>2160</v>
      </c>
    </row>
    <row r="1166" spans="1:10" x14ac:dyDescent="0.35">
      <c r="A1166" t="s">
        <v>4354</v>
      </c>
      <c r="B1166" t="s">
        <v>6816</v>
      </c>
      <c r="C1166" t="s">
        <v>4357</v>
      </c>
      <c r="D1166" s="7">
        <v>45901.596782407411</v>
      </c>
      <c r="E1166" t="s">
        <v>4359</v>
      </c>
      <c r="F1166" t="s">
        <v>11</v>
      </c>
      <c r="H1166">
        <v>5</v>
      </c>
      <c r="I1166" t="s">
        <v>4360</v>
      </c>
      <c r="J1166" t="s">
        <v>2160</v>
      </c>
    </row>
    <row r="1167" spans="1:10" x14ac:dyDescent="0.35">
      <c r="A1167" t="s">
        <v>4358</v>
      </c>
      <c r="B1167" t="s">
        <v>6817</v>
      </c>
      <c r="C1167" t="s">
        <v>4361</v>
      </c>
      <c r="D1167" s="7">
        <v>45901.675868055558</v>
      </c>
      <c r="E1167" t="s">
        <v>4363</v>
      </c>
      <c r="F1167" t="s">
        <v>11</v>
      </c>
      <c r="H1167">
        <v>5</v>
      </c>
      <c r="I1167" t="s">
        <v>4364</v>
      </c>
      <c r="J1167" t="s">
        <v>2160</v>
      </c>
    </row>
    <row r="1168" spans="1:10" x14ac:dyDescent="0.35">
      <c r="A1168" t="s">
        <v>4362</v>
      </c>
      <c r="B1168" t="s">
        <v>6818</v>
      </c>
      <c r="C1168" t="s">
        <v>8</v>
      </c>
      <c r="D1168" s="7">
        <v>45901.680555555555</v>
      </c>
      <c r="E1168" t="s">
        <v>4366</v>
      </c>
      <c r="F1168" t="s">
        <v>11</v>
      </c>
      <c r="G1168">
        <v>5</v>
      </c>
      <c r="H1168">
        <v>5</v>
      </c>
      <c r="I1168" t="s">
        <v>4367</v>
      </c>
      <c r="J1168" t="s">
        <v>2160</v>
      </c>
    </row>
    <row r="1169" spans="1:10" x14ac:dyDescent="0.35">
      <c r="A1169" t="s">
        <v>4365</v>
      </c>
      <c r="B1169" t="s">
        <v>6819</v>
      </c>
      <c r="C1169" t="s">
        <v>4368</v>
      </c>
      <c r="D1169" s="7">
        <v>45901.987361111111</v>
      </c>
      <c r="E1169" t="s">
        <v>4370</v>
      </c>
      <c r="F1169" t="s">
        <v>11</v>
      </c>
      <c r="G1169">
        <v>90</v>
      </c>
      <c r="H1169">
        <v>5</v>
      </c>
      <c r="I1169" t="s">
        <v>4371</v>
      </c>
      <c r="J1169" t="s">
        <v>723</v>
      </c>
    </row>
    <row r="1170" spans="1:10" x14ac:dyDescent="0.35">
      <c r="A1170" t="s">
        <v>4369</v>
      </c>
      <c r="B1170" t="s">
        <v>6820</v>
      </c>
      <c r="C1170" t="s">
        <v>4372</v>
      </c>
      <c r="D1170" s="7">
        <v>45902.139479166668</v>
      </c>
      <c r="E1170" t="s">
        <v>4374</v>
      </c>
      <c r="F1170" t="s">
        <v>11</v>
      </c>
      <c r="G1170">
        <v>6</v>
      </c>
      <c r="H1170">
        <v>5</v>
      </c>
      <c r="I1170" t="s">
        <v>4375</v>
      </c>
      <c r="J1170" t="s">
        <v>723</v>
      </c>
    </row>
    <row r="1171" spans="1:10" x14ac:dyDescent="0.35">
      <c r="A1171" t="s">
        <v>4373</v>
      </c>
      <c r="B1171" t="s">
        <v>6821</v>
      </c>
      <c r="C1171" t="s">
        <v>4376</v>
      </c>
      <c r="D1171" s="7">
        <v>45902.452465277776</v>
      </c>
      <c r="E1171" t="s">
        <v>4378</v>
      </c>
      <c r="F1171" t="s">
        <v>11</v>
      </c>
      <c r="G1171">
        <v>86</v>
      </c>
      <c r="H1171">
        <v>4</v>
      </c>
      <c r="I1171" t="s">
        <v>4379</v>
      </c>
      <c r="J1171" t="s">
        <v>723</v>
      </c>
    </row>
    <row r="1172" spans="1:10" x14ac:dyDescent="0.35">
      <c r="A1172" t="s">
        <v>4377</v>
      </c>
      <c r="B1172" t="s">
        <v>6822</v>
      </c>
      <c r="C1172" t="s">
        <v>4380</v>
      </c>
      <c r="D1172" s="7">
        <v>45902.576608796298</v>
      </c>
      <c r="E1172" t="s">
        <v>4382</v>
      </c>
      <c r="F1172" t="s">
        <v>11</v>
      </c>
      <c r="G1172">
        <v>2</v>
      </c>
      <c r="H1172">
        <v>5</v>
      </c>
      <c r="I1172" t="s">
        <v>4383</v>
      </c>
      <c r="J1172" t="s">
        <v>723</v>
      </c>
    </row>
    <row r="1173" spans="1:10" x14ac:dyDescent="0.35">
      <c r="A1173" t="s">
        <v>4381</v>
      </c>
      <c r="B1173" t="s">
        <v>6823</v>
      </c>
      <c r="C1173" t="s">
        <v>4384</v>
      </c>
      <c r="D1173" s="7">
        <v>45902.676377314812</v>
      </c>
      <c r="E1173" t="s">
        <v>4386</v>
      </c>
      <c r="F1173" t="s">
        <v>11</v>
      </c>
      <c r="G1173" t="s">
        <v>23</v>
      </c>
      <c r="H1173">
        <v>5</v>
      </c>
      <c r="I1173" t="s">
        <v>4387</v>
      </c>
      <c r="J1173" t="s">
        <v>723</v>
      </c>
    </row>
    <row r="1174" spans="1:10" x14ac:dyDescent="0.35">
      <c r="A1174" t="s">
        <v>4385</v>
      </c>
      <c r="B1174" t="s">
        <v>6824</v>
      </c>
      <c r="C1174" t="s">
        <v>4388</v>
      </c>
      <c r="D1174" s="7">
        <v>45903.096076388887</v>
      </c>
      <c r="E1174" t="s">
        <v>4390</v>
      </c>
      <c r="F1174" t="s">
        <v>11</v>
      </c>
      <c r="G1174" t="s">
        <v>23</v>
      </c>
      <c r="H1174">
        <v>5</v>
      </c>
      <c r="I1174" t="s">
        <v>4391</v>
      </c>
      <c r="J1174" t="s">
        <v>723</v>
      </c>
    </row>
    <row r="1175" spans="1:10" x14ac:dyDescent="0.35">
      <c r="A1175" t="s">
        <v>4389</v>
      </c>
      <c r="B1175" t="s">
        <v>6825</v>
      </c>
      <c r="C1175" t="s">
        <v>4392</v>
      </c>
      <c r="D1175" s="7">
        <v>45903.118622685186</v>
      </c>
      <c r="E1175" t="s">
        <v>4394</v>
      </c>
      <c r="F1175" t="s">
        <v>11</v>
      </c>
      <c r="G1175">
        <v>3</v>
      </c>
      <c r="H1175">
        <v>3</v>
      </c>
      <c r="I1175" t="s">
        <v>4395</v>
      </c>
      <c r="J1175" t="s">
        <v>723</v>
      </c>
    </row>
    <row r="1176" spans="1:10" x14ac:dyDescent="0.35">
      <c r="A1176" t="s">
        <v>4393</v>
      </c>
      <c r="B1176" t="s">
        <v>6826</v>
      </c>
      <c r="C1176" t="s">
        <v>4396</v>
      </c>
      <c r="D1176" s="7">
        <v>45903.809837962966</v>
      </c>
      <c r="E1176" t="s">
        <v>4398</v>
      </c>
      <c r="F1176" t="s">
        <v>11</v>
      </c>
      <c r="G1176" t="s">
        <v>23</v>
      </c>
      <c r="H1176">
        <v>5</v>
      </c>
      <c r="I1176" t="s">
        <v>4399</v>
      </c>
      <c r="J1176" t="s">
        <v>723</v>
      </c>
    </row>
    <row r="1177" spans="1:10" x14ac:dyDescent="0.35">
      <c r="A1177" t="s">
        <v>4397</v>
      </c>
      <c r="B1177" t="s">
        <v>6827</v>
      </c>
      <c r="C1177" t="s">
        <v>4400</v>
      </c>
      <c r="D1177" s="7">
        <v>45904.123240740744</v>
      </c>
      <c r="E1177" t="s">
        <v>4402</v>
      </c>
      <c r="F1177" t="s">
        <v>11</v>
      </c>
      <c r="H1177">
        <v>4</v>
      </c>
      <c r="I1177" t="s">
        <v>4403</v>
      </c>
      <c r="J1177" t="s">
        <v>723</v>
      </c>
    </row>
    <row r="1178" spans="1:10" x14ac:dyDescent="0.35">
      <c r="A1178" t="s">
        <v>4401</v>
      </c>
      <c r="B1178" t="s">
        <v>6828</v>
      </c>
      <c r="C1178" t="s">
        <v>4404</v>
      </c>
      <c r="D1178" s="7">
        <v>45904.313587962963</v>
      </c>
      <c r="E1178" t="s">
        <v>4406</v>
      </c>
      <c r="F1178" t="s">
        <v>11</v>
      </c>
      <c r="H1178">
        <v>5</v>
      </c>
      <c r="I1178" t="s">
        <v>4407</v>
      </c>
      <c r="J1178" t="s">
        <v>723</v>
      </c>
    </row>
    <row r="1179" spans="1:10" x14ac:dyDescent="0.35">
      <c r="A1179" t="s">
        <v>4405</v>
      </c>
      <c r="B1179" t="s">
        <v>6829</v>
      </c>
      <c r="C1179" t="s">
        <v>4408</v>
      </c>
      <c r="D1179" s="7">
        <v>45904.331643518519</v>
      </c>
      <c r="E1179" t="s">
        <v>4410</v>
      </c>
      <c r="F1179" t="s">
        <v>11</v>
      </c>
      <c r="H1179">
        <v>5</v>
      </c>
      <c r="I1179" t="s">
        <v>4411</v>
      </c>
      <c r="J1179" t="s">
        <v>723</v>
      </c>
    </row>
    <row r="1180" spans="1:10" x14ac:dyDescent="0.35">
      <c r="A1180" t="s">
        <v>4409</v>
      </c>
      <c r="B1180" t="s">
        <v>6830</v>
      </c>
      <c r="C1180" t="s">
        <v>4412</v>
      </c>
      <c r="D1180" s="7">
        <v>45904.525925925926</v>
      </c>
      <c r="E1180" t="s">
        <v>4414</v>
      </c>
      <c r="F1180" t="s">
        <v>11</v>
      </c>
      <c r="H1180">
        <v>5</v>
      </c>
      <c r="I1180" t="s">
        <v>4415</v>
      </c>
      <c r="J1180" t="s">
        <v>723</v>
      </c>
    </row>
    <row r="1181" spans="1:10" x14ac:dyDescent="0.35">
      <c r="A1181" t="s">
        <v>4413</v>
      </c>
      <c r="B1181" t="s">
        <v>6831</v>
      </c>
      <c r="C1181" t="s">
        <v>114</v>
      </c>
      <c r="D1181" s="7">
        <v>45904.601099537038</v>
      </c>
      <c r="E1181" t="s">
        <v>4417</v>
      </c>
      <c r="F1181" t="s">
        <v>11</v>
      </c>
      <c r="H1181">
        <v>5</v>
      </c>
      <c r="I1181" t="s">
        <v>4418</v>
      </c>
      <c r="J1181" t="s">
        <v>723</v>
      </c>
    </row>
    <row r="1182" spans="1:10" x14ac:dyDescent="0.35">
      <c r="A1182" t="s">
        <v>4416</v>
      </c>
      <c r="B1182" t="s">
        <v>6832</v>
      </c>
      <c r="C1182" t="s">
        <v>4419</v>
      </c>
      <c r="D1182" s="7">
        <v>45904.836770833332</v>
      </c>
      <c r="E1182" t="s">
        <v>4421</v>
      </c>
      <c r="F1182" t="s">
        <v>11</v>
      </c>
      <c r="G1182" t="s">
        <v>23</v>
      </c>
      <c r="H1182">
        <v>4</v>
      </c>
      <c r="I1182" t="s">
        <v>4422</v>
      </c>
      <c r="J1182" t="s">
        <v>723</v>
      </c>
    </row>
    <row r="1183" spans="1:10" x14ac:dyDescent="0.35">
      <c r="A1183" t="s">
        <v>4420</v>
      </c>
      <c r="B1183" t="s">
        <v>6833</v>
      </c>
      <c r="C1183" t="s">
        <v>4423</v>
      </c>
      <c r="D1183" s="7">
        <v>45904.875347222223</v>
      </c>
      <c r="E1183" t="s">
        <v>4425</v>
      </c>
      <c r="F1183" t="s">
        <v>11</v>
      </c>
      <c r="H1183">
        <v>5</v>
      </c>
      <c r="I1183" t="s">
        <v>4425</v>
      </c>
      <c r="J1183" t="s">
        <v>723</v>
      </c>
    </row>
    <row r="1184" spans="1:10" x14ac:dyDescent="0.35">
      <c r="A1184" t="s">
        <v>4424</v>
      </c>
      <c r="B1184" t="s">
        <v>6834</v>
      </c>
      <c r="C1184" t="s">
        <v>4426</v>
      </c>
      <c r="D1184" s="7">
        <v>45905.237858796296</v>
      </c>
      <c r="E1184" t="s">
        <v>4428</v>
      </c>
      <c r="F1184" t="s">
        <v>11</v>
      </c>
      <c r="H1184">
        <v>5</v>
      </c>
      <c r="I1184" t="s">
        <v>4429</v>
      </c>
      <c r="J1184" t="s">
        <v>723</v>
      </c>
    </row>
    <row r="1185" spans="1:10" x14ac:dyDescent="0.35">
      <c r="A1185" t="s">
        <v>4427</v>
      </c>
      <c r="B1185" t="s">
        <v>6835</v>
      </c>
      <c r="C1185" t="s">
        <v>4430</v>
      </c>
      <c r="D1185" s="7">
        <v>45905.430289351854</v>
      </c>
      <c r="E1185" t="s">
        <v>4432</v>
      </c>
      <c r="F1185" t="s">
        <v>11</v>
      </c>
      <c r="H1185">
        <v>5</v>
      </c>
      <c r="I1185" t="s">
        <v>4433</v>
      </c>
      <c r="J1185" t="s">
        <v>723</v>
      </c>
    </row>
    <row r="1186" spans="1:10" x14ac:dyDescent="0.35">
      <c r="A1186" t="s">
        <v>4431</v>
      </c>
      <c r="B1186" t="s">
        <v>6836</v>
      </c>
      <c r="C1186" t="s">
        <v>4434</v>
      </c>
      <c r="D1186" s="7">
        <v>45905.643136574072</v>
      </c>
      <c r="E1186" t="s">
        <v>4436</v>
      </c>
      <c r="F1186" t="s">
        <v>11</v>
      </c>
      <c r="H1186">
        <v>5</v>
      </c>
      <c r="I1186" t="s">
        <v>4437</v>
      </c>
      <c r="J1186" t="s">
        <v>723</v>
      </c>
    </row>
    <row r="1187" spans="1:10" x14ac:dyDescent="0.35">
      <c r="A1187" t="s">
        <v>4435</v>
      </c>
      <c r="B1187" t="s">
        <v>6837</v>
      </c>
      <c r="C1187" t="s">
        <v>4438</v>
      </c>
      <c r="D1187" s="7">
        <v>45905.723993055559</v>
      </c>
      <c r="E1187" t="s">
        <v>4440</v>
      </c>
      <c r="F1187" t="s">
        <v>11</v>
      </c>
      <c r="G1187" t="s">
        <v>23</v>
      </c>
      <c r="H1187">
        <v>5</v>
      </c>
      <c r="I1187" t="s">
        <v>4441</v>
      </c>
      <c r="J1187" t="s">
        <v>723</v>
      </c>
    </row>
    <row r="1188" spans="1:10" x14ac:dyDescent="0.35">
      <c r="A1188" t="s">
        <v>4439</v>
      </c>
      <c r="B1188" t="s">
        <v>6838</v>
      </c>
      <c r="C1188" t="s">
        <v>4442</v>
      </c>
      <c r="D1188" s="7">
        <v>45905.737581018519</v>
      </c>
      <c r="E1188" t="s">
        <v>4444</v>
      </c>
      <c r="F1188" t="s">
        <v>11</v>
      </c>
      <c r="H1188">
        <v>5</v>
      </c>
      <c r="I1188" t="s">
        <v>4445</v>
      </c>
      <c r="J1188" t="s">
        <v>723</v>
      </c>
    </row>
    <row r="1189" spans="1:10" x14ac:dyDescent="0.35">
      <c r="A1189" t="s">
        <v>4443</v>
      </c>
      <c r="B1189" t="s">
        <v>6839</v>
      </c>
      <c r="C1189" t="s">
        <v>4446</v>
      </c>
      <c r="D1189" s="7">
        <v>45906.139178240737</v>
      </c>
      <c r="E1189" t="s">
        <v>4448</v>
      </c>
      <c r="F1189" t="s">
        <v>11</v>
      </c>
      <c r="G1189">
        <v>425</v>
      </c>
      <c r="H1189">
        <v>5</v>
      </c>
      <c r="I1189" t="s">
        <v>4449</v>
      </c>
      <c r="J1189" t="s">
        <v>53</v>
      </c>
    </row>
    <row r="1190" spans="1:10" x14ac:dyDescent="0.35">
      <c r="A1190" t="s">
        <v>4447</v>
      </c>
      <c r="B1190" t="s">
        <v>6840</v>
      </c>
      <c r="C1190" t="s">
        <v>4450</v>
      </c>
      <c r="D1190" s="7">
        <v>45906.143368055556</v>
      </c>
      <c r="E1190" t="s">
        <v>4452</v>
      </c>
      <c r="F1190" t="s">
        <v>11</v>
      </c>
      <c r="G1190">
        <v>713</v>
      </c>
      <c r="H1190">
        <v>5</v>
      </c>
      <c r="I1190" t="s">
        <v>4453</v>
      </c>
      <c r="J1190" t="s">
        <v>53</v>
      </c>
    </row>
    <row r="1191" spans="1:10" x14ac:dyDescent="0.35">
      <c r="A1191" t="s">
        <v>4451</v>
      </c>
      <c r="B1191" t="s">
        <v>6841</v>
      </c>
      <c r="C1191" t="s">
        <v>4454</v>
      </c>
      <c r="D1191" s="7">
        <v>45906.328738425924</v>
      </c>
      <c r="E1191" t="s">
        <v>4456</v>
      </c>
      <c r="F1191" t="s">
        <v>11</v>
      </c>
      <c r="G1191">
        <v>15</v>
      </c>
      <c r="H1191">
        <v>4</v>
      </c>
      <c r="I1191" t="s">
        <v>4457</v>
      </c>
      <c r="J1191" t="s">
        <v>53</v>
      </c>
    </row>
    <row r="1192" spans="1:10" x14ac:dyDescent="0.35">
      <c r="A1192" t="s">
        <v>4455</v>
      </c>
      <c r="B1192" t="s">
        <v>6842</v>
      </c>
      <c r="C1192" t="s">
        <v>4458</v>
      </c>
      <c r="D1192" s="7">
        <v>45906.551249999997</v>
      </c>
      <c r="E1192" t="s">
        <v>4460</v>
      </c>
      <c r="F1192" t="s">
        <v>11</v>
      </c>
      <c r="G1192">
        <v>30</v>
      </c>
      <c r="H1192">
        <v>1</v>
      </c>
      <c r="I1192" t="s">
        <v>4461</v>
      </c>
      <c r="J1192" t="s">
        <v>53</v>
      </c>
    </row>
    <row r="1193" spans="1:10" x14ac:dyDescent="0.35">
      <c r="A1193" t="s">
        <v>4459</v>
      </c>
      <c r="B1193" t="s">
        <v>6843</v>
      </c>
      <c r="C1193" t="s">
        <v>4462</v>
      </c>
      <c r="D1193" s="7">
        <v>45906.924872685187</v>
      </c>
      <c r="E1193" t="s">
        <v>4464</v>
      </c>
      <c r="F1193" t="s">
        <v>11</v>
      </c>
      <c r="G1193" t="s">
        <v>23</v>
      </c>
      <c r="H1193">
        <v>3</v>
      </c>
      <c r="I1193" t="s">
        <v>4465</v>
      </c>
      <c r="J1193" t="s">
        <v>53</v>
      </c>
    </row>
    <row r="1194" spans="1:10" x14ac:dyDescent="0.35">
      <c r="A1194" t="s">
        <v>4463</v>
      </c>
      <c r="B1194" t="s">
        <v>6844</v>
      </c>
      <c r="C1194" t="s">
        <v>4466</v>
      </c>
      <c r="D1194" s="7">
        <v>45907.126793981479</v>
      </c>
      <c r="E1194" t="s">
        <v>4468</v>
      </c>
      <c r="F1194" t="s">
        <v>11</v>
      </c>
      <c r="G1194">
        <v>44</v>
      </c>
      <c r="H1194">
        <v>5</v>
      </c>
      <c r="I1194" t="s">
        <v>4469</v>
      </c>
      <c r="J1194" t="s">
        <v>53</v>
      </c>
    </row>
    <row r="1195" spans="1:10" x14ac:dyDescent="0.35">
      <c r="A1195" t="s">
        <v>4467</v>
      </c>
      <c r="B1195" t="s">
        <v>6845</v>
      </c>
      <c r="C1195" t="s">
        <v>4470</v>
      </c>
      <c r="D1195" s="7">
        <v>45907.619201388887</v>
      </c>
      <c r="E1195" t="s">
        <v>4472</v>
      </c>
      <c r="F1195" t="s">
        <v>11</v>
      </c>
      <c r="G1195">
        <v>124</v>
      </c>
      <c r="H1195">
        <v>2</v>
      </c>
      <c r="I1195" t="s">
        <v>4473</v>
      </c>
      <c r="J1195" t="s">
        <v>53</v>
      </c>
    </row>
    <row r="1196" spans="1:10" x14ac:dyDescent="0.35">
      <c r="A1196" t="s">
        <v>4471</v>
      </c>
      <c r="B1196" t="s">
        <v>6846</v>
      </c>
      <c r="C1196" t="s">
        <v>4474</v>
      </c>
      <c r="D1196" s="7">
        <v>45907.658900462964</v>
      </c>
      <c r="E1196" t="s">
        <v>4476</v>
      </c>
      <c r="F1196" t="s">
        <v>11</v>
      </c>
      <c r="G1196">
        <v>18</v>
      </c>
      <c r="H1196">
        <v>5</v>
      </c>
      <c r="I1196" t="s">
        <v>4477</v>
      </c>
      <c r="J1196" t="s">
        <v>53</v>
      </c>
    </row>
    <row r="1197" spans="1:10" x14ac:dyDescent="0.35">
      <c r="A1197" t="s">
        <v>4475</v>
      </c>
      <c r="B1197" t="s">
        <v>6847</v>
      </c>
      <c r="C1197" t="s">
        <v>4478</v>
      </c>
      <c r="D1197" s="7">
        <v>45908.687638888892</v>
      </c>
      <c r="E1197" t="s">
        <v>4480</v>
      </c>
      <c r="F1197" t="s">
        <v>11</v>
      </c>
      <c r="G1197">
        <v>3</v>
      </c>
      <c r="H1197">
        <v>4</v>
      </c>
      <c r="I1197" t="s">
        <v>4481</v>
      </c>
      <c r="J1197" t="s">
        <v>53</v>
      </c>
    </row>
    <row r="1198" spans="1:10" x14ac:dyDescent="0.35">
      <c r="A1198" t="s">
        <v>4479</v>
      </c>
      <c r="B1198" t="s">
        <v>6848</v>
      </c>
      <c r="C1198" t="s">
        <v>4482</v>
      </c>
      <c r="D1198" s="7">
        <v>45908.8437962963</v>
      </c>
      <c r="E1198" t="s">
        <v>4484</v>
      </c>
      <c r="F1198" t="s">
        <v>11</v>
      </c>
      <c r="G1198">
        <v>38</v>
      </c>
      <c r="H1198">
        <v>4</v>
      </c>
      <c r="I1198" t="s">
        <v>4485</v>
      </c>
      <c r="J1198" t="s">
        <v>53</v>
      </c>
    </row>
    <row r="1199" spans="1:10" x14ac:dyDescent="0.35">
      <c r="A1199" t="s">
        <v>4483</v>
      </c>
      <c r="B1199" t="s">
        <v>6849</v>
      </c>
      <c r="C1199" t="s">
        <v>4486</v>
      </c>
      <c r="D1199" s="7">
        <v>45908.951319444444</v>
      </c>
      <c r="E1199" t="s">
        <v>4488</v>
      </c>
      <c r="F1199" t="s">
        <v>11</v>
      </c>
      <c r="G1199">
        <v>10</v>
      </c>
      <c r="H1199">
        <v>3</v>
      </c>
      <c r="I1199" t="s">
        <v>4489</v>
      </c>
      <c r="J1199" t="s">
        <v>53</v>
      </c>
    </row>
    <row r="1200" spans="1:10" x14ac:dyDescent="0.35">
      <c r="A1200" t="s">
        <v>4487</v>
      </c>
      <c r="B1200" t="s">
        <v>6850</v>
      </c>
      <c r="C1200" t="s">
        <v>4490</v>
      </c>
      <c r="D1200" s="7">
        <v>45909.013796296298</v>
      </c>
      <c r="E1200" t="s">
        <v>4492</v>
      </c>
      <c r="F1200" t="s">
        <v>11</v>
      </c>
      <c r="G1200">
        <v>3</v>
      </c>
      <c r="H1200">
        <v>4</v>
      </c>
      <c r="I1200" t="s">
        <v>4493</v>
      </c>
      <c r="J1200" t="s">
        <v>53</v>
      </c>
    </row>
    <row r="1201" spans="1:10" x14ac:dyDescent="0.35">
      <c r="A1201" t="s">
        <v>4491</v>
      </c>
      <c r="B1201" t="s">
        <v>6851</v>
      </c>
      <c r="C1201" t="s">
        <v>4494</v>
      </c>
      <c r="D1201" s="7">
        <v>45909.480856481481</v>
      </c>
      <c r="E1201" t="s">
        <v>4496</v>
      </c>
      <c r="F1201" t="s">
        <v>11</v>
      </c>
      <c r="G1201">
        <v>185</v>
      </c>
      <c r="H1201">
        <v>4</v>
      </c>
      <c r="I1201" t="s">
        <v>4497</v>
      </c>
      <c r="J1201" t="s">
        <v>53</v>
      </c>
    </row>
    <row r="1202" spans="1:10" x14ac:dyDescent="0.35">
      <c r="A1202" t="s">
        <v>4495</v>
      </c>
      <c r="B1202" t="s">
        <v>6852</v>
      </c>
      <c r="C1202" t="s">
        <v>4498</v>
      </c>
      <c r="D1202" s="7">
        <v>45909.516377314816</v>
      </c>
      <c r="E1202" t="s">
        <v>4500</v>
      </c>
      <c r="F1202" t="s">
        <v>11</v>
      </c>
      <c r="G1202">
        <v>65</v>
      </c>
      <c r="H1202">
        <v>3</v>
      </c>
      <c r="I1202" t="s">
        <v>4501</v>
      </c>
      <c r="J1202" t="s">
        <v>53</v>
      </c>
    </row>
    <row r="1203" spans="1:10" x14ac:dyDescent="0.35">
      <c r="A1203" t="s">
        <v>4499</v>
      </c>
      <c r="B1203" t="s">
        <v>6853</v>
      </c>
      <c r="C1203" t="s">
        <v>4502</v>
      </c>
      <c r="D1203" s="7">
        <v>45909.545486111114</v>
      </c>
      <c r="E1203" t="s">
        <v>4504</v>
      </c>
      <c r="F1203" t="s">
        <v>11</v>
      </c>
      <c r="G1203">
        <v>7</v>
      </c>
      <c r="H1203">
        <v>4</v>
      </c>
      <c r="I1203" t="s">
        <v>4505</v>
      </c>
      <c r="J1203" t="s">
        <v>53</v>
      </c>
    </row>
    <row r="1204" spans="1:10" x14ac:dyDescent="0.35">
      <c r="A1204" t="s">
        <v>4503</v>
      </c>
      <c r="B1204" t="s">
        <v>6854</v>
      </c>
      <c r="C1204" t="s">
        <v>4506</v>
      </c>
      <c r="D1204" s="7">
        <v>45909.671979166669</v>
      </c>
      <c r="E1204" t="s">
        <v>4508</v>
      </c>
      <c r="F1204" t="s">
        <v>11</v>
      </c>
      <c r="G1204" t="s">
        <v>23</v>
      </c>
      <c r="H1204">
        <v>5</v>
      </c>
      <c r="I1204" t="s">
        <v>4509</v>
      </c>
      <c r="J1204" t="s">
        <v>53</v>
      </c>
    </row>
    <row r="1205" spans="1:10" x14ac:dyDescent="0.35">
      <c r="A1205" t="s">
        <v>4507</v>
      </c>
      <c r="B1205" t="s">
        <v>6855</v>
      </c>
      <c r="C1205" t="s">
        <v>4510</v>
      </c>
      <c r="D1205" s="7">
        <v>45910.371516203704</v>
      </c>
      <c r="E1205" t="s">
        <v>4512</v>
      </c>
      <c r="F1205" t="s">
        <v>11</v>
      </c>
      <c r="G1205">
        <v>11</v>
      </c>
      <c r="H1205">
        <v>4</v>
      </c>
      <c r="I1205" t="s">
        <v>4513</v>
      </c>
      <c r="J1205" t="s">
        <v>53</v>
      </c>
    </row>
    <row r="1206" spans="1:10" x14ac:dyDescent="0.35">
      <c r="A1206" t="s">
        <v>4511</v>
      </c>
      <c r="B1206" t="s">
        <v>6856</v>
      </c>
      <c r="C1206" t="s">
        <v>4514</v>
      </c>
      <c r="D1206" s="7">
        <v>45910.387604166666</v>
      </c>
      <c r="E1206" t="s">
        <v>4516</v>
      </c>
      <c r="F1206" t="s">
        <v>11</v>
      </c>
      <c r="H1206">
        <v>4</v>
      </c>
      <c r="I1206" t="s">
        <v>4517</v>
      </c>
      <c r="J1206" t="s">
        <v>53</v>
      </c>
    </row>
    <row r="1207" spans="1:10" x14ac:dyDescent="0.35">
      <c r="A1207" t="s">
        <v>4515</v>
      </c>
      <c r="B1207" t="s">
        <v>6857</v>
      </c>
      <c r="C1207" t="s">
        <v>4518</v>
      </c>
      <c r="D1207" s="7">
        <v>45910.390081018515</v>
      </c>
      <c r="E1207" t="s">
        <v>4520</v>
      </c>
      <c r="F1207" t="s">
        <v>11</v>
      </c>
      <c r="H1207">
        <v>4</v>
      </c>
      <c r="I1207" t="s">
        <v>4521</v>
      </c>
      <c r="J1207" t="s">
        <v>53</v>
      </c>
    </row>
    <row r="1208" spans="1:10" x14ac:dyDescent="0.35">
      <c r="A1208" t="s">
        <v>4519</v>
      </c>
      <c r="B1208" t="s">
        <v>6858</v>
      </c>
      <c r="C1208" t="s">
        <v>4522</v>
      </c>
      <c r="D1208" s="7">
        <v>45910.490914351853</v>
      </c>
      <c r="E1208" t="s">
        <v>4524</v>
      </c>
      <c r="F1208" t="s">
        <v>11</v>
      </c>
      <c r="G1208">
        <v>39</v>
      </c>
      <c r="H1208">
        <v>3</v>
      </c>
      <c r="I1208" t="s">
        <v>4525</v>
      </c>
      <c r="J1208" t="s">
        <v>53</v>
      </c>
    </row>
    <row r="1209" spans="1:10" x14ac:dyDescent="0.35">
      <c r="A1209" t="s">
        <v>4523</v>
      </c>
      <c r="B1209" t="s">
        <v>6859</v>
      </c>
      <c r="C1209" t="s">
        <v>4526</v>
      </c>
      <c r="D1209" s="7">
        <v>45910.612604166665</v>
      </c>
      <c r="E1209" t="s">
        <v>4528</v>
      </c>
      <c r="F1209" t="s">
        <v>11</v>
      </c>
      <c r="G1209">
        <v>8</v>
      </c>
      <c r="H1209">
        <v>3</v>
      </c>
      <c r="I1209" t="s">
        <v>4529</v>
      </c>
      <c r="J1209" t="s">
        <v>53</v>
      </c>
    </row>
    <row r="1210" spans="1:10" x14ac:dyDescent="0.35">
      <c r="A1210" t="s">
        <v>4527</v>
      </c>
      <c r="B1210" t="s">
        <v>6860</v>
      </c>
      <c r="C1210" t="s">
        <v>4530</v>
      </c>
      <c r="D1210" s="7">
        <v>45911.021180555559</v>
      </c>
      <c r="E1210" t="s">
        <v>4532</v>
      </c>
      <c r="F1210" t="s">
        <v>11</v>
      </c>
      <c r="G1210">
        <v>17</v>
      </c>
      <c r="H1210">
        <v>3</v>
      </c>
      <c r="I1210" t="s">
        <v>4533</v>
      </c>
      <c r="J1210" t="s">
        <v>53</v>
      </c>
    </row>
    <row r="1211" spans="1:10" x14ac:dyDescent="0.35">
      <c r="A1211" t="s">
        <v>4531</v>
      </c>
      <c r="B1211" t="s">
        <v>6861</v>
      </c>
      <c r="C1211" t="s">
        <v>4534</v>
      </c>
      <c r="D1211" s="7">
        <v>45911.116400462961</v>
      </c>
      <c r="E1211" t="s">
        <v>4536</v>
      </c>
      <c r="F1211" t="s">
        <v>11</v>
      </c>
      <c r="G1211">
        <v>2</v>
      </c>
      <c r="H1211">
        <v>3</v>
      </c>
      <c r="I1211" t="s">
        <v>4537</v>
      </c>
      <c r="J1211" t="s">
        <v>53</v>
      </c>
    </row>
    <row r="1212" spans="1:10" x14ac:dyDescent="0.35">
      <c r="A1212" t="s">
        <v>4535</v>
      </c>
      <c r="B1212" t="s">
        <v>6862</v>
      </c>
      <c r="C1212" t="s">
        <v>4538</v>
      </c>
      <c r="D1212" s="7">
        <v>45911.2190625</v>
      </c>
      <c r="E1212" t="s">
        <v>4540</v>
      </c>
      <c r="F1212" t="s">
        <v>11</v>
      </c>
      <c r="G1212">
        <v>7</v>
      </c>
      <c r="H1212">
        <v>3</v>
      </c>
      <c r="I1212" t="s">
        <v>4541</v>
      </c>
      <c r="J1212" t="s">
        <v>53</v>
      </c>
    </row>
    <row r="1213" spans="1:10" x14ac:dyDescent="0.35">
      <c r="A1213" t="s">
        <v>4539</v>
      </c>
      <c r="B1213" t="s">
        <v>6863</v>
      </c>
      <c r="C1213" t="s">
        <v>4542</v>
      </c>
      <c r="D1213" s="7">
        <v>45911.267951388887</v>
      </c>
      <c r="E1213" t="s">
        <v>4544</v>
      </c>
      <c r="F1213" t="s">
        <v>11</v>
      </c>
      <c r="G1213">
        <v>2</v>
      </c>
      <c r="H1213">
        <v>3</v>
      </c>
      <c r="I1213" t="s">
        <v>4545</v>
      </c>
      <c r="J1213" t="s">
        <v>53</v>
      </c>
    </row>
    <row r="1214" spans="1:10" x14ac:dyDescent="0.35">
      <c r="A1214" t="s">
        <v>4543</v>
      </c>
      <c r="B1214" t="s">
        <v>6864</v>
      </c>
      <c r="C1214" t="s">
        <v>4546</v>
      </c>
      <c r="D1214" s="7">
        <v>45911.776932870373</v>
      </c>
      <c r="E1214" t="s">
        <v>4548</v>
      </c>
      <c r="F1214" t="s">
        <v>11</v>
      </c>
      <c r="H1214">
        <v>4</v>
      </c>
      <c r="I1214" t="s">
        <v>4549</v>
      </c>
      <c r="J1214" t="s">
        <v>53</v>
      </c>
    </row>
    <row r="1215" spans="1:10" x14ac:dyDescent="0.35">
      <c r="A1215" t="s">
        <v>4547</v>
      </c>
      <c r="B1215" t="s">
        <v>6865</v>
      </c>
      <c r="C1215" t="s">
        <v>4550</v>
      </c>
      <c r="D1215" s="7">
        <v>45911.979201388887</v>
      </c>
      <c r="E1215" t="s">
        <v>4552</v>
      </c>
      <c r="F1215" t="s">
        <v>11</v>
      </c>
      <c r="G1215">
        <v>9</v>
      </c>
      <c r="H1215">
        <v>4</v>
      </c>
      <c r="I1215" t="s">
        <v>4553</v>
      </c>
      <c r="J1215" t="s">
        <v>53</v>
      </c>
    </row>
    <row r="1216" spans="1:10" x14ac:dyDescent="0.35">
      <c r="A1216" t="s">
        <v>4551</v>
      </c>
      <c r="B1216" t="s">
        <v>6866</v>
      </c>
      <c r="C1216" t="s">
        <v>4554</v>
      </c>
      <c r="D1216" s="7">
        <v>45912.262442129628</v>
      </c>
      <c r="E1216" t="s">
        <v>4556</v>
      </c>
      <c r="F1216" t="s">
        <v>11</v>
      </c>
      <c r="G1216">
        <v>16</v>
      </c>
      <c r="H1216">
        <v>3</v>
      </c>
      <c r="I1216" t="s">
        <v>4557</v>
      </c>
      <c r="J1216" t="s">
        <v>53</v>
      </c>
    </row>
    <row r="1217" spans="1:10" x14ac:dyDescent="0.35">
      <c r="A1217" t="s">
        <v>4555</v>
      </c>
      <c r="B1217" t="s">
        <v>6867</v>
      </c>
      <c r="C1217" t="s">
        <v>4558</v>
      </c>
      <c r="D1217" s="7">
        <v>45912.29184027778</v>
      </c>
      <c r="E1217" t="s">
        <v>4560</v>
      </c>
      <c r="F1217" t="s">
        <v>11</v>
      </c>
      <c r="H1217">
        <v>5</v>
      </c>
      <c r="I1217" t="s">
        <v>4561</v>
      </c>
      <c r="J1217" t="s">
        <v>53</v>
      </c>
    </row>
    <row r="1218" spans="1:10" x14ac:dyDescent="0.35">
      <c r="A1218" t="s">
        <v>4559</v>
      </c>
      <c r="B1218" t="s">
        <v>6868</v>
      </c>
      <c r="C1218" t="s">
        <v>4562</v>
      </c>
      <c r="D1218" s="7">
        <v>45912.547129629631</v>
      </c>
      <c r="E1218" t="s">
        <v>4564</v>
      </c>
      <c r="F1218" t="s">
        <v>11</v>
      </c>
      <c r="G1218">
        <v>10</v>
      </c>
      <c r="H1218">
        <v>3</v>
      </c>
      <c r="I1218" t="s">
        <v>4565</v>
      </c>
      <c r="J1218" t="s">
        <v>53</v>
      </c>
    </row>
    <row r="1219" spans="1:10" x14ac:dyDescent="0.35">
      <c r="A1219" t="s">
        <v>4563</v>
      </c>
      <c r="B1219" t="s">
        <v>6869</v>
      </c>
      <c r="C1219" t="s">
        <v>4566</v>
      </c>
      <c r="D1219" s="7">
        <v>45912.78765046296</v>
      </c>
      <c r="E1219" t="s">
        <v>4568</v>
      </c>
      <c r="F1219" t="s">
        <v>11</v>
      </c>
      <c r="H1219">
        <v>4</v>
      </c>
      <c r="I1219" t="s">
        <v>4569</v>
      </c>
      <c r="J1219" t="s">
        <v>53</v>
      </c>
    </row>
    <row r="1220" spans="1:10" x14ac:dyDescent="0.35">
      <c r="A1220" t="s">
        <v>4567</v>
      </c>
      <c r="B1220" t="s">
        <v>6870</v>
      </c>
      <c r="C1220" t="s">
        <v>4570</v>
      </c>
      <c r="D1220" s="7">
        <v>45913.298414351855</v>
      </c>
      <c r="E1220" t="s">
        <v>4572</v>
      </c>
      <c r="F1220" t="s">
        <v>11</v>
      </c>
      <c r="H1220">
        <v>4</v>
      </c>
      <c r="I1220" t="s">
        <v>4573</v>
      </c>
      <c r="J1220" t="s">
        <v>53</v>
      </c>
    </row>
    <row r="1221" spans="1:10" x14ac:dyDescent="0.35">
      <c r="A1221" t="s">
        <v>4571</v>
      </c>
      <c r="B1221" t="s">
        <v>6871</v>
      </c>
      <c r="C1221" t="s">
        <v>4574</v>
      </c>
      <c r="D1221" s="7">
        <v>45913.409953703704</v>
      </c>
      <c r="E1221" t="s">
        <v>4576</v>
      </c>
      <c r="F1221" t="s">
        <v>11</v>
      </c>
      <c r="H1221">
        <v>3</v>
      </c>
      <c r="I1221" t="s">
        <v>4577</v>
      </c>
      <c r="J1221" t="s">
        <v>53</v>
      </c>
    </row>
    <row r="1222" spans="1:10" x14ac:dyDescent="0.35">
      <c r="A1222" t="s">
        <v>4575</v>
      </c>
      <c r="B1222" t="s">
        <v>6872</v>
      </c>
      <c r="C1222" t="s">
        <v>4578</v>
      </c>
      <c r="D1222" s="7">
        <v>45913.631099537037</v>
      </c>
      <c r="E1222" t="s">
        <v>4580</v>
      </c>
      <c r="F1222" t="s">
        <v>11</v>
      </c>
      <c r="G1222" t="s">
        <v>23</v>
      </c>
      <c r="H1222">
        <v>4</v>
      </c>
      <c r="I1222" t="s">
        <v>4581</v>
      </c>
      <c r="J1222" t="s">
        <v>53</v>
      </c>
    </row>
    <row r="1223" spans="1:10" x14ac:dyDescent="0.35">
      <c r="A1223" t="s">
        <v>4579</v>
      </c>
      <c r="B1223" t="s">
        <v>6873</v>
      </c>
      <c r="C1223" t="s">
        <v>4582</v>
      </c>
      <c r="D1223" s="7">
        <v>45913.872245370374</v>
      </c>
      <c r="E1223" t="s">
        <v>4584</v>
      </c>
      <c r="F1223" t="s">
        <v>11</v>
      </c>
      <c r="G1223">
        <v>2</v>
      </c>
      <c r="H1223">
        <v>5</v>
      </c>
      <c r="I1223" t="s">
        <v>4585</v>
      </c>
      <c r="J1223" t="s">
        <v>53</v>
      </c>
    </row>
    <row r="1224" spans="1:10" x14ac:dyDescent="0.35">
      <c r="A1224" t="s">
        <v>4583</v>
      </c>
      <c r="B1224" t="s">
        <v>6874</v>
      </c>
      <c r="C1224" t="s">
        <v>4586</v>
      </c>
      <c r="D1224" s="7">
        <v>45913.923506944448</v>
      </c>
      <c r="E1224" t="s">
        <v>4588</v>
      </c>
      <c r="F1224" t="s">
        <v>11</v>
      </c>
      <c r="G1224">
        <v>56</v>
      </c>
      <c r="H1224">
        <v>3</v>
      </c>
      <c r="I1224" t="s">
        <v>4589</v>
      </c>
      <c r="J1224" t="s">
        <v>53</v>
      </c>
    </row>
    <row r="1225" spans="1:10" x14ac:dyDescent="0.35">
      <c r="A1225" t="s">
        <v>4587</v>
      </c>
      <c r="B1225" t="s">
        <v>6875</v>
      </c>
      <c r="C1225" t="s">
        <v>4590</v>
      </c>
      <c r="D1225" s="7">
        <v>45914.000717592593</v>
      </c>
      <c r="E1225" t="s">
        <v>4592</v>
      </c>
      <c r="F1225" t="s">
        <v>11</v>
      </c>
      <c r="G1225" t="s">
        <v>23</v>
      </c>
      <c r="H1225">
        <v>3</v>
      </c>
      <c r="I1225" t="s">
        <v>4593</v>
      </c>
      <c r="J1225" t="s">
        <v>53</v>
      </c>
    </row>
    <row r="1226" spans="1:10" x14ac:dyDescent="0.35">
      <c r="A1226" t="s">
        <v>4591</v>
      </c>
      <c r="B1226" t="s">
        <v>6876</v>
      </c>
      <c r="C1226" t="s">
        <v>4594</v>
      </c>
      <c r="D1226" s="7">
        <v>45914.221805555557</v>
      </c>
      <c r="E1226" t="s">
        <v>4596</v>
      </c>
      <c r="F1226" t="s">
        <v>11</v>
      </c>
      <c r="G1226">
        <v>182</v>
      </c>
      <c r="H1226">
        <v>5</v>
      </c>
      <c r="I1226" t="s">
        <v>4597</v>
      </c>
      <c r="J1226" t="s">
        <v>53</v>
      </c>
    </row>
    <row r="1227" spans="1:10" x14ac:dyDescent="0.35">
      <c r="A1227" t="s">
        <v>4595</v>
      </c>
      <c r="B1227" t="s">
        <v>6877</v>
      </c>
      <c r="C1227" t="s">
        <v>4598</v>
      </c>
      <c r="D1227" s="7">
        <v>45914.295567129629</v>
      </c>
      <c r="E1227" t="s">
        <v>4600</v>
      </c>
      <c r="F1227" t="s">
        <v>11</v>
      </c>
      <c r="G1227" t="s">
        <v>23</v>
      </c>
      <c r="H1227">
        <v>5</v>
      </c>
      <c r="I1227" t="s">
        <v>4601</v>
      </c>
      <c r="J1227" t="s">
        <v>53</v>
      </c>
    </row>
    <row r="1228" spans="1:10" x14ac:dyDescent="0.35">
      <c r="A1228" t="s">
        <v>4599</v>
      </c>
      <c r="B1228" t="s">
        <v>6878</v>
      </c>
      <c r="C1228" t="s">
        <v>4602</v>
      </c>
      <c r="D1228" s="7">
        <v>45914.331458333334</v>
      </c>
      <c r="E1228" t="s">
        <v>4604</v>
      </c>
      <c r="F1228" t="s">
        <v>11</v>
      </c>
      <c r="H1228">
        <v>5</v>
      </c>
      <c r="I1228" t="s">
        <v>4605</v>
      </c>
      <c r="J1228" t="s">
        <v>53</v>
      </c>
    </row>
    <row r="1229" spans="1:10" x14ac:dyDescent="0.35">
      <c r="A1229" t="s">
        <v>4603</v>
      </c>
      <c r="B1229" t="s">
        <v>6879</v>
      </c>
      <c r="C1229" t="s">
        <v>4606</v>
      </c>
      <c r="D1229" s="7">
        <v>45914.484849537039</v>
      </c>
      <c r="E1229" t="s">
        <v>1955</v>
      </c>
      <c r="F1229" t="s">
        <v>11</v>
      </c>
      <c r="G1229">
        <v>41</v>
      </c>
      <c r="H1229">
        <v>4</v>
      </c>
      <c r="I1229" t="s">
        <v>4608</v>
      </c>
      <c r="J1229" t="s">
        <v>53</v>
      </c>
    </row>
    <row r="1230" spans="1:10" x14ac:dyDescent="0.35">
      <c r="A1230" t="s">
        <v>4607</v>
      </c>
      <c r="B1230" t="s">
        <v>6880</v>
      </c>
      <c r="C1230" t="s">
        <v>4609</v>
      </c>
      <c r="D1230" s="7">
        <v>45914.778020833335</v>
      </c>
      <c r="E1230" t="s">
        <v>4611</v>
      </c>
      <c r="F1230" t="s">
        <v>11</v>
      </c>
      <c r="G1230">
        <v>3</v>
      </c>
      <c r="H1230">
        <v>3</v>
      </c>
      <c r="I1230" t="s">
        <v>4612</v>
      </c>
      <c r="J1230" t="s">
        <v>53</v>
      </c>
    </row>
    <row r="1231" spans="1:10" x14ac:dyDescent="0.35">
      <c r="A1231" t="s">
        <v>4610</v>
      </c>
      <c r="B1231" t="s">
        <v>6881</v>
      </c>
      <c r="C1231" t="s">
        <v>4613</v>
      </c>
      <c r="D1231" s="7">
        <v>45914.809201388889</v>
      </c>
      <c r="E1231" t="s">
        <v>4615</v>
      </c>
      <c r="F1231" t="s">
        <v>11</v>
      </c>
      <c r="G1231">
        <v>19</v>
      </c>
      <c r="H1231">
        <v>3</v>
      </c>
      <c r="I1231" t="s">
        <v>4616</v>
      </c>
      <c r="J1231" t="s">
        <v>53</v>
      </c>
    </row>
    <row r="1232" spans="1:10" x14ac:dyDescent="0.35">
      <c r="A1232" t="s">
        <v>4614</v>
      </c>
      <c r="B1232" t="s">
        <v>6882</v>
      </c>
      <c r="C1232" t="s">
        <v>4617</v>
      </c>
      <c r="D1232" s="7">
        <v>45914.909398148149</v>
      </c>
      <c r="E1232" t="s">
        <v>4619</v>
      </c>
      <c r="F1232" t="s">
        <v>11</v>
      </c>
      <c r="G1232">
        <v>55</v>
      </c>
      <c r="H1232">
        <v>1</v>
      </c>
      <c r="I1232" t="s">
        <v>4620</v>
      </c>
      <c r="J1232" t="s">
        <v>53</v>
      </c>
    </row>
    <row r="1233" spans="1:10" x14ac:dyDescent="0.35">
      <c r="A1233" t="s">
        <v>4618</v>
      </c>
      <c r="B1233" t="s">
        <v>6883</v>
      </c>
      <c r="C1233" t="s">
        <v>4621</v>
      </c>
      <c r="D1233" s="7">
        <v>45915.045312499999</v>
      </c>
      <c r="E1233" t="s">
        <v>4623</v>
      </c>
      <c r="F1233" t="s">
        <v>11</v>
      </c>
      <c r="H1233">
        <v>4</v>
      </c>
      <c r="I1233" t="s">
        <v>4624</v>
      </c>
      <c r="J1233" t="s">
        <v>53</v>
      </c>
    </row>
    <row r="1234" spans="1:10" x14ac:dyDescent="0.35">
      <c r="A1234" t="s">
        <v>4622</v>
      </c>
      <c r="B1234" t="s">
        <v>6884</v>
      </c>
      <c r="C1234" t="s">
        <v>4625</v>
      </c>
      <c r="D1234" s="7">
        <v>45915.321921296294</v>
      </c>
      <c r="E1234" t="s">
        <v>4627</v>
      </c>
      <c r="F1234" t="s">
        <v>11</v>
      </c>
      <c r="G1234" t="s">
        <v>23</v>
      </c>
      <c r="H1234">
        <v>4</v>
      </c>
      <c r="I1234" t="s">
        <v>4627</v>
      </c>
      <c r="J1234" t="s">
        <v>53</v>
      </c>
    </row>
    <row r="1235" spans="1:10" x14ac:dyDescent="0.35">
      <c r="A1235" t="s">
        <v>4626</v>
      </c>
      <c r="B1235" t="s">
        <v>6885</v>
      </c>
      <c r="C1235" t="s">
        <v>4628</v>
      </c>
      <c r="D1235" s="7">
        <v>45915.483564814815</v>
      </c>
      <c r="E1235" t="s">
        <v>4630</v>
      </c>
      <c r="F1235" t="s">
        <v>11</v>
      </c>
      <c r="G1235" t="s">
        <v>23</v>
      </c>
      <c r="H1235">
        <v>3</v>
      </c>
      <c r="I1235" t="s">
        <v>4631</v>
      </c>
      <c r="J1235" t="s">
        <v>53</v>
      </c>
    </row>
    <row r="1236" spans="1:10" x14ac:dyDescent="0.35">
      <c r="A1236" t="s">
        <v>4629</v>
      </c>
      <c r="B1236" t="s">
        <v>6886</v>
      </c>
      <c r="C1236" t="s">
        <v>4632</v>
      </c>
      <c r="D1236" s="7">
        <v>45915.634131944447</v>
      </c>
      <c r="E1236" t="s">
        <v>4634</v>
      </c>
      <c r="F1236" t="s">
        <v>11</v>
      </c>
      <c r="G1236">
        <v>27</v>
      </c>
      <c r="H1236">
        <v>5</v>
      </c>
      <c r="I1236" t="s">
        <v>4635</v>
      </c>
      <c r="J1236" t="s">
        <v>53</v>
      </c>
    </row>
    <row r="1237" spans="1:10" x14ac:dyDescent="0.35">
      <c r="A1237" t="s">
        <v>4633</v>
      </c>
      <c r="B1237" t="s">
        <v>6887</v>
      </c>
      <c r="C1237" t="s">
        <v>4636</v>
      </c>
      <c r="D1237" s="7">
        <v>45915.634618055556</v>
      </c>
      <c r="E1237" t="s">
        <v>4638</v>
      </c>
      <c r="F1237" t="s">
        <v>11</v>
      </c>
      <c r="H1237">
        <v>3</v>
      </c>
      <c r="I1237" t="s">
        <v>4639</v>
      </c>
      <c r="J1237" t="s">
        <v>53</v>
      </c>
    </row>
    <row r="1238" spans="1:10" x14ac:dyDescent="0.35">
      <c r="A1238" t="s">
        <v>4637</v>
      </c>
      <c r="B1238" t="s">
        <v>6888</v>
      </c>
      <c r="C1238" t="s">
        <v>4640</v>
      </c>
      <c r="D1238" s="7">
        <v>45915.751168981478</v>
      </c>
      <c r="E1238" t="s">
        <v>4642</v>
      </c>
      <c r="F1238" t="s">
        <v>11</v>
      </c>
      <c r="H1238">
        <v>3</v>
      </c>
      <c r="I1238" t="s">
        <v>4643</v>
      </c>
      <c r="J1238" t="s">
        <v>53</v>
      </c>
    </row>
    <row r="1239" spans="1:10" x14ac:dyDescent="0.35">
      <c r="A1239" t="s">
        <v>4641</v>
      </c>
      <c r="B1239" t="s">
        <v>6889</v>
      </c>
      <c r="C1239" t="s">
        <v>4644</v>
      </c>
      <c r="D1239" s="7">
        <v>45915.815254629626</v>
      </c>
      <c r="E1239" t="s">
        <v>4646</v>
      </c>
      <c r="F1239" t="s">
        <v>11</v>
      </c>
      <c r="H1239">
        <v>5</v>
      </c>
      <c r="I1239" t="s">
        <v>4647</v>
      </c>
      <c r="J1239" t="s">
        <v>210</v>
      </c>
    </row>
    <row r="1240" spans="1:10" x14ac:dyDescent="0.35">
      <c r="A1240" t="s">
        <v>4645</v>
      </c>
      <c r="B1240" t="s">
        <v>6890</v>
      </c>
      <c r="C1240" t="s">
        <v>4648</v>
      </c>
      <c r="D1240" s="7">
        <v>45915.856493055559</v>
      </c>
      <c r="E1240" t="s">
        <v>4650</v>
      </c>
      <c r="F1240" t="s">
        <v>11</v>
      </c>
      <c r="H1240">
        <v>5</v>
      </c>
      <c r="I1240" t="s">
        <v>4651</v>
      </c>
      <c r="J1240" t="s">
        <v>210</v>
      </c>
    </row>
    <row r="1241" spans="1:10" x14ac:dyDescent="0.35">
      <c r="A1241" t="s">
        <v>4649</v>
      </c>
      <c r="B1241" t="s">
        <v>6891</v>
      </c>
      <c r="C1241" t="s">
        <v>4652</v>
      </c>
      <c r="D1241" s="7">
        <v>45915.964328703703</v>
      </c>
      <c r="E1241" t="s">
        <v>4654</v>
      </c>
      <c r="F1241" t="s">
        <v>11</v>
      </c>
      <c r="H1241">
        <v>5</v>
      </c>
      <c r="I1241" t="s">
        <v>4655</v>
      </c>
      <c r="J1241" t="s">
        <v>210</v>
      </c>
    </row>
    <row r="1242" spans="1:10" x14ac:dyDescent="0.35">
      <c r="A1242" t="s">
        <v>4653</v>
      </c>
      <c r="B1242" t="s">
        <v>6892</v>
      </c>
      <c r="C1242" t="s">
        <v>4656</v>
      </c>
      <c r="D1242" s="7">
        <v>45916.232974537037</v>
      </c>
      <c r="E1242" t="s">
        <v>4658</v>
      </c>
      <c r="F1242" t="s">
        <v>11</v>
      </c>
      <c r="H1242">
        <v>5</v>
      </c>
      <c r="I1242" t="s">
        <v>4659</v>
      </c>
      <c r="J1242" t="s">
        <v>210</v>
      </c>
    </row>
    <row r="1243" spans="1:10" x14ac:dyDescent="0.35">
      <c r="A1243" t="s">
        <v>4657</v>
      </c>
      <c r="B1243" t="s">
        <v>6893</v>
      </c>
      <c r="C1243" t="s">
        <v>4660</v>
      </c>
      <c r="D1243" s="7">
        <v>45916.975243055553</v>
      </c>
      <c r="E1243" t="s">
        <v>4662</v>
      </c>
      <c r="F1243" t="s">
        <v>11</v>
      </c>
      <c r="H1243">
        <v>5</v>
      </c>
      <c r="I1243" t="s">
        <v>4663</v>
      </c>
      <c r="J1243" t="s">
        <v>210</v>
      </c>
    </row>
    <row r="1244" spans="1:10" x14ac:dyDescent="0.35">
      <c r="A1244" t="s">
        <v>4661</v>
      </c>
      <c r="B1244" t="s">
        <v>6894</v>
      </c>
      <c r="C1244" t="s">
        <v>4664</v>
      </c>
      <c r="D1244" s="7">
        <v>45916.995509259257</v>
      </c>
      <c r="E1244" t="s">
        <v>4666</v>
      </c>
      <c r="F1244" t="s">
        <v>11</v>
      </c>
      <c r="H1244">
        <v>5</v>
      </c>
      <c r="I1244" t="s">
        <v>4667</v>
      </c>
      <c r="J1244" t="s">
        <v>210</v>
      </c>
    </row>
    <row r="1245" spans="1:10" x14ac:dyDescent="0.35">
      <c r="A1245" t="s">
        <v>4665</v>
      </c>
      <c r="B1245" t="s">
        <v>6895</v>
      </c>
      <c r="C1245" t="s">
        <v>4668</v>
      </c>
      <c r="D1245" s="7">
        <v>45917.011238425926</v>
      </c>
      <c r="E1245" t="s">
        <v>4670</v>
      </c>
      <c r="F1245" t="s">
        <v>11</v>
      </c>
      <c r="H1245">
        <v>5</v>
      </c>
      <c r="I1245" t="s">
        <v>4671</v>
      </c>
      <c r="J1245" t="s">
        <v>210</v>
      </c>
    </row>
    <row r="1246" spans="1:10" x14ac:dyDescent="0.35">
      <c r="A1246" t="s">
        <v>4669</v>
      </c>
      <c r="B1246" t="s">
        <v>6896</v>
      </c>
      <c r="C1246" t="s">
        <v>4672</v>
      </c>
      <c r="D1246" s="7">
        <v>45917.261469907404</v>
      </c>
      <c r="E1246" t="s">
        <v>4674</v>
      </c>
      <c r="F1246" t="s">
        <v>11</v>
      </c>
      <c r="H1246">
        <v>5</v>
      </c>
      <c r="I1246" t="s">
        <v>4675</v>
      </c>
      <c r="J1246" t="s">
        <v>210</v>
      </c>
    </row>
    <row r="1247" spans="1:10" x14ac:dyDescent="0.35">
      <c r="A1247" t="s">
        <v>4673</v>
      </c>
      <c r="B1247" t="s">
        <v>6897</v>
      </c>
      <c r="C1247" t="s">
        <v>4676</v>
      </c>
      <c r="D1247" s="7">
        <v>45917.372337962966</v>
      </c>
      <c r="E1247" t="s">
        <v>4678</v>
      </c>
      <c r="F1247" t="s">
        <v>11</v>
      </c>
      <c r="H1247">
        <v>5</v>
      </c>
      <c r="I1247" t="s">
        <v>4679</v>
      </c>
      <c r="J1247" t="s">
        <v>210</v>
      </c>
    </row>
    <row r="1248" spans="1:10" x14ac:dyDescent="0.35">
      <c r="A1248" t="s">
        <v>4677</v>
      </c>
      <c r="B1248" t="s">
        <v>6898</v>
      </c>
      <c r="C1248" t="s">
        <v>4680</v>
      </c>
      <c r="D1248" s="7">
        <v>45917.498657407406</v>
      </c>
      <c r="E1248" t="s">
        <v>4682</v>
      </c>
      <c r="F1248" t="s">
        <v>11</v>
      </c>
      <c r="H1248">
        <v>5</v>
      </c>
      <c r="I1248" t="s">
        <v>4683</v>
      </c>
      <c r="J1248" t="s">
        <v>210</v>
      </c>
    </row>
    <row r="1249" spans="1:10" x14ac:dyDescent="0.35">
      <c r="A1249" t="s">
        <v>4681</v>
      </c>
      <c r="B1249" t="s">
        <v>6899</v>
      </c>
      <c r="C1249" t="s">
        <v>4684</v>
      </c>
      <c r="D1249" s="7">
        <v>45917.764745370368</v>
      </c>
      <c r="E1249" t="s">
        <v>4686</v>
      </c>
      <c r="F1249" t="s">
        <v>11</v>
      </c>
      <c r="H1249">
        <v>5</v>
      </c>
      <c r="I1249" t="s">
        <v>4687</v>
      </c>
      <c r="J1249" t="s">
        <v>210</v>
      </c>
    </row>
    <row r="1250" spans="1:10" x14ac:dyDescent="0.35">
      <c r="A1250" t="s">
        <v>4685</v>
      </c>
      <c r="B1250" t="s">
        <v>6900</v>
      </c>
      <c r="C1250" t="s">
        <v>4688</v>
      </c>
      <c r="D1250" s="7">
        <v>45917.805196759262</v>
      </c>
      <c r="E1250" t="s">
        <v>4690</v>
      </c>
      <c r="F1250" t="s">
        <v>11</v>
      </c>
      <c r="H1250">
        <v>5</v>
      </c>
      <c r="I1250" t="s">
        <v>4691</v>
      </c>
      <c r="J1250" t="s">
        <v>210</v>
      </c>
    </row>
    <row r="1251" spans="1:10" x14ac:dyDescent="0.35">
      <c r="A1251" t="s">
        <v>4689</v>
      </c>
      <c r="B1251" t="s">
        <v>6901</v>
      </c>
      <c r="C1251" t="s">
        <v>4692</v>
      </c>
      <c r="D1251" s="7">
        <v>45917.992025462961</v>
      </c>
      <c r="E1251" t="s">
        <v>4694</v>
      </c>
      <c r="F1251" t="s">
        <v>11</v>
      </c>
      <c r="H1251">
        <v>5</v>
      </c>
      <c r="I1251" t="s">
        <v>4695</v>
      </c>
      <c r="J1251" t="s">
        <v>210</v>
      </c>
    </row>
    <row r="1252" spans="1:10" x14ac:dyDescent="0.35">
      <c r="A1252" t="s">
        <v>4693</v>
      </c>
      <c r="B1252" t="s">
        <v>6902</v>
      </c>
      <c r="C1252" t="s">
        <v>4696</v>
      </c>
      <c r="D1252" s="7">
        <v>45918.095763888887</v>
      </c>
      <c r="E1252" t="s">
        <v>4698</v>
      </c>
      <c r="F1252" t="s">
        <v>11</v>
      </c>
      <c r="H1252">
        <v>5</v>
      </c>
      <c r="I1252" t="s">
        <v>4699</v>
      </c>
      <c r="J1252" t="s">
        <v>210</v>
      </c>
    </row>
    <row r="1253" spans="1:10" x14ac:dyDescent="0.35">
      <c r="A1253" t="s">
        <v>4697</v>
      </c>
      <c r="B1253" t="s">
        <v>6903</v>
      </c>
      <c r="C1253" t="s">
        <v>4700</v>
      </c>
      <c r="D1253" s="7">
        <v>45918.166122685187</v>
      </c>
      <c r="E1253" t="s">
        <v>4702</v>
      </c>
      <c r="F1253" t="s">
        <v>11</v>
      </c>
      <c r="H1253">
        <v>5</v>
      </c>
      <c r="I1253" t="s">
        <v>4703</v>
      </c>
      <c r="J1253" t="s">
        <v>210</v>
      </c>
    </row>
    <row r="1254" spans="1:10" x14ac:dyDescent="0.35">
      <c r="A1254" t="s">
        <v>4701</v>
      </c>
      <c r="B1254" t="s">
        <v>6904</v>
      </c>
      <c r="C1254" t="s">
        <v>4704</v>
      </c>
      <c r="D1254" s="7">
        <v>45918.25403935185</v>
      </c>
      <c r="E1254" t="s">
        <v>4706</v>
      </c>
      <c r="F1254" t="s">
        <v>11</v>
      </c>
      <c r="G1254">
        <v>8</v>
      </c>
      <c r="H1254">
        <v>5</v>
      </c>
      <c r="I1254" t="s">
        <v>4707</v>
      </c>
      <c r="J1254" t="s">
        <v>210</v>
      </c>
    </row>
    <row r="1255" spans="1:10" x14ac:dyDescent="0.35">
      <c r="A1255" t="s">
        <v>4705</v>
      </c>
      <c r="B1255" t="s">
        <v>6905</v>
      </c>
      <c r="C1255" t="s">
        <v>4708</v>
      </c>
      <c r="D1255" s="7">
        <v>45918.270219907405</v>
      </c>
      <c r="E1255" t="s">
        <v>4710</v>
      </c>
      <c r="F1255" t="s">
        <v>11</v>
      </c>
      <c r="G1255" t="s">
        <v>23</v>
      </c>
      <c r="H1255">
        <v>5</v>
      </c>
      <c r="I1255" t="s">
        <v>4711</v>
      </c>
      <c r="J1255" t="s">
        <v>210</v>
      </c>
    </row>
    <row r="1256" spans="1:10" x14ac:dyDescent="0.35">
      <c r="A1256" t="s">
        <v>4709</v>
      </c>
      <c r="B1256" t="s">
        <v>6906</v>
      </c>
      <c r="C1256" t="s">
        <v>4712</v>
      </c>
      <c r="D1256" s="7">
        <v>45918.446273148147</v>
      </c>
      <c r="E1256" t="s">
        <v>4714</v>
      </c>
      <c r="F1256" t="s">
        <v>11</v>
      </c>
      <c r="H1256">
        <v>5</v>
      </c>
      <c r="I1256" t="s">
        <v>4715</v>
      </c>
      <c r="J1256" t="s">
        <v>210</v>
      </c>
    </row>
    <row r="1257" spans="1:10" x14ac:dyDescent="0.35">
      <c r="A1257" t="s">
        <v>4713</v>
      </c>
      <c r="B1257" t="s">
        <v>6907</v>
      </c>
      <c r="C1257" t="s">
        <v>4716</v>
      </c>
      <c r="D1257" s="7">
        <v>45918.85733796296</v>
      </c>
      <c r="E1257" t="s">
        <v>4718</v>
      </c>
      <c r="F1257" t="s">
        <v>11</v>
      </c>
      <c r="H1257">
        <v>5</v>
      </c>
      <c r="I1257" t="s">
        <v>4719</v>
      </c>
      <c r="J1257" t="s">
        <v>210</v>
      </c>
    </row>
    <row r="1258" spans="1:10" x14ac:dyDescent="0.35">
      <c r="A1258" t="s">
        <v>4717</v>
      </c>
      <c r="B1258" t="s">
        <v>6908</v>
      </c>
      <c r="C1258" t="s">
        <v>4720</v>
      </c>
      <c r="D1258" s="7">
        <v>45918.858599537038</v>
      </c>
      <c r="E1258" t="s">
        <v>4722</v>
      </c>
      <c r="F1258" t="s">
        <v>11</v>
      </c>
      <c r="G1258">
        <v>3</v>
      </c>
      <c r="H1258">
        <v>5</v>
      </c>
      <c r="I1258" t="s">
        <v>4723</v>
      </c>
      <c r="J1258" t="s">
        <v>210</v>
      </c>
    </row>
    <row r="1259" spans="1:10" x14ac:dyDescent="0.35">
      <c r="A1259" t="s">
        <v>4721</v>
      </c>
      <c r="B1259" t="s">
        <v>6909</v>
      </c>
      <c r="C1259" t="s">
        <v>4724</v>
      </c>
      <c r="D1259" s="7">
        <v>45919.088263888887</v>
      </c>
      <c r="E1259" t="s">
        <v>4726</v>
      </c>
      <c r="F1259" t="s">
        <v>11</v>
      </c>
      <c r="H1259">
        <v>5</v>
      </c>
      <c r="I1259" t="s">
        <v>4727</v>
      </c>
      <c r="J1259" t="s">
        <v>210</v>
      </c>
    </row>
    <row r="1260" spans="1:10" x14ac:dyDescent="0.35">
      <c r="A1260" t="s">
        <v>4725</v>
      </c>
      <c r="B1260" t="s">
        <v>6910</v>
      </c>
      <c r="C1260" t="s">
        <v>4728</v>
      </c>
      <c r="D1260" s="7">
        <v>45919.287916666668</v>
      </c>
      <c r="E1260" t="s">
        <v>4730</v>
      </c>
      <c r="F1260" t="s">
        <v>11</v>
      </c>
      <c r="H1260">
        <v>5</v>
      </c>
      <c r="I1260" t="s">
        <v>4731</v>
      </c>
      <c r="J1260" t="s">
        <v>210</v>
      </c>
    </row>
    <row r="1261" spans="1:10" x14ac:dyDescent="0.35">
      <c r="A1261" t="s">
        <v>4729</v>
      </c>
      <c r="B1261" t="s">
        <v>6911</v>
      </c>
      <c r="C1261" t="s">
        <v>4732</v>
      </c>
      <c r="D1261" s="7">
        <v>45919.508842592593</v>
      </c>
      <c r="E1261" t="s">
        <v>4734</v>
      </c>
      <c r="F1261" t="s">
        <v>11</v>
      </c>
      <c r="H1261">
        <v>5</v>
      </c>
      <c r="I1261" t="s">
        <v>4735</v>
      </c>
      <c r="J1261" t="s">
        <v>210</v>
      </c>
    </row>
    <row r="1262" spans="1:10" x14ac:dyDescent="0.35">
      <c r="A1262" t="s">
        <v>4733</v>
      </c>
      <c r="B1262" t="s">
        <v>6912</v>
      </c>
      <c r="C1262" t="s">
        <v>4736</v>
      </c>
      <c r="D1262" s="7">
        <v>45919.871504629627</v>
      </c>
      <c r="E1262" t="s">
        <v>4738</v>
      </c>
      <c r="F1262" t="s">
        <v>11</v>
      </c>
      <c r="H1262">
        <v>5</v>
      </c>
      <c r="I1262" t="s">
        <v>4739</v>
      </c>
      <c r="J1262" t="s">
        <v>210</v>
      </c>
    </row>
    <row r="1263" spans="1:10" x14ac:dyDescent="0.35">
      <c r="A1263" t="s">
        <v>4737</v>
      </c>
      <c r="B1263" t="s">
        <v>6913</v>
      </c>
      <c r="C1263" t="s">
        <v>4740</v>
      </c>
      <c r="D1263" s="7">
        <v>45919.894467592596</v>
      </c>
      <c r="E1263" t="s">
        <v>4742</v>
      </c>
      <c r="F1263" t="s">
        <v>11</v>
      </c>
      <c r="H1263">
        <v>5</v>
      </c>
      <c r="I1263" t="s">
        <v>4743</v>
      </c>
      <c r="J1263" t="s">
        <v>210</v>
      </c>
    </row>
    <row r="1264" spans="1:10" x14ac:dyDescent="0.35">
      <c r="A1264" t="s">
        <v>4741</v>
      </c>
      <c r="B1264" t="s">
        <v>6914</v>
      </c>
      <c r="C1264" t="s">
        <v>4744</v>
      </c>
      <c r="D1264" s="7">
        <v>45920.226539351854</v>
      </c>
      <c r="E1264" t="s">
        <v>4746</v>
      </c>
      <c r="F1264" t="s">
        <v>11</v>
      </c>
      <c r="H1264">
        <v>5</v>
      </c>
      <c r="I1264" t="s">
        <v>4747</v>
      </c>
      <c r="J1264" t="s">
        <v>210</v>
      </c>
    </row>
    <row r="1265" spans="1:10" x14ac:dyDescent="0.35">
      <c r="A1265" t="s">
        <v>4745</v>
      </c>
      <c r="B1265" t="s">
        <v>6915</v>
      </c>
      <c r="C1265" t="s">
        <v>4748</v>
      </c>
      <c r="D1265" s="7">
        <v>45920.387592592589</v>
      </c>
      <c r="E1265" t="s">
        <v>4750</v>
      </c>
      <c r="F1265" t="s">
        <v>11</v>
      </c>
      <c r="H1265">
        <v>5</v>
      </c>
      <c r="I1265" t="s">
        <v>4751</v>
      </c>
      <c r="J1265" t="s">
        <v>210</v>
      </c>
    </row>
    <row r="1266" spans="1:10" x14ac:dyDescent="0.35">
      <c r="A1266" t="s">
        <v>4749</v>
      </c>
      <c r="B1266" t="s">
        <v>6916</v>
      </c>
      <c r="C1266" t="s">
        <v>4752</v>
      </c>
      <c r="D1266" s="7">
        <v>45920.80400462963</v>
      </c>
      <c r="E1266" t="s">
        <v>4754</v>
      </c>
      <c r="F1266" t="s">
        <v>11</v>
      </c>
      <c r="G1266">
        <v>2</v>
      </c>
      <c r="H1266">
        <v>5</v>
      </c>
      <c r="I1266" t="s">
        <v>4755</v>
      </c>
      <c r="J1266" t="s">
        <v>210</v>
      </c>
    </row>
    <row r="1267" spans="1:10" x14ac:dyDescent="0.35">
      <c r="A1267" t="s">
        <v>4753</v>
      </c>
      <c r="B1267" t="s">
        <v>6917</v>
      </c>
      <c r="C1267" t="s">
        <v>114</v>
      </c>
      <c r="D1267" s="7">
        <v>45921.044189814813</v>
      </c>
      <c r="E1267" t="s">
        <v>4757</v>
      </c>
      <c r="F1267" t="s">
        <v>11</v>
      </c>
      <c r="H1267">
        <v>5</v>
      </c>
      <c r="I1267" t="s">
        <v>4758</v>
      </c>
      <c r="J1267" t="s">
        <v>210</v>
      </c>
    </row>
    <row r="1268" spans="1:10" x14ac:dyDescent="0.35">
      <c r="A1268" t="s">
        <v>4756</v>
      </c>
      <c r="B1268" t="s">
        <v>6918</v>
      </c>
      <c r="C1268" t="s">
        <v>4759</v>
      </c>
      <c r="D1268" s="7">
        <v>45921.055590277778</v>
      </c>
      <c r="E1268" t="s">
        <v>4761</v>
      </c>
      <c r="F1268" t="s">
        <v>11</v>
      </c>
      <c r="H1268">
        <v>5</v>
      </c>
      <c r="I1268" t="s">
        <v>4762</v>
      </c>
      <c r="J1268" t="s">
        <v>210</v>
      </c>
    </row>
    <row r="1269" spans="1:10" x14ac:dyDescent="0.35">
      <c r="A1269" t="s">
        <v>4760</v>
      </c>
      <c r="B1269" t="s">
        <v>6919</v>
      </c>
      <c r="C1269" t="s">
        <v>4763</v>
      </c>
      <c r="D1269" s="7">
        <v>45921.157962962963</v>
      </c>
      <c r="E1269" t="s">
        <v>4765</v>
      </c>
      <c r="F1269" t="s">
        <v>11</v>
      </c>
      <c r="H1269">
        <v>5</v>
      </c>
      <c r="I1269" t="s">
        <v>4766</v>
      </c>
      <c r="J1269" t="s">
        <v>210</v>
      </c>
    </row>
    <row r="1270" spans="1:10" x14ac:dyDescent="0.35">
      <c r="A1270" t="s">
        <v>4764</v>
      </c>
      <c r="B1270" t="s">
        <v>6920</v>
      </c>
      <c r="C1270" t="s">
        <v>4767</v>
      </c>
      <c r="D1270" s="7">
        <v>45921.217604166668</v>
      </c>
      <c r="E1270" t="s">
        <v>4769</v>
      </c>
      <c r="F1270" t="s">
        <v>11</v>
      </c>
      <c r="H1270">
        <v>5</v>
      </c>
      <c r="I1270" t="s">
        <v>4770</v>
      </c>
      <c r="J1270" t="s">
        <v>210</v>
      </c>
    </row>
    <row r="1271" spans="1:10" x14ac:dyDescent="0.35">
      <c r="A1271" t="s">
        <v>4768</v>
      </c>
      <c r="B1271" t="s">
        <v>6921</v>
      </c>
      <c r="C1271" t="s">
        <v>4771</v>
      </c>
      <c r="D1271" s="7">
        <v>45921.752546296295</v>
      </c>
      <c r="E1271" t="s">
        <v>4773</v>
      </c>
      <c r="F1271" t="s">
        <v>11</v>
      </c>
      <c r="G1271">
        <v>8</v>
      </c>
      <c r="H1271">
        <v>5</v>
      </c>
      <c r="I1271" t="s">
        <v>4774</v>
      </c>
      <c r="J1271" t="s">
        <v>210</v>
      </c>
    </row>
    <row r="1272" spans="1:10" x14ac:dyDescent="0.35">
      <c r="A1272" t="s">
        <v>4772</v>
      </c>
      <c r="B1272" t="s">
        <v>6922</v>
      </c>
      <c r="C1272" t="s">
        <v>4775</v>
      </c>
      <c r="D1272" s="7">
        <v>45921.898657407408</v>
      </c>
      <c r="E1272" t="s">
        <v>4777</v>
      </c>
      <c r="F1272" t="s">
        <v>11</v>
      </c>
      <c r="H1272">
        <v>5</v>
      </c>
      <c r="I1272" t="s">
        <v>4778</v>
      </c>
      <c r="J1272" t="s">
        <v>210</v>
      </c>
    </row>
    <row r="1273" spans="1:10" x14ac:dyDescent="0.35">
      <c r="A1273" t="s">
        <v>4776</v>
      </c>
      <c r="B1273" t="s">
        <v>6923</v>
      </c>
      <c r="C1273" t="s">
        <v>4779</v>
      </c>
      <c r="D1273" s="7">
        <v>45922.195868055554</v>
      </c>
      <c r="E1273" t="s">
        <v>4781</v>
      </c>
      <c r="F1273" t="s">
        <v>11</v>
      </c>
      <c r="H1273">
        <v>5</v>
      </c>
      <c r="I1273" t="s">
        <v>4782</v>
      </c>
      <c r="J1273" t="s">
        <v>210</v>
      </c>
    </row>
    <row r="1274" spans="1:10" x14ac:dyDescent="0.35">
      <c r="A1274" t="s">
        <v>4780</v>
      </c>
      <c r="B1274" t="s">
        <v>6924</v>
      </c>
      <c r="C1274" t="s">
        <v>4783</v>
      </c>
      <c r="D1274" s="7">
        <v>45922.272685185184</v>
      </c>
      <c r="E1274" t="s">
        <v>4785</v>
      </c>
      <c r="F1274" t="s">
        <v>11</v>
      </c>
      <c r="G1274">
        <v>2</v>
      </c>
      <c r="H1274">
        <v>5</v>
      </c>
      <c r="I1274" t="s">
        <v>4786</v>
      </c>
      <c r="J1274" t="s">
        <v>210</v>
      </c>
    </row>
    <row r="1275" spans="1:10" x14ac:dyDescent="0.35">
      <c r="A1275" t="s">
        <v>4784</v>
      </c>
      <c r="B1275" t="s">
        <v>6925</v>
      </c>
      <c r="C1275" t="s">
        <v>4787</v>
      </c>
      <c r="D1275" s="7">
        <v>45922.417881944442</v>
      </c>
      <c r="E1275" t="s">
        <v>4789</v>
      </c>
      <c r="F1275" t="s">
        <v>11</v>
      </c>
      <c r="H1275">
        <v>5</v>
      </c>
      <c r="I1275" t="s">
        <v>4790</v>
      </c>
      <c r="J1275" t="s">
        <v>210</v>
      </c>
    </row>
    <row r="1276" spans="1:10" x14ac:dyDescent="0.35">
      <c r="A1276" t="s">
        <v>4788</v>
      </c>
      <c r="B1276" t="s">
        <v>6926</v>
      </c>
      <c r="C1276" t="s">
        <v>4791</v>
      </c>
      <c r="D1276" s="7">
        <v>45922.7500462963</v>
      </c>
      <c r="E1276" t="s">
        <v>4793</v>
      </c>
      <c r="F1276" t="s">
        <v>11</v>
      </c>
      <c r="H1276">
        <v>5</v>
      </c>
      <c r="I1276" t="s">
        <v>4794</v>
      </c>
      <c r="J1276" t="s">
        <v>210</v>
      </c>
    </row>
    <row r="1277" spans="1:10" x14ac:dyDescent="0.35">
      <c r="A1277" t="s">
        <v>4792</v>
      </c>
      <c r="B1277" t="s">
        <v>6927</v>
      </c>
      <c r="C1277" t="s">
        <v>4795</v>
      </c>
      <c r="D1277" s="7">
        <v>45922.785000000003</v>
      </c>
      <c r="E1277" t="s">
        <v>4797</v>
      </c>
      <c r="F1277" t="s">
        <v>11</v>
      </c>
      <c r="H1277">
        <v>5</v>
      </c>
      <c r="I1277" t="s">
        <v>4798</v>
      </c>
      <c r="J1277" t="s">
        <v>210</v>
      </c>
    </row>
    <row r="1278" spans="1:10" x14ac:dyDescent="0.35">
      <c r="A1278" t="s">
        <v>4796</v>
      </c>
      <c r="B1278" t="s">
        <v>6928</v>
      </c>
      <c r="C1278" t="s">
        <v>4799</v>
      </c>
      <c r="D1278" s="7">
        <v>45922.888425925928</v>
      </c>
      <c r="E1278" t="s">
        <v>4801</v>
      </c>
      <c r="F1278" t="s">
        <v>11</v>
      </c>
      <c r="H1278">
        <v>5</v>
      </c>
      <c r="I1278" t="s">
        <v>4802</v>
      </c>
      <c r="J1278" t="s">
        <v>210</v>
      </c>
    </row>
    <row r="1279" spans="1:10" x14ac:dyDescent="0.35">
      <c r="A1279" t="s">
        <v>4800</v>
      </c>
      <c r="B1279" t="s">
        <v>6929</v>
      </c>
      <c r="C1279" t="s">
        <v>4199</v>
      </c>
      <c r="D1279" s="7">
        <v>45923.303148148145</v>
      </c>
      <c r="E1279" t="s">
        <v>4804</v>
      </c>
      <c r="F1279" t="s">
        <v>11</v>
      </c>
      <c r="H1279">
        <v>5</v>
      </c>
      <c r="I1279" t="s">
        <v>4805</v>
      </c>
      <c r="J1279" t="s">
        <v>210</v>
      </c>
    </row>
    <row r="1280" spans="1:10" x14ac:dyDescent="0.35">
      <c r="A1280" t="s">
        <v>4803</v>
      </c>
      <c r="B1280" t="s">
        <v>6930</v>
      </c>
      <c r="C1280" t="s">
        <v>4806</v>
      </c>
      <c r="D1280" s="7">
        <v>45923.463576388887</v>
      </c>
      <c r="E1280" t="s">
        <v>4808</v>
      </c>
      <c r="F1280" t="s">
        <v>11</v>
      </c>
      <c r="G1280" t="s">
        <v>23</v>
      </c>
      <c r="H1280">
        <v>5</v>
      </c>
      <c r="I1280" t="s">
        <v>4809</v>
      </c>
      <c r="J1280" t="s">
        <v>210</v>
      </c>
    </row>
    <row r="1281" spans="1:10" x14ac:dyDescent="0.35">
      <c r="A1281" t="s">
        <v>4807</v>
      </c>
      <c r="B1281" t="s">
        <v>6931</v>
      </c>
      <c r="C1281" t="s">
        <v>4810</v>
      </c>
      <c r="D1281" s="7">
        <v>45923.739849537036</v>
      </c>
      <c r="E1281" t="s">
        <v>4812</v>
      </c>
      <c r="F1281" t="s">
        <v>11</v>
      </c>
      <c r="H1281">
        <v>5</v>
      </c>
      <c r="I1281" t="s">
        <v>4813</v>
      </c>
      <c r="J1281" t="s">
        <v>210</v>
      </c>
    </row>
    <row r="1282" spans="1:10" x14ac:dyDescent="0.35">
      <c r="A1282" t="s">
        <v>4811</v>
      </c>
      <c r="B1282" t="s">
        <v>6932</v>
      </c>
      <c r="C1282" t="s">
        <v>4814</v>
      </c>
      <c r="D1282" s="7">
        <v>45923.794421296298</v>
      </c>
      <c r="E1282" t="s">
        <v>4816</v>
      </c>
      <c r="F1282" t="s">
        <v>11</v>
      </c>
      <c r="H1282">
        <v>5</v>
      </c>
      <c r="I1282" t="s">
        <v>4817</v>
      </c>
      <c r="J1282" t="s">
        <v>210</v>
      </c>
    </row>
    <row r="1283" spans="1:10" x14ac:dyDescent="0.35">
      <c r="A1283" t="s">
        <v>4815</v>
      </c>
      <c r="B1283" t="s">
        <v>6933</v>
      </c>
      <c r="C1283" t="s">
        <v>4818</v>
      </c>
      <c r="D1283" s="7">
        <v>45923.877800925926</v>
      </c>
      <c r="E1283" t="s">
        <v>4820</v>
      </c>
      <c r="F1283" t="s">
        <v>11</v>
      </c>
      <c r="H1283">
        <v>5</v>
      </c>
      <c r="I1283" t="s">
        <v>4821</v>
      </c>
      <c r="J1283" t="s">
        <v>210</v>
      </c>
    </row>
    <row r="1284" spans="1:10" x14ac:dyDescent="0.35">
      <c r="A1284" t="s">
        <v>4819</v>
      </c>
      <c r="B1284" t="s">
        <v>6934</v>
      </c>
      <c r="C1284" t="s">
        <v>4822</v>
      </c>
      <c r="D1284" s="7">
        <v>45924.338101851848</v>
      </c>
      <c r="E1284" t="s">
        <v>4824</v>
      </c>
      <c r="F1284" t="s">
        <v>11</v>
      </c>
      <c r="H1284">
        <v>5</v>
      </c>
      <c r="I1284" t="s">
        <v>4825</v>
      </c>
      <c r="J1284" t="s">
        <v>210</v>
      </c>
    </row>
    <row r="1285" spans="1:10" x14ac:dyDescent="0.35">
      <c r="A1285" t="s">
        <v>4823</v>
      </c>
      <c r="B1285" t="s">
        <v>6935</v>
      </c>
      <c r="C1285" t="s">
        <v>4826</v>
      </c>
      <c r="D1285" s="7">
        <v>45924.591134259259</v>
      </c>
      <c r="E1285" t="s">
        <v>4738</v>
      </c>
      <c r="F1285" t="s">
        <v>11</v>
      </c>
      <c r="H1285">
        <v>5</v>
      </c>
      <c r="I1285" t="s">
        <v>4828</v>
      </c>
      <c r="J1285" t="s">
        <v>210</v>
      </c>
    </row>
    <row r="1286" spans="1:10" x14ac:dyDescent="0.35">
      <c r="A1286" t="s">
        <v>4827</v>
      </c>
      <c r="B1286" t="s">
        <v>6936</v>
      </c>
      <c r="C1286" t="s">
        <v>4829</v>
      </c>
      <c r="D1286" s="7">
        <v>45924.748854166668</v>
      </c>
      <c r="E1286" t="s">
        <v>4831</v>
      </c>
      <c r="F1286" t="s">
        <v>11</v>
      </c>
      <c r="H1286">
        <v>5</v>
      </c>
      <c r="I1286" t="s">
        <v>4832</v>
      </c>
      <c r="J1286" t="s">
        <v>210</v>
      </c>
    </row>
    <row r="1287" spans="1:10" x14ac:dyDescent="0.35">
      <c r="A1287" t="s">
        <v>4830</v>
      </c>
      <c r="B1287" t="s">
        <v>6937</v>
      </c>
      <c r="C1287" t="s">
        <v>4833</v>
      </c>
      <c r="D1287" s="7">
        <v>45924.953819444447</v>
      </c>
      <c r="E1287" t="s">
        <v>4835</v>
      </c>
      <c r="F1287" t="s">
        <v>11</v>
      </c>
      <c r="H1287">
        <v>5</v>
      </c>
      <c r="I1287" t="s">
        <v>4836</v>
      </c>
      <c r="J1287" t="s">
        <v>210</v>
      </c>
    </row>
    <row r="1288" spans="1:10" x14ac:dyDescent="0.35">
      <c r="A1288" t="s">
        <v>4834</v>
      </c>
      <c r="B1288" t="s">
        <v>6938</v>
      </c>
      <c r="C1288" t="s">
        <v>4837</v>
      </c>
      <c r="D1288" s="7">
        <v>45924.997395833336</v>
      </c>
      <c r="E1288" t="s">
        <v>4839</v>
      </c>
      <c r="F1288" t="s">
        <v>11</v>
      </c>
      <c r="H1288">
        <v>5</v>
      </c>
      <c r="I1288" t="s">
        <v>4840</v>
      </c>
      <c r="J1288" t="s">
        <v>210</v>
      </c>
    </row>
    <row r="1289" spans="1:10" x14ac:dyDescent="0.35">
      <c r="A1289" t="s">
        <v>4838</v>
      </c>
      <c r="B1289" t="s">
        <v>6939</v>
      </c>
      <c r="C1289" t="s">
        <v>4841</v>
      </c>
      <c r="D1289" s="7">
        <v>45925.046053240738</v>
      </c>
      <c r="E1289" t="s">
        <v>4843</v>
      </c>
      <c r="F1289" t="s">
        <v>11</v>
      </c>
      <c r="G1289" t="s">
        <v>23</v>
      </c>
      <c r="H1289">
        <v>5</v>
      </c>
      <c r="I1289" t="s">
        <v>4844</v>
      </c>
      <c r="J1289" t="s">
        <v>1928</v>
      </c>
    </row>
    <row r="1290" spans="1:10" x14ac:dyDescent="0.35">
      <c r="A1290" t="s">
        <v>4842</v>
      </c>
      <c r="B1290" t="s">
        <v>6940</v>
      </c>
      <c r="C1290" t="s">
        <v>4845</v>
      </c>
      <c r="D1290" s="7">
        <v>45925.255590277775</v>
      </c>
      <c r="E1290" t="s">
        <v>4847</v>
      </c>
      <c r="F1290" t="s">
        <v>11</v>
      </c>
      <c r="G1290">
        <v>4</v>
      </c>
      <c r="H1290">
        <v>5</v>
      </c>
      <c r="I1290" t="s">
        <v>4848</v>
      </c>
      <c r="J1290" t="s">
        <v>1928</v>
      </c>
    </row>
    <row r="1291" spans="1:10" x14ac:dyDescent="0.35">
      <c r="A1291" t="s">
        <v>4846</v>
      </c>
      <c r="B1291" t="s">
        <v>6941</v>
      </c>
      <c r="C1291" t="s">
        <v>4849</v>
      </c>
      <c r="D1291" s="7">
        <v>45925.455995370372</v>
      </c>
      <c r="E1291" t="s">
        <v>4851</v>
      </c>
      <c r="F1291" t="s">
        <v>11</v>
      </c>
      <c r="H1291">
        <v>5</v>
      </c>
      <c r="I1291" t="s">
        <v>4852</v>
      </c>
      <c r="J1291" t="s">
        <v>1928</v>
      </c>
    </row>
    <row r="1292" spans="1:10" x14ac:dyDescent="0.35">
      <c r="A1292" t="s">
        <v>4850</v>
      </c>
      <c r="B1292" t="s">
        <v>6942</v>
      </c>
      <c r="C1292" t="s">
        <v>4853</v>
      </c>
      <c r="D1292" s="7">
        <v>45925.725185185183</v>
      </c>
      <c r="E1292" t="s">
        <v>4855</v>
      </c>
      <c r="F1292" t="s">
        <v>11</v>
      </c>
      <c r="G1292">
        <v>18</v>
      </c>
      <c r="H1292">
        <v>4</v>
      </c>
      <c r="I1292" t="s">
        <v>4856</v>
      </c>
      <c r="J1292" t="s">
        <v>1928</v>
      </c>
    </row>
    <row r="1293" spans="1:10" x14ac:dyDescent="0.35">
      <c r="A1293" t="s">
        <v>4854</v>
      </c>
      <c r="B1293" t="s">
        <v>6943</v>
      </c>
      <c r="C1293" t="s">
        <v>4857</v>
      </c>
      <c r="D1293" s="7">
        <v>45925.918009259258</v>
      </c>
      <c r="E1293" t="s">
        <v>4859</v>
      </c>
      <c r="F1293" t="s">
        <v>11</v>
      </c>
      <c r="H1293">
        <v>5</v>
      </c>
      <c r="I1293" t="s">
        <v>4860</v>
      </c>
      <c r="J1293" t="s">
        <v>1928</v>
      </c>
    </row>
    <row r="1294" spans="1:10" x14ac:dyDescent="0.35">
      <c r="A1294" t="s">
        <v>4858</v>
      </c>
      <c r="B1294" t="s">
        <v>6944</v>
      </c>
      <c r="C1294" t="s">
        <v>4861</v>
      </c>
      <c r="D1294" s="7">
        <v>45926.032939814817</v>
      </c>
      <c r="E1294" t="s">
        <v>4863</v>
      </c>
      <c r="F1294" t="s">
        <v>11</v>
      </c>
      <c r="G1294">
        <v>6</v>
      </c>
      <c r="H1294">
        <v>5</v>
      </c>
      <c r="I1294" t="s">
        <v>4864</v>
      </c>
      <c r="J1294" t="s">
        <v>1928</v>
      </c>
    </row>
    <row r="1295" spans="1:10" x14ac:dyDescent="0.35">
      <c r="A1295" t="s">
        <v>4862</v>
      </c>
      <c r="B1295" t="s">
        <v>6945</v>
      </c>
      <c r="C1295" t="s">
        <v>4865</v>
      </c>
      <c r="D1295" s="7">
        <v>45926.091168981482</v>
      </c>
      <c r="E1295" t="s">
        <v>4867</v>
      </c>
      <c r="F1295" t="s">
        <v>11</v>
      </c>
      <c r="H1295">
        <v>5</v>
      </c>
      <c r="I1295" t="s">
        <v>4868</v>
      </c>
      <c r="J1295" t="s">
        <v>1928</v>
      </c>
    </row>
    <row r="1296" spans="1:10" x14ac:dyDescent="0.35">
      <c r="A1296" t="s">
        <v>4866</v>
      </c>
      <c r="B1296" t="s">
        <v>6946</v>
      </c>
      <c r="C1296" t="s">
        <v>4869</v>
      </c>
      <c r="D1296" s="7">
        <v>45926.206064814818</v>
      </c>
      <c r="E1296" t="s">
        <v>4871</v>
      </c>
      <c r="F1296" t="s">
        <v>11</v>
      </c>
      <c r="H1296">
        <v>5</v>
      </c>
      <c r="I1296" t="s">
        <v>4872</v>
      </c>
      <c r="J1296" t="s">
        <v>1928</v>
      </c>
    </row>
    <row r="1297" spans="1:10" x14ac:dyDescent="0.35">
      <c r="A1297" t="s">
        <v>4870</v>
      </c>
      <c r="B1297" t="s">
        <v>6947</v>
      </c>
      <c r="C1297" t="s">
        <v>4873</v>
      </c>
      <c r="D1297" s="7">
        <v>45926.208032407405</v>
      </c>
      <c r="E1297" t="s">
        <v>4875</v>
      </c>
      <c r="F1297" t="s">
        <v>11</v>
      </c>
      <c r="H1297">
        <v>4</v>
      </c>
      <c r="I1297" t="s">
        <v>4876</v>
      </c>
      <c r="J1297" t="s">
        <v>1928</v>
      </c>
    </row>
    <row r="1298" spans="1:10" x14ac:dyDescent="0.35">
      <c r="A1298" t="s">
        <v>4874</v>
      </c>
      <c r="B1298" t="s">
        <v>6948</v>
      </c>
      <c r="C1298" t="s">
        <v>4877</v>
      </c>
      <c r="D1298" s="7">
        <v>45926.365393518521</v>
      </c>
      <c r="E1298" t="s">
        <v>4879</v>
      </c>
      <c r="F1298" t="s">
        <v>11</v>
      </c>
      <c r="H1298">
        <v>5</v>
      </c>
      <c r="I1298" t="s">
        <v>4880</v>
      </c>
      <c r="J1298" t="s">
        <v>1928</v>
      </c>
    </row>
    <row r="1299" spans="1:10" x14ac:dyDescent="0.35">
      <c r="A1299" t="s">
        <v>4878</v>
      </c>
      <c r="B1299" t="s">
        <v>6949</v>
      </c>
      <c r="C1299" t="s">
        <v>4881</v>
      </c>
      <c r="D1299" s="7">
        <v>45926.663483796299</v>
      </c>
      <c r="E1299" t="s">
        <v>4883</v>
      </c>
      <c r="F1299" t="s">
        <v>11</v>
      </c>
      <c r="H1299">
        <v>5</v>
      </c>
      <c r="I1299" t="s">
        <v>4884</v>
      </c>
      <c r="J1299" t="s">
        <v>1928</v>
      </c>
    </row>
    <row r="1300" spans="1:10" x14ac:dyDescent="0.35">
      <c r="A1300" t="s">
        <v>4882</v>
      </c>
      <c r="B1300" t="s">
        <v>6950</v>
      </c>
      <c r="C1300" t="s">
        <v>4885</v>
      </c>
      <c r="D1300" s="7">
        <v>45927.019780092596</v>
      </c>
      <c r="E1300" t="s">
        <v>4887</v>
      </c>
      <c r="F1300" t="s">
        <v>11</v>
      </c>
      <c r="H1300">
        <v>5</v>
      </c>
      <c r="I1300" t="s">
        <v>4888</v>
      </c>
      <c r="J1300" t="s">
        <v>1928</v>
      </c>
    </row>
    <row r="1301" spans="1:10" x14ac:dyDescent="0.35">
      <c r="A1301" t="s">
        <v>4886</v>
      </c>
      <c r="B1301" t="s">
        <v>6951</v>
      </c>
      <c r="C1301" t="s">
        <v>4889</v>
      </c>
      <c r="D1301" s="7">
        <v>45927.396134259259</v>
      </c>
      <c r="E1301" t="s">
        <v>4891</v>
      </c>
      <c r="F1301" t="s">
        <v>11</v>
      </c>
      <c r="G1301" t="s">
        <v>23</v>
      </c>
      <c r="H1301">
        <v>5</v>
      </c>
      <c r="I1301" t="s">
        <v>4892</v>
      </c>
      <c r="J1301" t="s">
        <v>1928</v>
      </c>
    </row>
    <row r="1302" spans="1:10" x14ac:dyDescent="0.35">
      <c r="A1302" t="s">
        <v>4890</v>
      </c>
      <c r="B1302" t="s">
        <v>6952</v>
      </c>
      <c r="C1302" t="s">
        <v>4893</v>
      </c>
      <c r="D1302" s="7">
        <v>45927.503368055557</v>
      </c>
      <c r="E1302" t="s">
        <v>4895</v>
      </c>
      <c r="F1302" t="s">
        <v>11</v>
      </c>
      <c r="G1302" t="s">
        <v>23</v>
      </c>
      <c r="H1302">
        <v>4</v>
      </c>
      <c r="I1302" t="s">
        <v>4896</v>
      </c>
      <c r="J1302" t="s">
        <v>1928</v>
      </c>
    </row>
    <row r="1303" spans="1:10" x14ac:dyDescent="0.35">
      <c r="A1303" t="s">
        <v>4894</v>
      </c>
      <c r="B1303" t="s">
        <v>6953</v>
      </c>
      <c r="C1303" t="s">
        <v>4897</v>
      </c>
      <c r="D1303" s="7">
        <v>45927.523310185185</v>
      </c>
      <c r="E1303" t="s">
        <v>4899</v>
      </c>
      <c r="F1303" t="s">
        <v>11</v>
      </c>
      <c r="G1303">
        <v>3</v>
      </c>
      <c r="H1303">
        <v>4</v>
      </c>
      <c r="I1303" t="s">
        <v>4900</v>
      </c>
      <c r="J1303" t="s">
        <v>1928</v>
      </c>
    </row>
    <row r="1304" spans="1:10" x14ac:dyDescent="0.35">
      <c r="A1304" t="s">
        <v>4898</v>
      </c>
      <c r="B1304" t="s">
        <v>6954</v>
      </c>
      <c r="C1304" t="s">
        <v>4901</v>
      </c>
      <c r="D1304" s="7">
        <v>45928.114328703705</v>
      </c>
      <c r="E1304" t="s">
        <v>4903</v>
      </c>
      <c r="F1304" t="s">
        <v>11</v>
      </c>
      <c r="G1304" t="s">
        <v>23</v>
      </c>
      <c r="H1304">
        <v>5</v>
      </c>
      <c r="I1304" t="s">
        <v>4904</v>
      </c>
      <c r="J1304" t="s">
        <v>1928</v>
      </c>
    </row>
    <row r="1305" spans="1:10" x14ac:dyDescent="0.35">
      <c r="A1305" t="s">
        <v>4902</v>
      </c>
      <c r="B1305" t="s">
        <v>6955</v>
      </c>
      <c r="C1305" t="s">
        <v>4905</v>
      </c>
      <c r="D1305" s="7">
        <v>45928.265324074076</v>
      </c>
      <c r="E1305" t="s">
        <v>4907</v>
      </c>
      <c r="F1305" t="s">
        <v>11</v>
      </c>
      <c r="H1305">
        <v>5</v>
      </c>
      <c r="I1305" t="s">
        <v>4908</v>
      </c>
      <c r="J1305" t="s">
        <v>1928</v>
      </c>
    </row>
    <row r="1306" spans="1:10" x14ac:dyDescent="0.35">
      <c r="A1306" t="s">
        <v>4906</v>
      </c>
      <c r="B1306" t="s">
        <v>6956</v>
      </c>
      <c r="C1306" t="s">
        <v>4909</v>
      </c>
      <c r="D1306" s="7">
        <v>45928.437164351853</v>
      </c>
      <c r="E1306" t="s">
        <v>4911</v>
      </c>
      <c r="F1306" t="s">
        <v>11</v>
      </c>
      <c r="H1306">
        <v>5</v>
      </c>
      <c r="I1306" t="s">
        <v>4912</v>
      </c>
      <c r="J1306" t="s">
        <v>1928</v>
      </c>
    </row>
    <row r="1307" spans="1:10" x14ac:dyDescent="0.35">
      <c r="A1307" t="s">
        <v>4910</v>
      </c>
      <c r="B1307" t="s">
        <v>6957</v>
      </c>
      <c r="C1307" t="s">
        <v>4913</v>
      </c>
      <c r="D1307" s="7">
        <v>45928.529305555552</v>
      </c>
      <c r="E1307" t="s">
        <v>1154</v>
      </c>
      <c r="F1307" t="s">
        <v>11</v>
      </c>
      <c r="H1307">
        <v>5</v>
      </c>
      <c r="I1307" t="s">
        <v>4915</v>
      </c>
      <c r="J1307" t="s">
        <v>1928</v>
      </c>
    </row>
    <row r="1308" spans="1:10" x14ac:dyDescent="0.35">
      <c r="A1308" t="s">
        <v>4914</v>
      </c>
      <c r="B1308" t="s">
        <v>6958</v>
      </c>
      <c r="C1308" t="s">
        <v>4916</v>
      </c>
      <c r="D1308" s="7">
        <v>45928.76290509259</v>
      </c>
      <c r="E1308" t="s">
        <v>4918</v>
      </c>
      <c r="F1308" t="s">
        <v>11</v>
      </c>
      <c r="G1308">
        <v>2</v>
      </c>
      <c r="H1308">
        <v>5</v>
      </c>
      <c r="I1308" t="s">
        <v>4919</v>
      </c>
      <c r="J1308" t="s">
        <v>1928</v>
      </c>
    </row>
    <row r="1309" spans="1:10" x14ac:dyDescent="0.35">
      <c r="A1309" t="s">
        <v>4917</v>
      </c>
      <c r="B1309" t="s">
        <v>6959</v>
      </c>
      <c r="C1309" t="s">
        <v>4920</v>
      </c>
      <c r="D1309" s="7">
        <v>45928.768888888888</v>
      </c>
      <c r="E1309" t="s">
        <v>4922</v>
      </c>
      <c r="F1309" t="s">
        <v>11</v>
      </c>
      <c r="H1309">
        <v>5</v>
      </c>
      <c r="I1309" t="s">
        <v>4923</v>
      </c>
      <c r="J1309" t="s">
        <v>1460</v>
      </c>
    </row>
    <row r="1310" spans="1:10" x14ac:dyDescent="0.35">
      <c r="A1310" t="s">
        <v>4921</v>
      </c>
      <c r="B1310" t="s">
        <v>6960</v>
      </c>
      <c r="C1310" t="s">
        <v>4924</v>
      </c>
      <c r="D1310" s="7">
        <v>45928.850046296298</v>
      </c>
      <c r="E1310" t="s">
        <v>4926</v>
      </c>
      <c r="F1310" t="s">
        <v>11</v>
      </c>
      <c r="G1310" t="s">
        <v>23</v>
      </c>
      <c r="H1310">
        <v>5</v>
      </c>
      <c r="I1310" t="s">
        <v>4927</v>
      </c>
      <c r="J1310" t="s">
        <v>1460</v>
      </c>
    </row>
    <row r="1311" spans="1:10" x14ac:dyDescent="0.35">
      <c r="A1311" t="s">
        <v>4925</v>
      </c>
      <c r="B1311" t="s">
        <v>6961</v>
      </c>
      <c r="C1311" t="s">
        <v>4928</v>
      </c>
      <c r="D1311" s="7">
        <v>45928.881516203706</v>
      </c>
      <c r="E1311" t="s">
        <v>4930</v>
      </c>
      <c r="F1311" t="s">
        <v>11</v>
      </c>
      <c r="H1311">
        <v>5</v>
      </c>
      <c r="I1311" t="s">
        <v>4931</v>
      </c>
      <c r="J1311" t="s">
        <v>1460</v>
      </c>
    </row>
    <row r="1312" spans="1:10" x14ac:dyDescent="0.35">
      <c r="A1312" t="s">
        <v>4929</v>
      </c>
      <c r="B1312" t="s">
        <v>6962</v>
      </c>
      <c r="C1312" t="s">
        <v>4932</v>
      </c>
      <c r="D1312" s="7">
        <v>45929.130439814813</v>
      </c>
      <c r="E1312" t="s">
        <v>4934</v>
      </c>
      <c r="F1312" t="s">
        <v>11</v>
      </c>
      <c r="H1312">
        <v>4</v>
      </c>
      <c r="I1312" t="s">
        <v>4935</v>
      </c>
      <c r="J1312" t="s">
        <v>1460</v>
      </c>
    </row>
    <row r="1313" spans="1:10" x14ac:dyDescent="0.35">
      <c r="A1313" t="s">
        <v>4933</v>
      </c>
      <c r="B1313" t="s">
        <v>6963</v>
      </c>
      <c r="C1313" t="s">
        <v>4936</v>
      </c>
      <c r="D1313" s="7">
        <v>45929.173414351855</v>
      </c>
      <c r="E1313" t="s">
        <v>4938</v>
      </c>
      <c r="F1313" t="s">
        <v>11</v>
      </c>
      <c r="H1313">
        <v>5</v>
      </c>
      <c r="I1313" t="s">
        <v>4939</v>
      </c>
      <c r="J1313" t="s">
        <v>1460</v>
      </c>
    </row>
    <row r="1314" spans="1:10" x14ac:dyDescent="0.35">
      <c r="A1314" t="s">
        <v>4937</v>
      </c>
      <c r="B1314" t="s">
        <v>6964</v>
      </c>
      <c r="C1314" t="s">
        <v>4940</v>
      </c>
      <c r="D1314" s="7">
        <v>45929.573055555556</v>
      </c>
      <c r="E1314" t="s">
        <v>4942</v>
      </c>
      <c r="F1314" t="s">
        <v>11</v>
      </c>
      <c r="H1314">
        <v>5</v>
      </c>
      <c r="I1314" t="s">
        <v>4943</v>
      </c>
      <c r="J1314" t="s">
        <v>1460</v>
      </c>
    </row>
    <row r="1315" spans="1:10" x14ac:dyDescent="0.35">
      <c r="A1315" t="s">
        <v>4941</v>
      </c>
      <c r="B1315" t="s">
        <v>6965</v>
      </c>
      <c r="C1315" t="s">
        <v>4944</v>
      </c>
      <c r="D1315" s="7">
        <v>45929.645243055558</v>
      </c>
      <c r="E1315" t="s">
        <v>4946</v>
      </c>
      <c r="F1315" t="s">
        <v>11</v>
      </c>
      <c r="H1315">
        <v>1</v>
      </c>
      <c r="I1315" t="s">
        <v>4947</v>
      </c>
      <c r="J1315" t="s">
        <v>1460</v>
      </c>
    </row>
    <row r="1316" spans="1:10" x14ac:dyDescent="0.35">
      <c r="A1316" t="s">
        <v>4945</v>
      </c>
      <c r="B1316" t="s">
        <v>6966</v>
      </c>
      <c r="C1316" t="s">
        <v>4948</v>
      </c>
      <c r="D1316" s="7">
        <v>45929.749606481484</v>
      </c>
      <c r="E1316" t="s">
        <v>4950</v>
      </c>
      <c r="F1316" t="s">
        <v>11</v>
      </c>
      <c r="G1316" t="s">
        <v>23</v>
      </c>
      <c r="H1316">
        <v>3</v>
      </c>
      <c r="I1316" t="s">
        <v>4951</v>
      </c>
      <c r="J1316" t="s">
        <v>1460</v>
      </c>
    </row>
    <row r="1317" spans="1:10" x14ac:dyDescent="0.35">
      <c r="A1317" t="s">
        <v>4949</v>
      </c>
      <c r="B1317" t="s">
        <v>6967</v>
      </c>
      <c r="C1317" t="s">
        <v>4952</v>
      </c>
      <c r="D1317" s="7">
        <v>45930.312754629631</v>
      </c>
      <c r="E1317" t="s">
        <v>4954</v>
      </c>
      <c r="F1317" t="s">
        <v>11</v>
      </c>
      <c r="H1317">
        <v>4</v>
      </c>
      <c r="I1317" t="s">
        <v>4955</v>
      </c>
      <c r="J1317" t="s">
        <v>1460</v>
      </c>
    </row>
    <row r="1318" spans="1:10" x14ac:dyDescent="0.35">
      <c r="A1318" t="s">
        <v>4953</v>
      </c>
      <c r="B1318" t="s">
        <v>6968</v>
      </c>
      <c r="C1318" t="s">
        <v>4956</v>
      </c>
      <c r="D1318" s="7">
        <v>45930.349432870367</v>
      </c>
      <c r="E1318" t="s">
        <v>4958</v>
      </c>
      <c r="F1318" t="s">
        <v>11</v>
      </c>
      <c r="H1318">
        <v>4</v>
      </c>
      <c r="I1318" t="s">
        <v>4959</v>
      </c>
      <c r="J1318" t="s">
        <v>1460</v>
      </c>
    </row>
    <row r="1319" spans="1:10" x14ac:dyDescent="0.35">
      <c r="A1319" t="s">
        <v>4957</v>
      </c>
      <c r="B1319" t="s">
        <v>6969</v>
      </c>
      <c r="C1319" t="s">
        <v>4960</v>
      </c>
      <c r="D1319" s="7">
        <v>45930.367604166669</v>
      </c>
      <c r="E1319" t="s">
        <v>4962</v>
      </c>
      <c r="F1319" t="s">
        <v>11</v>
      </c>
      <c r="G1319">
        <v>2</v>
      </c>
      <c r="H1319">
        <v>4</v>
      </c>
      <c r="I1319" t="s">
        <v>4963</v>
      </c>
      <c r="J1319" t="s">
        <v>1460</v>
      </c>
    </row>
    <row r="1320" spans="1:10" x14ac:dyDescent="0.35">
      <c r="A1320" t="s">
        <v>4961</v>
      </c>
      <c r="B1320" t="s">
        <v>6970</v>
      </c>
      <c r="C1320" t="s">
        <v>4964</v>
      </c>
      <c r="D1320" s="7">
        <v>45930.559965277775</v>
      </c>
      <c r="E1320" t="s">
        <v>4966</v>
      </c>
      <c r="F1320" t="s">
        <v>11</v>
      </c>
      <c r="H1320">
        <v>3</v>
      </c>
      <c r="I1320" t="s">
        <v>4967</v>
      </c>
      <c r="J1320" t="s">
        <v>1460</v>
      </c>
    </row>
    <row r="1321" spans="1:10" x14ac:dyDescent="0.35">
      <c r="A1321" t="s">
        <v>4965</v>
      </c>
      <c r="B1321" t="s">
        <v>6971</v>
      </c>
      <c r="C1321" t="s">
        <v>4968</v>
      </c>
      <c r="D1321" s="7">
        <v>45930.961782407408</v>
      </c>
      <c r="E1321" t="s">
        <v>4970</v>
      </c>
      <c r="F1321" t="s">
        <v>11</v>
      </c>
      <c r="H1321">
        <v>4</v>
      </c>
      <c r="I1321" t="s">
        <v>4971</v>
      </c>
      <c r="J1321" t="s">
        <v>1460</v>
      </c>
    </row>
    <row r="1322" spans="1:10" x14ac:dyDescent="0.35">
      <c r="A1322" t="s">
        <v>4969</v>
      </c>
      <c r="B1322" t="s">
        <v>6972</v>
      </c>
      <c r="C1322" t="s">
        <v>4972</v>
      </c>
      <c r="D1322" s="7">
        <v>45931.013287037036</v>
      </c>
      <c r="E1322" t="s">
        <v>4974</v>
      </c>
      <c r="F1322" t="s">
        <v>11</v>
      </c>
      <c r="H1322">
        <v>3</v>
      </c>
      <c r="I1322" t="s">
        <v>4975</v>
      </c>
      <c r="J1322" t="s">
        <v>1460</v>
      </c>
    </row>
    <row r="1323" spans="1:10" x14ac:dyDescent="0.35">
      <c r="A1323" t="s">
        <v>4973</v>
      </c>
      <c r="B1323" t="s">
        <v>6973</v>
      </c>
      <c r="C1323" t="s">
        <v>4976</v>
      </c>
      <c r="D1323" s="7">
        <v>45931.227800925924</v>
      </c>
      <c r="E1323" t="s">
        <v>4978</v>
      </c>
      <c r="F1323" t="s">
        <v>11</v>
      </c>
      <c r="H1323">
        <v>4</v>
      </c>
      <c r="I1323" t="s">
        <v>4979</v>
      </c>
      <c r="J1323" t="s">
        <v>1460</v>
      </c>
    </row>
    <row r="1324" spans="1:10" x14ac:dyDescent="0.35">
      <c r="A1324" t="s">
        <v>4977</v>
      </c>
      <c r="B1324" t="s">
        <v>6974</v>
      </c>
      <c r="C1324" t="s">
        <v>4980</v>
      </c>
      <c r="D1324" s="7">
        <v>45931.364074074074</v>
      </c>
      <c r="E1324" t="s">
        <v>4982</v>
      </c>
      <c r="F1324" t="s">
        <v>11</v>
      </c>
      <c r="G1324" t="s">
        <v>23</v>
      </c>
      <c r="H1324">
        <v>4</v>
      </c>
      <c r="I1324" t="s">
        <v>4983</v>
      </c>
      <c r="J1324" t="s">
        <v>1460</v>
      </c>
    </row>
    <row r="1325" spans="1:10" x14ac:dyDescent="0.35">
      <c r="A1325" t="s">
        <v>4981</v>
      </c>
      <c r="B1325" t="s">
        <v>6975</v>
      </c>
      <c r="C1325" t="s">
        <v>4984</v>
      </c>
      <c r="D1325" s="7">
        <v>45931.628553240742</v>
      </c>
      <c r="E1325" t="s">
        <v>4986</v>
      </c>
      <c r="F1325" t="s">
        <v>11</v>
      </c>
      <c r="H1325">
        <v>5</v>
      </c>
      <c r="I1325" t="s">
        <v>4987</v>
      </c>
      <c r="J1325" t="s">
        <v>1460</v>
      </c>
    </row>
    <row r="1326" spans="1:10" x14ac:dyDescent="0.35">
      <c r="A1326" t="s">
        <v>4985</v>
      </c>
      <c r="B1326" t="s">
        <v>6976</v>
      </c>
      <c r="C1326" t="s">
        <v>4988</v>
      </c>
      <c r="D1326" s="7">
        <v>45931.883333333331</v>
      </c>
      <c r="E1326" t="s">
        <v>4990</v>
      </c>
      <c r="F1326" t="s">
        <v>11</v>
      </c>
      <c r="G1326" t="s">
        <v>23</v>
      </c>
      <c r="H1326">
        <v>5</v>
      </c>
      <c r="I1326" t="s">
        <v>4991</v>
      </c>
      <c r="J1326" t="s">
        <v>1460</v>
      </c>
    </row>
    <row r="1327" spans="1:10" x14ac:dyDescent="0.35">
      <c r="A1327" t="s">
        <v>4989</v>
      </c>
      <c r="B1327" t="s">
        <v>6977</v>
      </c>
      <c r="C1327" t="s">
        <v>4992</v>
      </c>
      <c r="D1327" s="7">
        <v>45931.954699074071</v>
      </c>
      <c r="E1327" t="s">
        <v>4994</v>
      </c>
      <c r="F1327" t="s">
        <v>11</v>
      </c>
      <c r="G1327" t="s">
        <v>23</v>
      </c>
      <c r="H1327">
        <v>5</v>
      </c>
      <c r="I1327" t="s">
        <v>4995</v>
      </c>
      <c r="J1327" t="s">
        <v>1460</v>
      </c>
    </row>
    <row r="1328" spans="1:10" x14ac:dyDescent="0.35">
      <c r="A1328" t="s">
        <v>4993</v>
      </c>
      <c r="B1328" t="s">
        <v>6978</v>
      </c>
      <c r="C1328" t="s">
        <v>4996</v>
      </c>
      <c r="D1328" s="7">
        <v>45932.054050925923</v>
      </c>
      <c r="E1328" t="s">
        <v>4998</v>
      </c>
      <c r="F1328" t="s">
        <v>11</v>
      </c>
      <c r="H1328">
        <v>5</v>
      </c>
      <c r="I1328" t="s">
        <v>4999</v>
      </c>
      <c r="J1328" t="s">
        <v>1460</v>
      </c>
    </row>
    <row r="1329" spans="1:10" x14ac:dyDescent="0.35">
      <c r="A1329" t="s">
        <v>4997</v>
      </c>
      <c r="B1329" t="s">
        <v>6979</v>
      </c>
      <c r="C1329" t="s">
        <v>5000</v>
      </c>
      <c r="D1329" s="7">
        <v>45932.345983796295</v>
      </c>
      <c r="E1329" t="s">
        <v>5002</v>
      </c>
      <c r="F1329" t="s">
        <v>11</v>
      </c>
      <c r="H1329">
        <v>5</v>
      </c>
      <c r="I1329" t="s">
        <v>5003</v>
      </c>
      <c r="J1329" t="s">
        <v>1460</v>
      </c>
    </row>
    <row r="1330" spans="1:10" x14ac:dyDescent="0.35">
      <c r="A1330" t="s">
        <v>5001</v>
      </c>
      <c r="B1330" t="s">
        <v>6980</v>
      </c>
      <c r="C1330" t="s">
        <v>5004</v>
      </c>
      <c r="D1330" s="7">
        <v>45932.554409722223</v>
      </c>
      <c r="E1330" t="s">
        <v>5006</v>
      </c>
      <c r="F1330" t="s">
        <v>11</v>
      </c>
      <c r="H1330">
        <v>5</v>
      </c>
      <c r="I1330" t="s">
        <v>5007</v>
      </c>
      <c r="J1330" t="s">
        <v>1460</v>
      </c>
    </row>
    <row r="1331" spans="1:10" x14ac:dyDescent="0.35">
      <c r="A1331" t="s">
        <v>5005</v>
      </c>
      <c r="B1331" t="s">
        <v>6981</v>
      </c>
      <c r="C1331" t="s">
        <v>5008</v>
      </c>
      <c r="D1331" s="7">
        <v>45932.691423611112</v>
      </c>
      <c r="E1331" t="s">
        <v>1768</v>
      </c>
      <c r="F1331" t="s">
        <v>11</v>
      </c>
      <c r="H1331">
        <v>3</v>
      </c>
      <c r="I1331" t="s">
        <v>5010</v>
      </c>
      <c r="J1331" t="s">
        <v>1460</v>
      </c>
    </row>
    <row r="1332" spans="1:10" x14ac:dyDescent="0.35">
      <c r="A1332" t="s">
        <v>5009</v>
      </c>
      <c r="B1332" t="s">
        <v>6982</v>
      </c>
      <c r="C1332" t="s">
        <v>5011</v>
      </c>
      <c r="D1332" s="7">
        <v>45932.898148148146</v>
      </c>
      <c r="E1332" t="s">
        <v>5013</v>
      </c>
      <c r="F1332" t="s">
        <v>11</v>
      </c>
      <c r="H1332">
        <v>4</v>
      </c>
      <c r="I1332" t="s">
        <v>5014</v>
      </c>
      <c r="J1332" t="s">
        <v>1460</v>
      </c>
    </row>
    <row r="1333" spans="1:10" x14ac:dyDescent="0.35">
      <c r="A1333" t="s">
        <v>5012</v>
      </c>
      <c r="B1333" t="s">
        <v>6983</v>
      </c>
      <c r="C1333" t="s">
        <v>5015</v>
      </c>
      <c r="D1333" s="7">
        <v>45932.967106481483</v>
      </c>
      <c r="E1333" t="s">
        <v>5017</v>
      </c>
      <c r="F1333" t="s">
        <v>11</v>
      </c>
      <c r="H1333">
        <v>5</v>
      </c>
      <c r="I1333" t="s">
        <v>5018</v>
      </c>
      <c r="J1333" t="s">
        <v>1460</v>
      </c>
    </row>
    <row r="1334" spans="1:10" x14ac:dyDescent="0.35">
      <c r="A1334" t="s">
        <v>5016</v>
      </c>
      <c r="B1334" t="s">
        <v>6984</v>
      </c>
      <c r="C1334" t="s">
        <v>5019</v>
      </c>
      <c r="D1334" s="7">
        <v>45933.26489583333</v>
      </c>
      <c r="E1334" t="s">
        <v>5021</v>
      </c>
      <c r="F1334" t="s">
        <v>11</v>
      </c>
      <c r="H1334">
        <v>3</v>
      </c>
      <c r="I1334" t="s">
        <v>5022</v>
      </c>
      <c r="J1334" t="s">
        <v>1460</v>
      </c>
    </row>
    <row r="1335" spans="1:10" x14ac:dyDescent="0.35">
      <c r="A1335" t="s">
        <v>5020</v>
      </c>
      <c r="B1335" t="s">
        <v>6985</v>
      </c>
      <c r="C1335" t="s">
        <v>5023</v>
      </c>
      <c r="D1335" s="7">
        <v>45933.652303240742</v>
      </c>
      <c r="E1335" t="s">
        <v>5025</v>
      </c>
      <c r="F1335" t="s">
        <v>11</v>
      </c>
      <c r="G1335">
        <v>3</v>
      </c>
      <c r="H1335">
        <v>4</v>
      </c>
      <c r="I1335" t="s">
        <v>5026</v>
      </c>
      <c r="J1335" t="s">
        <v>1460</v>
      </c>
    </row>
    <row r="1336" spans="1:10" x14ac:dyDescent="0.35">
      <c r="A1336" t="s">
        <v>5024</v>
      </c>
      <c r="B1336" t="s">
        <v>6986</v>
      </c>
      <c r="C1336" t="s">
        <v>5027</v>
      </c>
      <c r="D1336" s="7">
        <v>45934.452164351853</v>
      </c>
      <c r="E1336" t="s">
        <v>5029</v>
      </c>
      <c r="F1336" t="s">
        <v>11</v>
      </c>
      <c r="H1336">
        <v>4</v>
      </c>
      <c r="I1336" t="s">
        <v>5030</v>
      </c>
      <c r="J1336" t="s">
        <v>1460</v>
      </c>
    </row>
    <row r="1337" spans="1:10" x14ac:dyDescent="0.35">
      <c r="A1337" t="s">
        <v>5028</v>
      </c>
      <c r="B1337" t="s">
        <v>6987</v>
      </c>
      <c r="C1337" t="s">
        <v>5031</v>
      </c>
      <c r="D1337" s="7">
        <v>45934.881909722222</v>
      </c>
      <c r="E1337" t="s">
        <v>5033</v>
      </c>
      <c r="F1337" t="s">
        <v>11</v>
      </c>
      <c r="H1337">
        <v>5</v>
      </c>
      <c r="I1337" t="s">
        <v>5034</v>
      </c>
      <c r="J1337" t="s">
        <v>1460</v>
      </c>
    </row>
    <row r="1338" spans="1:10" x14ac:dyDescent="0.35">
      <c r="A1338" t="s">
        <v>5032</v>
      </c>
      <c r="B1338" t="s">
        <v>6988</v>
      </c>
      <c r="C1338" t="s">
        <v>114</v>
      </c>
      <c r="D1338" s="7">
        <v>45935.113333333335</v>
      </c>
      <c r="E1338" t="s">
        <v>5036</v>
      </c>
      <c r="F1338" t="s">
        <v>11</v>
      </c>
      <c r="H1338">
        <v>4</v>
      </c>
      <c r="I1338" t="s">
        <v>5037</v>
      </c>
      <c r="J1338" t="s">
        <v>1460</v>
      </c>
    </row>
    <row r="1339" spans="1:10" x14ac:dyDescent="0.35">
      <c r="A1339" t="s">
        <v>5035</v>
      </c>
      <c r="B1339" t="s">
        <v>6989</v>
      </c>
      <c r="C1339" t="s">
        <v>5038</v>
      </c>
      <c r="D1339" s="7">
        <v>45935.684166666666</v>
      </c>
      <c r="E1339" t="s">
        <v>5040</v>
      </c>
      <c r="F1339" t="s">
        <v>11</v>
      </c>
      <c r="H1339">
        <v>4</v>
      </c>
      <c r="I1339" t="s">
        <v>5041</v>
      </c>
      <c r="J1339" t="s">
        <v>1460</v>
      </c>
    </row>
    <row r="1340" spans="1:10" x14ac:dyDescent="0.35">
      <c r="A1340" t="s">
        <v>5039</v>
      </c>
      <c r="B1340" t="s">
        <v>6990</v>
      </c>
      <c r="C1340" t="s">
        <v>5042</v>
      </c>
      <c r="D1340" s="7">
        <v>45936.074432870373</v>
      </c>
      <c r="E1340" t="s">
        <v>5044</v>
      </c>
      <c r="F1340" t="s">
        <v>11</v>
      </c>
      <c r="H1340">
        <v>4</v>
      </c>
      <c r="I1340" t="s">
        <v>5045</v>
      </c>
      <c r="J1340" t="s">
        <v>1460</v>
      </c>
    </row>
    <row r="1341" spans="1:10" x14ac:dyDescent="0.35">
      <c r="A1341" t="s">
        <v>5043</v>
      </c>
      <c r="B1341" t="s">
        <v>6991</v>
      </c>
      <c r="C1341" t="s">
        <v>5046</v>
      </c>
      <c r="D1341" s="7">
        <v>45936.14130787037</v>
      </c>
      <c r="E1341" t="s">
        <v>5048</v>
      </c>
      <c r="F1341" t="s">
        <v>11</v>
      </c>
      <c r="H1341">
        <v>5</v>
      </c>
      <c r="I1341" t="s">
        <v>5049</v>
      </c>
      <c r="J1341" t="s">
        <v>1460</v>
      </c>
    </row>
    <row r="1342" spans="1:10" x14ac:dyDescent="0.35">
      <c r="A1342" t="s">
        <v>5047</v>
      </c>
      <c r="B1342" t="s">
        <v>6992</v>
      </c>
      <c r="C1342" t="s">
        <v>5050</v>
      </c>
      <c r="D1342" s="7">
        <v>45936.301122685189</v>
      </c>
      <c r="E1342" t="s">
        <v>5052</v>
      </c>
      <c r="F1342" t="s">
        <v>11</v>
      </c>
      <c r="H1342">
        <v>5</v>
      </c>
      <c r="I1342" t="s">
        <v>5053</v>
      </c>
      <c r="J1342" t="s">
        <v>1460</v>
      </c>
    </row>
    <row r="1343" spans="1:10" x14ac:dyDescent="0.35">
      <c r="A1343" t="s">
        <v>5051</v>
      </c>
      <c r="B1343" t="s">
        <v>6993</v>
      </c>
      <c r="C1343" t="s">
        <v>5054</v>
      </c>
      <c r="D1343" s="7">
        <v>45936.692928240744</v>
      </c>
      <c r="E1343" t="s">
        <v>5056</v>
      </c>
      <c r="F1343" t="s">
        <v>11</v>
      </c>
      <c r="H1343">
        <v>4</v>
      </c>
      <c r="I1343" t="s">
        <v>5057</v>
      </c>
      <c r="J1343" t="s">
        <v>1460</v>
      </c>
    </row>
    <row r="1344" spans="1:10" x14ac:dyDescent="0.35">
      <c r="A1344" t="s">
        <v>5055</v>
      </c>
      <c r="B1344" t="s">
        <v>6994</v>
      </c>
      <c r="C1344" t="s">
        <v>5058</v>
      </c>
      <c r="D1344" s="7">
        <v>45936.810243055559</v>
      </c>
      <c r="E1344" t="s">
        <v>5060</v>
      </c>
      <c r="F1344" t="s">
        <v>11</v>
      </c>
      <c r="H1344">
        <v>5</v>
      </c>
      <c r="I1344" t="s">
        <v>5061</v>
      </c>
      <c r="J1344" t="s">
        <v>1460</v>
      </c>
    </row>
    <row r="1345" spans="1:10" x14ac:dyDescent="0.35">
      <c r="A1345" t="s">
        <v>5059</v>
      </c>
      <c r="B1345" t="s">
        <v>6995</v>
      </c>
      <c r="C1345" t="s">
        <v>5062</v>
      </c>
      <c r="D1345" s="7">
        <v>45936.977881944447</v>
      </c>
      <c r="E1345" t="s">
        <v>5064</v>
      </c>
      <c r="F1345" t="s">
        <v>11</v>
      </c>
      <c r="G1345" t="s">
        <v>23</v>
      </c>
      <c r="H1345">
        <v>3</v>
      </c>
      <c r="I1345" t="s">
        <v>5065</v>
      </c>
      <c r="J1345" t="s">
        <v>1460</v>
      </c>
    </row>
    <row r="1346" spans="1:10" x14ac:dyDescent="0.35">
      <c r="A1346" t="s">
        <v>5063</v>
      </c>
      <c r="B1346" t="s">
        <v>6996</v>
      </c>
      <c r="C1346" t="s">
        <v>5066</v>
      </c>
      <c r="D1346" s="7">
        <v>45936.982268518521</v>
      </c>
      <c r="E1346" t="s">
        <v>5068</v>
      </c>
      <c r="F1346" t="s">
        <v>11</v>
      </c>
      <c r="H1346">
        <v>5</v>
      </c>
      <c r="I1346" t="s">
        <v>5069</v>
      </c>
      <c r="J1346" t="s">
        <v>1460</v>
      </c>
    </row>
    <row r="1347" spans="1:10" x14ac:dyDescent="0.35">
      <c r="A1347" t="s">
        <v>5067</v>
      </c>
      <c r="B1347" t="s">
        <v>6997</v>
      </c>
      <c r="C1347" t="s">
        <v>5070</v>
      </c>
      <c r="D1347" s="7">
        <v>45937.00209490741</v>
      </c>
      <c r="E1347" t="s">
        <v>5072</v>
      </c>
      <c r="F1347" t="s">
        <v>11</v>
      </c>
      <c r="H1347">
        <v>5</v>
      </c>
      <c r="I1347" t="s">
        <v>5073</v>
      </c>
      <c r="J1347" t="s">
        <v>1460</v>
      </c>
    </row>
    <row r="1348" spans="1:10" x14ac:dyDescent="0.35">
      <c r="A1348" t="s">
        <v>5071</v>
      </c>
      <c r="B1348" t="s">
        <v>6998</v>
      </c>
      <c r="C1348" t="s">
        <v>5074</v>
      </c>
      <c r="D1348" s="7">
        <v>45937.122152777774</v>
      </c>
      <c r="E1348" t="s">
        <v>5076</v>
      </c>
      <c r="F1348" t="s">
        <v>11</v>
      </c>
      <c r="G1348">
        <v>5</v>
      </c>
      <c r="H1348">
        <v>4</v>
      </c>
      <c r="I1348" t="s">
        <v>5077</v>
      </c>
      <c r="J1348" t="s">
        <v>1460</v>
      </c>
    </row>
    <row r="1349" spans="1:10" x14ac:dyDescent="0.35">
      <c r="A1349" t="s">
        <v>5075</v>
      </c>
      <c r="B1349" t="s">
        <v>6999</v>
      </c>
      <c r="C1349" t="s">
        <v>5078</v>
      </c>
      <c r="D1349" s="7">
        <v>45937.33829861111</v>
      </c>
      <c r="E1349" t="s">
        <v>5080</v>
      </c>
      <c r="F1349" t="s">
        <v>11</v>
      </c>
      <c r="G1349">
        <v>2</v>
      </c>
      <c r="H1349">
        <v>3</v>
      </c>
      <c r="I1349" t="s">
        <v>5081</v>
      </c>
      <c r="J1349" t="s">
        <v>1460</v>
      </c>
    </row>
    <row r="1350" spans="1:10" x14ac:dyDescent="0.35">
      <c r="A1350" t="s">
        <v>5079</v>
      </c>
      <c r="B1350" t="s">
        <v>7000</v>
      </c>
      <c r="C1350" t="s">
        <v>5082</v>
      </c>
      <c r="D1350" s="7">
        <v>45937.398888888885</v>
      </c>
      <c r="E1350" t="s">
        <v>5084</v>
      </c>
      <c r="F1350" t="s">
        <v>11</v>
      </c>
      <c r="G1350" t="s">
        <v>23</v>
      </c>
      <c r="H1350">
        <v>5</v>
      </c>
      <c r="I1350" t="s">
        <v>5085</v>
      </c>
      <c r="J1350" t="s">
        <v>1460</v>
      </c>
    </row>
    <row r="1351" spans="1:10" x14ac:dyDescent="0.35">
      <c r="A1351" t="s">
        <v>5083</v>
      </c>
      <c r="B1351" t="s">
        <v>7001</v>
      </c>
      <c r="C1351" t="s">
        <v>5086</v>
      </c>
      <c r="D1351" s="7">
        <v>45937.496249999997</v>
      </c>
      <c r="E1351" t="s">
        <v>5088</v>
      </c>
      <c r="F1351" t="s">
        <v>11</v>
      </c>
      <c r="G1351">
        <v>2</v>
      </c>
      <c r="H1351">
        <v>5</v>
      </c>
      <c r="I1351" t="s">
        <v>5089</v>
      </c>
      <c r="J1351" t="s">
        <v>1460</v>
      </c>
    </row>
    <row r="1352" spans="1:10" x14ac:dyDescent="0.35">
      <c r="A1352" t="s">
        <v>5087</v>
      </c>
      <c r="B1352" t="s">
        <v>7002</v>
      </c>
      <c r="C1352" t="s">
        <v>5090</v>
      </c>
      <c r="D1352" s="7">
        <v>45937.524826388886</v>
      </c>
      <c r="E1352" t="s">
        <v>5092</v>
      </c>
      <c r="F1352" t="s">
        <v>11</v>
      </c>
      <c r="G1352">
        <v>6</v>
      </c>
      <c r="H1352">
        <v>5</v>
      </c>
      <c r="I1352" t="s">
        <v>5093</v>
      </c>
      <c r="J1352" t="s">
        <v>1460</v>
      </c>
    </row>
    <row r="1353" spans="1:10" x14ac:dyDescent="0.35">
      <c r="A1353" t="s">
        <v>5091</v>
      </c>
      <c r="B1353" t="s">
        <v>7003</v>
      </c>
      <c r="C1353" t="s">
        <v>5094</v>
      </c>
      <c r="D1353" s="7">
        <v>45937.649259259262</v>
      </c>
      <c r="E1353" t="s">
        <v>5096</v>
      </c>
      <c r="F1353" t="s">
        <v>11</v>
      </c>
      <c r="H1353">
        <v>4</v>
      </c>
      <c r="I1353" t="s">
        <v>5097</v>
      </c>
      <c r="J1353" t="s">
        <v>1460</v>
      </c>
    </row>
    <row r="1354" spans="1:10" x14ac:dyDescent="0.35">
      <c r="A1354" t="s">
        <v>5095</v>
      </c>
      <c r="B1354" t="s">
        <v>7004</v>
      </c>
      <c r="C1354" t="s">
        <v>5098</v>
      </c>
      <c r="D1354" s="7">
        <v>45937.900590277779</v>
      </c>
      <c r="E1354" t="s">
        <v>5100</v>
      </c>
      <c r="F1354" t="s">
        <v>11</v>
      </c>
      <c r="H1354">
        <v>5</v>
      </c>
      <c r="I1354" t="s">
        <v>5101</v>
      </c>
      <c r="J1354" t="s">
        <v>1460</v>
      </c>
    </row>
    <row r="1355" spans="1:10" x14ac:dyDescent="0.35">
      <c r="A1355" t="s">
        <v>5099</v>
      </c>
      <c r="B1355" t="s">
        <v>7005</v>
      </c>
      <c r="C1355" t="s">
        <v>5102</v>
      </c>
      <c r="D1355" s="7">
        <v>45937.980810185189</v>
      </c>
      <c r="E1355" t="s">
        <v>5104</v>
      </c>
      <c r="F1355" t="s">
        <v>11</v>
      </c>
      <c r="H1355">
        <v>3</v>
      </c>
      <c r="I1355" t="s">
        <v>5105</v>
      </c>
      <c r="J1355" t="s">
        <v>1460</v>
      </c>
    </row>
    <row r="1356" spans="1:10" x14ac:dyDescent="0.35">
      <c r="A1356" t="s">
        <v>5103</v>
      </c>
      <c r="B1356" t="s">
        <v>7006</v>
      </c>
      <c r="C1356" t="s">
        <v>5106</v>
      </c>
      <c r="D1356" s="7">
        <v>45938.119050925925</v>
      </c>
      <c r="E1356" t="s">
        <v>5108</v>
      </c>
      <c r="F1356" t="s">
        <v>11</v>
      </c>
      <c r="G1356">
        <v>2</v>
      </c>
      <c r="H1356">
        <v>4</v>
      </c>
      <c r="I1356" t="s">
        <v>5109</v>
      </c>
      <c r="J1356" t="s">
        <v>1460</v>
      </c>
    </row>
    <row r="1357" spans="1:10" x14ac:dyDescent="0.35">
      <c r="A1357" t="s">
        <v>5107</v>
      </c>
      <c r="B1357" t="s">
        <v>7007</v>
      </c>
      <c r="C1357" t="s">
        <v>5110</v>
      </c>
      <c r="D1357" s="7">
        <v>45938.43273148148</v>
      </c>
      <c r="E1357" t="s">
        <v>5112</v>
      </c>
      <c r="F1357" t="s">
        <v>11</v>
      </c>
      <c r="H1357">
        <v>5</v>
      </c>
      <c r="I1357" t="s">
        <v>5113</v>
      </c>
      <c r="J1357" t="s">
        <v>1460</v>
      </c>
    </row>
    <row r="1358" spans="1:10" x14ac:dyDescent="0.35">
      <c r="A1358" t="s">
        <v>5111</v>
      </c>
      <c r="B1358" t="s">
        <v>7008</v>
      </c>
      <c r="C1358" t="s">
        <v>5114</v>
      </c>
      <c r="D1358" s="7">
        <v>45938.569351851853</v>
      </c>
      <c r="E1358" t="s">
        <v>5116</v>
      </c>
      <c r="F1358" t="s">
        <v>11</v>
      </c>
      <c r="H1358">
        <v>5</v>
      </c>
      <c r="I1358" t="s">
        <v>5117</v>
      </c>
      <c r="J1358" t="s">
        <v>1460</v>
      </c>
    </row>
    <row r="1359" spans="1:10" x14ac:dyDescent="0.35">
      <c r="A1359" t="s">
        <v>5115</v>
      </c>
      <c r="B1359" t="s">
        <v>7009</v>
      </c>
      <c r="C1359" t="s">
        <v>5118</v>
      </c>
      <c r="D1359" s="7">
        <v>45938.922268518516</v>
      </c>
      <c r="E1359" t="s">
        <v>5120</v>
      </c>
      <c r="F1359" t="s">
        <v>11</v>
      </c>
      <c r="G1359">
        <v>65</v>
      </c>
      <c r="H1359">
        <v>5</v>
      </c>
      <c r="I1359" t="s">
        <v>5121</v>
      </c>
      <c r="J1359" t="s">
        <v>407</v>
      </c>
    </row>
    <row r="1360" spans="1:10" x14ac:dyDescent="0.35">
      <c r="A1360" t="s">
        <v>5119</v>
      </c>
      <c r="B1360" t="s">
        <v>7010</v>
      </c>
      <c r="C1360" t="s">
        <v>114</v>
      </c>
      <c r="D1360" s="7">
        <v>45939.244143518517</v>
      </c>
      <c r="E1360" t="s">
        <v>5123</v>
      </c>
      <c r="F1360" t="s">
        <v>11</v>
      </c>
      <c r="G1360">
        <v>25</v>
      </c>
      <c r="H1360">
        <v>5</v>
      </c>
      <c r="I1360" t="s">
        <v>5124</v>
      </c>
      <c r="J1360" t="s">
        <v>407</v>
      </c>
    </row>
    <row r="1361" spans="1:10" x14ac:dyDescent="0.35">
      <c r="A1361" t="s">
        <v>5122</v>
      </c>
      <c r="B1361" t="s">
        <v>7011</v>
      </c>
      <c r="C1361" t="s">
        <v>5125</v>
      </c>
      <c r="D1361" s="7">
        <v>45939.400902777779</v>
      </c>
      <c r="E1361" t="s">
        <v>5127</v>
      </c>
      <c r="F1361" t="s">
        <v>11</v>
      </c>
      <c r="G1361">
        <v>36</v>
      </c>
      <c r="H1361">
        <v>5</v>
      </c>
      <c r="I1361" t="s">
        <v>5128</v>
      </c>
      <c r="J1361" t="s">
        <v>407</v>
      </c>
    </row>
    <row r="1362" spans="1:10" x14ac:dyDescent="0.35">
      <c r="A1362" t="s">
        <v>5126</v>
      </c>
      <c r="B1362" t="s">
        <v>7012</v>
      </c>
      <c r="C1362" t="s">
        <v>3574</v>
      </c>
      <c r="D1362" s="7">
        <v>45939.970231481479</v>
      </c>
      <c r="E1362" t="s">
        <v>5130</v>
      </c>
      <c r="F1362" t="s">
        <v>11</v>
      </c>
      <c r="G1362">
        <v>11</v>
      </c>
      <c r="H1362">
        <v>4</v>
      </c>
      <c r="I1362" t="s">
        <v>5131</v>
      </c>
      <c r="J1362" t="s">
        <v>407</v>
      </c>
    </row>
    <row r="1363" spans="1:10" x14ac:dyDescent="0.35">
      <c r="A1363" t="s">
        <v>5129</v>
      </c>
      <c r="B1363" t="s">
        <v>7013</v>
      </c>
      <c r="C1363" t="s">
        <v>5132</v>
      </c>
      <c r="D1363" s="7">
        <v>45940.810104166667</v>
      </c>
      <c r="E1363" t="s">
        <v>5134</v>
      </c>
      <c r="F1363" t="s">
        <v>11</v>
      </c>
      <c r="G1363">
        <v>6</v>
      </c>
      <c r="H1363">
        <v>5</v>
      </c>
      <c r="I1363" t="s">
        <v>5135</v>
      </c>
      <c r="J1363" t="s">
        <v>407</v>
      </c>
    </row>
    <row r="1364" spans="1:10" x14ac:dyDescent="0.35">
      <c r="A1364" t="s">
        <v>5133</v>
      </c>
      <c r="B1364" t="s">
        <v>7014</v>
      </c>
      <c r="C1364" t="s">
        <v>5136</v>
      </c>
      <c r="D1364" s="7">
        <v>45940.938831018517</v>
      </c>
      <c r="E1364" t="s">
        <v>5138</v>
      </c>
      <c r="F1364" t="s">
        <v>11</v>
      </c>
      <c r="G1364">
        <v>86</v>
      </c>
      <c r="H1364">
        <v>5</v>
      </c>
      <c r="I1364" t="s">
        <v>5139</v>
      </c>
      <c r="J1364" t="s">
        <v>407</v>
      </c>
    </row>
    <row r="1365" spans="1:10" x14ac:dyDescent="0.35">
      <c r="A1365" t="s">
        <v>5137</v>
      </c>
      <c r="B1365" t="s">
        <v>7015</v>
      </c>
      <c r="C1365" t="s">
        <v>5140</v>
      </c>
      <c r="D1365" s="7">
        <v>45941.144976851851</v>
      </c>
      <c r="E1365" t="s">
        <v>5142</v>
      </c>
      <c r="F1365" t="s">
        <v>11</v>
      </c>
      <c r="H1365">
        <v>5</v>
      </c>
      <c r="I1365" t="s">
        <v>5143</v>
      </c>
      <c r="J1365" t="s">
        <v>407</v>
      </c>
    </row>
    <row r="1366" spans="1:10" x14ac:dyDescent="0.35">
      <c r="A1366" t="s">
        <v>5141</v>
      </c>
      <c r="B1366" t="s">
        <v>7016</v>
      </c>
      <c r="C1366" t="s">
        <v>5144</v>
      </c>
      <c r="D1366" s="7">
        <v>45941.164756944447</v>
      </c>
      <c r="E1366" t="s">
        <v>5146</v>
      </c>
      <c r="F1366" t="s">
        <v>11</v>
      </c>
      <c r="G1366" t="s">
        <v>23</v>
      </c>
      <c r="H1366">
        <v>3</v>
      </c>
      <c r="I1366" t="s">
        <v>5147</v>
      </c>
      <c r="J1366" t="s">
        <v>407</v>
      </c>
    </row>
    <row r="1367" spans="1:10" x14ac:dyDescent="0.35">
      <c r="A1367" t="s">
        <v>5145</v>
      </c>
      <c r="B1367" t="s">
        <v>7017</v>
      </c>
      <c r="C1367" t="s">
        <v>5148</v>
      </c>
      <c r="D1367" s="7">
        <v>45941.399710648147</v>
      </c>
      <c r="E1367" t="s">
        <v>5150</v>
      </c>
      <c r="F1367" t="s">
        <v>11</v>
      </c>
      <c r="H1367">
        <v>4</v>
      </c>
      <c r="I1367" t="s">
        <v>5151</v>
      </c>
      <c r="J1367" t="s">
        <v>407</v>
      </c>
    </row>
    <row r="1368" spans="1:10" x14ac:dyDescent="0.35">
      <c r="A1368" t="s">
        <v>5149</v>
      </c>
      <c r="B1368" t="s">
        <v>7018</v>
      </c>
      <c r="C1368" t="s">
        <v>5152</v>
      </c>
      <c r="D1368" s="7">
        <v>45941.477106481485</v>
      </c>
      <c r="E1368" t="s">
        <v>5154</v>
      </c>
      <c r="F1368" t="s">
        <v>11</v>
      </c>
      <c r="H1368">
        <v>4</v>
      </c>
      <c r="I1368" t="s">
        <v>5155</v>
      </c>
      <c r="J1368" t="s">
        <v>407</v>
      </c>
    </row>
    <row r="1369" spans="1:10" x14ac:dyDescent="0.35">
      <c r="A1369" t="s">
        <v>5153</v>
      </c>
      <c r="B1369" t="s">
        <v>7019</v>
      </c>
      <c r="C1369" t="s">
        <v>578</v>
      </c>
      <c r="D1369" s="7">
        <v>45941.700115740743</v>
      </c>
      <c r="E1369" t="s">
        <v>5157</v>
      </c>
      <c r="F1369" t="s">
        <v>11</v>
      </c>
      <c r="H1369">
        <v>5</v>
      </c>
      <c r="I1369" t="s">
        <v>5158</v>
      </c>
      <c r="J1369" t="s">
        <v>407</v>
      </c>
    </row>
    <row r="1370" spans="1:10" x14ac:dyDescent="0.35">
      <c r="A1370" t="s">
        <v>5156</v>
      </c>
      <c r="B1370" t="s">
        <v>7020</v>
      </c>
      <c r="C1370" t="s">
        <v>5159</v>
      </c>
      <c r="D1370" s="7">
        <v>45941.902418981481</v>
      </c>
      <c r="E1370" t="s">
        <v>5161</v>
      </c>
      <c r="F1370" t="s">
        <v>11</v>
      </c>
      <c r="H1370">
        <v>5</v>
      </c>
      <c r="I1370" t="s">
        <v>5162</v>
      </c>
      <c r="J1370" t="s">
        <v>407</v>
      </c>
    </row>
    <row r="1371" spans="1:10" x14ac:dyDescent="0.35">
      <c r="A1371" t="s">
        <v>5160</v>
      </c>
      <c r="B1371" t="s">
        <v>7021</v>
      </c>
      <c r="C1371" t="s">
        <v>5163</v>
      </c>
      <c r="D1371" s="7">
        <v>45942.244710648149</v>
      </c>
      <c r="E1371" t="s">
        <v>5165</v>
      </c>
      <c r="F1371" t="s">
        <v>11</v>
      </c>
      <c r="H1371">
        <v>5</v>
      </c>
      <c r="I1371" t="s">
        <v>5166</v>
      </c>
      <c r="J1371" t="s">
        <v>407</v>
      </c>
    </row>
    <row r="1372" spans="1:10" x14ac:dyDescent="0.35">
      <c r="A1372" t="s">
        <v>5164</v>
      </c>
      <c r="B1372" t="s">
        <v>7022</v>
      </c>
      <c r="C1372" t="s">
        <v>5167</v>
      </c>
      <c r="D1372" s="7">
        <v>45942.420324074075</v>
      </c>
      <c r="E1372" t="s">
        <v>5169</v>
      </c>
      <c r="F1372" t="s">
        <v>11</v>
      </c>
      <c r="G1372">
        <v>2</v>
      </c>
      <c r="H1372">
        <v>5</v>
      </c>
      <c r="I1372" t="s">
        <v>5170</v>
      </c>
      <c r="J1372" t="s">
        <v>407</v>
      </c>
    </row>
    <row r="1373" spans="1:10" x14ac:dyDescent="0.35">
      <c r="A1373" t="s">
        <v>5168</v>
      </c>
      <c r="B1373" t="s">
        <v>7023</v>
      </c>
      <c r="C1373" t="s">
        <v>5171</v>
      </c>
      <c r="D1373" s="7">
        <v>45942.977824074071</v>
      </c>
      <c r="E1373" t="s">
        <v>5173</v>
      </c>
      <c r="F1373" t="s">
        <v>11</v>
      </c>
      <c r="G1373" t="s">
        <v>23</v>
      </c>
      <c r="H1373">
        <v>4</v>
      </c>
      <c r="I1373" t="s">
        <v>5174</v>
      </c>
      <c r="J1373" t="s">
        <v>407</v>
      </c>
    </row>
    <row r="1374" spans="1:10" x14ac:dyDescent="0.35">
      <c r="A1374" t="s">
        <v>5172</v>
      </c>
      <c r="B1374" t="s">
        <v>7024</v>
      </c>
      <c r="C1374" t="s">
        <v>5175</v>
      </c>
      <c r="D1374" s="7">
        <v>45943.264675925922</v>
      </c>
      <c r="E1374" t="s">
        <v>5177</v>
      </c>
      <c r="F1374" t="s">
        <v>11</v>
      </c>
      <c r="G1374">
        <v>34</v>
      </c>
      <c r="H1374">
        <v>5</v>
      </c>
      <c r="I1374" t="s">
        <v>5178</v>
      </c>
      <c r="J1374" t="s">
        <v>407</v>
      </c>
    </row>
    <row r="1375" spans="1:10" x14ac:dyDescent="0.35">
      <c r="A1375" t="s">
        <v>5176</v>
      </c>
      <c r="B1375" t="s">
        <v>7025</v>
      </c>
      <c r="C1375" t="s">
        <v>5179</v>
      </c>
      <c r="D1375" s="7">
        <v>45943.303564814814</v>
      </c>
      <c r="E1375" t="s">
        <v>5181</v>
      </c>
      <c r="F1375" t="s">
        <v>11</v>
      </c>
      <c r="H1375">
        <v>4</v>
      </c>
      <c r="I1375" t="s">
        <v>5182</v>
      </c>
      <c r="J1375" t="s">
        <v>407</v>
      </c>
    </row>
    <row r="1376" spans="1:10" x14ac:dyDescent="0.35">
      <c r="A1376" t="s">
        <v>5180</v>
      </c>
      <c r="B1376" t="s">
        <v>7026</v>
      </c>
      <c r="C1376" t="s">
        <v>5183</v>
      </c>
      <c r="D1376" s="7">
        <v>45943.468032407407</v>
      </c>
      <c r="E1376" t="s">
        <v>5185</v>
      </c>
      <c r="F1376" t="s">
        <v>11</v>
      </c>
      <c r="H1376">
        <v>5</v>
      </c>
      <c r="I1376" t="s">
        <v>5186</v>
      </c>
      <c r="J1376" t="s">
        <v>407</v>
      </c>
    </row>
    <row r="1377" spans="1:10" x14ac:dyDescent="0.35">
      <c r="A1377" t="s">
        <v>5184</v>
      </c>
      <c r="B1377" t="s">
        <v>7027</v>
      </c>
      <c r="C1377" t="s">
        <v>1971</v>
      </c>
      <c r="D1377" s="7">
        <v>45943.731979166667</v>
      </c>
      <c r="E1377" t="s">
        <v>5188</v>
      </c>
      <c r="F1377" t="s">
        <v>11</v>
      </c>
      <c r="G1377">
        <v>6</v>
      </c>
      <c r="H1377">
        <v>4</v>
      </c>
      <c r="I1377" t="s">
        <v>5189</v>
      </c>
      <c r="J1377" t="s">
        <v>407</v>
      </c>
    </row>
    <row r="1378" spans="1:10" x14ac:dyDescent="0.35">
      <c r="A1378" t="s">
        <v>5187</v>
      </c>
      <c r="B1378" t="s">
        <v>7028</v>
      </c>
      <c r="C1378" t="s">
        <v>5190</v>
      </c>
      <c r="D1378" s="7">
        <v>45943.819074074076</v>
      </c>
      <c r="E1378" t="s">
        <v>5192</v>
      </c>
      <c r="F1378" t="s">
        <v>11</v>
      </c>
      <c r="H1378">
        <v>4</v>
      </c>
      <c r="I1378" t="s">
        <v>5193</v>
      </c>
      <c r="J1378" t="s">
        <v>407</v>
      </c>
    </row>
    <row r="1379" spans="1:10" x14ac:dyDescent="0.35">
      <c r="A1379" t="s">
        <v>5191</v>
      </c>
      <c r="B1379" t="s">
        <v>7029</v>
      </c>
      <c r="C1379" t="s">
        <v>5194</v>
      </c>
      <c r="D1379" s="7">
        <v>45944.017048611109</v>
      </c>
      <c r="E1379" t="s">
        <v>5196</v>
      </c>
      <c r="F1379" t="s">
        <v>11</v>
      </c>
      <c r="G1379">
        <v>49</v>
      </c>
      <c r="H1379">
        <v>5</v>
      </c>
      <c r="I1379" t="s">
        <v>5197</v>
      </c>
      <c r="J1379" t="s">
        <v>877</v>
      </c>
    </row>
    <row r="1380" spans="1:10" x14ac:dyDescent="0.35">
      <c r="A1380" t="s">
        <v>5195</v>
      </c>
      <c r="B1380" t="s">
        <v>7030</v>
      </c>
      <c r="C1380" t="s">
        <v>5198</v>
      </c>
      <c r="D1380" s="7">
        <v>45944.053263888891</v>
      </c>
      <c r="E1380" t="s">
        <v>5200</v>
      </c>
      <c r="F1380" t="s">
        <v>11</v>
      </c>
      <c r="G1380">
        <v>11</v>
      </c>
      <c r="H1380">
        <v>5</v>
      </c>
      <c r="I1380" t="s">
        <v>5201</v>
      </c>
      <c r="J1380" t="s">
        <v>877</v>
      </c>
    </row>
    <row r="1381" spans="1:10" x14ac:dyDescent="0.35">
      <c r="A1381" t="s">
        <v>5199</v>
      </c>
      <c r="B1381" t="s">
        <v>7031</v>
      </c>
      <c r="C1381" t="s">
        <v>5202</v>
      </c>
      <c r="D1381" s="7">
        <v>45944.23704861111</v>
      </c>
      <c r="E1381" t="s">
        <v>5204</v>
      </c>
      <c r="F1381" t="s">
        <v>11</v>
      </c>
      <c r="G1381" t="s">
        <v>23</v>
      </c>
      <c r="H1381">
        <v>5</v>
      </c>
      <c r="I1381" t="s">
        <v>5205</v>
      </c>
      <c r="J1381" t="s">
        <v>877</v>
      </c>
    </row>
    <row r="1382" spans="1:10" x14ac:dyDescent="0.35">
      <c r="A1382" t="s">
        <v>5203</v>
      </c>
      <c r="B1382" t="s">
        <v>7032</v>
      </c>
      <c r="C1382" t="s">
        <v>5206</v>
      </c>
      <c r="D1382" s="7">
        <v>45944.845590277779</v>
      </c>
      <c r="E1382" t="s">
        <v>5208</v>
      </c>
      <c r="F1382" t="s">
        <v>11</v>
      </c>
      <c r="G1382">
        <v>3</v>
      </c>
      <c r="H1382">
        <v>4</v>
      </c>
      <c r="I1382" t="s">
        <v>5209</v>
      </c>
      <c r="J1382" t="s">
        <v>877</v>
      </c>
    </row>
    <row r="1383" spans="1:10" x14ac:dyDescent="0.35">
      <c r="A1383" t="s">
        <v>5207</v>
      </c>
      <c r="B1383" t="s">
        <v>7033</v>
      </c>
      <c r="C1383" t="s">
        <v>5210</v>
      </c>
      <c r="D1383" s="7">
        <v>45945.422175925924</v>
      </c>
      <c r="E1383" t="s">
        <v>5212</v>
      </c>
      <c r="F1383" t="s">
        <v>11</v>
      </c>
      <c r="G1383">
        <v>22</v>
      </c>
      <c r="H1383">
        <v>1</v>
      </c>
      <c r="I1383" t="s">
        <v>5213</v>
      </c>
      <c r="J1383" t="s">
        <v>877</v>
      </c>
    </row>
    <row r="1384" spans="1:10" x14ac:dyDescent="0.35">
      <c r="A1384" t="s">
        <v>5211</v>
      </c>
      <c r="B1384" t="s">
        <v>7034</v>
      </c>
      <c r="C1384" t="s">
        <v>5214</v>
      </c>
      <c r="D1384" s="7">
        <v>45945.646817129629</v>
      </c>
      <c r="E1384" t="s">
        <v>5216</v>
      </c>
      <c r="F1384" t="s">
        <v>11</v>
      </c>
      <c r="G1384">
        <v>107</v>
      </c>
      <c r="H1384">
        <v>5</v>
      </c>
      <c r="I1384" t="s">
        <v>5217</v>
      </c>
      <c r="J1384" t="s">
        <v>877</v>
      </c>
    </row>
    <row r="1385" spans="1:10" x14ac:dyDescent="0.35">
      <c r="A1385" t="s">
        <v>5215</v>
      </c>
      <c r="B1385" t="s">
        <v>7035</v>
      </c>
      <c r="C1385" t="s">
        <v>5218</v>
      </c>
      <c r="D1385" s="7">
        <v>45945.865532407406</v>
      </c>
      <c r="E1385" t="s">
        <v>5220</v>
      </c>
      <c r="F1385" t="s">
        <v>11</v>
      </c>
      <c r="G1385">
        <v>39</v>
      </c>
      <c r="H1385">
        <v>5</v>
      </c>
      <c r="I1385" t="s">
        <v>5221</v>
      </c>
      <c r="J1385" t="s">
        <v>877</v>
      </c>
    </row>
    <row r="1386" spans="1:10" x14ac:dyDescent="0.35">
      <c r="A1386" t="s">
        <v>5219</v>
      </c>
      <c r="B1386" t="s">
        <v>7036</v>
      </c>
      <c r="C1386" t="s">
        <v>5222</v>
      </c>
      <c r="D1386" s="7">
        <v>45945.989641203705</v>
      </c>
      <c r="E1386" t="s">
        <v>5224</v>
      </c>
      <c r="F1386" t="s">
        <v>11</v>
      </c>
      <c r="G1386">
        <v>27</v>
      </c>
      <c r="H1386">
        <v>5</v>
      </c>
      <c r="I1386" t="s">
        <v>5225</v>
      </c>
      <c r="J1386" t="s">
        <v>877</v>
      </c>
    </row>
    <row r="1387" spans="1:10" x14ac:dyDescent="0.35">
      <c r="A1387" t="s">
        <v>5223</v>
      </c>
      <c r="B1387" t="s">
        <v>7037</v>
      </c>
      <c r="C1387" t="s">
        <v>5226</v>
      </c>
      <c r="D1387" s="7">
        <v>45946.144826388889</v>
      </c>
      <c r="E1387" t="s">
        <v>5228</v>
      </c>
      <c r="F1387" t="s">
        <v>11</v>
      </c>
      <c r="G1387" t="s">
        <v>23</v>
      </c>
      <c r="H1387">
        <v>5</v>
      </c>
      <c r="I1387" t="s">
        <v>5229</v>
      </c>
      <c r="J1387" t="s">
        <v>877</v>
      </c>
    </row>
    <row r="1388" spans="1:10" x14ac:dyDescent="0.35">
      <c r="A1388" t="s">
        <v>5227</v>
      </c>
      <c r="B1388" t="s">
        <v>7038</v>
      </c>
      <c r="C1388" t="s">
        <v>5230</v>
      </c>
      <c r="D1388" s="7">
        <v>45946.326041666667</v>
      </c>
      <c r="E1388" t="s">
        <v>5232</v>
      </c>
      <c r="F1388" t="s">
        <v>11</v>
      </c>
      <c r="G1388">
        <v>48</v>
      </c>
      <c r="H1388">
        <v>4</v>
      </c>
      <c r="I1388" t="s">
        <v>5233</v>
      </c>
      <c r="J1388" t="s">
        <v>877</v>
      </c>
    </row>
    <row r="1389" spans="1:10" x14ac:dyDescent="0.35">
      <c r="A1389" t="s">
        <v>5231</v>
      </c>
      <c r="B1389" t="s">
        <v>7039</v>
      </c>
      <c r="C1389" t="s">
        <v>5234</v>
      </c>
      <c r="D1389" s="7">
        <v>45946.506388888891</v>
      </c>
      <c r="E1389" t="s">
        <v>5236</v>
      </c>
      <c r="F1389" t="s">
        <v>11</v>
      </c>
      <c r="G1389">
        <v>24</v>
      </c>
      <c r="H1389">
        <v>5</v>
      </c>
      <c r="I1389" t="s">
        <v>5237</v>
      </c>
      <c r="J1389" t="s">
        <v>877</v>
      </c>
    </row>
    <row r="1390" spans="1:10" x14ac:dyDescent="0.35">
      <c r="A1390" t="s">
        <v>5235</v>
      </c>
      <c r="B1390" t="s">
        <v>7040</v>
      </c>
      <c r="C1390" t="s">
        <v>5238</v>
      </c>
      <c r="D1390" s="7">
        <v>45946.807118055556</v>
      </c>
      <c r="E1390" t="s">
        <v>5240</v>
      </c>
      <c r="F1390" t="s">
        <v>11</v>
      </c>
      <c r="G1390" t="s">
        <v>23</v>
      </c>
      <c r="H1390">
        <v>3</v>
      </c>
      <c r="I1390" t="s">
        <v>5241</v>
      </c>
      <c r="J1390" t="s">
        <v>877</v>
      </c>
    </row>
    <row r="1391" spans="1:10" x14ac:dyDescent="0.35">
      <c r="A1391" t="s">
        <v>5239</v>
      </c>
      <c r="B1391" t="s">
        <v>7041</v>
      </c>
      <c r="C1391" t="s">
        <v>5242</v>
      </c>
      <c r="D1391" s="7">
        <v>45947.200682870367</v>
      </c>
      <c r="E1391" t="s">
        <v>5244</v>
      </c>
      <c r="F1391" t="s">
        <v>11</v>
      </c>
      <c r="H1391">
        <v>5</v>
      </c>
      <c r="I1391" t="s">
        <v>5245</v>
      </c>
      <c r="J1391" t="s">
        <v>877</v>
      </c>
    </row>
    <row r="1392" spans="1:10" x14ac:dyDescent="0.35">
      <c r="A1392" t="s">
        <v>5243</v>
      </c>
      <c r="B1392" t="s">
        <v>7042</v>
      </c>
      <c r="C1392" t="s">
        <v>5246</v>
      </c>
      <c r="D1392" s="7">
        <v>45947.214791666665</v>
      </c>
      <c r="E1392" t="s">
        <v>5248</v>
      </c>
      <c r="F1392" t="s">
        <v>11</v>
      </c>
      <c r="G1392">
        <v>25</v>
      </c>
      <c r="H1392">
        <v>4</v>
      </c>
      <c r="I1392" t="s">
        <v>5249</v>
      </c>
      <c r="J1392" t="s">
        <v>877</v>
      </c>
    </row>
    <row r="1393" spans="1:10" x14ac:dyDescent="0.35">
      <c r="A1393" t="s">
        <v>5247</v>
      </c>
      <c r="B1393" t="s">
        <v>7043</v>
      </c>
      <c r="C1393" t="s">
        <v>5250</v>
      </c>
      <c r="D1393" s="7">
        <v>45947.325023148151</v>
      </c>
      <c r="E1393" t="s">
        <v>5252</v>
      </c>
      <c r="F1393" t="s">
        <v>11</v>
      </c>
      <c r="G1393" t="s">
        <v>23</v>
      </c>
      <c r="H1393">
        <v>5</v>
      </c>
      <c r="I1393" t="s">
        <v>5253</v>
      </c>
      <c r="J1393" t="s">
        <v>877</v>
      </c>
    </row>
    <row r="1394" spans="1:10" x14ac:dyDescent="0.35">
      <c r="A1394" t="s">
        <v>5251</v>
      </c>
      <c r="B1394" t="s">
        <v>7044</v>
      </c>
      <c r="C1394" t="s">
        <v>5254</v>
      </c>
      <c r="D1394" s="7">
        <v>45947.396157407406</v>
      </c>
      <c r="E1394" t="s">
        <v>5256</v>
      </c>
      <c r="F1394" t="s">
        <v>11</v>
      </c>
      <c r="G1394" t="s">
        <v>23</v>
      </c>
      <c r="H1394">
        <v>4</v>
      </c>
      <c r="I1394" t="s">
        <v>5257</v>
      </c>
      <c r="J1394" t="s">
        <v>877</v>
      </c>
    </row>
    <row r="1395" spans="1:10" x14ac:dyDescent="0.35">
      <c r="A1395" t="s">
        <v>5255</v>
      </c>
      <c r="B1395" t="s">
        <v>7045</v>
      </c>
      <c r="C1395" t="s">
        <v>5258</v>
      </c>
      <c r="D1395" s="7">
        <v>45947.69258101852</v>
      </c>
      <c r="E1395" t="s">
        <v>5260</v>
      </c>
      <c r="F1395" t="s">
        <v>11</v>
      </c>
      <c r="G1395">
        <v>69</v>
      </c>
      <c r="H1395">
        <v>4</v>
      </c>
      <c r="I1395" t="s">
        <v>5261</v>
      </c>
      <c r="J1395" t="s">
        <v>877</v>
      </c>
    </row>
    <row r="1396" spans="1:10" x14ac:dyDescent="0.35">
      <c r="A1396" t="s">
        <v>5259</v>
      </c>
      <c r="B1396" t="s">
        <v>7046</v>
      </c>
      <c r="C1396" t="s">
        <v>5262</v>
      </c>
      <c r="D1396" s="7">
        <v>45947.831273148149</v>
      </c>
      <c r="E1396" t="s">
        <v>5264</v>
      </c>
      <c r="F1396" t="s">
        <v>11</v>
      </c>
      <c r="G1396">
        <v>2</v>
      </c>
      <c r="H1396">
        <v>4</v>
      </c>
      <c r="I1396" t="s">
        <v>5265</v>
      </c>
      <c r="J1396" t="s">
        <v>877</v>
      </c>
    </row>
    <row r="1397" spans="1:10" x14ac:dyDescent="0.35">
      <c r="A1397" t="s">
        <v>5263</v>
      </c>
      <c r="B1397" t="s">
        <v>7047</v>
      </c>
      <c r="C1397" t="s">
        <v>5266</v>
      </c>
      <c r="D1397" s="7">
        <v>45948.015289351853</v>
      </c>
      <c r="E1397" t="s">
        <v>5268</v>
      </c>
      <c r="F1397" t="s">
        <v>11</v>
      </c>
      <c r="G1397">
        <v>15</v>
      </c>
      <c r="H1397">
        <v>3</v>
      </c>
      <c r="I1397" t="s">
        <v>5269</v>
      </c>
      <c r="J1397" t="s">
        <v>877</v>
      </c>
    </row>
    <row r="1398" spans="1:10" x14ac:dyDescent="0.35">
      <c r="A1398" t="s">
        <v>5267</v>
      </c>
      <c r="B1398" t="s">
        <v>7048</v>
      </c>
      <c r="C1398" t="s">
        <v>5270</v>
      </c>
      <c r="D1398" s="7">
        <v>45948.111388888887</v>
      </c>
      <c r="E1398" t="s">
        <v>5272</v>
      </c>
      <c r="F1398" t="s">
        <v>11</v>
      </c>
      <c r="H1398">
        <v>5</v>
      </c>
      <c r="I1398" t="s">
        <v>5273</v>
      </c>
      <c r="J1398" t="s">
        <v>877</v>
      </c>
    </row>
    <row r="1399" spans="1:10" x14ac:dyDescent="0.35">
      <c r="A1399" t="s">
        <v>5271</v>
      </c>
      <c r="B1399" t="s">
        <v>7049</v>
      </c>
      <c r="C1399" t="s">
        <v>5274</v>
      </c>
      <c r="D1399" s="7">
        <v>45948.292766203704</v>
      </c>
      <c r="E1399" t="s">
        <v>5276</v>
      </c>
      <c r="F1399" t="s">
        <v>11</v>
      </c>
      <c r="H1399">
        <v>5</v>
      </c>
      <c r="I1399" t="s">
        <v>5277</v>
      </c>
      <c r="J1399" t="s">
        <v>2160</v>
      </c>
    </row>
    <row r="1400" spans="1:10" x14ac:dyDescent="0.35">
      <c r="A1400" t="s">
        <v>5275</v>
      </c>
      <c r="B1400" t="s">
        <v>7050</v>
      </c>
      <c r="C1400" t="s">
        <v>5278</v>
      </c>
      <c r="D1400" s="7">
        <v>45948.306284722225</v>
      </c>
      <c r="E1400" t="s">
        <v>5280</v>
      </c>
      <c r="F1400" t="s">
        <v>11</v>
      </c>
      <c r="H1400">
        <v>5</v>
      </c>
      <c r="I1400" t="s">
        <v>5281</v>
      </c>
      <c r="J1400" t="s">
        <v>2160</v>
      </c>
    </row>
    <row r="1401" spans="1:10" x14ac:dyDescent="0.35">
      <c r="A1401" t="s">
        <v>5279</v>
      </c>
      <c r="B1401" t="s">
        <v>7051</v>
      </c>
      <c r="C1401" t="s">
        <v>5282</v>
      </c>
      <c r="D1401" s="7">
        <v>45948.465509259258</v>
      </c>
      <c r="E1401" t="s">
        <v>5284</v>
      </c>
      <c r="F1401" t="s">
        <v>11</v>
      </c>
      <c r="G1401">
        <v>186</v>
      </c>
      <c r="H1401">
        <v>4</v>
      </c>
      <c r="I1401" t="s">
        <v>5285</v>
      </c>
      <c r="J1401" t="s">
        <v>2160</v>
      </c>
    </row>
    <row r="1402" spans="1:10" x14ac:dyDescent="0.35">
      <c r="A1402" t="s">
        <v>5283</v>
      </c>
      <c r="B1402" t="s">
        <v>7052</v>
      </c>
      <c r="C1402" t="s">
        <v>5286</v>
      </c>
      <c r="D1402" s="7">
        <v>45948.484895833331</v>
      </c>
      <c r="E1402" t="s">
        <v>5288</v>
      </c>
      <c r="F1402" t="s">
        <v>11</v>
      </c>
      <c r="G1402">
        <v>2</v>
      </c>
      <c r="H1402">
        <v>5</v>
      </c>
      <c r="I1402" t="s">
        <v>5289</v>
      </c>
      <c r="J1402" t="s">
        <v>2160</v>
      </c>
    </row>
    <row r="1403" spans="1:10" x14ac:dyDescent="0.35">
      <c r="A1403" t="s">
        <v>5287</v>
      </c>
      <c r="B1403" t="s">
        <v>7053</v>
      </c>
      <c r="C1403" t="s">
        <v>5290</v>
      </c>
      <c r="D1403" s="7">
        <v>45948.546643518515</v>
      </c>
      <c r="E1403" t="s">
        <v>5292</v>
      </c>
      <c r="F1403" t="s">
        <v>11</v>
      </c>
      <c r="G1403" t="s">
        <v>23</v>
      </c>
      <c r="H1403">
        <v>5</v>
      </c>
      <c r="I1403" t="s">
        <v>5293</v>
      </c>
      <c r="J1403" t="s">
        <v>2160</v>
      </c>
    </row>
    <row r="1404" spans="1:10" x14ac:dyDescent="0.35">
      <c r="A1404" t="s">
        <v>5291</v>
      </c>
      <c r="B1404" t="s">
        <v>7054</v>
      </c>
      <c r="C1404" t="s">
        <v>114</v>
      </c>
      <c r="D1404" s="7">
        <v>45948.866319444445</v>
      </c>
      <c r="E1404" t="s">
        <v>5295</v>
      </c>
      <c r="F1404" t="s">
        <v>11</v>
      </c>
      <c r="G1404">
        <v>8</v>
      </c>
      <c r="H1404">
        <v>5</v>
      </c>
      <c r="I1404" t="s">
        <v>5296</v>
      </c>
      <c r="J1404" t="s">
        <v>2160</v>
      </c>
    </row>
    <row r="1405" spans="1:10" x14ac:dyDescent="0.35">
      <c r="A1405" t="s">
        <v>5294</v>
      </c>
      <c r="B1405" t="s">
        <v>7055</v>
      </c>
      <c r="C1405" t="s">
        <v>4502</v>
      </c>
      <c r="D1405" s="7">
        <v>45948.892164351855</v>
      </c>
      <c r="E1405" t="s">
        <v>5298</v>
      </c>
      <c r="F1405" t="s">
        <v>11</v>
      </c>
      <c r="G1405" t="s">
        <v>23</v>
      </c>
      <c r="H1405">
        <v>3</v>
      </c>
      <c r="I1405" t="s">
        <v>5299</v>
      </c>
      <c r="J1405" t="s">
        <v>2160</v>
      </c>
    </row>
    <row r="1406" spans="1:10" x14ac:dyDescent="0.35">
      <c r="A1406" t="s">
        <v>5297</v>
      </c>
      <c r="B1406" t="s">
        <v>7056</v>
      </c>
      <c r="C1406" t="s">
        <v>5300</v>
      </c>
      <c r="D1406" s="7">
        <v>45949.068229166667</v>
      </c>
      <c r="E1406" t="s">
        <v>5302</v>
      </c>
      <c r="F1406" t="s">
        <v>11</v>
      </c>
      <c r="G1406">
        <v>13</v>
      </c>
      <c r="H1406">
        <v>4</v>
      </c>
      <c r="I1406" t="s">
        <v>5303</v>
      </c>
      <c r="J1406" t="s">
        <v>2160</v>
      </c>
    </row>
    <row r="1407" spans="1:10" x14ac:dyDescent="0.35">
      <c r="A1407" t="s">
        <v>5301</v>
      </c>
      <c r="B1407" t="s">
        <v>7057</v>
      </c>
      <c r="C1407" t="s">
        <v>3192</v>
      </c>
      <c r="D1407" s="7">
        <v>45949.456076388888</v>
      </c>
      <c r="E1407" t="s">
        <v>5305</v>
      </c>
      <c r="F1407" t="s">
        <v>11</v>
      </c>
      <c r="G1407" t="s">
        <v>23</v>
      </c>
      <c r="H1407">
        <v>4</v>
      </c>
      <c r="I1407" t="s">
        <v>5306</v>
      </c>
      <c r="J1407" t="s">
        <v>2160</v>
      </c>
    </row>
    <row r="1408" spans="1:10" x14ac:dyDescent="0.35">
      <c r="A1408" t="s">
        <v>5304</v>
      </c>
      <c r="B1408" t="s">
        <v>7058</v>
      </c>
      <c r="C1408" t="s">
        <v>5307</v>
      </c>
      <c r="D1408" s="7">
        <v>45949.612013888887</v>
      </c>
      <c r="E1408" t="s">
        <v>5309</v>
      </c>
      <c r="F1408" t="s">
        <v>11</v>
      </c>
      <c r="H1408">
        <v>4</v>
      </c>
      <c r="I1408" t="s">
        <v>5310</v>
      </c>
      <c r="J1408" t="s">
        <v>2160</v>
      </c>
    </row>
    <row r="1409" spans="1:10" x14ac:dyDescent="0.35">
      <c r="A1409" t="s">
        <v>5308</v>
      </c>
      <c r="B1409" t="s">
        <v>7059</v>
      </c>
      <c r="C1409" t="s">
        <v>5311</v>
      </c>
      <c r="D1409" s="7">
        <v>45949.645671296297</v>
      </c>
      <c r="E1409" t="s">
        <v>1261</v>
      </c>
      <c r="F1409" t="s">
        <v>11</v>
      </c>
      <c r="H1409">
        <v>4</v>
      </c>
      <c r="I1409" t="s">
        <v>5313</v>
      </c>
      <c r="J1409" t="s">
        <v>2160</v>
      </c>
    </row>
    <row r="1410" spans="1:10" x14ac:dyDescent="0.35">
      <c r="A1410" t="s">
        <v>5312</v>
      </c>
      <c r="B1410" t="s">
        <v>7060</v>
      </c>
      <c r="C1410" t="s">
        <v>5314</v>
      </c>
      <c r="D1410" s="7">
        <v>45949.713113425925</v>
      </c>
      <c r="E1410" t="s">
        <v>5316</v>
      </c>
      <c r="F1410" t="s">
        <v>11</v>
      </c>
      <c r="H1410">
        <v>4</v>
      </c>
      <c r="I1410" t="s">
        <v>5317</v>
      </c>
      <c r="J1410" t="s">
        <v>2160</v>
      </c>
    </row>
    <row r="1411" spans="1:10" x14ac:dyDescent="0.35">
      <c r="A1411" t="s">
        <v>5315</v>
      </c>
      <c r="B1411" t="s">
        <v>7061</v>
      </c>
      <c r="C1411" t="s">
        <v>5318</v>
      </c>
      <c r="D1411" s="7">
        <v>45949.961145833331</v>
      </c>
      <c r="E1411" t="s">
        <v>5320</v>
      </c>
      <c r="F1411" t="s">
        <v>11</v>
      </c>
      <c r="H1411">
        <v>4</v>
      </c>
      <c r="I1411" t="s">
        <v>5321</v>
      </c>
      <c r="J1411" t="s">
        <v>2160</v>
      </c>
    </row>
    <row r="1412" spans="1:10" x14ac:dyDescent="0.35">
      <c r="A1412" t="s">
        <v>5319</v>
      </c>
      <c r="B1412" t="s">
        <v>7062</v>
      </c>
      <c r="C1412" t="s">
        <v>5322</v>
      </c>
      <c r="D1412" s="7">
        <v>45949.995196759257</v>
      </c>
      <c r="E1412" t="s">
        <v>5324</v>
      </c>
      <c r="F1412" t="s">
        <v>11</v>
      </c>
      <c r="H1412">
        <v>5</v>
      </c>
      <c r="I1412" t="s">
        <v>5325</v>
      </c>
      <c r="J1412" t="s">
        <v>2160</v>
      </c>
    </row>
    <row r="1413" spans="1:10" x14ac:dyDescent="0.35">
      <c r="A1413" t="s">
        <v>5323</v>
      </c>
      <c r="B1413" t="s">
        <v>7063</v>
      </c>
      <c r="C1413" t="s">
        <v>5326</v>
      </c>
      <c r="D1413" s="7">
        <v>45950.05164351852</v>
      </c>
      <c r="E1413" t="s">
        <v>5328</v>
      </c>
      <c r="F1413" t="s">
        <v>11</v>
      </c>
      <c r="H1413">
        <v>4</v>
      </c>
      <c r="I1413" t="s">
        <v>5329</v>
      </c>
      <c r="J1413" t="s">
        <v>2160</v>
      </c>
    </row>
    <row r="1414" spans="1:10" x14ac:dyDescent="0.35">
      <c r="A1414" t="s">
        <v>5327</v>
      </c>
      <c r="B1414" t="s">
        <v>7064</v>
      </c>
      <c r="C1414" t="s">
        <v>5330</v>
      </c>
      <c r="D1414" s="7">
        <v>45950.355474537035</v>
      </c>
      <c r="E1414" t="s">
        <v>5332</v>
      </c>
      <c r="F1414" t="s">
        <v>11</v>
      </c>
      <c r="H1414">
        <v>4</v>
      </c>
      <c r="I1414" t="s">
        <v>5333</v>
      </c>
      <c r="J1414" t="s">
        <v>2160</v>
      </c>
    </row>
    <row r="1415" spans="1:10" x14ac:dyDescent="0.35">
      <c r="A1415" t="s">
        <v>5331</v>
      </c>
      <c r="B1415" t="s">
        <v>7065</v>
      </c>
      <c r="C1415" t="s">
        <v>5334</v>
      </c>
      <c r="D1415" s="7">
        <v>45950.620706018519</v>
      </c>
      <c r="E1415" t="s">
        <v>5336</v>
      </c>
      <c r="F1415" t="s">
        <v>11</v>
      </c>
      <c r="H1415">
        <v>4</v>
      </c>
      <c r="I1415" t="s">
        <v>5337</v>
      </c>
      <c r="J1415" t="s">
        <v>2160</v>
      </c>
    </row>
    <row r="1416" spans="1:10" x14ac:dyDescent="0.35">
      <c r="A1416" t="s">
        <v>5335</v>
      </c>
      <c r="B1416" t="s">
        <v>7066</v>
      </c>
      <c r="C1416" t="s">
        <v>5338</v>
      </c>
      <c r="D1416" s="7">
        <v>45950.655810185184</v>
      </c>
      <c r="E1416" t="s">
        <v>5340</v>
      </c>
      <c r="F1416" t="s">
        <v>11</v>
      </c>
      <c r="H1416">
        <v>4</v>
      </c>
      <c r="I1416" t="s">
        <v>5341</v>
      </c>
      <c r="J1416" t="s">
        <v>2160</v>
      </c>
    </row>
    <row r="1417" spans="1:10" x14ac:dyDescent="0.35">
      <c r="A1417" t="s">
        <v>5339</v>
      </c>
      <c r="B1417" t="s">
        <v>7067</v>
      </c>
      <c r="C1417" t="s">
        <v>5342</v>
      </c>
      <c r="D1417" s="7">
        <v>45950.91511574074</v>
      </c>
      <c r="E1417" t="s">
        <v>5344</v>
      </c>
      <c r="F1417" t="s">
        <v>11</v>
      </c>
      <c r="H1417">
        <v>4</v>
      </c>
      <c r="I1417" t="s">
        <v>5345</v>
      </c>
      <c r="J1417" t="s">
        <v>2160</v>
      </c>
    </row>
    <row r="1418" spans="1:10" x14ac:dyDescent="0.35">
      <c r="A1418" t="s">
        <v>5343</v>
      </c>
      <c r="B1418" t="s">
        <v>7068</v>
      </c>
      <c r="C1418" t="s">
        <v>5346</v>
      </c>
      <c r="D1418" s="7">
        <v>45951.310011574074</v>
      </c>
      <c r="E1418" t="s">
        <v>5348</v>
      </c>
      <c r="F1418" t="s">
        <v>11</v>
      </c>
      <c r="H1418">
        <v>4</v>
      </c>
      <c r="I1418" t="s">
        <v>5349</v>
      </c>
      <c r="J1418" t="s">
        <v>2160</v>
      </c>
    </row>
    <row r="1419" spans="1:10" x14ac:dyDescent="0.35">
      <c r="A1419" t="s">
        <v>5347</v>
      </c>
      <c r="B1419" t="s">
        <v>7069</v>
      </c>
      <c r="C1419" t="s">
        <v>5350</v>
      </c>
      <c r="D1419" s="7">
        <v>45951.31590277778</v>
      </c>
      <c r="E1419" t="s">
        <v>5352</v>
      </c>
      <c r="F1419" t="s">
        <v>11</v>
      </c>
      <c r="H1419">
        <v>5</v>
      </c>
      <c r="I1419" t="s">
        <v>5353</v>
      </c>
      <c r="J1419" t="s">
        <v>1460</v>
      </c>
    </row>
    <row r="1420" spans="1:10" x14ac:dyDescent="0.35">
      <c r="A1420" t="s">
        <v>5351</v>
      </c>
      <c r="B1420" t="s">
        <v>7070</v>
      </c>
      <c r="C1420" t="s">
        <v>5354</v>
      </c>
      <c r="D1420" s="7">
        <v>45951.437118055554</v>
      </c>
      <c r="E1420" t="s">
        <v>5356</v>
      </c>
      <c r="F1420" t="s">
        <v>11</v>
      </c>
      <c r="H1420">
        <v>5</v>
      </c>
      <c r="I1420" t="s">
        <v>5357</v>
      </c>
      <c r="J1420" t="s">
        <v>1460</v>
      </c>
    </row>
    <row r="1421" spans="1:10" x14ac:dyDescent="0.35">
      <c r="A1421" t="s">
        <v>5355</v>
      </c>
      <c r="B1421" t="s">
        <v>7071</v>
      </c>
      <c r="C1421" t="s">
        <v>5358</v>
      </c>
      <c r="D1421" s="7">
        <v>45951.51667824074</v>
      </c>
      <c r="E1421" t="s">
        <v>5360</v>
      </c>
      <c r="F1421" t="s">
        <v>11</v>
      </c>
      <c r="G1421" t="s">
        <v>23</v>
      </c>
      <c r="H1421">
        <v>5</v>
      </c>
      <c r="I1421" t="s">
        <v>5361</v>
      </c>
      <c r="J1421" t="s">
        <v>1460</v>
      </c>
    </row>
    <row r="1422" spans="1:10" x14ac:dyDescent="0.35">
      <c r="A1422" t="s">
        <v>5359</v>
      </c>
      <c r="B1422" t="s">
        <v>7072</v>
      </c>
      <c r="C1422" t="s">
        <v>5362</v>
      </c>
      <c r="D1422" s="7">
        <v>45951.705682870372</v>
      </c>
      <c r="E1422" t="s">
        <v>5364</v>
      </c>
      <c r="F1422" t="s">
        <v>11</v>
      </c>
      <c r="H1422">
        <v>5</v>
      </c>
      <c r="I1422" t="s">
        <v>5365</v>
      </c>
      <c r="J1422" t="s">
        <v>1460</v>
      </c>
    </row>
    <row r="1423" spans="1:10" x14ac:dyDescent="0.35">
      <c r="A1423" t="s">
        <v>5363</v>
      </c>
      <c r="B1423" t="s">
        <v>7073</v>
      </c>
      <c r="C1423" t="s">
        <v>5366</v>
      </c>
      <c r="D1423" s="7">
        <v>45951.773379629631</v>
      </c>
      <c r="E1423" t="s">
        <v>5368</v>
      </c>
      <c r="F1423" t="s">
        <v>11</v>
      </c>
      <c r="H1423">
        <v>4</v>
      </c>
      <c r="I1423" t="s">
        <v>5369</v>
      </c>
      <c r="J1423" t="s">
        <v>1460</v>
      </c>
    </row>
    <row r="1424" spans="1:10" x14ac:dyDescent="0.35">
      <c r="A1424" t="s">
        <v>5367</v>
      </c>
      <c r="B1424" t="s">
        <v>7074</v>
      </c>
      <c r="C1424" t="s">
        <v>5370</v>
      </c>
      <c r="D1424" s="7">
        <v>45952.441944444443</v>
      </c>
      <c r="E1424" t="s">
        <v>1556</v>
      </c>
      <c r="F1424" t="s">
        <v>11</v>
      </c>
      <c r="H1424">
        <v>5</v>
      </c>
      <c r="I1424" t="s">
        <v>5372</v>
      </c>
      <c r="J1424" t="s">
        <v>1460</v>
      </c>
    </row>
    <row r="1425" spans="1:10" x14ac:dyDescent="0.35">
      <c r="A1425" t="s">
        <v>5371</v>
      </c>
      <c r="B1425" t="s">
        <v>7075</v>
      </c>
      <c r="C1425" t="s">
        <v>5373</v>
      </c>
      <c r="D1425" s="7">
        <v>45952.691550925927</v>
      </c>
      <c r="E1425" t="s">
        <v>5375</v>
      </c>
      <c r="F1425" t="s">
        <v>11</v>
      </c>
      <c r="H1425">
        <v>5</v>
      </c>
      <c r="I1425" t="s">
        <v>5376</v>
      </c>
      <c r="J1425" t="s">
        <v>1460</v>
      </c>
    </row>
    <row r="1426" spans="1:10" x14ac:dyDescent="0.35">
      <c r="A1426" t="s">
        <v>5374</v>
      </c>
      <c r="B1426" t="s">
        <v>7076</v>
      </c>
      <c r="C1426" t="s">
        <v>5377</v>
      </c>
      <c r="D1426" s="7">
        <v>45952.922407407408</v>
      </c>
      <c r="E1426" t="s">
        <v>5379</v>
      </c>
      <c r="F1426" t="s">
        <v>11</v>
      </c>
      <c r="G1426" t="s">
        <v>23</v>
      </c>
      <c r="H1426">
        <v>5</v>
      </c>
      <c r="I1426" t="s">
        <v>5380</v>
      </c>
      <c r="J1426" t="s">
        <v>1460</v>
      </c>
    </row>
    <row r="1427" spans="1:10" x14ac:dyDescent="0.35">
      <c r="A1427" t="s">
        <v>5378</v>
      </c>
      <c r="B1427" t="s">
        <v>7077</v>
      </c>
      <c r="C1427" t="s">
        <v>5381</v>
      </c>
      <c r="D1427" s="7">
        <v>45953.151041666664</v>
      </c>
      <c r="E1427" t="s">
        <v>2636</v>
      </c>
      <c r="F1427" t="s">
        <v>11</v>
      </c>
      <c r="H1427">
        <v>5</v>
      </c>
      <c r="I1427" t="s">
        <v>5383</v>
      </c>
      <c r="J1427" t="s">
        <v>1460</v>
      </c>
    </row>
    <row r="1428" spans="1:10" x14ac:dyDescent="0.35">
      <c r="A1428" t="s">
        <v>5382</v>
      </c>
      <c r="B1428" t="s">
        <v>7078</v>
      </c>
      <c r="C1428" t="s">
        <v>5384</v>
      </c>
      <c r="D1428" s="7">
        <v>45953.235462962963</v>
      </c>
      <c r="E1428" t="s">
        <v>5386</v>
      </c>
      <c r="F1428" t="s">
        <v>11</v>
      </c>
      <c r="H1428">
        <v>4</v>
      </c>
      <c r="I1428" t="s">
        <v>5387</v>
      </c>
      <c r="J1428" t="s">
        <v>1460</v>
      </c>
    </row>
    <row r="1429" spans="1:10" x14ac:dyDescent="0.35">
      <c r="A1429" t="s">
        <v>5385</v>
      </c>
      <c r="B1429" t="s">
        <v>7079</v>
      </c>
      <c r="C1429" t="s">
        <v>5388</v>
      </c>
      <c r="D1429" s="7">
        <v>45953.298298611109</v>
      </c>
      <c r="E1429" t="s">
        <v>5390</v>
      </c>
      <c r="F1429" t="s">
        <v>11</v>
      </c>
      <c r="H1429">
        <v>5</v>
      </c>
      <c r="I1429" t="s">
        <v>5391</v>
      </c>
      <c r="J1429" t="s">
        <v>1460</v>
      </c>
    </row>
    <row r="1430" spans="1:10" x14ac:dyDescent="0.35">
      <c r="A1430" t="s">
        <v>5389</v>
      </c>
      <c r="B1430" t="s">
        <v>7080</v>
      </c>
      <c r="C1430" t="s">
        <v>5392</v>
      </c>
      <c r="D1430" s="7">
        <v>45953.348807870374</v>
      </c>
      <c r="E1430" t="s">
        <v>47</v>
      </c>
      <c r="F1430" t="s">
        <v>11</v>
      </c>
      <c r="H1430">
        <v>5</v>
      </c>
      <c r="I1430" t="s">
        <v>47</v>
      </c>
      <c r="J1430" t="s">
        <v>1460</v>
      </c>
    </row>
    <row r="1431" spans="1:10" x14ac:dyDescent="0.35">
      <c r="A1431" t="s">
        <v>5393</v>
      </c>
      <c r="B1431" t="s">
        <v>7081</v>
      </c>
      <c r="C1431" t="s">
        <v>1024</v>
      </c>
      <c r="D1431" s="7">
        <v>45953.38857638889</v>
      </c>
      <c r="E1431" t="s">
        <v>5395</v>
      </c>
      <c r="F1431" t="s">
        <v>11</v>
      </c>
      <c r="H1431">
        <v>5</v>
      </c>
      <c r="I1431" t="s">
        <v>5396</v>
      </c>
      <c r="J1431" t="s">
        <v>1460</v>
      </c>
    </row>
    <row r="1432" spans="1:10" x14ac:dyDescent="0.35">
      <c r="A1432" t="s">
        <v>5394</v>
      </c>
      <c r="B1432" t="s">
        <v>7082</v>
      </c>
      <c r="C1432" t="s">
        <v>5397</v>
      </c>
      <c r="D1432" s="7">
        <v>45953.632291666669</v>
      </c>
      <c r="E1432" t="s">
        <v>5399</v>
      </c>
      <c r="F1432" t="s">
        <v>11</v>
      </c>
      <c r="H1432">
        <v>5</v>
      </c>
      <c r="I1432" t="s">
        <v>5400</v>
      </c>
      <c r="J1432" t="s">
        <v>1460</v>
      </c>
    </row>
    <row r="1433" spans="1:10" x14ac:dyDescent="0.35">
      <c r="A1433" t="s">
        <v>5398</v>
      </c>
      <c r="B1433" t="s">
        <v>7083</v>
      </c>
      <c r="C1433" t="s">
        <v>5401</v>
      </c>
      <c r="D1433" s="7">
        <v>45953.916759259257</v>
      </c>
      <c r="E1433" t="s">
        <v>3428</v>
      </c>
      <c r="F1433" t="s">
        <v>11</v>
      </c>
      <c r="H1433">
        <v>4</v>
      </c>
      <c r="I1433" t="s">
        <v>5403</v>
      </c>
      <c r="J1433" t="s">
        <v>1460</v>
      </c>
    </row>
    <row r="1434" spans="1:10" x14ac:dyDescent="0.35">
      <c r="A1434" t="s">
        <v>5402</v>
      </c>
      <c r="B1434" t="s">
        <v>7084</v>
      </c>
      <c r="C1434" t="s">
        <v>5404</v>
      </c>
      <c r="D1434" s="7">
        <v>45954.00508101852</v>
      </c>
      <c r="E1434" t="s">
        <v>5072</v>
      </c>
      <c r="F1434" t="s">
        <v>11</v>
      </c>
      <c r="H1434">
        <v>4</v>
      </c>
      <c r="I1434" t="s">
        <v>5072</v>
      </c>
      <c r="J1434" t="s">
        <v>1460</v>
      </c>
    </row>
    <row r="1435" spans="1:10" x14ac:dyDescent="0.35">
      <c r="A1435" t="s">
        <v>5405</v>
      </c>
      <c r="B1435" t="s">
        <v>7085</v>
      </c>
      <c r="C1435" t="s">
        <v>5406</v>
      </c>
      <c r="D1435" s="7">
        <v>45954.129814814813</v>
      </c>
      <c r="E1435" t="s">
        <v>5408</v>
      </c>
      <c r="F1435" t="s">
        <v>11</v>
      </c>
      <c r="H1435">
        <v>4</v>
      </c>
      <c r="I1435" t="s">
        <v>5409</v>
      </c>
      <c r="J1435" t="s">
        <v>1460</v>
      </c>
    </row>
    <row r="1436" spans="1:10" x14ac:dyDescent="0.35">
      <c r="A1436" t="s">
        <v>5407</v>
      </c>
      <c r="B1436" t="s">
        <v>7086</v>
      </c>
      <c r="C1436" t="s">
        <v>5410</v>
      </c>
      <c r="D1436" s="7">
        <v>45954.21770833333</v>
      </c>
      <c r="E1436" t="s">
        <v>5412</v>
      </c>
      <c r="F1436" t="s">
        <v>11</v>
      </c>
      <c r="G1436" t="s">
        <v>23</v>
      </c>
      <c r="H1436">
        <v>4</v>
      </c>
      <c r="I1436" t="s">
        <v>5413</v>
      </c>
      <c r="J1436" t="s">
        <v>1460</v>
      </c>
    </row>
    <row r="1437" spans="1:10" x14ac:dyDescent="0.35">
      <c r="A1437" t="s">
        <v>5411</v>
      </c>
      <c r="B1437" t="s">
        <v>7087</v>
      </c>
      <c r="C1437" t="s">
        <v>5414</v>
      </c>
      <c r="D1437" s="7">
        <v>45954.270358796297</v>
      </c>
      <c r="E1437" t="s">
        <v>5416</v>
      </c>
      <c r="F1437" t="s">
        <v>11</v>
      </c>
      <c r="G1437">
        <v>5</v>
      </c>
      <c r="H1437">
        <v>5</v>
      </c>
      <c r="I1437" t="s">
        <v>5417</v>
      </c>
      <c r="J1437" t="s">
        <v>1460</v>
      </c>
    </row>
    <row r="1438" spans="1:10" x14ac:dyDescent="0.35">
      <c r="A1438" t="s">
        <v>5415</v>
      </c>
      <c r="B1438" t="s">
        <v>7088</v>
      </c>
      <c r="C1438" t="s">
        <v>5418</v>
      </c>
      <c r="D1438" s="7">
        <v>45954.362141203703</v>
      </c>
      <c r="E1438" t="s">
        <v>5420</v>
      </c>
      <c r="F1438" t="s">
        <v>11</v>
      </c>
      <c r="H1438">
        <v>5</v>
      </c>
      <c r="I1438" t="s">
        <v>5421</v>
      </c>
      <c r="J1438" t="s">
        <v>1460</v>
      </c>
    </row>
    <row r="1439" spans="1:10" x14ac:dyDescent="0.35">
      <c r="A1439" t="s">
        <v>5419</v>
      </c>
      <c r="B1439" t="s">
        <v>7089</v>
      </c>
      <c r="C1439" t="s">
        <v>5422</v>
      </c>
      <c r="D1439" s="7">
        <v>45954.511701388888</v>
      </c>
      <c r="E1439" t="s">
        <v>5424</v>
      </c>
      <c r="F1439" t="s">
        <v>11</v>
      </c>
      <c r="H1439">
        <v>5</v>
      </c>
      <c r="I1439" t="s">
        <v>5425</v>
      </c>
      <c r="J1439" t="s">
        <v>1460</v>
      </c>
    </row>
    <row r="1440" spans="1:10" x14ac:dyDescent="0.35">
      <c r="A1440" t="s">
        <v>5423</v>
      </c>
      <c r="B1440" t="s">
        <v>7090</v>
      </c>
      <c r="C1440" t="s">
        <v>5426</v>
      </c>
      <c r="D1440" s="7">
        <v>45954.880381944444</v>
      </c>
      <c r="E1440" t="s">
        <v>5428</v>
      </c>
      <c r="F1440" t="s">
        <v>11</v>
      </c>
      <c r="H1440">
        <v>5</v>
      </c>
      <c r="I1440" t="s">
        <v>5429</v>
      </c>
      <c r="J1440" t="s">
        <v>1460</v>
      </c>
    </row>
    <row r="1441" spans="1:10" x14ac:dyDescent="0.35">
      <c r="A1441" t="s">
        <v>5427</v>
      </c>
      <c r="B1441" t="s">
        <v>7091</v>
      </c>
      <c r="C1441" t="s">
        <v>5430</v>
      </c>
      <c r="D1441" s="7">
        <v>45955.003472222219</v>
      </c>
      <c r="E1441" t="s">
        <v>5432</v>
      </c>
      <c r="F1441" t="s">
        <v>11</v>
      </c>
      <c r="H1441">
        <v>5</v>
      </c>
      <c r="I1441" t="s">
        <v>5433</v>
      </c>
      <c r="J1441" t="s">
        <v>1460</v>
      </c>
    </row>
    <row r="1442" spans="1:10" x14ac:dyDescent="0.35">
      <c r="A1442" t="s">
        <v>5431</v>
      </c>
      <c r="B1442" t="s">
        <v>7092</v>
      </c>
      <c r="C1442" t="s">
        <v>5434</v>
      </c>
      <c r="D1442" s="7">
        <v>45955.32744212963</v>
      </c>
      <c r="E1442" t="s">
        <v>5436</v>
      </c>
      <c r="F1442" t="s">
        <v>11</v>
      </c>
      <c r="H1442">
        <v>5</v>
      </c>
      <c r="I1442" t="s">
        <v>5437</v>
      </c>
      <c r="J1442" t="s">
        <v>1460</v>
      </c>
    </row>
    <row r="1443" spans="1:10" x14ac:dyDescent="0.35">
      <c r="A1443" t="s">
        <v>5435</v>
      </c>
      <c r="B1443" t="s">
        <v>7093</v>
      </c>
      <c r="C1443" t="s">
        <v>5438</v>
      </c>
      <c r="D1443" s="7">
        <v>45955.412534722222</v>
      </c>
      <c r="E1443" t="s">
        <v>5440</v>
      </c>
      <c r="F1443" t="s">
        <v>11</v>
      </c>
      <c r="H1443">
        <v>5</v>
      </c>
      <c r="I1443" t="s">
        <v>5441</v>
      </c>
      <c r="J1443" t="s">
        <v>1460</v>
      </c>
    </row>
    <row r="1444" spans="1:10" x14ac:dyDescent="0.35">
      <c r="A1444" t="s">
        <v>5439</v>
      </c>
      <c r="B1444" t="s">
        <v>7094</v>
      </c>
      <c r="C1444" t="s">
        <v>5442</v>
      </c>
      <c r="D1444" s="7">
        <v>45955.420590277776</v>
      </c>
      <c r="E1444" t="s">
        <v>5444</v>
      </c>
      <c r="F1444" t="s">
        <v>11</v>
      </c>
      <c r="H1444">
        <v>4</v>
      </c>
      <c r="I1444" t="s">
        <v>5445</v>
      </c>
      <c r="J1444" t="s">
        <v>1460</v>
      </c>
    </row>
    <row r="1445" spans="1:10" x14ac:dyDescent="0.35">
      <c r="A1445" t="s">
        <v>5443</v>
      </c>
      <c r="B1445" t="s">
        <v>7095</v>
      </c>
      <c r="C1445" t="s">
        <v>5446</v>
      </c>
      <c r="D1445" s="7">
        <v>45955.833680555559</v>
      </c>
      <c r="E1445" t="s">
        <v>5448</v>
      </c>
      <c r="F1445" t="s">
        <v>11</v>
      </c>
      <c r="H1445">
        <v>5</v>
      </c>
      <c r="I1445" t="s">
        <v>5449</v>
      </c>
      <c r="J1445" t="s">
        <v>1460</v>
      </c>
    </row>
    <row r="1446" spans="1:10" x14ac:dyDescent="0.35">
      <c r="A1446" t="s">
        <v>5447</v>
      </c>
      <c r="B1446" t="s">
        <v>7096</v>
      </c>
      <c r="C1446" t="s">
        <v>5450</v>
      </c>
      <c r="D1446" s="7">
        <v>45956.056076388886</v>
      </c>
      <c r="E1446" t="s">
        <v>5452</v>
      </c>
      <c r="F1446" t="s">
        <v>11</v>
      </c>
      <c r="H1446">
        <v>5</v>
      </c>
      <c r="I1446" t="s">
        <v>5453</v>
      </c>
      <c r="J1446" t="s">
        <v>1460</v>
      </c>
    </row>
    <row r="1447" spans="1:10" x14ac:dyDescent="0.35">
      <c r="A1447" t="s">
        <v>5451</v>
      </c>
      <c r="B1447" t="s">
        <v>7097</v>
      </c>
      <c r="C1447" t="s">
        <v>5454</v>
      </c>
      <c r="D1447" s="7">
        <v>45956.383391203701</v>
      </c>
      <c r="E1447" t="s">
        <v>5456</v>
      </c>
      <c r="F1447" t="s">
        <v>11</v>
      </c>
      <c r="H1447">
        <v>5</v>
      </c>
      <c r="I1447" t="s">
        <v>5457</v>
      </c>
      <c r="J1447" t="s">
        <v>1460</v>
      </c>
    </row>
    <row r="1448" spans="1:10" x14ac:dyDescent="0.35">
      <c r="A1448" t="s">
        <v>5455</v>
      </c>
      <c r="B1448" t="s">
        <v>7098</v>
      </c>
      <c r="C1448" t="s">
        <v>5458</v>
      </c>
      <c r="D1448" s="7">
        <v>45956.451655092591</v>
      </c>
      <c r="E1448" t="s">
        <v>2083</v>
      </c>
      <c r="F1448" t="s">
        <v>11</v>
      </c>
      <c r="H1448">
        <v>5</v>
      </c>
      <c r="I1448" t="s">
        <v>5460</v>
      </c>
      <c r="J1448" t="s">
        <v>1460</v>
      </c>
    </row>
    <row r="1449" spans="1:10" x14ac:dyDescent="0.35">
      <c r="A1449" t="s">
        <v>5459</v>
      </c>
      <c r="B1449" t="s">
        <v>7099</v>
      </c>
      <c r="C1449" t="s">
        <v>5461</v>
      </c>
      <c r="D1449" s="7">
        <v>45956.494131944448</v>
      </c>
      <c r="E1449" t="s">
        <v>204</v>
      </c>
      <c r="F1449" t="s">
        <v>11</v>
      </c>
      <c r="H1449">
        <v>5</v>
      </c>
      <c r="I1449" t="s">
        <v>5463</v>
      </c>
      <c r="J1449" t="s">
        <v>1460</v>
      </c>
    </row>
    <row r="1450" spans="1:10" x14ac:dyDescent="0.35">
      <c r="A1450" t="s">
        <v>5462</v>
      </c>
      <c r="B1450" t="s">
        <v>7100</v>
      </c>
      <c r="C1450" t="s">
        <v>5464</v>
      </c>
      <c r="D1450" s="7">
        <v>45956.959016203706</v>
      </c>
      <c r="E1450" t="s">
        <v>2620</v>
      </c>
      <c r="F1450" t="s">
        <v>11</v>
      </c>
      <c r="G1450" t="s">
        <v>23</v>
      </c>
      <c r="H1450">
        <v>5</v>
      </c>
      <c r="I1450" t="s">
        <v>5466</v>
      </c>
      <c r="J1450" t="s">
        <v>1460</v>
      </c>
    </row>
    <row r="1451" spans="1:10" x14ac:dyDescent="0.35">
      <c r="A1451" t="s">
        <v>5465</v>
      </c>
      <c r="B1451" t="s">
        <v>7101</v>
      </c>
      <c r="C1451" t="s">
        <v>5467</v>
      </c>
      <c r="D1451" s="7">
        <v>45957.056273148148</v>
      </c>
      <c r="E1451" t="s">
        <v>3914</v>
      </c>
      <c r="F1451" t="s">
        <v>11</v>
      </c>
      <c r="G1451" t="s">
        <v>23</v>
      </c>
      <c r="H1451">
        <v>5</v>
      </c>
      <c r="I1451" t="s">
        <v>5469</v>
      </c>
      <c r="J1451" t="s">
        <v>1460</v>
      </c>
    </row>
    <row r="1452" spans="1:10" x14ac:dyDescent="0.35">
      <c r="A1452" t="s">
        <v>5468</v>
      </c>
      <c r="B1452" t="s">
        <v>7102</v>
      </c>
      <c r="C1452" t="s">
        <v>5470</v>
      </c>
      <c r="D1452" s="7">
        <v>45957.472997685189</v>
      </c>
      <c r="E1452" t="s">
        <v>5472</v>
      </c>
      <c r="F1452" t="s">
        <v>11</v>
      </c>
      <c r="G1452">
        <v>4</v>
      </c>
      <c r="H1452">
        <v>5</v>
      </c>
      <c r="I1452" t="s">
        <v>5473</v>
      </c>
      <c r="J1452" t="s">
        <v>1460</v>
      </c>
    </row>
    <row r="1453" spans="1:10" x14ac:dyDescent="0.35">
      <c r="A1453" t="s">
        <v>5471</v>
      </c>
      <c r="B1453" t="s">
        <v>7103</v>
      </c>
      <c r="C1453" t="s">
        <v>5474</v>
      </c>
      <c r="D1453" s="7">
        <v>45958.001817129632</v>
      </c>
      <c r="E1453" t="s">
        <v>476</v>
      </c>
      <c r="F1453" t="s">
        <v>11</v>
      </c>
      <c r="H1453">
        <v>5</v>
      </c>
      <c r="I1453" t="s">
        <v>476</v>
      </c>
      <c r="J1453" t="s">
        <v>1460</v>
      </c>
    </row>
    <row r="1454" spans="1:10" x14ac:dyDescent="0.35">
      <c r="A1454" t="s">
        <v>5475</v>
      </c>
      <c r="B1454" t="s">
        <v>7104</v>
      </c>
      <c r="C1454" t="s">
        <v>5476</v>
      </c>
      <c r="D1454" s="7">
        <v>45958.02784722222</v>
      </c>
      <c r="E1454" t="s">
        <v>5478</v>
      </c>
      <c r="F1454" t="s">
        <v>11</v>
      </c>
      <c r="G1454" t="s">
        <v>23</v>
      </c>
      <c r="H1454">
        <v>5</v>
      </c>
      <c r="I1454" t="s">
        <v>5479</v>
      </c>
      <c r="J1454" t="s">
        <v>1460</v>
      </c>
    </row>
    <row r="1455" spans="1:10" x14ac:dyDescent="0.35">
      <c r="A1455" t="s">
        <v>5477</v>
      </c>
      <c r="B1455" t="s">
        <v>7105</v>
      </c>
      <c r="C1455" t="s">
        <v>5480</v>
      </c>
      <c r="D1455" s="7">
        <v>45958.077256944445</v>
      </c>
      <c r="E1455" t="s">
        <v>5482</v>
      </c>
      <c r="F1455" t="s">
        <v>11</v>
      </c>
      <c r="G1455" t="s">
        <v>23</v>
      </c>
      <c r="H1455">
        <v>5</v>
      </c>
      <c r="I1455" t="s">
        <v>5483</v>
      </c>
      <c r="J1455" t="s">
        <v>1460</v>
      </c>
    </row>
    <row r="1456" spans="1:10" x14ac:dyDescent="0.35">
      <c r="A1456" t="s">
        <v>5481</v>
      </c>
      <c r="B1456" t="s">
        <v>7106</v>
      </c>
      <c r="C1456" t="s">
        <v>5484</v>
      </c>
      <c r="D1456" s="7">
        <v>45958.22996527778</v>
      </c>
      <c r="E1456" t="s">
        <v>5486</v>
      </c>
      <c r="F1456" t="s">
        <v>11</v>
      </c>
      <c r="G1456">
        <v>2</v>
      </c>
      <c r="H1456">
        <v>5</v>
      </c>
      <c r="I1456" t="s">
        <v>5487</v>
      </c>
      <c r="J1456" t="s">
        <v>1460</v>
      </c>
    </row>
    <row r="1457" spans="1:10" x14ac:dyDescent="0.35">
      <c r="A1457" t="s">
        <v>5485</v>
      </c>
      <c r="B1457" t="s">
        <v>7107</v>
      </c>
      <c r="C1457" t="s">
        <v>5488</v>
      </c>
      <c r="D1457" s="7">
        <v>45958.330277777779</v>
      </c>
      <c r="E1457" t="s">
        <v>5490</v>
      </c>
      <c r="F1457" t="s">
        <v>11</v>
      </c>
      <c r="G1457">
        <v>2</v>
      </c>
      <c r="H1457">
        <v>5</v>
      </c>
      <c r="I1457" t="s">
        <v>5491</v>
      </c>
      <c r="J1457" t="s">
        <v>1460</v>
      </c>
    </row>
    <row r="1458" spans="1:10" x14ac:dyDescent="0.35">
      <c r="A1458" t="s">
        <v>5489</v>
      </c>
      <c r="B1458" t="s">
        <v>7108</v>
      </c>
      <c r="C1458" t="s">
        <v>5492</v>
      </c>
      <c r="D1458" s="7">
        <v>45958.840891203705</v>
      </c>
      <c r="E1458" t="s">
        <v>4871</v>
      </c>
      <c r="F1458" t="s">
        <v>11</v>
      </c>
      <c r="G1458" t="s">
        <v>23</v>
      </c>
      <c r="H1458">
        <v>5</v>
      </c>
      <c r="I1458" t="s">
        <v>5494</v>
      </c>
      <c r="J1458" t="s">
        <v>1460</v>
      </c>
    </row>
    <row r="1459" spans="1:10" x14ac:dyDescent="0.35">
      <c r="A1459" t="s">
        <v>5493</v>
      </c>
      <c r="B1459" t="s">
        <v>7109</v>
      </c>
      <c r="C1459" t="s">
        <v>5495</v>
      </c>
      <c r="D1459" s="7">
        <v>45959.19159722222</v>
      </c>
      <c r="E1459" t="s">
        <v>5497</v>
      </c>
      <c r="F1459" t="s">
        <v>11</v>
      </c>
      <c r="G1459">
        <v>4</v>
      </c>
      <c r="H1459">
        <v>5</v>
      </c>
      <c r="I1459" t="s">
        <v>5498</v>
      </c>
      <c r="J1459" t="s">
        <v>1928</v>
      </c>
    </row>
    <row r="1460" spans="1:10" x14ac:dyDescent="0.35">
      <c r="A1460" t="s">
        <v>5496</v>
      </c>
      <c r="B1460" t="s">
        <v>7110</v>
      </c>
      <c r="C1460" t="s">
        <v>5499</v>
      </c>
      <c r="D1460" s="7">
        <v>45959.249490740738</v>
      </c>
      <c r="E1460" t="s">
        <v>5501</v>
      </c>
      <c r="F1460" t="s">
        <v>11</v>
      </c>
      <c r="G1460">
        <v>84</v>
      </c>
      <c r="H1460">
        <v>5</v>
      </c>
      <c r="I1460" t="s">
        <v>5502</v>
      </c>
      <c r="J1460" t="s">
        <v>1928</v>
      </c>
    </row>
    <row r="1461" spans="1:10" x14ac:dyDescent="0.35">
      <c r="A1461" t="s">
        <v>5500</v>
      </c>
      <c r="B1461" t="s">
        <v>7111</v>
      </c>
      <c r="C1461" t="s">
        <v>114</v>
      </c>
      <c r="D1461" s="7">
        <v>45959.267905092594</v>
      </c>
      <c r="E1461" t="s">
        <v>5504</v>
      </c>
      <c r="F1461" t="s">
        <v>11</v>
      </c>
      <c r="G1461">
        <v>10</v>
      </c>
      <c r="H1461">
        <v>4</v>
      </c>
      <c r="I1461" t="s">
        <v>5505</v>
      </c>
      <c r="J1461" t="s">
        <v>1928</v>
      </c>
    </row>
    <row r="1462" spans="1:10" x14ac:dyDescent="0.35">
      <c r="A1462" t="s">
        <v>5503</v>
      </c>
      <c r="B1462" t="s">
        <v>7112</v>
      </c>
      <c r="C1462" t="s">
        <v>5506</v>
      </c>
      <c r="D1462" s="7">
        <v>45959.368472222224</v>
      </c>
      <c r="E1462" t="s">
        <v>5508</v>
      </c>
      <c r="F1462" t="s">
        <v>11</v>
      </c>
      <c r="G1462">
        <v>71</v>
      </c>
      <c r="H1462">
        <v>5</v>
      </c>
      <c r="I1462" t="s">
        <v>5509</v>
      </c>
      <c r="J1462" t="s">
        <v>1928</v>
      </c>
    </row>
    <row r="1463" spans="1:10" x14ac:dyDescent="0.35">
      <c r="A1463" t="s">
        <v>5507</v>
      </c>
      <c r="B1463" t="s">
        <v>7113</v>
      </c>
      <c r="C1463" t="s">
        <v>5510</v>
      </c>
      <c r="D1463" s="7">
        <v>45960.018946759257</v>
      </c>
      <c r="E1463" t="s">
        <v>5512</v>
      </c>
      <c r="F1463" t="s">
        <v>11</v>
      </c>
      <c r="G1463">
        <v>34</v>
      </c>
      <c r="H1463">
        <v>5</v>
      </c>
      <c r="I1463" t="s">
        <v>5513</v>
      </c>
      <c r="J1463" t="s">
        <v>1928</v>
      </c>
    </row>
    <row r="1464" spans="1:10" x14ac:dyDescent="0.35">
      <c r="A1464" t="s">
        <v>5511</v>
      </c>
      <c r="B1464" t="s">
        <v>7114</v>
      </c>
      <c r="C1464" t="s">
        <v>5514</v>
      </c>
      <c r="D1464" s="7">
        <v>45960.064398148148</v>
      </c>
      <c r="E1464" t="s">
        <v>5516</v>
      </c>
      <c r="F1464" t="s">
        <v>11</v>
      </c>
      <c r="G1464">
        <v>436</v>
      </c>
      <c r="H1464">
        <v>5</v>
      </c>
      <c r="I1464" t="s">
        <v>5517</v>
      </c>
      <c r="J1464" t="s">
        <v>1928</v>
      </c>
    </row>
    <row r="1465" spans="1:10" x14ac:dyDescent="0.35">
      <c r="A1465" t="s">
        <v>5515</v>
      </c>
      <c r="B1465" t="s">
        <v>7115</v>
      </c>
      <c r="C1465" t="s">
        <v>5518</v>
      </c>
      <c r="D1465" s="7">
        <v>45960.266250000001</v>
      </c>
      <c r="E1465" t="s">
        <v>5520</v>
      </c>
      <c r="F1465" t="s">
        <v>11</v>
      </c>
      <c r="G1465">
        <v>11</v>
      </c>
      <c r="H1465">
        <v>5</v>
      </c>
      <c r="I1465" t="s">
        <v>5521</v>
      </c>
      <c r="J1465" t="s">
        <v>1928</v>
      </c>
    </row>
    <row r="1466" spans="1:10" x14ac:dyDescent="0.35">
      <c r="A1466" t="s">
        <v>5519</v>
      </c>
      <c r="B1466" t="s">
        <v>7116</v>
      </c>
      <c r="C1466" t="s">
        <v>5522</v>
      </c>
      <c r="D1466" s="7">
        <v>45960.308495370373</v>
      </c>
      <c r="E1466" t="s">
        <v>5524</v>
      </c>
      <c r="F1466" t="s">
        <v>11</v>
      </c>
      <c r="G1466">
        <v>46</v>
      </c>
      <c r="H1466">
        <v>4</v>
      </c>
      <c r="I1466" t="s">
        <v>5525</v>
      </c>
      <c r="J1466" t="s">
        <v>1928</v>
      </c>
    </row>
    <row r="1467" spans="1:10" x14ac:dyDescent="0.35">
      <c r="A1467" t="s">
        <v>5523</v>
      </c>
      <c r="B1467" t="s">
        <v>7117</v>
      </c>
      <c r="C1467" t="s">
        <v>5526</v>
      </c>
      <c r="D1467" s="7">
        <v>45960.38853009259</v>
      </c>
      <c r="E1467" t="s">
        <v>5528</v>
      </c>
      <c r="F1467" t="s">
        <v>11</v>
      </c>
      <c r="G1467" s="1">
        <v>5113</v>
      </c>
      <c r="H1467">
        <v>5</v>
      </c>
      <c r="I1467" t="s">
        <v>5529</v>
      </c>
      <c r="J1467" t="s">
        <v>1928</v>
      </c>
    </row>
    <row r="1468" spans="1:10" x14ac:dyDescent="0.35">
      <c r="A1468" t="s">
        <v>5527</v>
      </c>
      <c r="B1468" t="s">
        <v>7118</v>
      </c>
      <c r="C1468" t="s">
        <v>5530</v>
      </c>
      <c r="D1468" s="7">
        <v>45960.967094907406</v>
      </c>
      <c r="E1468" t="s">
        <v>5532</v>
      </c>
      <c r="F1468" t="s">
        <v>11</v>
      </c>
      <c r="G1468" s="1">
        <v>1649</v>
      </c>
      <c r="H1468">
        <v>5</v>
      </c>
      <c r="I1468" t="s">
        <v>5533</v>
      </c>
      <c r="J1468" t="s">
        <v>1928</v>
      </c>
    </row>
    <row r="1469" spans="1:10" x14ac:dyDescent="0.35">
      <c r="A1469" t="s">
        <v>5531</v>
      </c>
      <c r="B1469" t="s">
        <v>7119</v>
      </c>
      <c r="C1469" t="s">
        <v>5534</v>
      </c>
      <c r="D1469" s="7">
        <v>45961.400821759256</v>
      </c>
      <c r="E1469" t="s">
        <v>5536</v>
      </c>
      <c r="F1469" t="s">
        <v>11</v>
      </c>
      <c r="G1469">
        <v>89</v>
      </c>
      <c r="H1469">
        <v>5</v>
      </c>
      <c r="I1469" t="s">
        <v>5537</v>
      </c>
      <c r="J1469" t="s">
        <v>1928</v>
      </c>
    </row>
    <row r="1470" spans="1:10" x14ac:dyDescent="0.35">
      <c r="A1470" t="s">
        <v>5535</v>
      </c>
      <c r="B1470" t="s">
        <v>7120</v>
      </c>
      <c r="C1470" t="s">
        <v>5538</v>
      </c>
      <c r="D1470" s="7">
        <v>45961.514317129629</v>
      </c>
      <c r="E1470" t="s">
        <v>5540</v>
      </c>
      <c r="F1470" t="s">
        <v>11</v>
      </c>
      <c r="H1470">
        <v>4</v>
      </c>
      <c r="I1470" t="s">
        <v>5541</v>
      </c>
      <c r="J1470" t="s">
        <v>1928</v>
      </c>
    </row>
    <row r="1471" spans="1:10" x14ac:dyDescent="0.35">
      <c r="A1471" t="s">
        <v>5539</v>
      </c>
      <c r="B1471" t="s">
        <v>7121</v>
      </c>
      <c r="C1471" t="s">
        <v>5542</v>
      </c>
      <c r="D1471" s="7">
        <v>45961.848773148151</v>
      </c>
      <c r="E1471" t="s">
        <v>5544</v>
      </c>
      <c r="F1471" t="s">
        <v>11</v>
      </c>
      <c r="G1471" t="s">
        <v>23</v>
      </c>
      <c r="H1471">
        <v>4</v>
      </c>
      <c r="I1471" t="s">
        <v>5545</v>
      </c>
      <c r="J1471" t="s">
        <v>1928</v>
      </c>
    </row>
    <row r="1472" spans="1:10" x14ac:dyDescent="0.35">
      <c r="A1472" t="s">
        <v>5543</v>
      </c>
      <c r="B1472" t="s">
        <v>7122</v>
      </c>
      <c r="C1472" t="s">
        <v>5546</v>
      </c>
      <c r="D1472" s="7">
        <v>45961.945416666669</v>
      </c>
      <c r="E1472" t="s">
        <v>5548</v>
      </c>
      <c r="F1472" t="s">
        <v>11</v>
      </c>
      <c r="G1472">
        <v>4</v>
      </c>
      <c r="H1472">
        <v>5</v>
      </c>
      <c r="I1472" t="s">
        <v>5549</v>
      </c>
      <c r="J1472" t="s">
        <v>1928</v>
      </c>
    </row>
    <row r="1473" spans="1:10" x14ac:dyDescent="0.35">
      <c r="A1473" t="s">
        <v>5547</v>
      </c>
      <c r="B1473" t="s">
        <v>7123</v>
      </c>
      <c r="C1473" t="s">
        <v>114</v>
      </c>
      <c r="D1473" s="7">
        <v>45962.227442129632</v>
      </c>
      <c r="E1473" t="s">
        <v>5551</v>
      </c>
      <c r="F1473" t="s">
        <v>11</v>
      </c>
      <c r="H1473">
        <v>4</v>
      </c>
      <c r="I1473" t="s">
        <v>5552</v>
      </c>
      <c r="J1473" t="s">
        <v>1928</v>
      </c>
    </row>
    <row r="1474" spans="1:10" x14ac:dyDescent="0.35">
      <c r="A1474" t="s">
        <v>5550</v>
      </c>
      <c r="B1474" t="s">
        <v>7124</v>
      </c>
      <c r="C1474" t="s">
        <v>5553</v>
      </c>
      <c r="D1474" s="7">
        <v>45962.502812500003</v>
      </c>
      <c r="E1474" t="s">
        <v>5555</v>
      </c>
      <c r="F1474" t="s">
        <v>11</v>
      </c>
      <c r="G1474">
        <v>7</v>
      </c>
      <c r="H1474">
        <v>4</v>
      </c>
      <c r="I1474" t="s">
        <v>5556</v>
      </c>
      <c r="J1474" t="s">
        <v>1928</v>
      </c>
    </row>
    <row r="1475" spans="1:10" x14ac:dyDescent="0.35">
      <c r="A1475" t="s">
        <v>5554</v>
      </c>
      <c r="B1475" t="s">
        <v>7125</v>
      </c>
      <c r="C1475" t="s">
        <v>5557</v>
      </c>
      <c r="D1475" s="7">
        <v>45962.715960648151</v>
      </c>
      <c r="E1475" t="s">
        <v>5559</v>
      </c>
      <c r="F1475" t="s">
        <v>11</v>
      </c>
      <c r="G1475" t="s">
        <v>23</v>
      </c>
      <c r="H1475">
        <v>5</v>
      </c>
      <c r="I1475" t="s">
        <v>5560</v>
      </c>
      <c r="J1475" t="s">
        <v>1928</v>
      </c>
    </row>
    <row r="1476" spans="1:10" x14ac:dyDescent="0.35">
      <c r="A1476" t="s">
        <v>5558</v>
      </c>
      <c r="B1476" t="s">
        <v>7126</v>
      </c>
      <c r="C1476" t="s">
        <v>5561</v>
      </c>
      <c r="D1476" s="7">
        <v>45962.913993055554</v>
      </c>
      <c r="E1476" t="s">
        <v>5563</v>
      </c>
      <c r="F1476" t="s">
        <v>11</v>
      </c>
      <c r="G1476">
        <v>4</v>
      </c>
      <c r="H1476">
        <v>4</v>
      </c>
      <c r="I1476" t="s">
        <v>5564</v>
      </c>
      <c r="J1476" t="s">
        <v>1928</v>
      </c>
    </row>
    <row r="1477" spans="1:10" x14ac:dyDescent="0.35">
      <c r="A1477" t="s">
        <v>5562</v>
      </c>
      <c r="B1477" t="s">
        <v>7127</v>
      </c>
      <c r="C1477" t="s">
        <v>5565</v>
      </c>
      <c r="D1477" s="7">
        <v>45963.158460648148</v>
      </c>
      <c r="E1477" t="s">
        <v>5567</v>
      </c>
      <c r="F1477" t="s">
        <v>11</v>
      </c>
      <c r="H1477">
        <v>5</v>
      </c>
      <c r="I1477" t="s">
        <v>5568</v>
      </c>
      <c r="J1477" t="s">
        <v>1928</v>
      </c>
    </row>
    <row r="1478" spans="1:10" x14ac:dyDescent="0.35">
      <c r="A1478" t="s">
        <v>5566</v>
      </c>
      <c r="B1478" t="s">
        <v>7128</v>
      </c>
      <c r="C1478" t="s">
        <v>5569</v>
      </c>
      <c r="D1478" s="7">
        <v>45963.418402777781</v>
      </c>
      <c r="E1478" t="s">
        <v>5571</v>
      </c>
      <c r="F1478" t="s">
        <v>11</v>
      </c>
      <c r="G1478">
        <v>6</v>
      </c>
      <c r="H1478">
        <v>5</v>
      </c>
      <c r="I1478" t="s">
        <v>5572</v>
      </c>
      <c r="J1478" t="s">
        <v>1928</v>
      </c>
    </row>
    <row r="1479" spans="1:10" x14ac:dyDescent="0.35">
      <c r="A1479" t="s">
        <v>5570</v>
      </c>
      <c r="B1479" t="s">
        <v>7129</v>
      </c>
      <c r="C1479" t="s">
        <v>5573</v>
      </c>
      <c r="D1479" s="7">
        <v>45963.451273148145</v>
      </c>
      <c r="E1479" t="s">
        <v>5575</v>
      </c>
      <c r="F1479" t="s">
        <v>11</v>
      </c>
      <c r="G1479" t="s">
        <v>23</v>
      </c>
      <c r="H1479">
        <v>5</v>
      </c>
      <c r="I1479" t="s">
        <v>5576</v>
      </c>
      <c r="J1479" t="s">
        <v>1460</v>
      </c>
    </row>
    <row r="1480" spans="1:10" x14ac:dyDescent="0.35">
      <c r="A1480" t="s">
        <v>5574</v>
      </c>
      <c r="B1480" t="s">
        <v>7130</v>
      </c>
      <c r="C1480" t="s">
        <v>5577</v>
      </c>
      <c r="D1480" s="7">
        <v>45963.785925925928</v>
      </c>
      <c r="E1480" t="s">
        <v>5579</v>
      </c>
      <c r="F1480" t="s">
        <v>11</v>
      </c>
      <c r="H1480">
        <v>5</v>
      </c>
      <c r="I1480" t="s">
        <v>5580</v>
      </c>
      <c r="J1480" t="s">
        <v>1460</v>
      </c>
    </row>
    <row r="1481" spans="1:10" x14ac:dyDescent="0.35">
      <c r="A1481" t="s">
        <v>5578</v>
      </c>
      <c r="B1481" t="s">
        <v>7131</v>
      </c>
      <c r="C1481" t="s">
        <v>5581</v>
      </c>
      <c r="D1481" s="7">
        <v>45963.91909722222</v>
      </c>
      <c r="E1481" t="s">
        <v>5583</v>
      </c>
      <c r="F1481" t="s">
        <v>11</v>
      </c>
      <c r="G1481">
        <v>2</v>
      </c>
      <c r="H1481">
        <v>5</v>
      </c>
      <c r="I1481" t="s">
        <v>5584</v>
      </c>
      <c r="J1481" t="s">
        <v>1460</v>
      </c>
    </row>
    <row r="1482" spans="1:10" x14ac:dyDescent="0.35">
      <c r="A1482" t="s">
        <v>5582</v>
      </c>
      <c r="B1482" t="s">
        <v>7132</v>
      </c>
      <c r="C1482" t="s">
        <v>5585</v>
      </c>
      <c r="D1482" s="7">
        <v>45963.962048611109</v>
      </c>
      <c r="E1482" t="s">
        <v>5575</v>
      </c>
      <c r="F1482" t="s">
        <v>11</v>
      </c>
      <c r="H1482">
        <v>5</v>
      </c>
      <c r="I1482" t="s">
        <v>5587</v>
      </c>
      <c r="J1482" t="s">
        <v>1460</v>
      </c>
    </row>
    <row r="1483" spans="1:10" x14ac:dyDescent="0.35">
      <c r="A1483" t="s">
        <v>5586</v>
      </c>
      <c r="B1483" t="s">
        <v>7133</v>
      </c>
      <c r="C1483" t="s">
        <v>5588</v>
      </c>
      <c r="D1483" s="7">
        <v>45964.265925925924</v>
      </c>
      <c r="E1483" t="s">
        <v>5590</v>
      </c>
      <c r="F1483" t="s">
        <v>11</v>
      </c>
      <c r="G1483" t="s">
        <v>23</v>
      </c>
      <c r="H1483">
        <v>4</v>
      </c>
      <c r="I1483" t="s">
        <v>5591</v>
      </c>
      <c r="J1483" t="s">
        <v>1460</v>
      </c>
    </row>
    <row r="1484" spans="1:10" x14ac:dyDescent="0.35">
      <c r="A1484" t="s">
        <v>5589</v>
      </c>
      <c r="B1484" t="s">
        <v>7134</v>
      </c>
      <c r="C1484" t="s">
        <v>5592</v>
      </c>
      <c r="D1484" s="7">
        <v>45964.807962962965</v>
      </c>
      <c r="E1484" t="s">
        <v>5594</v>
      </c>
      <c r="F1484" t="s">
        <v>11</v>
      </c>
      <c r="H1484">
        <v>5</v>
      </c>
      <c r="I1484" t="s">
        <v>5595</v>
      </c>
      <c r="J1484" t="s">
        <v>1460</v>
      </c>
    </row>
    <row r="1485" spans="1:10" x14ac:dyDescent="0.35">
      <c r="A1485" t="s">
        <v>5593</v>
      </c>
      <c r="B1485" t="s">
        <v>7135</v>
      </c>
      <c r="C1485" t="s">
        <v>5596</v>
      </c>
      <c r="D1485" s="7">
        <v>45965.093275462961</v>
      </c>
      <c r="E1485" t="s">
        <v>5598</v>
      </c>
      <c r="F1485" t="s">
        <v>11</v>
      </c>
      <c r="H1485">
        <v>5</v>
      </c>
      <c r="I1485" t="s">
        <v>5599</v>
      </c>
      <c r="J1485" t="s">
        <v>1460</v>
      </c>
    </row>
    <row r="1486" spans="1:10" x14ac:dyDescent="0.35">
      <c r="A1486" t="s">
        <v>5597</v>
      </c>
      <c r="B1486" t="s">
        <v>7136</v>
      </c>
      <c r="C1486" t="s">
        <v>5600</v>
      </c>
      <c r="D1486" s="7">
        <v>45965.290138888886</v>
      </c>
      <c r="E1486" t="s">
        <v>5602</v>
      </c>
      <c r="F1486" t="s">
        <v>11</v>
      </c>
      <c r="G1486">
        <v>7</v>
      </c>
      <c r="H1486">
        <v>5</v>
      </c>
      <c r="I1486" t="s">
        <v>5603</v>
      </c>
      <c r="J1486" t="s">
        <v>1460</v>
      </c>
    </row>
    <row r="1487" spans="1:10" x14ac:dyDescent="0.35">
      <c r="A1487" t="s">
        <v>5601</v>
      </c>
      <c r="B1487" t="s">
        <v>7137</v>
      </c>
      <c r="C1487" t="s">
        <v>5604</v>
      </c>
      <c r="D1487" s="7">
        <v>45965.613113425927</v>
      </c>
      <c r="E1487" t="s">
        <v>5606</v>
      </c>
      <c r="F1487" t="s">
        <v>11</v>
      </c>
      <c r="G1487" t="s">
        <v>23</v>
      </c>
      <c r="H1487">
        <v>5</v>
      </c>
      <c r="I1487" t="s">
        <v>5607</v>
      </c>
      <c r="J1487" t="s">
        <v>1460</v>
      </c>
    </row>
    <row r="1488" spans="1:10" x14ac:dyDescent="0.35">
      <c r="A1488" t="s">
        <v>5605</v>
      </c>
      <c r="B1488" t="s">
        <v>7138</v>
      </c>
      <c r="C1488" t="s">
        <v>114</v>
      </c>
      <c r="D1488" s="7">
        <v>45965.735173611109</v>
      </c>
      <c r="E1488" t="s">
        <v>5609</v>
      </c>
      <c r="F1488" t="s">
        <v>11</v>
      </c>
      <c r="H1488">
        <v>4</v>
      </c>
      <c r="I1488" t="s">
        <v>5610</v>
      </c>
      <c r="J1488" t="s">
        <v>1460</v>
      </c>
    </row>
    <row r="1489" spans="1:10" x14ac:dyDescent="0.35">
      <c r="A1489" t="s">
        <v>5608</v>
      </c>
      <c r="B1489" t="s">
        <v>7139</v>
      </c>
      <c r="C1489" t="s">
        <v>5611</v>
      </c>
      <c r="D1489" s="7">
        <v>45965.78402777778</v>
      </c>
      <c r="E1489" t="s">
        <v>5613</v>
      </c>
      <c r="F1489" t="s">
        <v>11</v>
      </c>
      <c r="H1489">
        <v>5</v>
      </c>
      <c r="I1489" t="s">
        <v>5614</v>
      </c>
      <c r="J1489" t="s">
        <v>1460</v>
      </c>
    </row>
    <row r="1490" spans="1:10" x14ac:dyDescent="0.35">
      <c r="A1490" t="s">
        <v>5612</v>
      </c>
      <c r="B1490" t="s">
        <v>7140</v>
      </c>
      <c r="C1490" t="s">
        <v>5615</v>
      </c>
      <c r="D1490" s="7">
        <v>45965.82640046296</v>
      </c>
      <c r="E1490" t="s">
        <v>5617</v>
      </c>
      <c r="F1490" t="s">
        <v>11</v>
      </c>
      <c r="H1490">
        <v>4</v>
      </c>
      <c r="I1490" t="s">
        <v>5618</v>
      </c>
      <c r="J1490" t="s">
        <v>1460</v>
      </c>
    </row>
    <row r="1491" spans="1:10" x14ac:dyDescent="0.35">
      <c r="A1491" t="s">
        <v>5616</v>
      </c>
      <c r="B1491" t="s">
        <v>7141</v>
      </c>
      <c r="C1491" t="s">
        <v>5619</v>
      </c>
      <c r="D1491" s="7">
        <v>45965.94458333333</v>
      </c>
      <c r="E1491" t="s">
        <v>5621</v>
      </c>
      <c r="F1491" t="s">
        <v>11</v>
      </c>
      <c r="H1491">
        <v>3</v>
      </c>
      <c r="I1491" t="s">
        <v>5622</v>
      </c>
      <c r="J1491" t="s">
        <v>1460</v>
      </c>
    </row>
    <row r="1492" spans="1:10" x14ac:dyDescent="0.35">
      <c r="A1492" t="s">
        <v>5620</v>
      </c>
      <c r="B1492" t="s">
        <v>7142</v>
      </c>
      <c r="C1492" t="s">
        <v>5623</v>
      </c>
      <c r="D1492" s="7">
        <v>45966.256249999999</v>
      </c>
      <c r="E1492" t="s">
        <v>568</v>
      </c>
      <c r="F1492" t="s">
        <v>11</v>
      </c>
      <c r="H1492">
        <v>5</v>
      </c>
      <c r="I1492" t="s">
        <v>5625</v>
      </c>
      <c r="J1492" t="s">
        <v>1460</v>
      </c>
    </row>
    <row r="1493" spans="1:10" x14ac:dyDescent="0.35">
      <c r="A1493" t="s">
        <v>5624</v>
      </c>
      <c r="B1493" t="s">
        <v>7143</v>
      </c>
      <c r="C1493" t="s">
        <v>5626</v>
      </c>
      <c r="D1493" s="7">
        <v>45966.881550925929</v>
      </c>
      <c r="E1493" t="s">
        <v>5628</v>
      </c>
      <c r="F1493" t="s">
        <v>11</v>
      </c>
      <c r="G1493" t="s">
        <v>23</v>
      </c>
      <c r="H1493">
        <v>5</v>
      </c>
      <c r="J1493" t="s">
        <v>1460</v>
      </c>
    </row>
    <row r="1494" spans="1:10" x14ac:dyDescent="0.35">
      <c r="A1494" t="s">
        <v>5627</v>
      </c>
      <c r="B1494" t="s">
        <v>7144</v>
      </c>
      <c r="C1494" t="s">
        <v>5629</v>
      </c>
      <c r="D1494" s="7">
        <v>45967.14534722222</v>
      </c>
      <c r="E1494" t="s">
        <v>5631</v>
      </c>
      <c r="F1494" t="s">
        <v>11</v>
      </c>
      <c r="G1494" t="s">
        <v>23</v>
      </c>
      <c r="H1494">
        <v>5</v>
      </c>
      <c r="I1494" t="s">
        <v>5632</v>
      </c>
      <c r="J1494" t="s">
        <v>1460</v>
      </c>
    </row>
    <row r="1495" spans="1:10" x14ac:dyDescent="0.35">
      <c r="A1495" t="s">
        <v>5630</v>
      </c>
      <c r="B1495" t="s">
        <v>7145</v>
      </c>
      <c r="C1495" t="s">
        <v>5633</v>
      </c>
      <c r="D1495" s="7">
        <v>45967.183229166665</v>
      </c>
      <c r="E1495" t="s">
        <v>5635</v>
      </c>
      <c r="F1495" t="s">
        <v>11</v>
      </c>
      <c r="H1495">
        <v>5</v>
      </c>
      <c r="I1495" t="s">
        <v>5636</v>
      </c>
      <c r="J1495" t="s">
        <v>1460</v>
      </c>
    </row>
    <row r="1496" spans="1:10" x14ac:dyDescent="0.35">
      <c r="A1496" t="s">
        <v>5634</v>
      </c>
      <c r="B1496" t="s">
        <v>7146</v>
      </c>
      <c r="C1496" t="s">
        <v>5637</v>
      </c>
      <c r="D1496" s="7">
        <v>45967.191446759258</v>
      </c>
      <c r="E1496" t="s">
        <v>5639</v>
      </c>
      <c r="F1496" t="s">
        <v>11</v>
      </c>
      <c r="H1496">
        <v>4</v>
      </c>
      <c r="I1496" t="s">
        <v>5640</v>
      </c>
      <c r="J1496" t="s">
        <v>1460</v>
      </c>
    </row>
    <row r="1497" spans="1:10" x14ac:dyDescent="0.35">
      <c r="A1497" t="s">
        <v>5638</v>
      </c>
      <c r="B1497" t="s">
        <v>7147</v>
      </c>
      <c r="C1497" t="s">
        <v>114</v>
      </c>
      <c r="D1497" s="7">
        <v>45967.223969907405</v>
      </c>
      <c r="E1497" t="s">
        <v>5642</v>
      </c>
      <c r="F1497" t="s">
        <v>11</v>
      </c>
      <c r="H1497">
        <v>1</v>
      </c>
      <c r="I1497" t="s">
        <v>5643</v>
      </c>
      <c r="J1497" t="s">
        <v>1460</v>
      </c>
    </row>
    <row r="1498" spans="1:10" x14ac:dyDescent="0.35">
      <c r="A1498" t="s">
        <v>5641</v>
      </c>
      <c r="B1498" t="s">
        <v>7148</v>
      </c>
      <c r="C1498" t="s">
        <v>5644</v>
      </c>
      <c r="D1498" s="7">
        <v>45967.847349537034</v>
      </c>
      <c r="E1498" t="s">
        <v>5646</v>
      </c>
      <c r="F1498" t="s">
        <v>11</v>
      </c>
      <c r="H1498">
        <v>5</v>
      </c>
      <c r="I1498" t="s">
        <v>5647</v>
      </c>
      <c r="J1498" t="s">
        <v>1460</v>
      </c>
    </row>
    <row r="1499" spans="1:10" x14ac:dyDescent="0.35">
      <c r="A1499" t="s">
        <v>5645</v>
      </c>
      <c r="D1499" s="7">
        <v>45967.967731481483</v>
      </c>
    </row>
  </sheetData>
  <pageMargins left="0.7" right="0.7" top="0.75" bottom="0.75" header="0.3" footer="0.3"/>
  <pageSetup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44"/>
  <sheetViews>
    <sheetView zoomScale="60" zoomScaleNormal="60" workbookViewId="0">
      <selection activeCell="AF55" sqref="AF55"/>
    </sheetView>
  </sheetViews>
  <sheetFormatPr defaultRowHeight="14.5" x14ac:dyDescent="0.35"/>
  <cols>
    <col min="1" max="1" width="37.90625" bestFit="1" customWidth="1"/>
    <col min="2" max="3" width="12.54296875" customWidth="1"/>
    <col min="4" max="4" width="19.08984375" customWidth="1"/>
    <col min="5" max="5" width="31.1796875" customWidth="1"/>
    <col min="6" max="6" width="87.90625" bestFit="1" customWidth="1"/>
    <col min="7" max="7" width="12.90625" customWidth="1"/>
    <col min="8" max="8" width="12.7265625" customWidth="1"/>
    <col min="9" max="9" width="16.08984375" customWidth="1"/>
    <col min="10" max="10" width="39.36328125" customWidth="1"/>
    <col min="11" max="11" width="16.6328125" customWidth="1"/>
    <col min="14" max="14" width="13.6328125" customWidth="1"/>
    <col min="15" max="15" width="9.54296875" customWidth="1"/>
  </cols>
  <sheetData>
    <row r="1" spans="1:15" s="2" customFormat="1" x14ac:dyDescent="0.35">
      <c r="A1" s="2" t="s">
        <v>7149</v>
      </c>
      <c r="B1" s="2" t="s">
        <v>5651</v>
      </c>
      <c r="C1" s="2" t="s">
        <v>5</v>
      </c>
      <c r="D1" s="2" t="s">
        <v>7155</v>
      </c>
      <c r="E1" s="2" t="s">
        <v>7</v>
      </c>
      <c r="F1" s="10" t="s">
        <v>6</v>
      </c>
      <c r="G1" s="2" t="s">
        <v>7156</v>
      </c>
      <c r="H1" s="2" t="s">
        <v>7158</v>
      </c>
      <c r="I1" s="2" t="s">
        <v>7160</v>
      </c>
      <c r="J1" s="2" t="s">
        <v>7159</v>
      </c>
      <c r="K1" s="2" t="s">
        <v>7227</v>
      </c>
      <c r="L1" s="2" t="s">
        <v>7207</v>
      </c>
      <c r="M1" s="2" t="s">
        <v>7208</v>
      </c>
      <c r="N1" s="2" t="s">
        <v>7209</v>
      </c>
      <c r="O1" s="2" t="s">
        <v>7210</v>
      </c>
    </row>
    <row r="2" spans="1:15" x14ac:dyDescent="0.35">
      <c r="A2" t="s">
        <v>9</v>
      </c>
      <c r="B2" s="3" t="s">
        <v>5652</v>
      </c>
      <c r="C2" s="3">
        <v>5</v>
      </c>
      <c r="D2" s="8">
        <v>45658.157650462963</v>
      </c>
      <c r="E2" s="4" t="s">
        <v>12</v>
      </c>
      <c r="F2" t="s">
        <v>10</v>
      </c>
      <c r="G2" t="str">
        <f t="shared" ref="G2:G65" si="0">IF(AND(A2&lt;&gt;"", B2&lt;&gt;"", C2&lt;&gt;"", D2&lt;&gt;"", E2&lt;&gt;"", F2&lt;&gt;""), "Complete", "Incomplete")</f>
        <v>Complete</v>
      </c>
      <c r="H2" t="str">
        <f>IF(AND(C2&gt;=1, C2&lt;=5), "Valid", "Invalid")</f>
        <v>Valid</v>
      </c>
      <c r="I2" t="str">
        <f>IF(C2&gt;=4, "High(4-5)", IF(C2&gt;=3, "Medium(3)", "Low(1-2)"))</f>
        <v>High(4-5)</v>
      </c>
      <c r="J2" t="str">
        <f>TRIM(UPPER(A2))</f>
        <v>AH5M24Z73ZHQGN77WA3JT3Q7TEBQ</v>
      </c>
      <c r="K2" t="str">
        <f>IF(COUNTIF(Data_cleaning!$A:$A, A2)&gt;10, "Power User", IF(COUNTIF(Data_cleaning!$A:$A, A2)&gt;5, "Regular User", IF(COUNTIF(Data_cleaning!$A:$A, A2)&gt;1, "Casual User", "One-Time User")))</f>
        <v>One-Time User</v>
      </c>
      <c r="L2">
        <f>YEAR(Table4[[#This Row],[date/timestamp]])</f>
        <v>2025</v>
      </c>
      <c r="M2">
        <f>MONTH(Table4[[#This Row],[date/timestamp]])</f>
        <v>1</v>
      </c>
      <c r="N2" t="str">
        <f>TEXT(Table4[[#This Row],[date/timestamp]], "MMMM")</f>
        <v>January</v>
      </c>
      <c r="O2" t="str">
        <f>"Q"&amp;INT((MONTH(D2)-1)/3)+1</f>
        <v>Q1</v>
      </c>
    </row>
    <row r="3" spans="1:15" x14ac:dyDescent="0.35">
      <c r="A3" t="s">
        <v>14</v>
      </c>
      <c r="B3" s="5" t="s">
        <v>5653</v>
      </c>
      <c r="C3" s="5">
        <v>5</v>
      </c>
      <c r="D3" s="9">
        <v>45658.222094907411</v>
      </c>
      <c r="E3" s="6" t="s">
        <v>12</v>
      </c>
      <c r="F3" t="s">
        <v>15</v>
      </c>
      <c r="G3" t="str">
        <f t="shared" si="0"/>
        <v>Complete</v>
      </c>
      <c r="H3" t="str">
        <f t="shared" ref="H3:H66" si="1">IF(AND(C3&gt;=1, C3&lt;=5), "Valid", "Invalid")</f>
        <v>Valid</v>
      </c>
      <c r="I3" t="str">
        <f t="shared" ref="I3:I66" si="2">IF(C3&gt;=4, "High(4-5)", IF(C3&gt;=3, "Medium(3)", "Low(1-2)"))</f>
        <v>High(4-5)</v>
      </c>
      <c r="J3" t="str">
        <f t="shared" ref="J3:J66" si="3">TRIM(UPPER(A3))</f>
        <v>AFI7ALURI5CPDT4V7CUXZXLNFDVA</v>
      </c>
      <c r="K3" t="str">
        <f>IF(COUNTIF(Data_cleaning!$A:$A, A3)&gt;10, "Power User", IF(COUNTIF(Data_cleaning!$A:$A, A3)&gt;5, "Regular User", IF(COUNTIF(Data_cleaning!$A:$A, A3)&gt;1, "Casual User", "One-Time User")))</f>
        <v>One-Time User</v>
      </c>
      <c r="L3">
        <f>YEAR(Table4[[#This Row],[date/timestamp]])</f>
        <v>2025</v>
      </c>
      <c r="M3">
        <f>MONTH(Table4[[#This Row],[date/timestamp]])</f>
        <v>1</v>
      </c>
      <c r="N3" t="str">
        <f>TEXT(Table4[[#This Row],[date/timestamp]], "MMMM")</f>
        <v>January</v>
      </c>
      <c r="O3" t="str">
        <f t="shared" ref="O3:O66" si="4">"Q"&amp;INT((MONTH(D3)-1)/3)+1</f>
        <v>Q1</v>
      </c>
    </row>
    <row r="4" spans="1:15" x14ac:dyDescent="0.35">
      <c r="A4" t="s">
        <v>17</v>
      </c>
      <c r="B4" s="3" t="s">
        <v>5653</v>
      </c>
      <c r="C4" s="3">
        <v>4</v>
      </c>
      <c r="D4" s="8">
        <v>45658.447025462963</v>
      </c>
      <c r="E4" s="4" t="s">
        <v>12</v>
      </c>
      <c r="F4" t="s">
        <v>18</v>
      </c>
      <c r="G4" t="str">
        <f t="shared" si="0"/>
        <v>Complete</v>
      </c>
      <c r="H4" t="str">
        <f t="shared" si="1"/>
        <v>Valid</v>
      </c>
      <c r="I4" t="str">
        <f t="shared" si="2"/>
        <v>High(4-5)</v>
      </c>
      <c r="J4" t="str">
        <f t="shared" si="3"/>
        <v>AENH6LSB6BM7XLPEYUL43WBOD6JA</v>
      </c>
      <c r="K4" t="str">
        <f>IF(COUNTIF(Data_cleaning!$A:$A, A4)&gt;10, "Power User", IF(COUNTIF(Data_cleaning!$A:$A, A4)&gt;5, "Regular User", IF(COUNTIF(Data_cleaning!$A:$A, A4)&gt;1, "Casual User", "One-Time User")))</f>
        <v>One-Time User</v>
      </c>
      <c r="L4">
        <f>YEAR(Table4[[#This Row],[date/timestamp]])</f>
        <v>2025</v>
      </c>
      <c r="M4">
        <f>MONTH(Table4[[#This Row],[date/timestamp]])</f>
        <v>1</v>
      </c>
      <c r="N4" t="str">
        <f>TEXT(Table4[[#This Row],[date/timestamp]], "MMMM")</f>
        <v>January</v>
      </c>
      <c r="O4" t="str">
        <f t="shared" si="4"/>
        <v>Q1</v>
      </c>
    </row>
    <row r="5" spans="1:15" x14ac:dyDescent="0.35">
      <c r="A5" t="s">
        <v>21</v>
      </c>
      <c r="B5" s="5" t="s">
        <v>5653</v>
      </c>
      <c r="C5" s="5">
        <v>5</v>
      </c>
      <c r="D5" s="9">
        <v>45658.656817129631</v>
      </c>
      <c r="E5" s="6" t="s">
        <v>12</v>
      </c>
      <c r="F5" t="s">
        <v>22</v>
      </c>
      <c r="G5" t="str">
        <f t="shared" si="0"/>
        <v>Complete</v>
      </c>
      <c r="H5" t="str">
        <f t="shared" si="1"/>
        <v>Valid</v>
      </c>
      <c r="I5" t="str">
        <f t="shared" si="2"/>
        <v>High(4-5)</v>
      </c>
      <c r="J5" t="str">
        <f t="shared" si="3"/>
        <v>AHFAAT5CJ6IIGIURHFBICP44ZHVA</v>
      </c>
      <c r="K5" t="str">
        <f>IF(COUNTIF(Data_cleaning!$A:$A, A5)&gt;10, "Power User", IF(COUNTIF(Data_cleaning!$A:$A, A5)&gt;5, "Regular User", IF(COUNTIF(Data_cleaning!$A:$A, A5)&gt;1, "Casual User", "One-Time User")))</f>
        <v>One-Time User</v>
      </c>
      <c r="L5">
        <f>YEAR(Table4[[#This Row],[date/timestamp]])</f>
        <v>2025</v>
      </c>
      <c r="M5">
        <f>MONTH(Table4[[#This Row],[date/timestamp]])</f>
        <v>1</v>
      </c>
      <c r="N5" t="str">
        <f>TEXT(Table4[[#This Row],[date/timestamp]], "MMMM")</f>
        <v>January</v>
      </c>
      <c r="O5" t="str">
        <f t="shared" si="4"/>
        <v>Q1</v>
      </c>
    </row>
    <row r="6" spans="1:15" x14ac:dyDescent="0.35">
      <c r="A6" t="s">
        <v>26</v>
      </c>
      <c r="B6" s="3" t="s">
        <v>5653</v>
      </c>
      <c r="C6" s="3">
        <v>5</v>
      </c>
      <c r="D6" s="8">
        <v>45658.837060185186</v>
      </c>
      <c r="E6" s="4" t="s">
        <v>12</v>
      </c>
      <c r="F6" t="s">
        <v>27</v>
      </c>
      <c r="G6" t="str">
        <f t="shared" si="0"/>
        <v>Complete</v>
      </c>
      <c r="H6" t="str">
        <f t="shared" si="1"/>
        <v>Valid</v>
      </c>
      <c r="I6" t="str">
        <f t="shared" si="2"/>
        <v>High(4-5)</v>
      </c>
      <c r="J6" t="str">
        <f t="shared" si="3"/>
        <v>AG4UMTWF2QN3BRDCSNVXTGZTPCAA</v>
      </c>
      <c r="K6" t="str">
        <f>IF(COUNTIF(Data_cleaning!$A:$A, A6)&gt;10, "Power User", IF(COUNTIF(Data_cleaning!$A:$A, A6)&gt;5, "Regular User", IF(COUNTIF(Data_cleaning!$A:$A, A6)&gt;1, "Casual User", "One-Time User")))</f>
        <v>One-Time User</v>
      </c>
      <c r="L6">
        <f>YEAR(Table4[[#This Row],[date/timestamp]])</f>
        <v>2025</v>
      </c>
      <c r="M6">
        <f>MONTH(Table4[[#This Row],[date/timestamp]])</f>
        <v>1</v>
      </c>
      <c r="N6" t="str">
        <f>TEXT(Table4[[#This Row],[date/timestamp]], "MMMM")</f>
        <v>January</v>
      </c>
      <c r="O6" t="str">
        <f t="shared" si="4"/>
        <v>Q1</v>
      </c>
    </row>
    <row r="7" spans="1:15" x14ac:dyDescent="0.35">
      <c r="A7" t="s">
        <v>30</v>
      </c>
      <c r="B7" s="5" t="s">
        <v>5653</v>
      </c>
      <c r="C7" s="5">
        <v>5</v>
      </c>
      <c r="D7" s="9">
        <v>45658.996238425927</v>
      </c>
      <c r="E7" s="6" t="s">
        <v>12</v>
      </c>
      <c r="F7" t="s">
        <v>31</v>
      </c>
      <c r="G7" t="str">
        <f t="shared" si="0"/>
        <v>Complete</v>
      </c>
      <c r="H7" t="str">
        <f t="shared" si="1"/>
        <v>Valid</v>
      </c>
      <c r="I7" t="str">
        <f t="shared" si="2"/>
        <v>High(4-5)</v>
      </c>
      <c r="J7" t="str">
        <f t="shared" si="3"/>
        <v>AHO5TWX2UUDF22I2XOW4SZN2GDRQ</v>
      </c>
      <c r="K7" t="str">
        <f>IF(COUNTIF(Data_cleaning!$A:$A, A7)&gt;10, "Power User", IF(COUNTIF(Data_cleaning!$A:$A, A7)&gt;5, "Regular User", IF(COUNTIF(Data_cleaning!$A:$A, A7)&gt;1, "Casual User", "One-Time User")))</f>
        <v>One-Time User</v>
      </c>
      <c r="L7">
        <f>YEAR(Table4[[#This Row],[date/timestamp]])</f>
        <v>2025</v>
      </c>
      <c r="M7">
        <f>MONTH(Table4[[#This Row],[date/timestamp]])</f>
        <v>1</v>
      </c>
      <c r="N7" t="str">
        <f>TEXT(Table4[[#This Row],[date/timestamp]], "MMMM")</f>
        <v>January</v>
      </c>
      <c r="O7" t="str">
        <f t="shared" si="4"/>
        <v>Q1</v>
      </c>
    </row>
    <row r="8" spans="1:15" x14ac:dyDescent="0.35">
      <c r="A8" t="s">
        <v>34</v>
      </c>
      <c r="B8" s="3" t="s">
        <v>5652</v>
      </c>
      <c r="C8" s="3">
        <v>5</v>
      </c>
      <c r="D8" s="8">
        <v>45659.039143518516</v>
      </c>
      <c r="E8" s="4" t="s">
        <v>12</v>
      </c>
      <c r="F8" t="s">
        <v>35</v>
      </c>
      <c r="G8" t="str">
        <f t="shared" si="0"/>
        <v>Complete</v>
      </c>
      <c r="H8" t="str">
        <f t="shared" si="1"/>
        <v>Valid</v>
      </c>
      <c r="I8" t="str">
        <f t="shared" si="2"/>
        <v>High(4-5)</v>
      </c>
      <c r="J8" t="str">
        <f t="shared" si="3"/>
        <v>AFKZUIF6G6FKXDFO22NL5W3ZLHUQ</v>
      </c>
      <c r="K8" t="str">
        <f>IF(COUNTIF(Data_cleaning!$A:$A, A8)&gt;10, "Power User", IF(COUNTIF(Data_cleaning!$A:$A, A8)&gt;5, "Regular User", IF(COUNTIF(Data_cleaning!$A:$A, A8)&gt;1, "Casual User", "One-Time User")))</f>
        <v>One-Time User</v>
      </c>
      <c r="L8">
        <f>YEAR(Table4[[#This Row],[date/timestamp]])</f>
        <v>2025</v>
      </c>
      <c r="M8">
        <f>MONTH(Table4[[#This Row],[date/timestamp]])</f>
        <v>1</v>
      </c>
      <c r="N8" t="str">
        <f>TEXT(Table4[[#This Row],[date/timestamp]], "MMMM")</f>
        <v>January</v>
      </c>
      <c r="O8" t="str">
        <f t="shared" si="4"/>
        <v>Q1</v>
      </c>
    </row>
    <row r="9" spans="1:15" x14ac:dyDescent="0.35">
      <c r="A9" t="s">
        <v>38</v>
      </c>
      <c r="B9" s="5" t="s">
        <v>5652</v>
      </c>
      <c r="C9" s="5">
        <v>5</v>
      </c>
      <c r="D9" s="9">
        <v>45659.260347222225</v>
      </c>
      <c r="E9" s="6" t="s">
        <v>12</v>
      </c>
      <c r="F9" t="s">
        <v>39</v>
      </c>
      <c r="G9" t="str">
        <f t="shared" si="0"/>
        <v>Complete</v>
      </c>
      <c r="H9" t="str">
        <f t="shared" si="1"/>
        <v>Valid</v>
      </c>
      <c r="I9" t="str">
        <f t="shared" si="2"/>
        <v>High(4-5)</v>
      </c>
      <c r="J9" t="str">
        <f t="shared" si="3"/>
        <v>AF44IYYKVBHBUNKQEICMO4T7MJ6Q</v>
      </c>
      <c r="K9" t="str">
        <f>IF(COUNTIF(Data_cleaning!$A:$A, A9)&gt;10, "Power User", IF(COUNTIF(Data_cleaning!$A:$A, A9)&gt;5, "Regular User", IF(COUNTIF(Data_cleaning!$A:$A, A9)&gt;1, "Casual User", "One-Time User")))</f>
        <v>One-Time User</v>
      </c>
      <c r="L9">
        <f>YEAR(Table4[[#This Row],[date/timestamp]])</f>
        <v>2025</v>
      </c>
      <c r="M9">
        <f>MONTH(Table4[[#This Row],[date/timestamp]])</f>
        <v>1</v>
      </c>
      <c r="N9" t="str">
        <f>TEXT(Table4[[#This Row],[date/timestamp]], "MMMM")</f>
        <v>January</v>
      </c>
      <c r="O9" t="str">
        <f t="shared" si="4"/>
        <v>Q1</v>
      </c>
    </row>
    <row r="10" spans="1:15" x14ac:dyDescent="0.35">
      <c r="A10" t="s">
        <v>42</v>
      </c>
      <c r="B10" s="3" t="s">
        <v>5653</v>
      </c>
      <c r="C10" s="3">
        <v>5</v>
      </c>
      <c r="D10" s="8">
        <v>45659.377002314817</v>
      </c>
      <c r="E10" s="4" t="s">
        <v>12</v>
      </c>
      <c r="F10" t="s">
        <v>43</v>
      </c>
      <c r="G10" t="str">
        <f t="shared" si="0"/>
        <v>Complete</v>
      </c>
      <c r="H10" t="str">
        <f t="shared" si="1"/>
        <v>Valid</v>
      </c>
      <c r="I10" t="str">
        <f t="shared" si="2"/>
        <v>High(4-5)</v>
      </c>
      <c r="J10" t="str">
        <f t="shared" si="3"/>
        <v>AGTVNHEOZCRUASEIU2QX6JBVWNCQ</v>
      </c>
      <c r="K10" t="str">
        <f>IF(COUNTIF(Data_cleaning!$A:$A, A10)&gt;10, "Power User", IF(COUNTIF(Data_cleaning!$A:$A, A10)&gt;5, "Regular User", IF(COUNTIF(Data_cleaning!$A:$A, A10)&gt;1, "Casual User", "One-Time User")))</f>
        <v>One-Time User</v>
      </c>
      <c r="L10">
        <f>YEAR(Table4[[#This Row],[date/timestamp]])</f>
        <v>2025</v>
      </c>
      <c r="M10">
        <f>MONTH(Table4[[#This Row],[date/timestamp]])</f>
        <v>1</v>
      </c>
      <c r="N10" t="str">
        <f>TEXT(Table4[[#This Row],[date/timestamp]], "MMMM")</f>
        <v>January</v>
      </c>
      <c r="O10" t="str">
        <f t="shared" si="4"/>
        <v>Q1</v>
      </c>
    </row>
    <row r="11" spans="1:15" x14ac:dyDescent="0.35">
      <c r="A11" t="s">
        <v>46</v>
      </c>
      <c r="B11" s="5" t="s">
        <v>5661</v>
      </c>
      <c r="C11" s="5">
        <v>4</v>
      </c>
      <c r="D11" s="9">
        <v>45660.153391203705</v>
      </c>
      <c r="E11" s="6" t="s">
        <v>12</v>
      </c>
      <c r="F11" t="s">
        <v>47</v>
      </c>
      <c r="G11" t="str">
        <f t="shared" si="0"/>
        <v>Complete</v>
      </c>
      <c r="H11" t="str">
        <f t="shared" si="1"/>
        <v>Valid</v>
      </c>
      <c r="I11" t="str">
        <f t="shared" si="2"/>
        <v>High(4-5)</v>
      </c>
      <c r="J11" t="str">
        <f t="shared" si="3"/>
        <v>AEZMHCTOR4XWPQJJEP47UBY2G4UA</v>
      </c>
      <c r="K11" t="str">
        <f>IF(COUNTIF(Data_cleaning!$A:$A, A11)&gt;10, "Power User", IF(COUNTIF(Data_cleaning!$A:$A, A11)&gt;5, "Regular User", IF(COUNTIF(Data_cleaning!$A:$A, A11)&gt;1, "Casual User", "One-Time User")))</f>
        <v>One-Time User</v>
      </c>
      <c r="L11">
        <f>YEAR(Table4[[#This Row],[date/timestamp]])</f>
        <v>2025</v>
      </c>
      <c r="M11">
        <f>MONTH(Table4[[#This Row],[date/timestamp]])</f>
        <v>1</v>
      </c>
      <c r="N11" t="str">
        <f>TEXT(Table4[[#This Row],[date/timestamp]], "MMMM")</f>
        <v>January</v>
      </c>
      <c r="O11" t="str">
        <f t="shared" si="4"/>
        <v>Q1</v>
      </c>
    </row>
    <row r="12" spans="1:15" x14ac:dyDescent="0.35">
      <c r="A12" t="s">
        <v>50</v>
      </c>
      <c r="B12" s="3" t="s">
        <v>5662</v>
      </c>
      <c r="C12" s="3">
        <v>5</v>
      </c>
      <c r="D12" s="8">
        <v>45660.289803240739</v>
      </c>
      <c r="E12" s="4" t="s">
        <v>53</v>
      </c>
      <c r="F12" t="s">
        <v>51</v>
      </c>
      <c r="G12" t="str">
        <f t="shared" si="0"/>
        <v>Complete</v>
      </c>
      <c r="H12" t="str">
        <f t="shared" si="1"/>
        <v>Valid</v>
      </c>
      <c r="I12" t="str">
        <f t="shared" si="2"/>
        <v>High(4-5)</v>
      </c>
      <c r="J12" t="str">
        <f t="shared" si="3"/>
        <v>AFGOHTTJWRAYHJQKZZULDJID5ADQ</v>
      </c>
      <c r="K12" t="str">
        <f>IF(COUNTIF(Data_cleaning!$A:$A, A12)&gt;10, "Power User", IF(COUNTIF(Data_cleaning!$A:$A, A12)&gt;5, "Regular User", IF(COUNTIF(Data_cleaning!$A:$A, A12)&gt;1, "Casual User", "One-Time User")))</f>
        <v>One-Time User</v>
      </c>
      <c r="L12">
        <f>YEAR(Table4[[#This Row],[date/timestamp]])</f>
        <v>2025</v>
      </c>
      <c r="M12">
        <f>MONTH(Table4[[#This Row],[date/timestamp]])</f>
        <v>1</v>
      </c>
      <c r="N12" t="str">
        <f>TEXT(Table4[[#This Row],[date/timestamp]], "MMMM")</f>
        <v>January</v>
      </c>
      <c r="O12" t="str">
        <f t="shared" si="4"/>
        <v>Q1</v>
      </c>
    </row>
    <row r="13" spans="1:15" x14ac:dyDescent="0.35">
      <c r="A13" t="s">
        <v>55</v>
      </c>
      <c r="B13" s="5" t="s">
        <v>5663</v>
      </c>
      <c r="C13" s="5">
        <v>5</v>
      </c>
      <c r="D13" s="9">
        <v>45660.523865740739</v>
      </c>
      <c r="E13" s="6" t="s">
        <v>53</v>
      </c>
      <c r="F13" t="s">
        <v>56</v>
      </c>
      <c r="G13" t="str">
        <f t="shared" si="0"/>
        <v>Complete</v>
      </c>
      <c r="H13" t="str">
        <f t="shared" si="1"/>
        <v>Valid</v>
      </c>
      <c r="I13" t="str">
        <f t="shared" si="2"/>
        <v>High(4-5)</v>
      </c>
      <c r="J13" t="str">
        <f t="shared" si="3"/>
        <v>AFFUJJPQEWVDXYGSKC3SLMIIU75Q</v>
      </c>
      <c r="K13" t="str">
        <f>IF(COUNTIF(Data_cleaning!$A:$A, A13)&gt;10, "Power User", IF(COUNTIF(Data_cleaning!$A:$A, A13)&gt;5, "Regular User", IF(COUNTIF(Data_cleaning!$A:$A, A13)&gt;1, "Casual User", "One-Time User")))</f>
        <v>One-Time User</v>
      </c>
      <c r="L13">
        <f>YEAR(Table4[[#This Row],[date/timestamp]])</f>
        <v>2025</v>
      </c>
      <c r="M13">
        <f>MONTH(Table4[[#This Row],[date/timestamp]])</f>
        <v>1</v>
      </c>
      <c r="N13" t="str">
        <f>TEXT(Table4[[#This Row],[date/timestamp]], "MMMM")</f>
        <v>January</v>
      </c>
      <c r="O13" t="str">
        <f t="shared" si="4"/>
        <v>Q1</v>
      </c>
    </row>
    <row r="14" spans="1:15" x14ac:dyDescent="0.35">
      <c r="A14" t="s">
        <v>59</v>
      </c>
      <c r="B14" s="3" t="s">
        <v>5664</v>
      </c>
      <c r="C14" s="3">
        <v>5</v>
      </c>
      <c r="D14" s="8">
        <v>45660.792638888888</v>
      </c>
      <c r="E14" s="4" t="s">
        <v>53</v>
      </c>
      <c r="F14" t="s">
        <v>60</v>
      </c>
      <c r="G14" t="str">
        <f t="shared" si="0"/>
        <v>Complete</v>
      </c>
      <c r="H14" t="str">
        <f t="shared" si="1"/>
        <v>Valid</v>
      </c>
      <c r="I14" t="str">
        <f t="shared" si="2"/>
        <v>High(4-5)</v>
      </c>
      <c r="J14" t="str">
        <f t="shared" si="3"/>
        <v>AEWQC7JKO4RBKIHOK3U7S7PJ5O6A</v>
      </c>
      <c r="K14" t="str">
        <f>IF(COUNTIF(Data_cleaning!$A:$A, A14)&gt;10, "Power User", IF(COUNTIF(Data_cleaning!$A:$A, A14)&gt;5, "Regular User", IF(COUNTIF(Data_cleaning!$A:$A, A14)&gt;1, "Casual User", "One-Time User")))</f>
        <v>One-Time User</v>
      </c>
      <c r="L14">
        <f>YEAR(Table4[[#This Row],[date/timestamp]])</f>
        <v>2025</v>
      </c>
      <c r="M14">
        <f>MONTH(Table4[[#This Row],[date/timestamp]])</f>
        <v>1</v>
      </c>
      <c r="N14" t="str">
        <f>TEXT(Table4[[#This Row],[date/timestamp]], "MMMM")</f>
        <v>January</v>
      </c>
      <c r="O14" t="str">
        <f t="shared" si="4"/>
        <v>Q1</v>
      </c>
    </row>
    <row r="15" spans="1:15" x14ac:dyDescent="0.35">
      <c r="A15" t="s">
        <v>63</v>
      </c>
      <c r="B15" s="5" t="s">
        <v>5665</v>
      </c>
      <c r="C15" s="5">
        <v>5</v>
      </c>
      <c r="D15" s="9">
        <v>45661.038182870368</v>
      </c>
      <c r="E15" s="6" t="s">
        <v>53</v>
      </c>
      <c r="F15" t="s">
        <v>64</v>
      </c>
      <c r="G15" t="str">
        <f t="shared" si="0"/>
        <v>Complete</v>
      </c>
      <c r="H15" t="str">
        <f t="shared" si="1"/>
        <v>Valid</v>
      </c>
      <c r="I15" t="str">
        <f t="shared" si="2"/>
        <v>High(4-5)</v>
      </c>
      <c r="J15" t="str">
        <f t="shared" si="3"/>
        <v>AHJGHJOHYP5YGMOACP4BNXQKZTIQ</v>
      </c>
      <c r="K15" t="str">
        <f>IF(COUNTIF(Data_cleaning!$A:$A, A15)&gt;10, "Power User", IF(COUNTIF(Data_cleaning!$A:$A, A15)&gt;5, "Regular User", IF(COUNTIF(Data_cleaning!$A:$A, A15)&gt;1, "Casual User", "One-Time User")))</f>
        <v>One-Time User</v>
      </c>
      <c r="L15">
        <f>YEAR(Table4[[#This Row],[date/timestamp]])</f>
        <v>2025</v>
      </c>
      <c r="M15">
        <f>MONTH(Table4[[#This Row],[date/timestamp]])</f>
        <v>1</v>
      </c>
      <c r="N15" t="str">
        <f>TEXT(Table4[[#This Row],[date/timestamp]], "MMMM")</f>
        <v>January</v>
      </c>
      <c r="O15" t="str">
        <f t="shared" si="4"/>
        <v>Q1</v>
      </c>
    </row>
    <row r="16" spans="1:15" x14ac:dyDescent="0.35">
      <c r="A16" t="s">
        <v>67</v>
      </c>
      <c r="B16" s="3" t="s">
        <v>5666</v>
      </c>
      <c r="C16" s="3">
        <v>5</v>
      </c>
      <c r="D16" s="8">
        <v>45661.144930555558</v>
      </c>
      <c r="E16" s="4" t="s">
        <v>53</v>
      </c>
      <c r="F16" t="s">
        <v>68</v>
      </c>
      <c r="G16" t="str">
        <f t="shared" si="0"/>
        <v>Complete</v>
      </c>
      <c r="H16" t="str">
        <f t="shared" si="1"/>
        <v>Valid</v>
      </c>
      <c r="I16" t="str">
        <f t="shared" si="2"/>
        <v>High(4-5)</v>
      </c>
      <c r="J16" t="str">
        <f t="shared" si="3"/>
        <v>AEEEIOCKG5TKBOHMHNLSAGAQRHZQ</v>
      </c>
      <c r="K16" t="str">
        <f>IF(COUNTIF(Data_cleaning!$A:$A, A16)&gt;10, "Power User", IF(COUNTIF(Data_cleaning!$A:$A, A16)&gt;5, "Regular User", IF(COUNTIF(Data_cleaning!$A:$A, A16)&gt;1, "Casual User", "One-Time User")))</f>
        <v>One-Time User</v>
      </c>
      <c r="L16">
        <f>YEAR(Table4[[#This Row],[date/timestamp]])</f>
        <v>2025</v>
      </c>
      <c r="M16">
        <f>MONTH(Table4[[#This Row],[date/timestamp]])</f>
        <v>1</v>
      </c>
      <c r="N16" t="str">
        <f>TEXT(Table4[[#This Row],[date/timestamp]], "MMMM")</f>
        <v>January</v>
      </c>
      <c r="O16" t="str">
        <f t="shared" si="4"/>
        <v>Q1</v>
      </c>
    </row>
    <row r="17" spans="1:15" x14ac:dyDescent="0.35">
      <c r="A17" t="s">
        <v>71</v>
      </c>
      <c r="B17" s="5" t="s">
        <v>5667</v>
      </c>
      <c r="C17" s="5">
        <v>4</v>
      </c>
      <c r="D17" s="9">
        <v>45661.617754629631</v>
      </c>
      <c r="E17" s="6" t="s">
        <v>53</v>
      </c>
      <c r="F17" t="s">
        <v>72</v>
      </c>
      <c r="G17" t="str">
        <f t="shared" si="0"/>
        <v>Complete</v>
      </c>
      <c r="H17" t="str">
        <f t="shared" si="1"/>
        <v>Valid</v>
      </c>
      <c r="I17" t="str">
        <f t="shared" si="2"/>
        <v>High(4-5)</v>
      </c>
      <c r="J17" t="str">
        <f t="shared" si="3"/>
        <v>AE3JRWFDK7YKPRU5LQVQSJQWGB7A</v>
      </c>
      <c r="K17" t="str">
        <f>IF(COUNTIF(Data_cleaning!$A:$A, A17)&gt;10, "Power User", IF(COUNTIF(Data_cleaning!$A:$A, A17)&gt;5, "Regular User", IF(COUNTIF(Data_cleaning!$A:$A, A17)&gt;1, "Casual User", "One-Time User")))</f>
        <v>One-Time User</v>
      </c>
      <c r="L17">
        <f>YEAR(Table4[[#This Row],[date/timestamp]])</f>
        <v>2025</v>
      </c>
      <c r="M17">
        <f>MONTH(Table4[[#This Row],[date/timestamp]])</f>
        <v>1</v>
      </c>
      <c r="N17" t="str">
        <f>TEXT(Table4[[#This Row],[date/timestamp]], "MMMM")</f>
        <v>January</v>
      </c>
      <c r="O17" t="str">
        <f t="shared" si="4"/>
        <v>Q1</v>
      </c>
    </row>
    <row r="18" spans="1:15" x14ac:dyDescent="0.35">
      <c r="A18" t="s">
        <v>75</v>
      </c>
      <c r="B18" s="3" t="s">
        <v>5661</v>
      </c>
      <c r="C18" s="3">
        <v>5</v>
      </c>
      <c r="D18" s="8">
        <v>45661.649594907409</v>
      </c>
      <c r="E18" s="4" t="s">
        <v>53</v>
      </c>
      <c r="F18" t="s">
        <v>76</v>
      </c>
      <c r="G18" t="str">
        <f t="shared" si="0"/>
        <v>Complete</v>
      </c>
      <c r="H18" t="str">
        <f t="shared" si="1"/>
        <v>Valid</v>
      </c>
      <c r="I18" t="str">
        <f t="shared" si="2"/>
        <v>High(4-5)</v>
      </c>
      <c r="J18" t="str">
        <f t="shared" si="3"/>
        <v>AECKACZU66B2I754RUINZDECF3AQ</v>
      </c>
      <c r="K18" t="str">
        <f>IF(COUNTIF(Data_cleaning!$A:$A, A18)&gt;10, "Power User", IF(COUNTIF(Data_cleaning!$A:$A, A18)&gt;5, "Regular User", IF(COUNTIF(Data_cleaning!$A:$A, A18)&gt;1, "Casual User", "One-Time User")))</f>
        <v>One-Time User</v>
      </c>
      <c r="L18">
        <f>YEAR(Table4[[#This Row],[date/timestamp]])</f>
        <v>2025</v>
      </c>
      <c r="M18">
        <f>MONTH(Table4[[#This Row],[date/timestamp]])</f>
        <v>1</v>
      </c>
      <c r="N18" t="str">
        <f>TEXT(Table4[[#This Row],[date/timestamp]], "MMMM")</f>
        <v>January</v>
      </c>
      <c r="O18" t="str">
        <f t="shared" si="4"/>
        <v>Q1</v>
      </c>
    </row>
    <row r="19" spans="1:15" x14ac:dyDescent="0.35">
      <c r="A19" t="s">
        <v>79</v>
      </c>
      <c r="B19" s="5" t="s">
        <v>5661</v>
      </c>
      <c r="C19" s="5">
        <v>5</v>
      </c>
      <c r="D19" s="9">
        <v>45661.755335648151</v>
      </c>
      <c r="E19" s="6" t="s">
        <v>53</v>
      </c>
      <c r="F19" t="s">
        <v>80</v>
      </c>
      <c r="G19" t="str">
        <f t="shared" si="0"/>
        <v>Complete</v>
      </c>
      <c r="H19" t="str">
        <f t="shared" si="1"/>
        <v>Valid</v>
      </c>
      <c r="I19" t="str">
        <f t="shared" si="2"/>
        <v>High(4-5)</v>
      </c>
      <c r="J19" t="str">
        <f t="shared" si="3"/>
        <v>AHKYMAJBD6UHJMES64ZTISYKNM5A</v>
      </c>
      <c r="K19" t="str">
        <f>IF(COUNTIF(Data_cleaning!$A:$A, A19)&gt;10, "Power User", IF(COUNTIF(Data_cleaning!$A:$A, A19)&gt;5, "Regular User", IF(COUNTIF(Data_cleaning!$A:$A, A19)&gt;1, "Casual User", "One-Time User")))</f>
        <v>One-Time User</v>
      </c>
      <c r="L19">
        <f>YEAR(Table4[[#This Row],[date/timestamp]])</f>
        <v>2025</v>
      </c>
      <c r="M19">
        <f>MONTH(Table4[[#This Row],[date/timestamp]])</f>
        <v>1</v>
      </c>
      <c r="N19" t="str">
        <f>TEXT(Table4[[#This Row],[date/timestamp]], "MMMM")</f>
        <v>January</v>
      </c>
      <c r="O19" t="str">
        <f t="shared" si="4"/>
        <v>Q1</v>
      </c>
    </row>
    <row r="20" spans="1:15" x14ac:dyDescent="0.35">
      <c r="A20" t="s">
        <v>83</v>
      </c>
      <c r="B20" s="3" t="s">
        <v>5661</v>
      </c>
      <c r="C20" s="3">
        <v>5</v>
      </c>
      <c r="D20" s="8">
        <v>45661.942291666666</v>
      </c>
      <c r="E20" s="4" t="s">
        <v>53</v>
      </c>
      <c r="F20" t="s">
        <v>84</v>
      </c>
      <c r="G20" t="str">
        <f t="shared" si="0"/>
        <v>Complete</v>
      </c>
      <c r="H20" t="str">
        <f t="shared" si="1"/>
        <v>Valid</v>
      </c>
      <c r="I20" t="str">
        <f t="shared" si="2"/>
        <v>High(4-5)</v>
      </c>
      <c r="J20" t="str">
        <f t="shared" si="3"/>
        <v>AEX3T6BZUU3X7SW3NVMRRB26BYDQ</v>
      </c>
      <c r="K20" t="str">
        <f>IF(COUNTIF(Data_cleaning!$A:$A, A20)&gt;10, "Power User", IF(COUNTIF(Data_cleaning!$A:$A, A20)&gt;5, "Regular User", IF(COUNTIF(Data_cleaning!$A:$A, A20)&gt;1, "Casual User", "One-Time User")))</f>
        <v>One-Time User</v>
      </c>
      <c r="L20">
        <f>YEAR(Table4[[#This Row],[date/timestamp]])</f>
        <v>2025</v>
      </c>
      <c r="M20">
        <f>MONTH(Table4[[#This Row],[date/timestamp]])</f>
        <v>1</v>
      </c>
      <c r="N20" t="str">
        <f>TEXT(Table4[[#This Row],[date/timestamp]], "MMMM")</f>
        <v>January</v>
      </c>
      <c r="O20" t="str">
        <f t="shared" si="4"/>
        <v>Q1</v>
      </c>
    </row>
    <row r="21" spans="1:15" x14ac:dyDescent="0.35">
      <c r="A21" t="s">
        <v>87</v>
      </c>
      <c r="B21" s="5" t="s">
        <v>5661</v>
      </c>
      <c r="C21" s="5">
        <v>5</v>
      </c>
      <c r="D21" s="9">
        <v>45662.458784722221</v>
      </c>
      <c r="E21" s="6" t="s">
        <v>53</v>
      </c>
      <c r="F21" t="s">
        <v>88</v>
      </c>
      <c r="G21" t="str">
        <f t="shared" si="0"/>
        <v>Complete</v>
      </c>
      <c r="H21" t="str">
        <f t="shared" si="1"/>
        <v>Valid</v>
      </c>
      <c r="I21" t="str">
        <f t="shared" si="2"/>
        <v>High(4-5)</v>
      </c>
      <c r="J21" t="str">
        <f t="shared" si="3"/>
        <v>AEK55BORHMM5XESWCDLS3TAFSEHQ</v>
      </c>
      <c r="K21" t="str">
        <f>IF(COUNTIF(Data_cleaning!$A:$A, A21)&gt;10, "Power User", IF(COUNTIF(Data_cleaning!$A:$A, A21)&gt;5, "Regular User", IF(COUNTIF(Data_cleaning!$A:$A, A21)&gt;1, "Casual User", "One-Time User")))</f>
        <v>One-Time User</v>
      </c>
      <c r="L21">
        <f>YEAR(Table4[[#This Row],[date/timestamp]])</f>
        <v>2025</v>
      </c>
      <c r="M21">
        <f>MONTH(Table4[[#This Row],[date/timestamp]])</f>
        <v>1</v>
      </c>
      <c r="N21" t="str">
        <f>TEXT(Table4[[#This Row],[date/timestamp]], "MMMM")</f>
        <v>January</v>
      </c>
      <c r="O21" t="str">
        <f t="shared" si="4"/>
        <v>Q1</v>
      </c>
    </row>
    <row r="22" spans="1:15" x14ac:dyDescent="0.35">
      <c r="A22" t="s">
        <v>91</v>
      </c>
      <c r="B22" s="3" t="s">
        <v>5661</v>
      </c>
      <c r="C22" s="3">
        <v>5</v>
      </c>
      <c r="D22" s="8">
        <v>45662.763402777775</v>
      </c>
      <c r="E22" s="4" t="s">
        <v>53</v>
      </c>
      <c r="F22" t="s">
        <v>92</v>
      </c>
      <c r="G22" t="str">
        <f t="shared" si="0"/>
        <v>Complete</v>
      </c>
      <c r="H22" t="str">
        <f t="shared" si="1"/>
        <v>Valid</v>
      </c>
      <c r="I22" t="str">
        <f t="shared" si="2"/>
        <v>High(4-5)</v>
      </c>
      <c r="J22" t="str">
        <f t="shared" si="3"/>
        <v>AE563QU2VOUFPWLJ266B6DHQJT5Q</v>
      </c>
      <c r="K22" t="str">
        <f>IF(COUNTIF(Data_cleaning!$A:$A, A22)&gt;10, "Power User", IF(COUNTIF(Data_cleaning!$A:$A, A22)&gt;5, "Regular User", IF(COUNTIF(Data_cleaning!$A:$A, A22)&gt;1, "Casual User", "One-Time User")))</f>
        <v>One-Time User</v>
      </c>
      <c r="L22">
        <f>YEAR(Table4[[#This Row],[date/timestamp]])</f>
        <v>2025</v>
      </c>
      <c r="M22">
        <f>MONTH(Table4[[#This Row],[date/timestamp]])</f>
        <v>1</v>
      </c>
      <c r="N22" t="str">
        <f>TEXT(Table4[[#This Row],[date/timestamp]], "MMMM")</f>
        <v>January</v>
      </c>
      <c r="O22" t="str">
        <f t="shared" si="4"/>
        <v>Q1</v>
      </c>
    </row>
    <row r="23" spans="1:15" x14ac:dyDescent="0.35">
      <c r="A23" t="s">
        <v>95</v>
      </c>
      <c r="B23" s="5" t="s">
        <v>5673</v>
      </c>
      <c r="C23" s="5">
        <v>5</v>
      </c>
      <c r="D23" s="9">
        <v>45662.913599537038</v>
      </c>
      <c r="E23" s="6" t="s">
        <v>53</v>
      </c>
      <c r="F23" t="s">
        <v>96</v>
      </c>
      <c r="G23" t="str">
        <f t="shared" si="0"/>
        <v>Complete</v>
      </c>
      <c r="H23" t="str">
        <f t="shared" si="1"/>
        <v>Valid</v>
      </c>
      <c r="I23" t="str">
        <f t="shared" si="2"/>
        <v>High(4-5)</v>
      </c>
      <c r="J23" t="str">
        <f t="shared" si="3"/>
        <v>AEHRQQWGO6WRJNDGCXC5EUG6TNGQ</v>
      </c>
      <c r="K23" t="str">
        <f>IF(COUNTIF(Data_cleaning!$A:$A, A23)&gt;10, "Power User", IF(COUNTIF(Data_cleaning!$A:$A, A23)&gt;5, "Regular User", IF(COUNTIF(Data_cleaning!$A:$A, A23)&gt;1, "Casual User", "One-Time User")))</f>
        <v>One-Time User</v>
      </c>
      <c r="L23">
        <f>YEAR(Table4[[#This Row],[date/timestamp]])</f>
        <v>2025</v>
      </c>
      <c r="M23">
        <f>MONTH(Table4[[#This Row],[date/timestamp]])</f>
        <v>1</v>
      </c>
      <c r="N23" t="str">
        <f>TEXT(Table4[[#This Row],[date/timestamp]], "MMMM")</f>
        <v>January</v>
      </c>
      <c r="O23" t="str">
        <f t="shared" si="4"/>
        <v>Q1</v>
      </c>
    </row>
    <row r="24" spans="1:15" x14ac:dyDescent="0.35">
      <c r="A24" t="s">
        <v>99</v>
      </c>
      <c r="B24" s="3" t="s">
        <v>5674</v>
      </c>
      <c r="C24" s="3">
        <v>5</v>
      </c>
      <c r="D24" s="8">
        <v>45663.310624999998</v>
      </c>
      <c r="E24" s="4" t="s">
        <v>53</v>
      </c>
      <c r="F24" t="s">
        <v>100</v>
      </c>
      <c r="G24" t="str">
        <f t="shared" si="0"/>
        <v>Complete</v>
      </c>
      <c r="H24" t="str">
        <f t="shared" si="1"/>
        <v>Valid</v>
      </c>
      <c r="I24" t="str">
        <f t="shared" si="2"/>
        <v>High(4-5)</v>
      </c>
      <c r="J24" t="str">
        <f t="shared" si="3"/>
        <v>AGAYKCP2GM6DDHHJLW6CTBWKBSMA</v>
      </c>
      <c r="K24" t="str">
        <f>IF(COUNTIF(Data_cleaning!$A:$A, A24)&gt;10, "Power User", IF(COUNTIF(Data_cleaning!$A:$A, A24)&gt;5, "Regular User", IF(COUNTIF(Data_cleaning!$A:$A, A24)&gt;1, "Casual User", "One-Time User")))</f>
        <v>One-Time User</v>
      </c>
      <c r="L24">
        <f>YEAR(Table4[[#This Row],[date/timestamp]])</f>
        <v>2025</v>
      </c>
      <c r="M24">
        <f>MONTH(Table4[[#This Row],[date/timestamp]])</f>
        <v>1</v>
      </c>
      <c r="N24" t="str">
        <f>TEXT(Table4[[#This Row],[date/timestamp]], "MMMM")</f>
        <v>January</v>
      </c>
      <c r="O24" t="str">
        <f t="shared" si="4"/>
        <v>Q1</v>
      </c>
    </row>
    <row r="25" spans="1:15" x14ac:dyDescent="0.35">
      <c r="A25" t="s">
        <v>103</v>
      </c>
      <c r="B25" s="5" t="s">
        <v>5675</v>
      </c>
      <c r="C25" s="5">
        <v>5</v>
      </c>
      <c r="D25" s="9">
        <v>45663.494675925926</v>
      </c>
      <c r="E25" s="6" t="s">
        <v>53</v>
      </c>
      <c r="F25" t="s">
        <v>104</v>
      </c>
      <c r="G25" t="str">
        <f t="shared" si="0"/>
        <v>Complete</v>
      </c>
      <c r="H25" t="str">
        <f t="shared" si="1"/>
        <v>Valid</v>
      </c>
      <c r="I25" t="str">
        <f t="shared" si="2"/>
        <v>High(4-5)</v>
      </c>
      <c r="J25" t="str">
        <f t="shared" si="3"/>
        <v>AFCZNLXHN2L3OFOETOBGK42LBBEQ</v>
      </c>
      <c r="K25" t="str">
        <f>IF(COUNTIF(Data_cleaning!$A:$A, A25)&gt;10, "Power User", IF(COUNTIF(Data_cleaning!$A:$A, A25)&gt;5, "Regular User", IF(COUNTIF(Data_cleaning!$A:$A, A25)&gt;1, "Casual User", "One-Time User")))</f>
        <v>One-Time User</v>
      </c>
      <c r="L25">
        <f>YEAR(Table4[[#This Row],[date/timestamp]])</f>
        <v>2025</v>
      </c>
      <c r="M25">
        <f>MONTH(Table4[[#This Row],[date/timestamp]])</f>
        <v>1</v>
      </c>
      <c r="N25" t="str">
        <f>TEXT(Table4[[#This Row],[date/timestamp]], "MMMM")</f>
        <v>January</v>
      </c>
      <c r="O25" t="str">
        <f t="shared" si="4"/>
        <v>Q1</v>
      </c>
    </row>
    <row r="26" spans="1:15" x14ac:dyDescent="0.35">
      <c r="A26" t="s">
        <v>107</v>
      </c>
      <c r="B26" s="3" t="s">
        <v>5676</v>
      </c>
      <c r="C26" s="3">
        <v>5</v>
      </c>
      <c r="D26" s="8">
        <v>45663.731377314813</v>
      </c>
      <c r="E26" s="4" t="s">
        <v>53</v>
      </c>
      <c r="F26" t="s">
        <v>108</v>
      </c>
      <c r="G26" t="str">
        <f t="shared" si="0"/>
        <v>Complete</v>
      </c>
      <c r="H26" t="str">
        <f t="shared" si="1"/>
        <v>Valid</v>
      </c>
      <c r="I26" t="str">
        <f t="shared" si="2"/>
        <v>High(4-5)</v>
      </c>
      <c r="J26" t="str">
        <f t="shared" si="3"/>
        <v>AEICPXK6OTUMCQPNXNOZ5MU2NXEA</v>
      </c>
      <c r="K26" t="str">
        <f>IF(COUNTIF(Data_cleaning!$A:$A, A26)&gt;10, "Power User", IF(COUNTIF(Data_cleaning!$A:$A, A26)&gt;5, "Regular User", IF(COUNTIF(Data_cleaning!$A:$A, A26)&gt;1, "Casual User", "One-Time User")))</f>
        <v>One-Time User</v>
      </c>
      <c r="L26">
        <f>YEAR(Table4[[#This Row],[date/timestamp]])</f>
        <v>2025</v>
      </c>
      <c r="M26">
        <f>MONTH(Table4[[#This Row],[date/timestamp]])</f>
        <v>1</v>
      </c>
      <c r="N26" t="str">
        <f>TEXT(Table4[[#This Row],[date/timestamp]], "MMMM")</f>
        <v>January</v>
      </c>
      <c r="O26" t="str">
        <f t="shared" si="4"/>
        <v>Q1</v>
      </c>
    </row>
    <row r="27" spans="1:15" x14ac:dyDescent="0.35">
      <c r="A27" t="s">
        <v>111</v>
      </c>
      <c r="B27" s="5" t="s">
        <v>5677</v>
      </c>
      <c r="C27" s="5">
        <v>5</v>
      </c>
      <c r="D27" s="9">
        <v>45663.960405092592</v>
      </c>
      <c r="E27" s="6" t="s">
        <v>53</v>
      </c>
      <c r="F27" t="s">
        <v>112</v>
      </c>
      <c r="G27" t="str">
        <f t="shared" si="0"/>
        <v>Complete</v>
      </c>
      <c r="H27" t="str">
        <f t="shared" si="1"/>
        <v>Valid</v>
      </c>
      <c r="I27" t="str">
        <f t="shared" si="2"/>
        <v>High(4-5)</v>
      </c>
      <c r="J27" t="str">
        <f t="shared" si="3"/>
        <v>AHZMTCAM7PECOL2L7QZVF225VONA</v>
      </c>
      <c r="K27" t="str">
        <f>IF(COUNTIF(Data_cleaning!$A:$A, A27)&gt;10, "Power User", IF(COUNTIF(Data_cleaning!$A:$A, A27)&gt;5, "Regular User", IF(COUNTIF(Data_cleaning!$A:$A, A27)&gt;1, "Casual User", "One-Time User")))</f>
        <v>One-Time User</v>
      </c>
      <c r="L27">
        <f>YEAR(Table4[[#This Row],[date/timestamp]])</f>
        <v>2025</v>
      </c>
      <c r="M27">
        <f>MONTH(Table4[[#This Row],[date/timestamp]])</f>
        <v>1</v>
      </c>
      <c r="N27" t="str">
        <f>TEXT(Table4[[#This Row],[date/timestamp]], "MMMM")</f>
        <v>January</v>
      </c>
      <c r="O27" t="str">
        <f t="shared" si="4"/>
        <v>Q1</v>
      </c>
    </row>
    <row r="28" spans="1:15" x14ac:dyDescent="0.35">
      <c r="A28" t="s">
        <v>115</v>
      </c>
      <c r="B28" s="3" t="s">
        <v>5678</v>
      </c>
      <c r="C28" s="3">
        <v>4</v>
      </c>
      <c r="D28" s="8">
        <v>45664.696608796294</v>
      </c>
      <c r="E28" s="4" t="s">
        <v>53</v>
      </c>
      <c r="F28" t="s">
        <v>116</v>
      </c>
      <c r="G28" t="str">
        <f t="shared" si="0"/>
        <v>Complete</v>
      </c>
      <c r="H28" t="str">
        <f t="shared" si="1"/>
        <v>Valid</v>
      </c>
      <c r="I28" t="str">
        <f t="shared" si="2"/>
        <v>High(4-5)</v>
      </c>
      <c r="J28" t="str">
        <f t="shared" si="3"/>
        <v>AE4T7OL4UCDBFVWFKPEUCJR5CKKA</v>
      </c>
      <c r="K28" t="str">
        <f>IF(COUNTIF(Data_cleaning!$A:$A, A28)&gt;10, "Power User", IF(COUNTIF(Data_cleaning!$A:$A, A28)&gt;5, "Regular User", IF(COUNTIF(Data_cleaning!$A:$A, A28)&gt;1, "Casual User", "One-Time User")))</f>
        <v>One-Time User</v>
      </c>
      <c r="L28">
        <f>YEAR(Table4[[#This Row],[date/timestamp]])</f>
        <v>2025</v>
      </c>
      <c r="M28">
        <f>MONTH(Table4[[#This Row],[date/timestamp]])</f>
        <v>1</v>
      </c>
      <c r="N28" t="str">
        <f>TEXT(Table4[[#This Row],[date/timestamp]], "MMMM")</f>
        <v>January</v>
      </c>
      <c r="O28" t="str">
        <f t="shared" si="4"/>
        <v>Q1</v>
      </c>
    </row>
    <row r="29" spans="1:15" x14ac:dyDescent="0.35">
      <c r="A29" t="s">
        <v>119</v>
      </c>
      <c r="B29" s="5" t="s">
        <v>5679</v>
      </c>
      <c r="C29" s="5">
        <v>5</v>
      </c>
      <c r="D29" s="9">
        <v>45665.527719907404</v>
      </c>
      <c r="E29" s="6" t="s">
        <v>53</v>
      </c>
      <c r="F29" t="s">
        <v>120</v>
      </c>
      <c r="G29" t="str">
        <f t="shared" si="0"/>
        <v>Complete</v>
      </c>
      <c r="H29" t="str">
        <f t="shared" si="1"/>
        <v>Valid</v>
      </c>
      <c r="I29" t="str">
        <f t="shared" si="2"/>
        <v>High(4-5)</v>
      </c>
      <c r="J29" t="str">
        <f t="shared" si="3"/>
        <v>AFVA2N7GIU6SSK2K26QC7JE2CI3A</v>
      </c>
      <c r="K29" t="str">
        <f>IF(COUNTIF(Data_cleaning!$A:$A, A29)&gt;10, "Power User", IF(COUNTIF(Data_cleaning!$A:$A, A29)&gt;5, "Regular User", IF(COUNTIF(Data_cleaning!$A:$A, A29)&gt;1, "Casual User", "One-Time User")))</f>
        <v>One-Time User</v>
      </c>
      <c r="L29">
        <f>YEAR(Table4[[#This Row],[date/timestamp]])</f>
        <v>2025</v>
      </c>
      <c r="M29">
        <f>MONTH(Table4[[#This Row],[date/timestamp]])</f>
        <v>1</v>
      </c>
      <c r="N29" t="str">
        <f>TEXT(Table4[[#This Row],[date/timestamp]], "MMMM")</f>
        <v>January</v>
      </c>
      <c r="O29" t="str">
        <f t="shared" si="4"/>
        <v>Q1</v>
      </c>
    </row>
    <row r="30" spans="1:15" x14ac:dyDescent="0.35">
      <c r="A30" t="s">
        <v>123</v>
      </c>
      <c r="B30" s="3" t="s">
        <v>5680</v>
      </c>
      <c r="C30" s="3">
        <v>4</v>
      </c>
      <c r="D30" s="8">
        <v>45665.564016203702</v>
      </c>
      <c r="E30" s="4" t="s">
        <v>53</v>
      </c>
      <c r="F30" t="s">
        <v>124</v>
      </c>
      <c r="G30" t="str">
        <f t="shared" si="0"/>
        <v>Complete</v>
      </c>
      <c r="H30" t="str">
        <f t="shared" si="1"/>
        <v>Valid</v>
      </c>
      <c r="I30" t="str">
        <f t="shared" si="2"/>
        <v>High(4-5)</v>
      </c>
      <c r="J30" t="str">
        <f t="shared" si="3"/>
        <v>AHKAY36QG2ZU2ETEC7R26LDSLIHA</v>
      </c>
      <c r="K30" t="str">
        <f>IF(COUNTIF(Data_cleaning!$A:$A, A30)&gt;10, "Power User", IF(COUNTIF(Data_cleaning!$A:$A, A30)&gt;5, "Regular User", IF(COUNTIF(Data_cleaning!$A:$A, A30)&gt;1, "Casual User", "One-Time User")))</f>
        <v>One-Time User</v>
      </c>
      <c r="L30">
        <f>YEAR(Table4[[#This Row],[date/timestamp]])</f>
        <v>2025</v>
      </c>
      <c r="M30">
        <f>MONTH(Table4[[#This Row],[date/timestamp]])</f>
        <v>1</v>
      </c>
      <c r="N30" t="str">
        <f>TEXT(Table4[[#This Row],[date/timestamp]], "MMMM")</f>
        <v>January</v>
      </c>
      <c r="O30" t="str">
        <f t="shared" si="4"/>
        <v>Q1</v>
      </c>
    </row>
    <row r="31" spans="1:15" x14ac:dyDescent="0.35">
      <c r="A31" t="s">
        <v>127</v>
      </c>
      <c r="B31" s="5" t="s">
        <v>5681</v>
      </c>
      <c r="C31" s="5">
        <v>5</v>
      </c>
      <c r="D31" s="9">
        <v>45665.585451388892</v>
      </c>
      <c r="E31" s="6" t="s">
        <v>53</v>
      </c>
      <c r="F31" t="s">
        <v>128</v>
      </c>
      <c r="G31" t="str">
        <f t="shared" si="0"/>
        <v>Complete</v>
      </c>
      <c r="H31" t="str">
        <f t="shared" si="1"/>
        <v>Valid</v>
      </c>
      <c r="I31" t="str">
        <f t="shared" si="2"/>
        <v>High(4-5)</v>
      </c>
      <c r="J31" t="str">
        <f t="shared" si="3"/>
        <v>AH524CD5S6DI4M665QORBS6QJL3Q</v>
      </c>
      <c r="K31" t="str">
        <f>IF(COUNTIF(Data_cleaning!$A:$A, A31)&gt;10, "Power User", IF(COUNTIF(Data_cleaning!$A:$A, A31)&gt;5, "Regular User", IF(COUNTIF(Data_cleaning!$A:$A, A31)&gt;1, "Casual User", "One-Time User")))</f>
        <v>One-Time User</v>
      </c>
      <c r="L31">
        <f>YEAR(Table4[[#This Row],[date/timestamp]])</f>
        <v>2025</v>
      </c>
      <c r="M31">
        <f>MONTH(Table4[[#This Row],[date/timestamp]])</f>
        <v>1</v>
      </c>
      <c r="N31" t="str">
        <f>TEXT(Table4[[#This Row],[date/timestamp]], "MMMM")</f>
        <v>January</v>
      </c>
      <c r="O31" t="str">
        <f t="shared" si="4"/>
        <v>Q1</v>
      </c>
    </row>
    <row r="32" spans="1:15" x14ac:dyDescent="0.35">
      <c r="A32" t="s">
        <v>131</v>
      </c>
      <c r="B32" s="3" t="s">
        <v>5682</v>
      </c>
      <c r="C32" s="3">
        <v>5</v>
      </c>
      <c r="D32" s="8">
        <v>45665.914803240739</v>
      </c>
      <c r="E32" s="4" t="s">
        <v>53</v>
      </c>
      <c r="F32" t="s">
        <v>132</v>
      </c>
      <c r="G32" t="str">
        <f t="shared" si="0"/>
        <v>Complete</v>
      </c>
      <c r="H32" t="str">
        <f t="shared" si="1"/>
        <v>Valid</v>
      </c>
      <c r="I32" t="str">
        <f t="shared" si="2"/>
        <v>High(4-5)</v>
      </c>
      <c r="J32" t="str">
        <f t="shared" si="3"/>
        <v>AHRQQN36UWBMDXA7G53775PYRJRQ</v>
      </c>
      <c r="K32" t="str">
        <f>IF(COUNTIF(Data_cleaning!$A:$A, A32)&gt;10, "Power User", IF(COUNTIF(Data_cleaning!$A:$A, A32)&gt;5, "Regular User", IF(COUNTIF(Data_cleaning!$A:$A, A32)&gt;1, "Casual User", "One-Time User")))</f>
        <v>One-Time User</v>
      </c>
      <c r="L32">
        <f>YEAR(Table4[[#This Row],[date/timestamp]])</f>
        <v>2025</v>
      </c>
      <c r="M32">
        <f>MONTH(Table4[[#This Row],[date/timestamp]])</f>
        <v>1</v>
      </c>
      <c r="N32" t="str">
        <f>TEXT(Table4[[#This Row],[date/timestamp]], "MMMM")</f>
        <v>January</v>
      </c>
      <c r="O32" t="str">
        <f t="shared" si="4"/>
        <v>Q1</v>
      </c>
    </row>
    <row r="33" spans="1:15" x14ac:dyDescent="0.35">
      <c r="A33" t="s">
        <v>134</v>
      </c>
      <c r="B33" s="5" t="s">
        <v>5683</v>
      </c>
      <c r="C33" s="5">
        <v>5</v>
      </c>
      <c r="D33" s="9">
        <v>45666.05672453704</v>
      </c>
      <c r="E33" s="6" t="s">
        <v>53</v>
      </c>
      <c r="F33" t="s">
        <v>135</v>
      </c>
      <c r="G33" t="str">
        <f t="shared" si="0"/>
        <v>Complete</v>
      </c>
      <c r="H33" t="str">
        <f t="shared" si="1"/>
        <v>Valid</v>
      </c>
      <c r="I33" t="str">
        <f t="shared" si="2"/>
        <v>High(4-5)</v>
      </c>
      <c r="J33" t="str">
        <f t="shared" si="3"/>
        <v>AE74NWBRHXSGMN5AWZHDGAZNMBCQ</v>
      </c>
      <c r="K33" t="str">
        <f>IF(COUNTIF(Data_cleaning!$A:$A, A33)&gt;10, "Power User", IF(COUNTIF(Data_cleaning!$A:$A, A33)&gt;5, "Regular User", IF(COUNTIF(Data_cleaning!$A:$A, A33)&gt;1, "Casual User", "One-Time User")))</f>
        <v>One-Time User</v>
      </c>
      <c r="L33">
        <f>YEAR(Table4[[#This Row],[date/timestamp]])</f>
        <v>2025</v>
      </c>
      <c r="M33">
        <f>MONTH(Table4[[#This Row],[date/timestamp]])</f>
        <v>1</v>
      </c>
      <c r="N33" t="str">
        <f>TEXT(Table4[[#This Row],[date/timestamp]], "MMMM")</f>
        <v>January</v>
      </c>
      <c r="O33" t="str">
        <f t="shared" si="4"/>
        <v>Q1</v>
      </c>
    </row>
    <row r="34" spans="1:15" x14ac:dyDescent="0.35">
      <c r="A34" t="s">
        <v>137</v>
      </c>
      <c r="B34" s="3" t="s">
        <v>5684</v>
      </c>
      <c r="C34" s="3">
        <v>5</v>
      </c>
      <c r="D34" s="8">
        <v>45666.168888888889</v>
      </c>
      <c r="E34" s="4" t="s">
        <v>53</v>
      </c>
      <c r="F34" t="s">
        <v>138</v>
      </c>
      <c r="G34" t="str">
        <f t="shared" si="0"/>
        <v>Complete</v>
      </c>
      <c r="H34" t="str">
        <f t="shared" si="1"/>
        <v>Valid</v>
      </c>
      <c r="I34" t="str">
        <f t="shared" si="2"/>
        <v>High(4-5)</v>
      </c>
      <c r="J34" t="str">
        <f t="shared" si="3"/>
        <v>AGDJD5B3AUVK4WGEDM2S7YEKB7FA</v>
      </c>
      <c r="K34" t="str">
        <f>IF(COUNTIF(Data_cleaning!$A:$A, A34)&gt;10, "Power User", IF(COUNTIF(Data_cleaning!$A:$A, A34)&gt;5, "Regular User", IF(COUNTIF(Data_cleaning!$A:$A, A34)&gt;1, "Casual User", "One-Time User")))</f>
        <v>One-Time User</v>
      </c>
      <c r="L34">
        <f>YEAR(Table4[[#This Row],[date/timestamp]])</f>
        <v>2025</v>
      </c>
      <c r="M34">
        <f>MONTH(Table4[[#This Row],[date/timestamp]])</f>
        <v>1</v>
      </c>
      <c r="N34" t="str">
        <f>TEXT(Table4[[#This Row],[date/timestamp]], "MMMM")</f>
        <v>January</v>
      </c>
      <c r="O34" t="str">
        <f t="shared" si="4"/>
        <v>Q1</v>
      </c>
    </row>
    <row r="35" spans="1:15" x14ac:dyDescent="0.35">
      <c r="A35" t="s">
        <v>141</v>
      </c>
      <c r="B35" s="5" t="s">
        <v>5685</v>
      </c>
      <c r="C35" s="5">
        <v>4</v>
      </c>
      <c r="D35" s="9">
        <v>45666.520486111112</v>
      </c>
      <c r="E35" s="6" t="s">
        <v>53</v>
      </c>
      <c r="F35" t="s">
        <v>142</v>
      </c>
      <c r="G35" t="str">
        <f t="shared" si="0"/>
        <v>Complete</v>
      </c>
      <c r="H35" t="str">
        <f t="shared" si="1"/>
        <v>Valid</v>
      </c>
      <c r="I35" t="str">
        <f t="shared" si="2"/>
        <v>High(4-5)</v>
      </c>
      <c r="J35" t="str">
        <f t="shared" si="3"/>
        <v>AHKETNWF3EFO54W2U2AGW4GGHIOA</v>
      </c>
      <c r="K35" t="str">
        <f>IF(COUNTIF(Data_cleaning!$A:$A, A35)&gt;10, "Power User", IF(COUNTIF(Data_cleaning!$A:$A, A35)&gt;5, "Regular User", IF(COUNTIF(Data_cleaning!$A:$A, A35)&gt;1, "Casual User", "One-Time User")))</f>
        <v>One-Time User</v>
      </c>
      <c r="L35">
        <f>YEAR(Table4[[#This Row],[date/timestamp]])</f>
        <v>2025</v>
      </c>
      <c r="M35">
        <f>MONTH(Table4[[#This Row],[date/timestamp]])</f>
        <v>1</v>
      </c>
      <c r="N35" t="str">
        <f>TEXT(Table4[[#This Row],[date/timestamp]], "MMMM")</f>
        <v>January</v>
      </c>
      <c r="O35" t="str">
        <f t="shared" si="4"/>
        <v>Q1</v>
      </c>
    </row>
    <row r="36" spans="1:15" x14ac:dyDescent="0.35">
      <c r="A36" t="s">
        <v>145</v>
      </c>
      <c r="B36" s="3" t="s">
        <v>5686</v>
      </c>
      <c r="C36" s="3">
        <v>3</v>
      </c>
      <c r="D36" s="8">
        <v>45667.190347222226</v>
      </c>
      <c r="E36" s="4" t="s">
        <v>53</v>
      </c>
      <c r="F36" t="s">
        <v>146</v>
      </c>
      <c r="G36" t="str">
        <f t="shared" si="0"/>
        <v>Complete</v>
      </c>
      <c r="H36" t="str">
        <f t="shared" si="1"/>
        <v>Valid</v>
      </c>
      <c r="I36" t="str">
        <f t="shared" si="2"/>
        <v>Medium(3)</v>
      </c>
      <c r="J36" t="str">
        <f t="shared" si="3"/>
        <v>AHG62TLHNV6VMSHX6ZKLKK6GBQCQ</v>
      </c>
      <c r="K36" t="str">
        <f>IF(COUNTIF(Data_cleaning!$A:$A, A36)&gt;10, "Power User", IF(COUNTIF(Data_cleaning!$A:$A, A36)&gt;5, "Regular User", IF(COUNTIF(Data_cleaning!$A:$A, A36)&gt;1, "Casual User", "One-Time User")))</f>
        <v>One-Time User</v>
      </c>
      <c r="L36">
        <f>YEAR(Table4[[#This Row],[date/timestamp]])</f>
        <v>2025</v>
      </c>
      <c r="M36">
        <f>MONTH(Table4[[#This Row],[date/timestamp]])</f>
        <v>1</v>
      </c>
      <c r="N36" t="str">
        <f>TEXT(Table4[[#This Row],[date/timestamp]], "MMMM")</f>
        <v>January</v>
      </c>
      <c r="O36" t="str">
        <f t="shared" si="4"/>
        <v>Q1</v>
      </c>
    </row>
    <row r="37" spans="1:15" x14ac:dyDescent="0.35">
      <c r="A37" t="s">
        <v>149</v>
      </c>
      <c r="B37" s="5" t="s">
        <v>5687</v>
      </c>
      <c r="C37" s="5">
        <v>5</v>
      </c>
      <c r="D37" s="9">
        <v>45667.485879629632</v>
      </c>
      <c r="E37" s="6" t="s">
        <v>53</v>
      </c>
      <c r="F37" t="s">
        <v>150</v>
      </c>
      <c r="G37" t="str">
        <f t="shared" si="0"/>
        <v>Complete</v>
      </c>
      <c r="H37" t="str">
        <f t="shared" si="1"/>
        <v>Valid</v>
      </c>
      <c r="I37" t="str">
        <f t="shared" si="2"/>
        <v>High(4-5)</v>
      </c>
      <c r="J37" t="str">
        <f t="shared" si="3"/>
        <v>AGOEB7I7DMZOWRJH4H2VTGE7AWYQ</v>
      </c>
      <c r="K37" t="str">
        <f>IF(COUNTIF(Data_cleaning!$A:$A, A37)&gt;10, "Power User", IF(COUNTIF(Data_cleaning!$A:$A, A37)&gt;5, "Regular User", IF(COUNTIF(Data_cleaning!$A:$A, A37)&gt;1, "Casual User", "One-Time User")))</f>
        <v>One-Time User</v>
      </c>
      <c r="L37">
        <f>YEAR(Table4[[#This Row],[date/timestamp]])</f>
        <v>2025</v>
      </c>
      <c r="M37">
        <f>MONTH(Table4[[#This Row],[date/timestamp]])</f>
        <v>1</v>
      </c>
      <c r="N37" t="str">
        <f>TEXT(Table4[[#This Row],[date/timestamp]], "MMMM")</f>
        <v>January</v>
      </c>
      <c r="O37" t="str">
        <f t="shared" si="4"/>
        <v>Q1</v>
      </c>
    </row>
    <row r="38" spans="1:15" x14ac:dyDescent="0.35">
      <c r="A38" t="s">
        <v>153</v>
      </c>
      <c r="B38" s="3" t="s">
        <v>5688</v>
      </c>
      <c r="C38" s="3">
        <v>5</v>
      </c>
      <c r="D38" s="8">
        <v>45667.626064814816</v>
      </c>
      <c r="E38" s="4" t="s">
        <v>53</v>
      </c>
      <c r="F38" t="s">
        <v>154</v>
      </c>
      <c r="G38" t="str">
        <f t="shared" si="0"/>
        <v>Complete</v>
      </c>
      <c r="H38" t="str">
        <f t="shared" si="1"/>
        <v>Valid</v>
      </c>
      <c r="I38" t="str">
        <f t="shared" si="2"/>
        <v>High(4-5)</v>
      </c>
      <c r="J38" t="str">
        <f t="shared" si="3"/>
        <v>AHRLNVY3M6VKWNYR5J6OZGYHHUBA</v>
      </c>
      <c r="K38" t="str">
        <f>IF(COUNTIF(Data_cleaning!$A:$A, A38)&gt;10, "Power User", IF(COUNTIF(Data_cleaning!$A:$A, A38)&gt;5, "Regular User", IF(COUNTIF(Data_cleaning!$A:$A, A38)&gt;1, "Casual User", "One-Time User")))</f>
        <v>One-Time User</v>
      </c>
      <c r="L38">
        <f>YEAR(Table4[[#This Row],[date/timestamp]])</f>
        <v>2025</v>
      </c>
      <c r="M38">
        <f>MONTH(Table4[[#This Row],[date/timestamp]])</f>
        <v>1</v>
      </c>
      <c r="N38" t="str">
        <f>TEXT(Table4[[#This Row],[date/timestamp]], "MMMM")</f>
        <v>January</v>
      </c>
      <c r="O38" t="str">
        <f t="shared" si="4"/>
        <v>Q1</v>
      </c>
    </row>
    <row r="39" spans="1:15" x14ac:dyDescent="0.35">
      <c r="A39" t="s">
        <v>157</v>
      </c>
      <c r="B39" s="5" t="s">
        <v>5661</v>
      </c>
      <c r="C39" s="5">
        <v>4</v>
      </c>
      <c r="D39" s="9">
        <v>45667.713206018518</v>
      </c>
      <c r="E39" s="6" t="s">
        <v>53</v>
      </c>
      <c r="F39" t="s">
        <v>158</v>
      </c>
      <c r="G39" t="str">
        <f t="shared" si="0"/>
        <v>Complete</v>
      </c>
      <c r="H39" t="str">
        <f t="shared" si="1"/>
        <v>Valid</v>
      </c>
      <c r="I39" t="str">
        <f t="shared" si="2"/>
        <v>High(4-5)</v>
      </c>
      <c r="J39" t="str">
        <f t="shared" si="3"/>
        <v>AFCVISYWC2AVDOXPZKNIB6PUHRMQ</v>
      </c>
      <c r="K39" t="str">
        <f>IF(COUNTIF(Data_cleaning!$A:$A, A39)&gt;10, "Power User", IF(COUNTIF(Data_cleaning!$A:$A, A39)&gt;5, "Regular User", IF(COUNTIF(Data_cleaning!$A:$A, A39)&gt;1, "Casual User", "One-Time User")))</f>
        <v>One-Time User</v>
      </c>
      <c r="L39">
        <f>YEAR(Table4[[#This Row],[date/timestamp]])</f>
        <v>2025</v>
      </c>
      <c r="M39">
        <f>MONTH(Table4[[#This Row],[date/timestamp]])</f>
        <v>1</v>
      </c>
      <c r="N39" t="str">
        <f>TEXT(Table4[[#This Row],[date/timestamp]], "MMMM")</f>
        <v>January</v>
      </c>
      <c r="O39" t="str">
        <f t="shared" si="4"/>
        <v>Q1</v>
      </c>
    </row>
    <row r="40" spans="1:15" x14ac:dyDescent="0.35">
      <c r="A40" t="s">
        <v>161</v>
      </c>
      <c r="B40" s="3" t="s">
        <v>5690</v>
      </c>
      <c r="C40" s="3">
        <v>5</v>
      </c>
      <c r="D40" s="8">
        <v>45667.972500000003</v>
      </c>
      <c r="E40" s="4" t="s">
        <v>53</v>
      </c>
      <c r="F40" t="s">
        <v>162</v>
      </c>
      <c r="G40" t="str">
        <f t="shared" si="0"/>
        <v>Complete</v>
      </c>
      <c r="H40" t="str">
        <f t="shared" si="1"/>
        <v>Valid</v>
      </c>
      <c r="I40" t="str">
        <f t="shared" si="2"/>
        <v>High(4-5)</v>
      </c>
      <c r="J40" t="str">
        <f t="shared" si="3"/>
        <v>AGXQFILAA7LDXARFEIYWDGGBWAFQ</v>
      </c>
      <c r="K40" t="str">
        <f>IF(COUNTIF(Data_cleaning!$A:$A, A40)&gt;10, "Power User", IF(COUNTIF(Data_cleaning!$A:$A, A40)&gt;5, "Regular User", IF(COUNTIF(Data_cleaning!$A:$A, A40)&gt;1, "Casual User", "One-Time User")))</f>
        <v>One-Time User</v>
      </c>
      <c r="L40">
        <f>YEAR(Table4[[#This Row],[date/timestamp]])</f>
        <v>2025</v>
      </c>
      <c r="M40">
        <f>MONTH(Table4[[#This Row],[date/timestamp]])</f>
        <v>1</v>
      </c>
      <c r="N40" t="str">
        <f>TEXT(Table4[[#This Row],[date/timestamp]], "MMMM")</f>
        <v>January</v>
      </c>
      <c r="O40" t="str">
        <f t="shared" si="4"/>
        <v>Q1</v>
      </c>
    </row>
    <row r="41" spans="1:15" x14ac:dyDescent="0.35">
      <c r="A41" t="s">
        <v>165</v>
      </c>
      <c r="B41" s="5" t="s">
        <v>5691</v>
      </c>
      <c r="C41" s="5">
        <v>5</v>
      </c>
      <c r="D41" s="9">
        <v>45668.044918981483</v>
      </c>
      <c r="E41" s="6" t="s">
        <v>53</v>
      </c>
      <c r="F41" t="s">
        <v>27</v>
      </c>
      <c r="G41" t="str">
        <f t="shared" si="0"/>
        <v>Complete</v>
      </c>
      <c r="H41" t="str">
        <f t="shared" si="1"/>
        <v>Valid</v>
      </c>
      <c r="I41" t="str">
        <f t="shared" si="2"/>
        <v>High(4-5)</v>
      </c>
      <c r="J41" t="str">
        <f t="shared" si="3"/>
        <v>AGPZMNVA52KNZMA2KEIBJ74EUAUA</v>
      </c>
      <c r="K41" t="str">
        <f>IF(COUNTIF(Data_cleaning!$A:$A, A41)&gt;10, "Power User", IF(COUNTIF(Data_cleaning!$A:$A, A41)&gt;5, "Regular User", IF(COUNTIF(Data_cleaning!$A:$A, A41)&gt;1, "Casual User", "One-Time User")))</f>
        <v>One-Time User</v>
      </c>
      <c r="L41">
        <f>YEAR(Table4[[#This Row],[date/timestamp]])</f>
        <v>2025</v>
      </c>
      <c r="M41">
        <f>MONTH(Table4[[#This Row],[date/timestamp]])</f>
        <v>1</v>
      </c>
      <c r="N41" t="str">
        <f>TEXT(Table4[[#This Row],[date/timestamp]], "MMMM")</f>
        <v>January</v>
      </c>
      <c r="O41" t="str">
        <f t="shared" si="4"/>
        <v>Q1</v>
      </c>
    </row>
    <row r="42" spans="1:15" x14ac:dyDescent="0.35">
      <c r="A42" t="s">
        <v>168</v>
      </c>
      <c r="B42" s="3" t="s">
        <v>5663</v>
      </c>
      <c r="C42" s="3">
        <v>4</v>
      </c>
      <c r="D42" s="8">
        <v>45668.305543981478</v>
      </c>
      <c r="E42" s="4" t="s">
        <v>53</v>
      </c>
      <c r="F42" t="s">
        <v>169</v>
      </c>
      <c r="G42" t="str">
        <f t="shared" si="0"/>
        <v>Complete</v>
      </c>
      <c r="H42" t="str">
        <f t="shared" si="1"/>
        <v>Valid</v>
      </c>
      <c r="I42" t="str">
        <f t="shared" si="2"/>
        <v>High(4-5)</v>
      </c>
      <c r="J42" t="str">
        <f t="shared" si="3"/>
        <v>AF2G47CBXMAILR36PQ53GPRZRY6Q</v>
      </c>
      <c r="K42" t="str">
        <f>IF(COUNTIF(Data_cleaning!$A:$A, A42)&gt;10, "Power User", IF(COUNTIF(Data_cleaning!$A:$A, A42)&gt;5, "Regular User", IF(COUNTIF(Data_cleaning!$A:$A, A42)&gt;1, "Casual User", "One-Time User")))</f>
        <v>One-Time User</v>
      </c>
      <c r="L42">
        <f>YEAR(Table4[[#This Row],[date/timestamp]])</f>
        <v>2025</v>
      </c>
      <c r="M42">
        <f>MONTH(Table4[[#This Row],[date/timestamp]])</f>
        <v>1</v>
      </c>
      <c r="N42" t="str">
        <f>TEXT(Table4[[#This Row],[date/timestamp]], "MMMM")</f>
        <v>January</v>
      </c>
      <c r="O42" t="str">
        <f t="shared" si="4"/>
        <v>Q1</v>
      </c>
    </row>
    <row r="43" spans="1:15" x14ac:dyDescent="0.35">
      <c r="A43" t="s">
        <v>172</v>
      </c>
      <c r="B43" s="5" t="s">
        <v>5663</v>
      </c>
      <c r="C43" s="5">
        <v>4</v>
      </c>
      <c r="D43" s="9">
        <v>45668.472719907404</v>
      </c>
      <c r="E43" s="6" t="s">
        <v>53</v>
      </c>
      <c r="F43" t="s">
        <v>173</v>
      </c>
      <c r="G43" t="str">
        <f t="shared" si="0"/>
        <v>Complete</v>
      </c>
      <c r="H43" t="str">
        <f t="shared" si="1"/>
        <v>Valid</v>
      </c>
      <c r="I43" t="str">
        <f t="shared" si="2"/>
        <v>High(4-5)</v>
      </c>
      <c r="J43" t="str">
        <f t="shared" si="3"/>
        <v>AFZGVAGNQJXZJRWNM4VPPM4HGKTQ</v>
      </c>
      <c r="K43" t="str">
        <f>IF(COUNTIF(Data_cleaning!$A:$A, A43)&gt;10, "Power User", IF(COUNTIF(Data_cleaning!$A:$A, A43)&gt;5, "Regular User", IF(COUNTIF(Data_cleaning!$A:$A, A43)&gt;1, "Casual User", "One-Time User")))</f>
        <v>One-Time User</v>
      </c>
      <c r="L43">
        <f>YEAR(Table4[[#This Row],[date/timestamp]])</f>
        <v>2025</v>
      </c>
      <c r="M43">
        <f>MONTH(Table4[[#This Row],[date/timestamp]])</f>
        <v>1</v>
      </c>
      <c r="N43" t="str">
        <f>TEXT(Table4[[#This Row],[date/timestamp]], "MMMM")</f>
        <v>January</v>
      </c>
      <c r="O43" t="str">
        <f t="shared" si="4"/>
        <v>Q1</v>
      </c>
    </row>
    <row r="44" spans="1:15" x14ac:dyDescent="0.35">
      <c r="A44" t="s">
        <v>176</v>
      </c>
      <c r="B44" s="3" t="s">
        <v>5663</v>
      </c>
      <c r="C44" s="3">
        <v>5</v>
      </c>
      <c r="D44" s="8">
        <v>45668.525381944448</v>
      </c>
      <c r="E44" s="4" t="s">
        <v>53</v>
      </c>
      <c r="F44" t="s">
        <v>177</v>
      </c>
      <c r="G44" t="str">
        <f t="shared" si="0"/>
        <v>Complete</v>
      </c>
      <c r="H44" t="str">
        <f t="shared" si="1"/>
        <v>Valid</v>
      </c>
      <c r="I44" t="str">
        <f t="shared" si="2"/>
        <v>High(4-5)</v>
      </c>
      <c r="J44" t="str">
        <f t="shared" si="3"/>
        <v>AGMY7JWCQVFJC7XP4TKPIIJBJVEQ</v>
      </c>
      <c r="K44" t="str">
        <f>IF(COUNTIF(Data_cleaning!$A:$A, A44)&gt;10, "Power User", IF(COUNTIF(Data_cleaning!$A:$A, A44)&gt;5, "Regular User", IF(COUNTIF(Data_cleaning!$A:$A, A44)&gt;1, "Casual User", "One-Time User")))</f>
        <v>One-Time User</v>
      </c>
      <c r="L44">
        <f>YEAR(Table4[[#This Row],[date/timestamp]])</f>
        <v>2025</v>
      </c>
      <c r="M44">
        <f>MONTH(Table4[[#This Row],[date/timestamp]])</f>
        <v>1</v>
      </c>
      <c r="N44" t="str">
        <f>TEXT(Table4[[#This Row],[date/timestamp]], "MMMM")</f>
        <v>January</v>
      </c>
      <c r="O44" t="str">
        <f t="shared" si="4"/>
        <v>Q1</v>
      </c>
    </row>
    <row r="45" spans="1:15" x14ac:dyDescent="0.35">
      <c r="A45" t="s">
        <v>180</v>
      </c>
      <c r="B45" s="5" t="s">
        <v>5663</v>
      </c>
      <c r="C45" s="5">
        <v>5</v>
      </c>
      <c r="D45" s="9">
        <v>45668.718981481485</v>
      </c>
      <c r="E45" s="6" t="s">
        <v>53</v>
      </c>
      <c r="F45" t="s">
        <v>181</v>
      </c>
      <c r="G45" t="str">
        <f t="shared" si="0"/>
        <v>Complete</v>
      </c>
      <c r="H45" t="str">
        <f t="shared" si="1"/>
        <v>Valid</v>
      </c>
      <c r="I45" t="str">
        <f t="shared" si="2"/>
        <v>High(4-5)</v>
      </c>
      <c r="J45" t="str">
        <f t="shared" si="3"/>
        <v>AEYNIGTERZ2VQJADFPAHMMXFEY6A</v>
      </c>
      <c r="K45" t="str">
        <f>IF(COUNTIF(Data_cleaning!$A:$A, A45)&gt;10, "Power User", IF(COUNTIF(Data_cleaning!$A:$A, A45)&gt;5, "Regular User", IF(COUNTIF(Data_cleaning!$A:$A, A45)&gt;1, "Casual User", "One-Time User")))</f>
        <v>One-Time User</v>
      </c>
      <c r="L45">
        <f>YEAR(Table4[[#This Row],[date/timestamp]])</f>
        <v>2025</v>
      </c>
      <c r="M45">
        <f>MONTH(Table4[[#This Row],[date/timestamp]])</f>
        <v>1</v>
      </c>
      <c r="N45" t="str">
        <f>TEXT(Table4[[#This Row],[date/timestamp]], "MMMM")</f>
        <v>January</v>
      </c>
      <c r="O45" t="str">
        <f t="shared" si="4"/>
        <v>Q1</v>
      </c>
    </row>
    <row r="46" spans="1:15" x14ac:dyDescent="0.35">
      <c r="A46" t="s">
        <v>184</v>
      </c>
      <c r="B46" s="3" t="s">
        <v>5663</v>
      </c>
      <c r="C46" s="3">
        <v>4</v>
      </c>
      <c r="D46" s="8">
        <v>45669.145972222221</v>
      </c>
      <c r="E46" s="4" t="s">
        <v>53</v>
      </c>
      <c r="F46" t="s">
        <v>185</v>
      </c>
      <c r="G46" t="str">
        <f t="shared" si="0"/>
        <v>Complete</v>
      </c>
      <c r="H46" t="str">
        <f t="shared" si="1"/>
        <v>Valid</v>
      </c>
      <c r="I46" t="str">
        <f t="shared" si="2"/>
        <v>High(4-5)</v>
      </c>
      <c r="J46" t="str">
        <f t="shared" si="3"/>
        <v>AGTTE5HS7SZFAWMC6P2WLQ5UJVGQ</v>
      </c>
      <c r="K46" t="str">
        <f>IF(COUNTIF(Data_cleaning!$A:$A, A46)&gt;10, "Power User", IF(COUNTIF(Data_cleaning!$A:$A, A46)&gt;5, "Regular User", IF(COUNTIF(Data_cleaning!$A:$A, A46)&gt;1, "Casual User", "One-Time User")))</f>
        <v>One-Time User</v>
      </c>
      <c r="L46">
        <f>YEAR(Table4[[#This Row],[date/timestamp]])</f>
        <v>2025</v>
      </c>
      <c r="M46">
        <f>MONTH(Table4[[#This Row],[date/timestamp]])</f>
        <v>1</v>
      </c>
      <c r="N46" t="str">
        <f>TEXT(Table4[[#This Row],[date/timestamp]], "MMMM")</f>
        <v>January</v>
      </c>
      <c r="O46" t="str">
        <f t="shared" si="4"/>
        <v>Q1</v>
      </c>
    </row>
    <row r="47" spans="1:15" x14ac:dyDescent="0.35">
      <c r="A47" t="s">
        <v>188</v>
      </c>
      <c r="B47" s="5" t="s">
        <v>5697</v>
      </c>
      <c r="C47" s="5">
        <v>5</v>
      </c>
      <c r="D47" s="9">
        <v>45669.211770833332</v>
      </c>
      <c r="E47" s="6" t="s">
        <v>53</v>
      </c>
      <c r="F47" t="s">
        <v>189</v>
      </c>
      <c r="G47" t="str">
        <f t="shared" si="0"/>
        <v>Complete</v>
      </c>
      <c r="H47" t="str">
        <f t="shared" si="1"/>
        <v>Valid</v>
      </c>
      <c r="I47" t="str">
        <f t="shared" si="2"/>
        <v>High(4-5)</v>
      </c>
      <c r="J47" t="str">
        <f t="shared" si="3"/>
        <v>AHHVQ4GWPNWFAP3YAR6EKGPEOMQQ</v>
      </c>
      <c r="K47" t="str">
        <f>IF(COUNTIF(Data_cleaning!$A:$A, A47)&gt;10, "Power User", IF(COUNTIF(Data_cleaning!$A:$A, A47)&gt;5, "Regular User", IF(COUNTIF(Data_cleaning!$A:$A, A47)&gt;1, "Casual User", "One-Time User")))</f>
        <v>One-Time User</v>
      </c>
      <c r="L47">
        <f>YEAR(Table4[[#This Row],[date/timestamp]])</f>
        <v>2025</v>
      </c>
      <c r="M47">
        <f>MONTH(Table4[[#This Row],[date/timestamp]])</f>
        <v>1</v>
      </c>
      <c r="N47" t="str">
        <f>TEXT(Table4[[#This Row],[date/timestamp]], "MMMM")</f>
        <v>January</v>
      </c>
      <c r="O47" t="str">
        <f t="shared" si="4"/>
        <v>Q1</v>
      </c>
    </row>
    <row r="48" spans="1:15" x14ac:dyDescent="0.35">
      <c r="A48" t="s">
        <v>192</v>
      </c>
      <c r="B48" s="3" t="s">
        <v>5698</v>
      </c>
      <c r="C48" s="3">
        <v>4</v>
      </c>
      <c r="D48" s="8">
        <v>45669.241990740738</v>
      </c>
      <c r="E48" s="4" t="s">
        <v>53</v>
      </c>
      <c r="F48" t="s">
        <v>142</v>
      </c>
      <c r="G48" t="str">
        <f t="shared" si="0"/>
        <v>Complete</v>
      </c>
      <c r="H48" t="str">
        <f t="shared" si="1"/>
        <v>Valid</v>
      </c>
      <c r="I48" t="str">
        <f t="shared" si="2"/>
        <v>High(4-5)</v>
      </c>
      <c r="J48" t="str">
        <f t="shared" si="3"/>
        <v>AHS22FERVIN3GXYIIEQMHPYMJZTA</v>
      </c>
      <c r="K48" t="str">
        <f>IF(COUNTIF(Data_cleaning!$A:$A, A48)&gt;10, "Power User", IF(COUNTIF(Data_cleaning!$A:$A, A48)&gt;5, "Regular User", IF(COUNTIF(Data_cleaning!$A:$A, A48)&gt;1, "Casual User", "One-Time User")))</f>
        <v>One-Time User</v>
      </c>
      <c r="L48">
        <f>YEAR(Table4[[#This Row],[date/timestamp]])</f>
        <v>2025</v>
      </c>
      <c r="M48">
        <f>MONTH(Table4[[#This Row],[date/timestamp]])</f>
        <v>1</v>
      </c>
      <c r="N48" t="str">
        <f>TEXT(Table4[[#This Row],[date/timestamp]], "MMMM")</f>
        <v>January</v>
      </c>
      <c r="O48" t="str">
        <f t="shared" si="4"/>
        <v>Q1</v>
      </c>
    </row>
    <row r="49" spans="1:15" x14ac:dyDescent="0.35">
      <c r="A49" t="s">
        <v>195</v>
      </c>
      <c r="B49" s="5" t="s">
        <v>5699</v>
      </c>
      <c r="C49" s="5">
        <v>5</v>
      </c>
      <c r="D49" s="9">
        <v>45669.272118055553</v>
      </c>
      <c r="E49" s="6" t="s">
        <v>53</v>
      </c>
      <c r="F49" t="s">
        <v>196</v>
      </c>
      <c r="G49" t="str">
        <f t="shared" si="0"/>
        <v>Complete</v>
      </c>
      <c r="H49" t="str">
        <f t="shared" si="1"/>
        <v>Valid</v>
      </c>
      <c r="I49" t="str">
        <f t="shared" si="2"/>
        <v>High(4-5)</v>
      </c>
      <c r="J49" t="str">
        <f t="shared" si="3"/>
        <v>AEU67U54MXRR5MTKPWM3YAFTTSDQ</v>
      </c>
      <c r="K49" t="str">
        <f>IF(COUNTIF(Data_cleaning!$A:$A, A49)&gt;10, "Power User", IF(COUNTIF(Data_cleaning!$A:$A, A49)&gt;5, "Regular User", IF(COUNTIF(Data_cleaning!$A:$A, A49)&gt;1, "Casual User", "One-Time User")))</f>
        <v>One-Time User</v>
      </c>
      <c r="L49">
        <f>YEAR(Table4[[#This Row],[date/timestamp]])</f>
        <v>2025</v>
      </c>
      <c r="M49">
        <f>MONTH(Table4[[#This Row],[date/timestamp]])</f>
        <v>1</v>
      </c>
      <c r="N49" t="str">
        <f>TEXT(Table4[[#This Row],[date/timestamp]], "MMMM")</f>
        <v>January</v>
      </c>
      <c r="O49" t="str">
        <f t="shared" si="4"/>
        <v>Q1</v>
      </c>
    </row>
    <row r="50" spans="1:15" x14ac:dyDescent="0.35">
      <c r="A50" t="s">
        <v>199</v>
      </c>
      <c r="B50" s="3" t="s">
        <v>5700</v>
      </c>
      <c r="C50" s="3">
        <v>5</v>
      </c>
      <c r="D50" s="8">
        <v>45669.572083333333</v>
      </c>
      <c r="E50" s="4" t="s">
        <v>53</v>
      </c>
      <c r="F50" t="s">
        <v>200</v>
      </c>
      <c r="G50" t="str">
        <f t="shared" si="0"/>
        <v>Complete</v>
      </c>
      <c r="H50" t="str">
        <f t="shared" si="1"/>
        <v>Valid</v>
      </c>
      <c r="I50" t="str">
        <f t="shared" si="2"/>
        <v>High(4-5)</v>
      </c>
      <c r="J50" t="str">
        <f t="shared" si="3"/>
        <v>AFN6DF772KMD3NZ4PTZQ3K4YAVAA</v>
      </c>
      <c r="K50" t="str">
        <f>IF(COUNTIF(Data_cleaning!$A:$A, A50)&gt;10, "Power User", IF(COUNTIF(Data_cleaning!$A:$A, A50)&gt;5, "Regular User", IF(COUNTIF(Data_cleaning!$A:$A, A50)&gt;1, "Casual User", "One-Time User")))</f>
        <v>One-Time User</v>
      </c>
      <c r="L50">
        <f>YEAR(Table4[[#This Row],[date/timestamp]])</f>
        <v>2025</v>
      </c>
      <c r="M50">
        <f>MONTH(Table4[[#This Row],[date/timestamp]])</f>
        <v>1</v>
      </c>
      <c r="N50" t="str">
        <f>TEXT(Table4[[#This Row],[date/timestamp]], "MMMM")</f>
        <v>January</v>
      </c>
      <c r="O50" t="str">
        <f t="shared" si="4"/>
        <v>Q1</v>
      </c>
    </row>
    <row r="51" spans="1:15" x14ac:dyDescent="0.35">
      <c r="A51" t="s">
        <v>203</v>
      </c>
      <c r="B51" s="5" t="s">
        <v>5701</v>
      </c>
      <c r="C51" s="5">
        <v>5</v>
      </c>
      <c r="D51" s="9">
        <v>45670.050844907404</v>
      </c>
      <c r="E51" s="6" t="s">
        <v>53</v>
      </c>
      <c r="F51" t="s">
        <v>204</v>
      </c>
      <c r="G51" t="str">
        <f t="shared" si="0"/>
        <v>Complete</v>
      </c>
      <c r="H51" t="str">
        <f t="shared" si="1"/>
        <v>Valid</v>
      </c>
      <c r="I51" t="str">
        <f t="shared" si="2"/>
        <v>High(4-5)</v>
      </c>
      <c r="J51" t="str">
        <f t="shared" si="3"/>
        <v>AHQ3IPOJYC432FQKOQ7H5N3X62TQ</v>
      </c>
      <c r="K51" t="str">
        <f>IF(COUNTIF(Data_cleaning!$A:$A, A51)&gt;10, "Power User", IF(COUNTIF(Data_cleaning!$A:$A, A51)&gt;5, "Regular User", IF(COUNTIF(Data_cleaning!$A:$A, A51)&gt;1, "Casual User", "One-Time User")))</f>
        <v>One-Time User</v>
      </c>
      <c r="L51">
        <f>YEAR(Table4[[#This Row],[date/timestamp]])</f>
        <v>2025</v>
      </c>
      <c r="M51">
        <f>MONTH(Table4[[#This Row],[date/timestamp]])</f>
        <v>1</v>
      </c>
      <c r="N51" t="str">
        <f>TEXT(Table4[[#This Row],[date/timestamp]], "MMMM")</f>
        <v>January</v>
      </c>
      <c r="O51" t="str">
        <f t="shared" si="4"/>
        <v>Q1</v>
      </c>
    </row>
    <row r="52" spans="1:15" x14ac:dyDescent="0.35">
      <c r="A52" t="s">
        <v>207</v>
      </c>
      <c r="B52" s="3" t="s">
        <v>5702</v>
      </c>
      <c r="C52" s="3">
        <v>5</v>
      </c>
      <c r="D52" s="8">
        <v>45670.199571759258</v>
      </c>
      <c r="E52" s="4" t="s">
        <v>210</v>
      </c>
      <c r="F52" t="s">
        <v>208</v>
      </c>
      <c r="G52" t="str">
        <f t="shared" si="0"/>
        <v>Complete</v>
      </c>
      <c r="H52" t="str">
        <f t="shared" si="1"/>
        <v>Valid</v>
      </c>
      <c r="I52" t="str">
        <f t="shared" si="2"/>
        <v>High(4-5)</v>
      </c>
      <c r="J52" t="str">
        <f t="shared" si="3"/>
        <v>AHOJVFMWNQWI23DEWGYIJY5NUNVA</v>
      </c>
      <c r="K52" t="str">
        <f>IF(COUNTIF(Data_cleaning!$A:$A, A52)&gt;10, "Power User", IF(COUNTIF(Data_cleaning!$A:$A, A52)&gt;5, "Regular User", IF(COUNTIF(Data_cleaning!$A:$A, A52)&gt;1, "Casual User", "One-Time User")))</f>
        <v>One-Time User</v>
      </c>
      <c r="L52">
        <f>YEAR(Table4[[#This Row],[date/timestamp]])</f>
        <v>2025</v>
      </c>
      <c r="M52">
        <f>MONTH(Table4[[#This Row],[date/timestamp]])</f>
        <v>1</v>
      </c>
      <c r="N52" t="str">
        <f>TEXT(Table4[[#This Row],[date/timestamp]], "MMMM")</f>
        <v>January</v>
      </c>
      <c r="O52" t="str">
        <f t="shared" si="4"/>
        <v>Q1</v>
      </c>
    </row>
    <row r="53" spans="1:15" x14ac:dyDescent="0.35">
      <c r="A53" t="s">
        <v>212</v>
      </c>
      <c r="B53" s="5" t="s">
        <v>5703</v>
      </c>
      <c r="C53" s="5">
        <v>5</v>
      </c>
      <c r="D53" s="9">
        <v>45670.343159722222</v>
      </c>
      <c r="E53" s="6" t="s">
        <v>210</v>
      </c>
      <c r="F53" t="s">
        <v>213</v>
      </c>
      <c r="G53" t="str">
        <f t="shared" si="0"/>
        <v>Complete</v>
      </c>
      <c r="H53" t="str">
        <f t="shared" si="1"/>
        <v>Valid</v>
      </c>
      <c r="I53" t="str">
        <f t="shared" si="2"/>
        <v>High(4-5)</v>
      </c>
      <c r="J53" t="str">
        <f t="shared" si="3"/>
        <v>AFOO7WNTJ5WCQ6ZWXCSJYSYI5OWQ</v>
      </c>
      <c r="K53" t="str">
        <f>IF(COUNTIF(Data_cleaning!$A:$A, A53)&gt;10, "Power User", IF(COUNTIF(Data_cleaning!$A:$A, A53)&gt;5, "Regular User", IF(COUNTIF(Data_cleaning!$A:$A, A53)&gt;1, "Casual User", "One-Time User")))</f>
        <v>One-Time User</v>
      </c>
      <c r="L53">
        <f>YEAR(Table4[[#This Row],[date/timestamp]])</f>
        <v>2025</v>
      </c>
      <c r="M53">
        <f>MONTH(Table4[[#This Row],[date/timestamp]])</f>
        <v>1</v>
      </c>
      <c r="N53" t="str">
        <f>TEXT(Table4[[#This Row],[date/timestamp]], "MMMM")</f>
        <v>January</v>
      </c>
      <c r="O53" t="str">
        <f t="shared" si="4"/>
        <v>Q1</v>
      </c>
    </row>
    <row r="54" spans="1:15" x14ac:dyDescent="0.35">
      <c r="A54" t="s">
        <v>216</v>
      </c>
      <c r="B54" s="3" t="s">
        <v>5704</v>
      </c>
      <c r="C54" s="3">
        <v>5</v>
      </c>
      <c r="D54" s="8">
        <v>45670.466493055559</v>
      </c>
      <c r="E54" s="4" t="s">
        <v>210</v>
      </c>
      <c r="F54" t="s">
        <v>217</v>
      </c>
      <c r="G54" t="str">
        <f t="shared" si="0"/>
        <v>Complete</v>
      </c>
      <c r="H54" t="str">
        <f t="shared" si="1"/>
        <v>Valid</v>
      </c>
      <c r="I54" t="str">
        <f t="shared" si="2"/>
        <v>High(4-5)</v>
      </c>
      <c r="J54" t="str">
        <f t="shared" si="3"/>
        <v>AFIYLH7AIYLQEKPDV7EIYPMIJJEA</v>
      </c>
      <c r="K54" t="str">
        <f>IF(COUNTIF(Data_cleaning!$A:$A, A54)&gt;10, "Power User", IF(COUNTIF(Data_cleaning!$A:$A, A54)&gt;5, "Regular User", IF(COUNTIF(Data_cleaning!$A:$A, A54)&gt;1, "Casual User", "One-Time User")))</f>
        <v>One-Time User</v>
      </c>
      <c r="L54">
        <f>YEAR(Table4[[#This Row],[date/timestamp]])</f>
        <v>2025</v>
      </c>
      <c r="M54">
        <f>MONTH(Table4[[#This Row],[date/timestamp]])</f>
        <v>1</v>
      </c>
      <c r="N54" t="str">
        <f>TEXT(Table4[[#This Row],[date/timestamp]], "MMMM")</f>
        <v>January</v>
      </c>
      <c r="O54" t="str">
        <f t="shared" si="4"/>
        <v>Q1</v>
      </c>
    </row>
    <row r="55" spans="1:15" x14ac:dyDescent="0.35">
      <c r="A55" t="s">
        <v>219</v>
      </c>
      <c r="B55" s="5" t="s">
        <v>5705</v>
      </c>
      <c r="C55" s="5">
        <v>4</v>
      </c>
      <c r="D55" s="9">
        <v>45670.676053240742</v>
      </c>
      <c r="E55" s="6" t="s">
        <v>210</v>
      </c>
      <c r="F55" t="s">
        <v>220</v>
      </c>
      <c r="G55" t="str">
        <f t="shared" si="0"/>
        <v>Complete</v>
      </c>
      <c r="H55" t="str">
        <f t="shared" si="1"/>
        <v>Valid</v>
      </c>
      <c r="I55" t="str">
        <f t="shared" si="2"/>
        <v>High(4-5)</v>
      </c>
      <c r="J55" t="str">
        <f t="shared" si="3"/>
        <v>AF3BU2FPKRUWQSRPTJLJVBPRDCDQ</v>
      </c>
      <c r="K55" t="str">
        <f>IF(COUNTIF(Data_cleaning!$A:$A, A55)&gt;10, "Power User", IF(COUNTIF(Data_cleaning!$A:$A, A55)&gt;5, "Regular User", IF(COUNTIF(Data_cleaning!$A:$A, A55)&gt;1, "Casual User", "One-Time User")))</f>
        <v>One-Time User</v>
      </c>
      <c r="L55">
        <f>YEAR(Table4[[#This Row],[date/timestamp]])</f>
        <v>2025</v>
      </c>
      <c r="M55">
        <f>MONTH(Table4[[#This Row],[date/timestamp]])</f>
        <v>1</v>
      </c>
      <c r="N55" t="str">
        <f>TEXT(Table4[[#This Row],[date/timestamp]], "MMMM")</f>
        <v>January</v>
      </c>
      <c r="O55" t="str">
        <f t="shared" si="4"/>
        <v>Q1</v>
      </c>
    </row>
    <row r="56" spans="1:15" x14ac:dyDescent="0.35">
      <c r="A56" t="s">
        <v>223</v>
      </c>
      <c r="B56" s="3" t="s">
        <v>5706</v>
      </c>
      <c r="C56" s="3">
        <v>5</v>
      </c>
      <c r="D56" s="8">
        <v>45670.957488425927</v>
      </c>
      <c r="E56" s="4" t="s">
        <v>210</v>
      </c>
      <c r="F56" t="s">
        <v>224</v>
      </c>
      <c r="G56" t="str">
        <f t="shared" si="0"/>
        <v>Complete</v>
      </c>
      <c r="H56" t="str">
        <f t="shared" si="1"/>
        <v>Valid</v>
      </c>
      <c r="I56" t="str">
        <f t="shared" si="2"/>
        <v>High(4-5)</v>
      </c>
      <c r="J56" t="str">
        <f t="shared" si="3"/>
        <v>AG62UD7Q67DBARLYYTGSWHASW33Q</v>
      </c>
      <c r="K56" t="str">
        <f>IF(COUNTIF(Data_cleaning!$A:$A, A56)&gt;10, "Power User", IF(COUNTIF(Data_cleaning!$A:$A, A56)&gt;5, "Regular User", IF(COUNTIF(Data_cleaning!$A:$A, A56)&gt;1, "Casual User", "One-Time User")))</f>
        <v>One-Time User</v>
      </c>
      <c r="L56">
        <f>YEAR(Table4[[#This Row],[date/timestamp]])</f>
        <v>2025</v>
      </c>
      <c r="M56">
        <f>MONTH(Table4[[#This Row],[date/timestamp]])</f>
        <v>1</v>
      </c>
      <c r="N56" t="str">
        <f>TEXT(Table4[[#This Row],[date/timestamp]], "MMMM")</f>
        <v>January</v>
      </c>
      <c r="O56" t="str">
        <f t="shared" si="4"/>
        <v>Q1</v>
      </c>
    </row>
    <row r="57" spans="1:15" x14ac:dyDescent="0.35">
      <c r="A57" t="s">
        <v>227</v>
      </c>
      <c r="B57" s="5" t="s">
        <v>5707</v>
      </c>
      <c r="C57" s="5">
        <v>5</v>
      </c>
      <c r="D57" s="9">
        <v>45671.941817129627</v>
      </c>
      <c r="E57" s="6" t="s">
        <v>210</v>
      </c>
      <c r="F57" t="s">
        <v>228</v>
      </c>
      <c r="G57" t="str">
        <f t="shared" si="0"/>
        <v>Complete</v>
      </c>
      <c r="H57" t="str">
        <f t="shared" si="1"/>
        <v>Valid</v>
      </c>
      <c r="I57" t="str">
        <f t="shared" si="2"/>
        <v>High(4-5)</v>
      </c>
      <c r="J57" t="str">
        <f t="shared" si="3"/>
        <v>AFJWILVUKZTXLMXJCBMMTQMVZAVA</v>
      </c>
      <c r="K57" t="str">
        <f>IF(COUNTIF(Data_cleaning!$A:$A, A57)&gt;10, "Power User", IF(COUNTIF(Data_cleaning!$A:$A, A57)&gt;5, "Regular User", IF(COUNTIF(Data_cleaning!$A:$A, A57)&gt;1, "Casual User", "One-Time User")))</f>
        <v>One-Time User</v>
      </c>
      <c r="L57">
        <f>YEAR(Table4[[#This Row],[date/timestamp]])</f>
        <v>2025</v>
      </c>
      <c r="M57">
        <f>MONTH(Table4[[#This Row],[date/timestamp]])</f>
        <v>1</v>
      </c>
      <c r="N57" t="str">
        <f>TEXT(Table4[[#This Row],[date/timestamp]], "MMMM")</f>
        <v>January</v>
      </c>
      <c r="O57" t="str">
        <f t="shared" si="4"/>
        <v>Q1</v>
      </c>
    </row>
    <row r="58" spans="1:15" x14ac:dyDescent="0.35">
      <c r="A58" t="s">
        <v>231</v>
      </c>
      <c r="B58" s="3" t="s">
        <v>5708</v>
      </c>
      <c r="C58" s="3">
        <v>5</v>
      </c>
      <c r="D58" s="8">
        <v>45671.991932870369</v>
      </c>
      <c r="E58" s="4" t="s">
        <v>210</v>
      </c>
      <c r="F58" t="s">
        <v>232</v>
      </c>
      <c r="G58" t="str">
        <f t="shared" si="0"/>
        <v>Complete</v>
      </c>
      <c r="H58" t="str">
        <f t="shared" si="1"/>
        <v>Valid</v>
      </c>
      <c r="I58" t="str">
        <f t="shared" si="2"/>
        <v>High(4-5)</v>
      </c>
      <c r="J58" t="str">
        <f t="shared" si="3"/>
        <v>AH3CO6FCIGKQ3Y6RLQKN7AJRA5RA</v>
      </c>
      <c r="K58" t="str">
        <f>IF(COUNTIF(Data_cleaning!$A:$A, A58)&gt;10, "Power User", IF(COUNTIF(Data_cleaning!$A:$A, A58)&gt;5, "Regular User", IF(COUNTIF(Data_cleaning!$A:$A, A58)&gt;1, "Casual User", "One-Time User")))</f>
        <v>One-Time User</v>
      </c>
      <c r="L58">
        <f>YEAR(Table4[[#This Row],[date/timestamp]])</f>
        <v>2025</v>
      </c>
      <c r="M58">
        <f>MONTH(Table4[[#This Row],[date/timestamp]])</f>
        <v>1</v>
      </c>
      <c r="N58" t="str">
        <f>TEXT(Table4[[#This Row],[date/timestamp]], "MMMM")</f>
        <v>January</v>
      </c>
      <c r="O58" t="str">
        <f t="shared" si="4"/>
        <v>Q1</v>
      </c>
    </row>
    <row r="59" spans="1:15" x14ac:dyDescent="0.35">
      <c r="A59" t="s">
        <v>235</v>
      </c>
      <c r="B59" s="5" t="s">
        <v>5709</v>
      </c>
      <c r="C59" s="5">
        <v>5</v>
      </c>
      <c r="D59" s="9">
        <v>45672.251747685186</v>
      </c>
      <c r="E59" s="6" t="s">
        <v>210</v>
      </c>
      <c r="F59" t="s">
        <v>236</v>
      </c>
      <c r="G59" t="str">
        <f t="shared" si="0"/>
        <v>Complete</v>
      </c>
      <c r="H59" t="str">
        <f t="shared" si="1"/>
        <v>Valid</v>
      </c>
      <c r="I59" t="str">
        <f t="shared" si="2"/>
        <v>High(4-5)</v>
      </c>
      <c r="J59" t="str">
        <f t="shared" si="3"/>
        <v>AFJJBXPYP5ANFCWQJ2KEEMYBL4MA</v>
      </c>
      <c r="K59" t="str">
        <f>IF(COUNTIF(Data_cleaning!$A:$A, A59)&gt;10, "Power User", IF(COUNTIF(Data_cleaning!$A:$A, A59)&gt;5, "Regular User", IF(COUNTIF(Data_cleaning!$A:$A, A59)&gt;1, "Casual User", "One-Time User")))</f>
        <v>One-Time User</v>
      </c>
      <c r="L59">
        <f>YEAR(Table4[[#This Row],[date/timestamp]])</f>
        <v>2025</v>
      </c>
      <c r="M59">
        <f>MONTH(Table4[[#This Row],[date/timestamp]])</f>
        <v>1</v>
      </c>
      <c r="N59" t="str">
        <f>TEXT(Table4[[#This Row],[date/timestamp]], "MMMM")</f>
        <v>January</v>
      </c>
      <c r="O59" t="str">
        <f t="shared" si="4"/>
        <v>Q1</v>
      </c>
    </row>
    <row r="60" spans="1:15" x14ac:dyDescent="0.35">
      <c r="A60" t="s">
        <v>239</v>
      </c>
      <c r="B60" s="3" t="s">
        <v>5710</v>
      </c>
      <c r="C60" s="3">
        <v>5</v>
      </c>
      <c r="D60" s="8">
        <v>45672.37699074074</v>
      </c>
      <c r="E60" s="4" t="s">
        <v>210</v>
      </c>
      <c r="F60" t="s">
        <v>240</v>
      </c>
      <c r="G60" t="str">
        <f t="shared" si="0"/>
        <v>Complete</v>
      </c>
      <c r="H60" t="str">
        <f t="shared" si="1"/>
        <v>Valid</v>
      </c>
      <c r="I60" t="str">
        <f t="shared" si="2"/>
        <v>High(4-5)</v>
      </c>
      <c r="J60" t="str">
        <f t="shared" si="3"/>
        <v>AH3COXJMS7ZLFUJS4FV2X2K3EL3A</v>
      </c>
      <c r="K60" t="str">
        <f>IF(COUNTIF(Data_cleaning!$A:$A, A60)&gt;10, "Power User", IF(COUNTIF(Data_cleaning!$A:$A, A60)&gt;5, "Regular User", IF(COUNTIF(Data_cleaning!$A:$A, A60)&gt;1, "Casual User", "One-Time User")))</f>
        <v>One-Time User</v>
      </c>
      <c r="L60">
        <f>YEAR(Table4[[#This Row],[date/timestamp]])</f>
        <v>2025</v>
      </c>
      <c r="M60">
        <f>MONTH(Table4[[#This Row],[date/timestamp]])</f>
        <v>1</v>
      </c>
      <c r="N60" t="str">
        <f>TEXT(Table4[[#This Row],[date/timestamp]], "MMMM")</f>
        <v>January</v>
      </c>
      <c r="O60" t="str">
        <f t="shared" si="4"/>
        <v>Q1</v>
      </c>
    </row>
    <row r="61" spans="1:15" x14ac:dyDescent="0.35">
      <c r="A61" t="s">
        <v>243</v>
      </c>
      <c r="B61" s="5" t="s">
        <v>5711</v>
      </c>
      <c r="C61" s="5">
        <v>4</v>
      </c>
      <c r="D61" s="9">
        <v>45672.857615740744</v>
      </c>
      <c r="E61" s="6" t="s">
        <v>210</v>
      </c>
      <c r="F61" t="s">
        <v>47</v>
      </c>
      <c r="G61" t="str">
        <f t="shared" si="0"/>
        <v>Complete</v>
      </c>
      <c r="H61" t="str">
        <f t="shared" si="1"/>
        <v>Valid</v>
      </c>
      <c r="I61" t="str">
        <f t="shared" si="2"/>
        <v>High(4-5)</v>
      </c>
      <c r="J61" t="str">
        <f t="shared" si="3"/>
        <v>AEPO2M5PT34MN74SUW2CGNUZWESQ</v>
      </c>
      <c r="K61" t="str">
        <f>IF(COUNTIF(Data_cleaning!$A:$A, A61)&gt;10, "Power User", IF(COUNTIF(Data_cleaning!$A:$A, A61)&gt;5, "Regular User", IF(COUNTIF(Data_cleaning!$A:$A, A61)&gt;1, "Casual User", "One-Time User")))</f>
        <v>One-Time User</v>
      </c>
      <c r="L61">
        <f>YEAR(Table4[[#This Row],[date/timestamp]])</f>
        <v>2025</v>
      </c>
      <c r="M61">
        <f>MONTH(Table4[[#This Row],[date/timestamp]])</f>
        <v>1</v>
      </c>
      <c r="N61" t="str">
        <f>TEXT(Table4[[#This Row],[date/timestamp]], "MMMM")</f>
        <v>January</v>
      </c>
      <c r="O61" t="str">
        <f t="shared" si="4"/>
        <v>Q1</v>
      </c>
    </row>
    <row r="62" spans="1:15" x14ac:dyDescent="0.35">
      <c r="A62" t="s">
        <v>245</v>
      </c>
      <c r="B62" s="3" t="s">
        <v>5712</v>
      </c>
      <c r="C62" s="3">
        <v>5</v>
      </c>
      <c r="D62" s="8">
        <v>45673.039143518516</v>
      </c>
      <c r="E62" s="4" t="s">
        <v>210</v>
      </c>
      <c r="F62" t="s">
        <v>246</v>
      </c>
      <c r="G62" t="str">
        <f t="shared" si="0"/>
        <v>Complete</v>
      </c>
      <c r="H62" t="str">
        <f t="shared" si="1"/>
        <v>Valid</v>
      </c>
      <c r="I62" t="str">
        <f t="shared" si="2"/>
        <v>High(4-5)</v>
      </c>
      <c r="J62" t="str">
        <f t="shared" si="3"/>
        <v>AE63ONDBAUZOOQRORRRL3XI4UPVQ</v>
      </c>
      <c r="K62" t="str">
        <f>IF(COUNTIF(Data_cleaning!$A:$A, A62)&gt;10, "Power User", IF(COUNTIF(Data_cleaning!$A:$A, A62)&gt;5, "Regular User", IF(COUNTIF(Data_cleaning!$A:$A, A62)&gt;1, "Casual User", "One-Time User")))</f>
        <v>One-Time User</v>
      </c>
      <c r="L62">
        <f>YEAR(Table4[[#This Row],[date/timestamp]])</f>
        <v>2025</v>
      </c>
      <c r="M62">
        <f>MONTH(Table4[[#This Row],[date/timestamp]])</f>
        <v>1</v>
      </c>
      <c r="N62" t="str">
        <f>TEXT(Table4[[#This Row],[date/timestamp]], "MMMM")</f>
        <v>January</v>
      </c>
      <c r="O62" t="str">
        <f t="shared" si="4"/>
        <v>Q1</v>
      </c>
    </row>
    <row r="63" spans="1:15" x14ac:dyDescent="0.35">
      <c r="A63" t="s">
        <v>249</v>
      </c>
      <c r="B63" s="5" t="s">
        <v>5713</v>
      </c>
      <c r="C63" s="5">
        <v>5</v>
      </c>
      <c r="D63" s="9">
        <v>45673.310208333336</v>
      </c>
      <c r="E63" s="6" t="s">
        <v>210</v>
      </c>
      <c r="F63" t="s">
        <v>250</v>
      </c>
      <c r="G63" t="str">
        <f t="shared" si="0"/>
        <v>Complete</v>
      </c>
      <c r="H63" t="str">
        <f t="shared" si="1"/>
        <v>Valid</v>
      </c>
      <c r="I63" t="str">
        <f t="shared" si="2"/>
        <v>High(4-5)</v>
      </c>
      <c r="J63" t="str">
        <f t="shared" si="3"/>
        <v>AGZWQJBHTLOR3LQTBDVMSZSQEYWA</v>
      </c>
      <c r="K63" t="str">
        <f>IF(COUNTIF(Data_cleaning!$A:$A, A63)&gt;10, "Power User", IF(COUNTIF(Data_cleaning!$A:$A, A63)&gt;5, "Regular User", IF(COUNTIF(Data_cleaning!$A:$A, A63)&gt;1, "Casual User", "One-Time User")))</f>
        <v>One-Time User</v>
      </c>
      <c r="L63">
        <f>YEAR(Table4[[#This Row],[date/timestamp]])</f>
        <v>2025</v>
      </c>
      <c r="M63">
        <f>MONTH(Table4[[#This Row],[date/timestamp]])</f>
        <v>1</v>
      </c>
      <c r="N63" t="str">
        <f>TEXT(Table4[[#This Row],[date/timestamp]], "MMMM")</f>
        <v>January</v>
      </c>
      <c r="O63" t="str">
        <f t="shared" si="4"/>
        <v>Q1</v>
      </c>
    </row>
    <row r="64" spans="1:15" x14ac:dyDescent="0.35">
      <c r="A64" t="s">
        <v>253</v>
      </c>
      <c r="B64" s="3" t="s">
        <v>5714</v>
      </c>
      <c r="C64" s="3">
        <v>5</v>
      </c>
      <c r="D64" s="8">
        <v>45673.434120370373</v>
      </c>
      <c r="E64" s="4" t="s">
        <v>210</v>
      </c>
      <c r="F64" t="s">
        <v>254</v>
      </c>
      <c r="G64" t="str">
        <f t="shared" si="0"/>
        <v>Complete</v>
      </c>
      <c r="H64" t="str">
        <f t="shared" si="1"/>
        <v>Valid</v>
      </c>
      <c r="I64" t="str">
        <f t="shared" si="2"/>
        <v>High(4-5)</v>
      </c>
      <c r="J64" t="str">
        <f t="shared" si="3"/>
        <v>AFYQP34WCN2L7ZPODP4J4LAOV4ZQ</v>
      </c>
      <c r="K64" t="str">
        <f>IF(COUNTIF(Data_cleaning!$A:$A, A64)&gt;10, "Power User", IF(COUNTIF(Data_cleaning!$A:$A, A64)&gt;5, "Regular User", IF(COUNTIF(Data_cleaning!$A:$A, A64)&gt;1, "Casual User", "One-Time User")))</f>
        <v>One-Time User</v>
      </c>
      <c r="L64">
        <f>YEAR(Table4[[#This Row],[date/timestamp]])</f>
        <v>2025</v>
      </c>
      <c r="M64">
        <f>MONTH(Table4[[#This Row],[date/timestamp]])</f>
        <v>1</v>
      </c>
      <c r="N64" t="str">
        <f>TEXT(Table4[[#This Row],[date/timestamp]], "MMMM")</f>
        <v>January</v>
      </c>
      <c r="O64" t="str">
        <f t="shared" si="4"/>
        <v>Q1</v>
      </c>
    </row>
    <row r="65" spans="1:15" x14ac:dyDescent="0.35">
      <c r="A65" t="s">
        <v>257</v>
      </c>
      <c r="B65" s="5" t="s">
        <v>5715</v>
      </c>
      <c r="C65" s="5">
        <v>4</v>
      </c>
      <c r="D65" s="9">
        <v>45673.480381944442</v>
      </c>
      <c r="E65" s="6" t="s">
        <v>210</v>
      </c>
      <c r="F65" t="s">
        <v>258</v>
      </c>
      <c r="G65" t="str">
        <f t="shared" si="0"/>
        <v>Complete</v>
      </c>
      <c r="H65" t="str">
        <f t="shared" si="1"/>
        <v>Valid</v>
      </c>
      <c r="I65" t="str">
        <f t="shared" si="2"/>
        <v>High(4-5)</v>
      </c>
      <c r="J65" t="str">
        <f t="shared" si="3"/>
        <v>AGG5ADSURYJDEQDWHIND5NBLWWFQ</v>
      </c>
      <c r="K65" t="str">
        <f>IF(COUNTIF(Data_cleaning!$A:$A, A65)&gt;10, "Power User", IF(COUNTIF(Data_cleaning!$A:$A, A65)&gt;5, "Regular User", IF(COUNTIF(Data_cleaning!$A:$A, A65)&gt;1, "Casual User", "One-Time User")))</f>
        <v>One-Time User</v>
      </c>
      <c r="L65">
        <f>YEAR(Table4[[#This Row],[date/timestamp]])</f>
        <v>2025</v>
      </c>
      <c r="M65">
        <f>MONTH(Table4[[#This Row],[date/timestamp]])</f>
        <v>1</v>
      </c>
      <c r="N65" t="str">
        <f>TEXT(Table4[[#This Row],[date/timestamp]], "MMMM")</f>
        <v>January</v>
      </c>
      <c r="O65" t="str">
        <f t="shared" si="4"/>
        <v>Q1</v>
      </c>
    </row>
    <row r="66" spans="1:15" x14ac:dyDescent="0.35">
      <c r="A66" t="s">
        <v>261</v>
      </c>
      <c r="B66" s="3" t="s">
        <v>5716</v>
      </c>
      <c r="C66" s="3">
        <v>5</v>
      </c>
      <c r="D66" s="8">
        <v>45673.493622685186</v>
      </c>
      <c r="E66" s="4" t="s">
        <v>210</v>
      </c>
      <c r="F66" t="s">
        <v>262</v>
      </c>
      <c r="G66" t="str">
        <f t="shared" ref="G66:G129" si="5">IF(AND(A66&lt;&gt;"", B66&lt;&gt;"", C66&lt;&gt;"", D66&lt;&gt;"", E66&lt;&gt;"", F66&lt;&gt;""), "Complete", "Incomplete")</f>
        <v>Complete</v>
      </c>
      <c r="H66" t="str">
        <f t="shared" si="1"/>
        <v>Valid</v>
      </c>
      <c r="I66" t="str">
        <f t="shared" si="2"/>
        <v>High(4-5)</v>
      </c>
      <c r="J66" t="str">
        <f t="shared" si="3"/>
        <v>AEAKEDWXDU7I5WTIAF2VNNYGRJLQ</v>
      </c>
      <c r="K66" t="str">
        <f>IF(COUNTIF(Data_cleaning!$A:$A, A66)&gt;10, "Power User", IF(COUNTIF(Data_cleaning!$A:$A, A66)&gt;5, "Regular User", IF(COUNTIF(Data_cleaning!$A:$A, A66)&gt;1, "Casual User", "One-Time User")))</f>
        <v>One-Time User</v>
      </c>
      <c r="L66">
        <f>YEAR(Table4[[#This Row],[date/timestamp]])</f>
        <v>2025</v>
      </c>
      <c r="M66">
        <f>MONTH(Table4[[#This Row],[date/timestamp]])</f>
        <v>1</v>
      </c>
      <c r="N66" t="str">
        <f>TEXT(Table4[[#This Row],[date/timestamp]], "MMMM")</f>
        <v>January</v>
      </c>
      <c r="O66" t="str">
        <f t="shared" si="4"/>
        <v>Q1</v>
      </c>
    </row>
    <row r="67" spans="1:15" x14ac:dyDescent="0.35">
      <c r="A67" t="s">
        <v>265</v>
      </c>
      <c r="B67" s="5" t="s">
        <v>5717</v>
      </c>
      <c r="C67" s="5">
        <v>5</v>
      </c>
      <c r="D67" s="9">
        <v>45673.624421296299</v>
      </c>
      <c r="E67" s="6" t="s">
        <v>210</v>
      </c>
      <c r="F67" t="s">
        <v>266</v>
      </c>
      <c r="G67" t="str">
        <f t="shared" si="5"/>
        <v>Complete</v>
      </c>
      <c r="H67" t="str">
        <f t="shared" ref="H67:H130" si="6">IF(AND(C67&gt;=1, C67&lt;=5), "Valid", "Invalid")</f>
        <v>Valid</v>
      </c>
      <c r="I67" t="str">
        <f t="shared" ref="I67:I130" si="7">IF(C67&gt;=4, "High(4-5)", IF(C67&gt;=3, "Medium(3)", "Low(1-2)"))</f>
        <v>High(4-5)</v>
      </c>
      <c r="J67" t="str">
        <f t="shared" ref="J67:J130" si="8">TRIM(UPPER(A67))</f>
        <v>AEDPRDHBU3YLOCQUKNDUZNMTU3BQ</v>
      </c>
      <c r="K67" t="str">
        <f>IF(COUNTIF(Data_cleaning!$A:$A, A67)&gt;10, "Power User", IF(COUNTIF(Data_cleaning!$A:$A, A67)&gt;5, "Regular User", IF(COUNTIF(Data_cleaning!$A:$A, A67)&gt;1, "Casual User", "One-Time User")))</f>
        <v>One-Time User</v>
      </c>
      <c r="L67">
        <f>YEAR(Table4[[#This Row],[date/timestamp]])</f>
        <v>2025</v>
      </c>
      <c r="M67">
        <f>MONTH(Table4[[#This Row],[date/timestamp]])</f>
        <v>1</v>
      </c>
      <c r="N67" t="str">
        <f>TEXT(Table4[[#This Row],[date/timestamp]], "MMMM")</f>
        <v>January</v>
      </c>
      <c r="O67" t="str">
        <f t="shared" ref="O67:O130" si="9">"Q"&amp;INT((MONTH(D67)-1)/3)+1</f>
        <v>Q1</v>
      </c>
    </row>
    <row r="68" spans="1:15" x14ac:dyDescent="0.35">
      <c r="A68" t="s">
        <v>269</v>
      </c>
      <c r="B68" s="3" t="s">
        <v>5718</v>
      </c>
      <c r="C68" s="3">
        <v>5</v>
      </c>
      <c r="D68" s="8">
        <v>45673.634699074071</v>
      </c>
      <c r="E68" s="4" t="s">
        <v>210</v>
      </c>
      <c r="F68" t="s">
        <v>270</v>
      </c>
      <c r="G68" t="str">
        <f t="shared" si="5"/>
        <v>Complete</v>
      </c>
      <c r="H68" t="str">
        <f t="shared" si="6"/>
        <v>Valid</v>
      </c>
      <c r="I68" t="str">
        <f t="shared" si="7"/>
        <v>High(4-5)</v>
      </c>
      <c r="J68" t="str">
        <f t="shared" si="8"/>
        <v>AGDOPXBUVJC72XHYDYXNYXDEFRDA</v>
      </c>
      <c r="K68" t="str">
        <f>IF(COUNTIF(Data_cleaning!$A:$A, A68)&gt;10, "Power User", IF(COUNTIF(Data_cleaning!$A:$A, A68)&gt;5, "Regular User", IF(COUNTIF(Data_cleaning!$A:$A, A68)&gt;1, "Casual User", "One-Time User")))</f>
        <v>One-Time User</v>
      </c>
      <c r="L68">
        <f>YEAR(Table4[[#This Row],[date/timestamp]])</f>
        <v>2025</v>
      </c>
      <c r="M68">
        <f>MONTH(Table4[[#This Row],[date/timestamp]])</f>
        <v>1</v>
      </c>
      <c r="N68" t="str">
        <f>TEXT(Table4[[#This Row],[date/timestamp]], "MMMM")</f>
        <v>January</v>
      </c>
      <c r="O68" t="str">
        <f t="shared" si="9"/>
        <v>Q1</v>
      </c>
    </row>
    <row r="69" spans="1:15" x14ac:dyDescent="0.35">
      <c r="A69" t="s">
        <v>273</v>
      </c>
      <c r="B69" s="5" t="s">
        <v>5719</v>
      </c>
      <c r="C69" s="5">
        <v>5</v>
      </c>
      <c r="D69" s="9">
        <v>45673.949664351851</v>
      </c>
      <c r="E69" s="6" t="s">
        <v>210</v>
      </c>
      <c r="F69" t="s">
        <v>274</v>
      </c>
      <c r="G69" t="str">
        <f t="shared" si="5"/>
        <v>Complete</v>
      </c>
      <c r="H69" t="str">
        <f t="shared" si="6"/>
        <v>Valid</v>
      </c>
      <c r="I69" t="str">
        <f t="shared" si="7"/>
        <v>High(4-5)</v>
      </c>
      <c r="J69" t="str">
        <f t="shared" si="8"/>
        <v>AFM5UF7HWHO2FMJLASKH6M6Z4ZTA</v>
      </c>
      <c r="K69" t="str">
        <f>IF(COUNTIF(Data_cleaning!$A:$A, A69)&gt;10, "Power User", IF(COUNTIF(Data_cleaning!$A:$A, A69)&gt;5, "Regular User", IF(COUNTIF(Data_cleaning!$A:$A, A69)&gt;1, "Casual User", "One-Time User")))</f>
        <v>One-Time User</v>
      </c>
      <c r="L69">
        <f>YEAR(Table4[[#This Row],[date/timestamp]])</f>
        <v>2025</v>
      </c>
      <c r="M69">
        <f>MONTH(Table4[[#This Row],[date/timestamp]])</f>
        <v>1</v>
      </c>
      <c r="N69" t="str">
        <f>TEXT(Table4[[#This Row],[date/timestamp]], "MMMM")</f>
        <v>January</v>
      </c>
      <c r="O69" t="str">
        <f t="shared" si="9"/>
        <v>Q1</v>
      </c>
    </row>
    <row r="70" spans="1:15" x14ac:dyDescent="0.35">
      <c r="A70" t="s">
        <v>277</v>
      </c>
      <c r="B70" s="3" t="s">
        <v>5720</v>
      </c>
      <c r="C70" s="3">
        <v>4</v>
      </c>
      <c r="D70" s="8">
        <v>45674.244710648149</v>
      </c>
      <c r="E70" s="4" t="s">
        <v>210</v>
      </c>
      <c r="F70" t="s">
        <v>278</v>
      </c>
      <c r="G70" t="str">
        <f t="shared" si="5"/>
        <v>Complete</v>
      </c>
      <c r="H70" t="str">
        <f t="shared" si="6"/>
        <v>Valid</v>
      </c>
      <c r="I70" t="str">
        <f t="shared" si="7"/>
        <v>High(4-5)</v>
      </c>
      <c r="J70" t="str">
        <f t="shared" si="8"/>
        <v>AG5FZB3PUDZQ2QANJ3QLI2K774TQ</v>
      </c>
      <c r="K70" t="str">
        <f>IF(COUNTIF(Data_cleaning!$A:$A, A70)&gt;10, "Power User", IF(COUNTIF(Data_cleaning!$A:$A, A70)&gt;5, "Regular User", IF(COUNTIF(Data_cleaning!$A:$A, A70)&gt;1, "Casual User", "One-Time User")))</f>
        <v>One-Time User</v>
      </c>
      <c r="L70">
        <f>YEAR(Table4[[#This Row],[date/timestamp]])</f>
        <v>2025</v>
      </c>
      <c r="M70">
        <f>MONTH(Table4[[#This Row],[date/timestamp]])</f>
        <v>1</v>
      </c>
      <c r="N70" t="str">
        <f>TEXT(Table4[[#This Row],[date/timestamp]], "MMMM")</f>
        <v>January</v>
      </c>
      <c r="O70" t="str">
        <f t="shared" si="9"/>
        <v>Q1</v>
      </c>
    </row>
    <row r="71" spans="1:15" x14ac:dyDescent="0.35">
      <c r="A71" t="s">
        <v>281</v>
      </c>
      <c r="B71" s="5" t="s">
        <v>5721</v>
      </c>
      <c r="C71" s="5">
        <v>5</v>
      </c>
      <c r="D71" s="9">
        <v>45674.874467592592</v>
      </c>
      <c r="E71" s="6" t="s">
        <v>210</v>
      </c>
      <c r="F71" t="s">
        <v>282</v>
      </c>
      <c r="G71" t="str">
        <f t="shared" si="5"/>
        <v>Complete</v>
      </c>
      <c r="H71" t="str">
        <f t="shared" si="6"/>
        <v>Valid</v>
      </c>
      <c r="I71" t="str">
        <f t="shared" si="7"/>
        <v>High(4-5)</v>
      </c>
      <c r="J71" t="str">
        <f t="shared" si="8"/>
        <v>AHMIJSZ6Y2XYTDAYRNV327JDW3CA</v>
      </c>
      <c r="K71" t="str">
        <f>IF(COUNTIF(Data_cleaning!$A:$A, A71)&gt;10, "Power User", IF(COUNTIF(Data_cleaning!$A:$A, A71)&gt;5, "Regular User", IF(COUNTIF(Data_cleaning!$A:$A, A71)&gt;1, "Casual User", "One-Time User")))</f>
        <v>One-Time User</v>
      </c>
      <c r="L71">
        <f>YEAR(Table4[[#This Row],[date/timestamp]])</f>
        <v>2025</v>
      </c>
      <c r="M71">
        <f>MONTH(Table4[[#This Row],[date/timestamp]])</f>
        <v>1</v>
      </c>
      <c r="N71" t="str">
        <f>TEXT(Table4[[#This Row],[date/timestamp]], "MMMM")</f>
        <v>January</v>
      </c>
      <c r="O71" t="str">
        <f t="shared" si="9"/>
        <v>Q1</v>
      </c>
    </row>
    <row r="72" spans="1:15" x14ac:dyDescent="0.35">
      <c r="A72" t="s">
        <v>285</v>
      </c>
      <c r="B72" s="3" t="s">
        <v>5722</v>
      </c>
      <c r="C72" s="3">
        <v>4</v>
      </c>
      <c r="D72" s="8">
        <v>45674.950925925928</v>
      </c>
      <c r="E72" s="4" t="s">
        <v>210</v>
      </c>
      <c r="F72" t="s">
        <v>286</v>
      </c>
      <c r="G72" t="str">
        <f t="shared" si="5"/>
        <v>Complete</v>
      </c>
      <c r="H72" t="str">
        <f t="shared" si="6"/>
        <v>Valid</v>
      </c>
      <c r="I72" t="str">
        <f t="shared" si="7"/>
        <v>High(4-5)</v>
      </c>
      <c r="J72" t="str">
        <f t="shared" si="8"/>
        <v>AE4AGH5233UP5VQSBHHNRQIHSDGA</v>
      </c>
      <c r="K72" t="str">
        <f>IF(COUNTIF(Data_cleaning!$A:$A, A72)&gt;10, "Power User", IF(COUNTIF(Data_cleaning!$A:$A, A72)&gt;5, "Regular User", IF(COUNTIF(Data_cleaning!$A:$A, A72)&gt;1, "Casual User", "One-Time User")))</f>
        <v>One-Time User</v>
      </c>
      <c r="L72">
        <f>YEAR(Table4[[#This Row],[date/timestamp]])</f>
        <v>2025</v>
      </c>
      <c r="M72">
        <f>MONTH(Table4[[#This Row],[date/timestamp]])</f>
        <v>1</v>
      </c>
      <c r="N72" t="str">
        <f>TEXT(Table4[[#This Row],[date/timestamp]], "MMMM")</f>
        <v>January</v>
      </c>
      <c r="O72" t="str">
        <f t="shared" si="9"/>
        <v>Q1</v>
      </c>
    </row>
    <row r="73" spans="1:15" x14ac:dyDescent="0.35">
      <c r="A73" t="s">
        <v>289</v>
      </c>
      <c r="B73" s="5" t="s">
        <v>5723</v>
      </c>
      <c r="C73" s="5">
        <v>5</v>
      </c>
      <c r="D73" s="9">
        <v>45675.12159722222</v>
      </c>
      <c r="E73" s="6" t="s">
        <v>210</v>
      </c>
      <c r="F73" t="s">
        <v>290</v>
      </c>
      <c r="G73" t="str">
        <f t="shared" si="5"/>
        <v>Complete</v>
      </c>
      <c r="H73" t="str">
        <f t="shared" si="6"/>
        <v>Valid</v>
      </c>
      <c r="I73" t="str">
        <f t="shared" si="7"/>
        <v>High(4-5)</v>
      </c>
      <c r="J73" t="str">
        <f t="shared" si="8"/>
        <v>AG7DFXXPS5PNARCPXGX5Y6SE5PKA</v>
      </c>
      <c r="K73" t="str">
        <f>IF(COUNTIF(Data_cleaning!$A:$A, A73)&gt;10, "Power User", IF(COUNTIF(Data_cleaning!$A:$A, A73)&gt;5, "Regular User", IF(COUNTIF(Data_cleaning!$A:$A, A73)&gt;1, "Casual User", "One-Time User")))</f>
        <v>One-Time User</v>
      </c>
      <c r="L73">
        <f>YEAR(Table4[[#This Row],[date/timestamp]])</f>
        <v>2025</v>
      </c>
      <c r="M73">
        <f>MONTH(Table4[[#This Row],[date/timestamp]])</f>
        <v>1</v>
      </c>
      <c r="N73" t="str">
        <f>TEXT(Table4[[#This Row],[date/timestamp]], "MMMM")</f>
        <v>January</v>
      </c>
      <c r="O73" t="str">
        <f t="shared" si="9"/>
        <v>Q1</v>
      </c>
    </row>
    <row r="74" spans="1:15" x14ac:dyDescent="0.35">
      <c r="A74" t="s">
        <v>293</v>
      </c>
      <c r="B74" s="3" t="s">
        <v>5724</v>
      </c>
      <c r="C74" s="5">
        <v>3</v>
      </c>
      <c r="D74" s="8">
        <v>45675.238009259258</v>
      </c>
      <c r="E74" s="4" t="s">
        <v>210</v>
      </c>
      <c r="F74" t="s">
        <v>294</v>
      </c>
      <c r="G74" t="str">
        <f t="shared" si="5"/>
        <v>Complete</v>
      </c>
      <c r="H74" t="str">
        <f t="shared" si="6"/>
        <v>Valid</v>
      </c>
      <c r="I74" t="str">
        <f t="shared" si="7"/>
        <v>Medium(3)</v>
      </c>
      <c r="J74" t="str">
        <f t="shared" si="8"/>
        <v>AHL4PUMBLEFOFIWCJH2ONF2T322A</v>
      </c>
      <c r="K74" t="str">
        <f>IF(COUNTIF(Data_cleaning!$A:$A, A74)&gt;10, "Power User", IF(COUNTIF(Data_cleaning!$A:$A, A74)&gt;5, "Regular User", IF(COUNTIF(Data_cleaning!$A:$A, A74)&gt;1, "Casual User", "One-Time User")))</f>
        <v>One-Time User</v>
      </c>
      <c r="L74">
        <f>YEAR(Table4[[#This Row],[date/timestamp]])</f>
        <v>2025</v>
      </c>
      <c r="M74">
        <f>MONTH(Table4[[#This Row],[date/timestamp]])</f>
        <v>1</v>
      </c>
      <c r="N74" t="str">
        <f>TEXT(Table4[[#This Row],[date/timestamp]], "MMMM")</f>
        <v>January</v>
      </c>
      <c r="O74" t="str">
        <f t="shared" si="9"/>
        <v>Q1</v>
      </c>
    </row>
    <row r="75" spans="1:15" x14ac:dyDescent="0.35">
      <c r="A75" t="s">
        <v>297</v>
      </c>
      <c r="B75" s="5" t="s">
        <v>5725</v>
      </c>
      <c r="C75" s="5">
        <v>5</v>
      </c>
      <c r="D75" s="9">
        <v>45675.676539351851</v>
      </c>
      <c r="E75" s="6" t="s">
        <v>210</v>
      </c>
      <c r="F75" t="s">
        <v>298</v>
      </c>
      <c r="G75" t="str">
        <f t="shared" si="5"/>
        <v>Complete</v>
      </c>
      <c r="H75" t="str">
        <f t="shared" si="6"/>
        <v>Valid</v>
      </c>
      <c r="I75" t="str">
        <f t="shared" si="7"/>
        <v>High(4-5)</v>
      </c>
      <c r="J75" t="str">
        <f t="shared" si="8"/>
        <v>AHJQFJU2YHED6MATIIW37GZE6BUA</v>
      </c>
      <c r="K75" t="str">
        <f>IF(COUNTIF(Data_cleaning!$A:$A, A75)&gt;10, "Power User", IF(COUNTIF(Data_cleaning!$A:$A, A75)&gt;5, "Regular User", IF(COUNTIF(Data_cleaning!$A:$A, A75)&gt;1, "Casual User", "One-Time User")))</f>
        <v>One-Time User</v>
      </c>
      <c r="L75">
        <f>YEAR(Table4[[#This Row],[date/timestamp]])</f>
        <v>2025</v>
      </c>
      <c r="M75">
        <f>MONTH(Table4[[#This Row],[date/timestamp]])</f>
        <v>1</v>
      </c>
      <c r="N75" t="str">
        <f>TEXT(Table4[[#This Row],[date/timestamp]], "MMMM")</f>
        <v>January</v>
      </c>
      <c r="O75" t="str">
        <f t="shared" si="9"/>
        <v>Q1</v>
      </c>
    </row>
    <row r="76" spans="1:15" x14ac:dyDescent="0.35">
      <c r="A76" t="s">
        <v>301</v>
      </c>
      <c r="B76" s="3" t="s">
        <v>5726</v>
      </c>
      <c r="C76" s="5">
        <v>4</v>
      </c>
      <c r="D76" s="8">
        <v>45675.796423611115</v>
      </c>
      <c r="E76" s="4" t="s">
        <v>210</v>
      </c>
      <c r="F76" t="s">
        <v>302</v>
      </c>
      <c r="G76" t="str">
        <f t="shared" si="5"/>
        <v>Complete</v>
      </c>
      <c r="H76" t="str">
        <f t="shared" si="6"/>
        <v>Valid</v>
      </c>
      <c r="I76" t="str">
        <f t="shared" si="7"/>
        <v>High(4-5)</v>
      </c>
      <c r="J76" t="str">
        <f t="shared" si="8"/>
        <v>AEG7HBO5ETXGTSGVU5XCUP6MWVZA</v>
      </c>
      <c r="K76" t="str">
        <f>IF(COUNTIF(Data_cleaning!$A:$A, A76)&gt;10, "Power User", IF(COUNTIF(Data_cleaning!$A:$A, A76)&gt;5, "Regular User", IF(COUNTIF(Data_cleaning!$A:$A, A76)&gt;1, "Casual User", "One-Time User")))</f>
        <v>One-Time User</v>
      </c>
      <c r="L76">
        <f>YEAR(Table4[[#This Row],[date/timestamp]])</f>
        <v>2025</v>
      </c>
      <c r="M76">
        <f>MONTH(Table4[[#This Row],[date/timestamp]])</f>
        <v>1</v>
      </c>
      <c r="N76" t="str">
        <f>TEXT(Table4[[#This Row],[date/timestamp]], "MMMM")</f>
        <v>January</v>
      </c>
      <c r="O76" t="str">
        <f t="shared" si="9"/>
        <v>Q1</v>
      </c>
    </row>
    <row r="77" spans="1:15" x14ac:dyDescent="0.35">
      <c r="A77" t="s">
        <v>305</v>
      </c>
      <c r="B77" s="5" t="s">
        <v>5727</v>
      </c>
      <c r="C77" s="5">
        <v>5</v>
      </c>
      <c r="D77" s="9">
        <v>45675.861111111109</v>
      </c>
      <c r="E77" s="6" t="s">
        <v>210</v>
      </c>
      <c r="F77" t="s">
        <v>306</v>
      </c>
      <c r="G77" t="str">
        <f t="shared" si="5"/>
        <v>Complete</v>
      </c>
      <c r="H77" t="str">
        <f t="shared" si="6"/>
        <v>Valid</v>
      </c>
      <c r="I77" t="str">
        <f t="shared" si="7"/>
        <v>High(4-5)</v>
      </c>
      <c r="J77" t="str">
        <f t="shared" si="8"/>
        <v>AFYQOZJ4IJUMV2QLPXJ7RBWDHM3A</v>
      </c>
      <c r="K77" t="str">
        <f>IF(COUNTIF(Data_cleaning!$A:$A, A77)&gt;10, "Power User", IF(COUNTIF(Data_cleaning!$A:$A, A77)&gt;5, "Regular User", IF(COUNTIF(Data_cleaning!$A:$A, A77)&gt;1, "Casual User", "One-Time User")))</f>
        <v>One-Time User</v>
      </c>
      <c r="L77">
        <f>YEAR(Table4[[#This Row],[date/timestamp]])</f>
        <v>2025</v>
      </c>
      <c r="M77">
        <f>MONTH(Table4[[#This Row],[date/timestamp]])</f>
        <v>1</v>
      </c>
      <c r="N77" t="str">
        <f>TEXT(Table4[[#This Row],[date/timestamp]], "MMMM")</f>
        <v>January</v>
      </c>
      <c r="O77" t="str">
        <f t="shared" si="9"/>
        <v>Q1</v>
      </c>
    </row>
    <row r="78" spans="1:15" x14ac:dyDescent="0.35">
      <c r="A78" t="s">
        <v>309</v>
      </c>
      <c r="B78" s="3" t="s">
        <v>5728</v>
      </c>
      <c r="C78" s="5">
        <v>4</v>
      </c>
      <c r="D78" s="8">
        <v>45675.947627314818</v>
      </c>
      <c r="E78" s="4" t="s">
        <v>210</v>
      </c>
      <c r="F78" t="s">
        <v>310</v>
      </c>
      <c r="G78" t="str">
        <f t="shared" si="5"/>
        <v>Complete</v>
      </c>
      <c r="H78" t="str">
        <f t="shared" si="6"/>
        <v>Valid</v>
      </c>
      <c r="I78" t="str">
        <f t="shared" si="7"/>
        <v>High(4-5)</v>
      </c>
      <c r="J78" t="str">
        <f t="shared" si="8"/>
        <v>AHNLNFD2RENWQFBISKE3JO3X7EKQ</v>
      </c>
      <c r="K78" t="str">
        <f>IF(COUNTIF(Data_cleaning!$A:$A, A78)&gt;10, "Power User", IF(COUNTIF(Data_cleaning!$A:$A, A78)&gt;5, "Regular User", IF(COUNTIF(Data_cleaning!$A:$A, A78)&gt;1, "Casual User", "One-Time User")))</f>
        <v>One-Time User</v>
      </c>
      <c r="L78">
        <f>YEAR(Table4[[#This Row],[date/timestamp]])</f>
        <v>2025</v>
      </c>
      <c r="M78">
        <f>MONTH(Table4[[#This Row],[date/timestamp]])</f>
        <v>1</v>
      </c>
      <c r="N78" t="str">
        <f>TEXT(Table4[[#This Row],[date/timestamp]], "MMMM")</f>
        <v>January</v>
      </c>
      <c r="O78" t="str">
        <f t="shared" si="9"/>
        <v>Q1</v>
      </c>
    </row>
    <row r="79" spans="1:15" x14ac:dyDescent="0.35">
      <c r="A79" t="s">
        <v>313</v>
      </c>
      <c r="B79" s="5" t="s">
        <v>5729</v>
      </c>
      <c r="C79" s="5">
        <v>5</v>
      </c>
      <c r="D79" s="9">
        <v>45676.298182870371</v>
      </c>
      <c r="E79" s="6" t="s">
        <v>210</v>
      </c>
      <c r="F79" t="s">
        <v>314</v>
      </c>
      <c r="G79" t="str">
        <f t="shared" si="5"/>
        <v>Complete</v>
      </c>
      <c r="H79" t="str">
        <f t="shared" si="6"/>
        <v>Valid</v>
      </c>
      <c r="I79" t="str">
        <f t="shared" si="7"/>
        <v>High(4-5)</v>
      </c>
      <c r="J79" t="str">
        <f t="shared" si="8"/>
        <v>AEPE3NE55F7XWH7IKXR2FS4H7XVQ</v>
      </c>
      <c r="K79" t="str">
        <f>IF(COUNTIF(Data_cleaning!$A:$A, A79)&gt;10, "Power User", IF(COUNTIF(Data_cleaning!$A:$A, A79)&gt;5, "Regular User", IF(COUNTIF(Data_cleaning!$A:$A, A79)&gt;1, "Casual User", "One-Time User")))</f>
        <v>One-Time User</v>
      </c>
      <c r="L79">
        <f>YEAR(Table4[[#This Row],[date/timestamp]])</f>
        <v>2025</v>
      </c>
      <c r="M79">
        <f>MONTH(Table4[[#This Row],[date/timestamp]])</f>
        <v>1</v>
      </c>
      <c r="N79" t="str">
        <f>TEXT(Table4[[#This Row],[date/timestamp]], "MMMM")</f>
        <v>January</v>
      </c>
      <c r="O79" t="str">
        <f t="shared" si="9"/>
        <v>Q1</v>
      </c>
    </row>
    <row r="80" spans="1:15" x14ac:dyDescent="0.35">
      <c r="A80" t="s">
        <v>317</v>
      </c>
      <c r="B80" s="3" t="s">
        <v>5730</v>
      </c>
      <c r="C80" s="3">
        <v>5</v>
      </c>
      <c r="D80" s="8">
        <v>45677.046886574077</v>
      </c>
      <c r="E80" s="4" t="s">
        <v>210</v>
      </c>
      <c r="F80" t="s">
        <v>318</v>
      </c>
      <c r="G80" t="str">
        <f t="shared" si="5"/>
        <v>Complete</v>
      </c>
      <c r="H80" t="str">
        <f t="shared" si="6"/>
        <v>Valid</v>
      </c>
      <c r="I80" t="str">
        <f t="shared" si="7"/>
        <v>High(4-5)</v>
      </c>
      <c r="J80" t="str">
        <f t="shared" si="8"/>
        <v>AHP7T6TYPYEITN3VY5EVZQKIVS2A</v>
      </c>
      <c r="K80" t="str">
        <f>IF(COUNTIF(Data_cleaning!$A:$A, A80)&gt;10, "Power User", IF(COUNTIF(Data_cleaning!$A:$A, A80)&gt;5, "Regular User", IF(COUNTIF(Data_cleaning!$A:$A, A80)&gt;1, "Casual User", "One-Time User")))</f>
        <v>One-Time User</v>
      </c>
      <c r="L80">
        <f>YEAR(Table4[[#This Row],[date/timestamp]])</f>
        <v>2025</v>
      </c>
      <c r="M80">
        <f>MONTH(Table4[[#This Row],[date/timestamp]])</f>
        <v>1</v>
      </c>
      <c r="N80" t="str">
        <f>TEXT(Table4[[#This Row],[date/timestamp]], "MMMM")</f>
        <v>January</v>
      </c>
      <c r="O80" t="str">
        <f t="shared" si="9"/>
        <v>Q1</v>
      </c>
    </row>
    <row r="81" spans="1:15" x14ac:dyDescent="0.35">
      <c r="A81" t="s">
        <v>321</v>
      </c>
      <c r="B81" s="5" t="s">
        <v>5731</v>
      </c>
      <c r="C81" s="5">
        <v>5</v>
      </c>
      <c r="D81" s="9">
        <v>45677.473344907405</v>
      </c>
      <c r="E81" s="6" t="s">
        <v>210</v>
      </c>
      <c r="F81" t="s">
        <v>322</v>
      </c>
      <c r="G81" t="str">
        <f t="shared" si="5"/>
        <v>Complete</v>
      </c>
      <c r="H81" t="str">
        <f t="shared" si="6"/>
        <v>Valid</v>
      </c>
      <c r="I81" t="str">
        <f t="shared" si="7"/>
        <v>High(4-5)</v>
      </c>
      <c r="J81" t="str">
        <f t="shared" si="8"/>
        <v>AHSI3XBTDDHLR2MVXM3O3XJKRCEQ</v>
      </c>
      <c r="K81" t="str">
        <f>IF(COUNTIF(Data_cleaning!$A:$A, A81)&gt;10, "Power User", IF(COUNTIF(Data_cleaning!$A:$A, A81)&gt;5, "Regular User", IF(COUNTIF(Data_cleaning!$A:$A, A81)&gt;1, "Casual User", "One-Time User")))</f>
        <v>One-Time User</v>
      </c>
      <c r="L81">
        <f>YEAR(Table4[[#This Row],[date/timestamp]])</f>
        <v>2025</v>
      </c>
      <c r="M81">
        <f>MONTH(Table4[[#This Row],[date/timestamp]])</f>
        <v>1</v>
      </c>
      <c r="N81" t="str">
        <f>TEXT(Table4[[#This Row],[date/timestamp]], "MMMM")</f>
        <v>January</v>
      </c>
      <c r="O81" t="str">
        <f t="shared" si="9"/>
        <v>Q1</v>
      </c>
    </row>
    <row r="82" spans="1:15" x14ac:dyDescent="0.35">
      <c r="A82" t="s">
        <v>325</v>
      </c>
      <c r="B82" s="3" t="s">
        <v>5732</v>
      </c>
      <c r="C82" s="3">
        <v>5</v>
      </c>
      <c r="D82" s="8">
        <v>45677.502881944441</v>
      </c>
      <c r="E82" s="4" t="s">
        <v>210</v>
      </c>
      <c r="F82" t="s">
        <v>326</v>
      </c>
      <c r="G82" t="str">
        <f t="shared" si="5"/>
        <v>Complete</v>
      </c>
      <c r="H82" t="str">
        <f t="shared" si="6"/>
        <v>Valid</v>
      </c>
      <c r="I82" t="str">
        <f t="shared" si="7"/>
        <v>High(4-5)</v>
      </c>
      <c r="J82" t="str">
        <f t="shared" si="8"/>
        <v>AGAVKTOX5HJF54F7FJ4SZC3QIXOQ</v>
      </c>
      <c r="K82" t="str">
        <f>IF(COUNTIF(Data_cleaning!$A:$A, A82)&gt;10, "Power User", IF(COUNTIF(Data_cleaning!$A:$A, A82)&gt;5, "Regular User", IF(COUNTIF(Data_cleaning!$A:$A, A82)&gt;1, "Casual User", "One-Time User")))</f>
        <v>One-Time User</v>
      </c>
      <c r="L82">
        <f>YEAR(Table4[[#This Row],[date/timestamp]])</f>
        <v>2025</v>
      </c>
      <c r="M82">
        <f>MONTH(Table4[[#This Row],[date/timestamp]])</f>
        <v>1</v>
      </c>
      <c r="N82" t="str">
        <f>TEXT(Table4[[#This Row],[date/timestamp]], "MMMM")</f>
        <v>January</v>
      </c>
      <c r="O82" t="str">
        <f t="shared" si="9"/>
        <v>Q1</v>
      </c>
    </row>
    <row r="83" spans="1:15" x14ac:dyDescent="0.35">
      <c r="A83" t="s">
        <v>329</v>
      </c>
      <c r="B83" s="5" t="s">
        <v>5733</v>
      </c>
      <c r="C83" s="5">
        <v>5</v>
      </c>
      <c r="D83" s="9">
        <v>45677.528611111113</v>
      </c>
      <c r="E83" s="6" t="s">
        <v>210</v>
      </c>
      <c r="F83" t="s">
        <v>330</v>
      </c>
      <c r="G83" t="str">
        <f t="shared" si="5"/>
        <v>Complete</v>
      </c>
      <c r="H83" t="str">
        <f t="shared" si="6"/>
        <v>Valid</v>
      </c>
      <c r="I83" t="str">
        <f t="shared" si="7"/>
        <v>High(4-5)</v>
      </c>
      <c r="J83" t="str">
        <f t="shared" si="8"/>
        <v>AGAZ34K26PDGIXDAHBN74ZL3B2KQ</v>
      </c>
      <c r="K83" t="str">
        <f>IF(COUNTIF(Data_cleaning!$A:$A, A83)&gt;10, "Power User", IF(COUNTIF(Data_cleaning!$A:$A, A83)&gt;5, "Regular User", IF(COUNTIF(Data_cleaning!$A:$A, A83)&gt;1, "Casual User", "One-Time User")))</f>
        <v>One-Time User</v>
      </c>
      <c r="L83">
        <f>YEAR(Table4[[#This Row],[date/timestamp]])</f>
        <v>2025</v>
      </c>
      <c r="M83">
        <f>MONTH(Table4[[#This Row],[date/timestamp]])</f>
        <v>1</v>
      </c>
      <c r="N83" t="str">
        <f>TEXT(Table4[[#This Row],[date/timestamp]], "MMMM")</f>
        <v>January</v>
      </c>
      <c r="O83" t="str">
        <f t="shared" si="9"/>
        <v>Q1</v>
      </c>
    </row>
    <row r="84" spans="1:15" x14ac:dyDescent="0.35">
      <c r="A84" t="s">
        <v>333</v>
      </c>
      <c r="B84" s="3" t="s">
        <v>5734</v>
      </c>
      <c r="C84" s="3">
        <v>5</v>
      </c>
      <c r="D84" s="8">
        <v>45677.646550925929</v>
      </c>
      <c r="E84" s="4" t="s">
        <v>210</v>
      </c>
      <c r="F84" t="s">
        <v>334</v>
      </c>
      <c r="G84" t="str">
        <f t="shared" si="5"/>
        <v>Complete</v>
      </c>
      <c r="H84" t="str">
        <f t="shared" si="6"/>
        <v>Valid</v>
      </c>
      <c r="I84" t="str">
        <f t="shared" si="7"/>
        <v>High(4-5)</v>
      </c>
      <c r="J84" t="str">
        <f t="shared" si="8"/>
        <v>AGWZO32SUGSJDFM6N3OVUCZZBDPQ</v>
      </c>
      <c r="K84" t="str">
        <f>IF(COUNTIF(Data_cleaning!$A:$A, A84)&gt;10, "Power User", IF(COUNTIF(Data_cleaning!$A:$A, A84)&gt;5, "Regular User", IF(COUNTIF(Data_cleaning!$A:$A, A84)&gt;1, "Casual User", "One-Time User")))</f>
        <v>One-Time User</v>
      </c>
      <c r="L84">
        <f>YEAR(Table4[[#This Row],[date/timestamp]])</f>
        <v>2025</v>
      </c>
      <c r="M84">
        <f>MONTH(Table4[[#This Row],[date/timestamp]])</f>
        <v>1</v>
      </c>
      <c r="N84" t="str">
        <f>TEXT(Table4[[#This Row],[date/timestamp]], "MMMM")</f>
        <v>January</v>
      </c>
      <c r="O84" t="str">
        <f t="shared" si="9"/>
        <v>Q1</v>
      </c>
    </row>
    <row r="85" spans="1:15" x14ac:dyDescent="0.35">
      <c r="A85" t="s">
        <v>337</v>
      </c>
      <c r="B85" s="5" t="s">
        <v>5735</v>
      </c>
      <c r="C85" s="5">
        <v>5</v>
      </c>
      <c r="D85" s="9">
        <v>45677.728333333333</v>
      </c>
      <c r="E85" s="6" t="s">
        <v>210</v>
      </c>
      <c r="F85" t="s">
        <v>338</v>
      </c>
      <c r="G85" t="str">
        <f t="shared" si="5"/>
        <v>Complete</v>
      </c>
      <c r="H85" t="str">
        <f t="shared" si="6"/>
        <v>Valid</v>
      </c>
      <c r="I85" t="str">
        <f t="shared" si="7"/>
        <v>High(4-5)</v>
      </c>
      <c r="J85" t="str">
        <f t="shared" si="8"/>
        <v>AEF4KZXAOMPUFCZK2KBQF7MF7FSQ</v>
      </c>
      <c r="K85" t="str">
        <f>IF(COUNTIF(Data_cleaning!$A:$A, A85)&gt;10, "Power User", IF(COUNTIF(Data_cleaning!$A:$A, A85)&gt;5, "Regular User", IF(COUNTIF(Data_cleaning!$A:$A, A85)&gt;1, "Casual User", "One-Time User")))</f>
        <v>One-Time User</v>
      </c>
      <c r="L85">
        <f>YEAR(Table4[[#This Row],[date/timestamp]])</f>
        <v>2025</v>
      </c>
      <c r="M85">
        <f>MONTH(Table4[[#This Row],[date/timestamp]])</f>
        <v>1</v>
      </c>
      <c r="N85" t="str">
        <f>TEXT(Table4[[#This Row],[date/timestamp]], "MMMM")</f>
        <v>January</v>
      </c>
      <c r="O85" t="str">
        <f t="shared" si="9"/>
        <v>Q1</v>
      </c>
    </row>
    <row r="86" spans="1:15" x14ac:dyDescent="0.35">
      <c r="A86" t="s">
        <v>340</v>
      </c>
      <c r="B86" s="3" t="s">
        <v>5736</v>
      </c>
      <c r="C86" s="3">
        <v>5</v>
      </c>
      <c r="D86" s="8">
        <v>45677.952731481484</v>
      </c>
      <c r="E86" s="4" t="s">
        <v>210</v>
      </c>
      <c r="F86" t="s">
        <v>341</v>
      </c>
      <c r="G86" t="str">
        <f t="shared" si="5"/>
        <v>Complete</v>
      </c>
      <c r="H86" t="str">
        <f t="shared" si="6"/>
        <v>Valid</v>
      </c>
      <c r="I86" t="str">
        <f t="shared" si="7"/>
        <v>High(4-5)</v>
      </c>
      <c r="J86" t="str">
        <f t="shared" si="8"/>
        <v>AEC5HY52RVXC52OAJ5AJQRNGPA3A</v>
      </c>
      <c r="K86" t="str">
        <f>IF(COUNTIF(Data_cleaning!$A:$A, A86)&gt;10, "Power User", IF(COUNTIF(Data_cleaning!$A:$A, A86)&gt;5, "Regular User", IF(COUNTIF(Data_cleaning!$A:$A, A86)&gt;1, "Casual User", "One-Time User")))</f>
        <v>One-Time User</v>
      </c>
      <c r="L86">
        <f>YEAR(Table4[[#This Row],[date/timestamp]])</f>
        <v>2025</v>
      </c>
      <c r="M86">
        <f>MONTH(Table4[[#This Row],[date/timestamp]])</f>
        <v>1</v>
      </c>
      <c r="N86" t="str">
        <f>TEXT(Table4[[#This Row],[date/timestamp]], "MMMM")</f>
        <v>January</v>
      </c>
      <c r="O86" t="str">
        <f t="shared" si="9"/>
        <v>Q1</v>
      </c>
    </row>
    <row r="87" spans="1:15" x14ac:dyDescent="0.35">
      <c r="A87" t="s">
        <v>344</v>
      </c>
      <c r="B87" s="5" t="s">
        <v>5737</v>
      </c>
      <c r="C87" s="5">
        <v>5</v>
      </c>
      <c r="D87" s="9">
        <v>45678.044016203705</v>
      </c>
      <c r="E87" s="6" t="s">
        <v>210</v>
      </c>
      <c r="F87" t="s">
        <v>345</v>
      </c>
      <c r="G87" t="str">
        <f t="shared" si="5"/>
        <v>Complete</v>
      </c>
      <c r="H87" t="str">
        <f t="shared" si="6"/>
        <v>Valid</v>
      </c>
      <c r="I87" t="str">
        <f t="shared" si="7"/>
        <v>High(4-5)</v>
      </c>
      <c r="J87" t="str">
        <f t="shared" si="8"/>
        <v>AE3TD64LLO4FCUX5BOUERQRPJHRA</v>
      </c>
      <c r="K87" t="str">
        <f>IF(COUNTIF(Data_cleaning!$A:$A, A87)&gt;10, "Power User", IF(COUNTIF(Data_cleaning!$A:$A, A87)&gt;5, "Regular User", IF(COUNTIF(Data_cleaning!$A:$A, A87)&gt;1, "Casual User", "One-Time User")))</f>
        <v>One-Time User</v>
      </c>
      <c r="L87">
        <f>YEAR(Table4[[#This Row],[date/timestamp]])</f>
        <v>2025</v>
      </c>
      <c r="M87">
        <f>MONTH(Table4[[#This Row],[date/timestamp]])</f>
        <v>1</v>
      </c>
      <c r="N87" t="str">
        <f>TEXT(Table4[[#This Row],[date/timestamp]], "MMMM")</f>
        <v>January</v>
      </c>
      <c r="O87" t="str">
        <f t="shared" si="9"/>
        <v>Q1</v>
      </c>
    </row>
    <row r="88" spans="1:15" x14ac:dyDescent="0.35">
      <c r="A88" t="s">
        <v>348</v>
      </c>
      <c r="B88" s="3" t="s">
        <v>5738</v>
      </c>
      <c r="C88" s="3">
        <v>5</v>
      </c>
      <c r="D88" s="8">
        <v>45678.228032407409</v>
      </c>
      <c r="E88" s="4" t="s">
        <v>210</v>
      </c>
      <c r="F88" t="s">
        <v>349</v>
      </c>
      <c r="G88" t="str">
        <f t="shared" si="5"/>
        <v>Complete</v>
      </c>
      <c r="H88" t="str">
        <f t="shared" si="6"/>
        <v>Valid</v>
      </c>
      <c r="I88" t="str">
        <f t="shared" si="7"/>
        <v>High(4-5)</v>
      </c>
      <c r="J88" t="str">
        <f t="shared" si="8"/>
        <v>AH4LISFLHKWERFR7IGUXXFOFUWNA</v>
      </c>
      <c r="K88" t="str">
        <f>IF(COUNTIF(Data_cleaning!$A:$A, A88)&gt;10, "Power User", IF(COUNTIF(Data_cleaning!$A:$A, A88)&gt;5, "Regular User", IF(COUNTIF(Data_cleaning!$A:$A, A88)&gt;1, "Casual User", "One-Time User")))</f>
        <v>One-Time User</v>
      </c>
      <c r="L88">
        <f>YEAR(Table4[[#This Row],[date/timestamp]])</f>
        <v>2025</v>
      </c>
      <c r="M88">
        <f>MONTH(Table4[[#This Row],[date/timestamp]])</f>
        <v>1</v>
      </c>
      <c r="N88" t="str">
        <f>TEXT(Table4[[#This Row],[date/timestamp]], "MMMM")</f>
        <v>January</v>
      </c>
      <c r="O88" t="str">
        <f t="shared" si="9"/>
        <v>Q1</v>
      </c>
    </row>
    <row r="89" spans="1:15" x14ac:dyDescent="0.35">
      <c r="A89" t="s">
        <v>352</v>
      </c>
      <c r="B89" s="5" t="s">
        <v>5739</v>
      </c>
      <c r="C89" s="5">
        <v>5</v>
      </c>
      <c r="D89" s="9">
        <v>45678.819699074076</v>
      </c>
      <c r="E89" s="6" t="s">
        <v>210</v>
      </c>
      <c r="F89" t="s">
        <v>353</v>
      </c>
      <c r="G89" t="str">
        <f t="shared" si="5"/>
        <v>Complete</v>
      </c>
      <c r="H89" t="str">
        <f t="shared" si="6"/>
        <v>Valid</v>
      </c>
      <c r="I89" t="str">
        <f t="shared" si="7"/>
        <v>High(4-5)</v>
      </c>
      <c r="J89" t="str">
        <f t="shared" si="8"/>
        <v>AH5HOQ3UTZF5ZG2RHW5OJRL643YQ</v>
      </c>
      <c r="K89" t="str">
        <f>IF(COUNTIF(Data_cleaning!$A:$A, A89)&gt;10, "Power User", IF(COUNTIF(Data_cleaning!$A:$A, A89)&gt;5, "Regular User", IF(COUNTIF(Data_cleaning!$A:$A, A89)&gt;1, "Casual User", "One-Time User")))</f>
        <v>One-Time User</v>
      </c>
      <c r="L89">
        <f>YEAR(Table4[[#This Row],[date/timestamp]])</f>
        <v>2025</v>
      </c>
      <c r="M89">
        <f>MONTH(Table4[[#This Row],[date/timestamp]])</f>
        <v>1</v>
      </c>
      <c r="N89" t="str">
        <f>TEXT(Table4[[#This Row],[date/timestamp]], "MMMM")</f>
        <v>January</v>
      </c>
      <c r="O89" t="str">
        <f t="shared" si="9"/>
        <v>Q1</v>
      </c>
    </row>
    <row r="90" spans="1:15" x14ac:dyDescent="0.35">
      <c r="A90" t="s">
        <v>356</v>
      </c>
      <c r="B90" s="3" t="s">
        <v>5740</v>
      </c>
      <c r="C90" s="3">
        <v>5</v>
      </c>
      <c r="D90" s="8">
        <v>45679.037997685184</v>
      </c>
      <c r="E90" s="4" t="s">
        <v>210</v>
      </c>
      <c r="F90" t="s">
        <v>357</v>
      </c>
      <c r="G90" t="str">
        <f t="shared" si="5"/>
        <v>Complete</v>
      </c>
      <c r="H90" t="str">
        <f t="shared" si="6"/>
        <v>Valid</v>
      </c>
      <c r="I90" t="str">
        <f t="shared" si="7"/>
        <v>High(4-5)</v>
      </c>
      <c r="J90" t="str">
        <f t="shared" si="8"/>
        <v>AHP4FYIEKSZRH4NPP2O27UF2A5FQ</v>
      </c>
      <c r="K90" t="str">
        <f>IF(COUNTIF(Data_cleaning!$A:$A, A90)&gt;10, "Power User", IF(COUNTIF(Data_cleaning!$A:$A, A90)&gt;5, "Regular User", IF(COUNTIF(Data_cleaning!$A:$A, A90)&gt;1, "Casual User", "One-Time User")))</f>
        <v>One-Time User</v>
      </c>
      <c r="L90">
        <f>YEAR(Table4[[#This Row],[date/timestamp]])</f>
        <v>2025</v>
      </c>
      <c r="M90">
        <f>MONTH(Table4[[#This Row],[date/timestamp]])</f>
        <v>1</v>
      </c>
      <c r="N90" t="str">
        <f>TEXT(Table4[[#This Row],[date/timestamp]], "MMMM")</f>
        <v>January</v>
      </c>
      <c r="O90" t="str">
        <f t="shared" si="9"/>
        <v>Q1</v>
      </c>
    </row>
    <row r="91" spans="1:15" x14ac:dyDescent="0.35">
      <c r="A91" t="s">
        <v>360</v>
      </c>
      <c r="B91" s="5" t="s">
        <v>5741</v>
      </c>
      <c r="C91" s="5">
        <v>5</v>
      </c>
      <c r="D91" s="9">
        <v>45679.050775462965</v>
      </c>
      <c r="E91" s="6" t="s">
        <v>210</v>
      </c>
      <c r="F91" t="s">
        <v>361</v>
      </c>
      <c r="G91" t="str">
        <f t="shared" si="5"/>
        <v>Complete</v>
      </c>
      <c r="H91" t="str">
        <f t="shared" si="6"/>
        <v>Valid</v>
      </c>
      <c r="I91" t="str">
        <f t="shared" si="7"/>
        <v>High(4-5)</v>
      </c>
      <c r="J91" t="str">
        <f t="shared" si="8"/>
        <v>AHBAS5TNK4G2A7C56KJNZRIV6THQ</v>
      </c>
      <c r="K91" t="str">
        <f>IF(COUNTIF(Data_cleaning!$A:$A, A91)&gt;10, "Power User", IF(COUNTIF(Data_cleaning!$A:$A, A91)&gt;5, "Regular User", IF(COUNTIF(Data_cleaning!$A:$A, A91)&gt;1, "Casual User", "One-Time User")))</f>
        <v>One-Time User</v>
      </c>
      <c r="L91">
        <f>YEAR(Table4[[#This Row],[date/timestamp]])</f>
        <v>2025</v>
      </c>
      <c r="M91">
        <f>MONTH(Table4[[#This Row],[date/timestamp]])</f>
        <v>1</v>
      </c>
      <c r="N91" t="str">
        <f>TEXT(Table4[[#This Row],[date/timestamp]], "MMMM")</f>
        <v>January</v>
      </c>
      <c r="O91" t="str">
        <f t="shared" si="9"/>
        <v>Q1</v>
      </c>
    </row>
    <row r="92" spans="1:15" x14ac:dyDescent="0.35">
      <c r="A92" t="s">
        <v>364</v>
      </c>
      <c r="B92" s="3" t="s">
        <v>5742</v>
      </c>
      <c r="C92" s="3">
        <v>5</v>
      </c>
      <c r="D92" s="8">
        <v>45679.175798611112</v>
      </c>
      <c r="E92" s="4" t="s">
        <v>210</v>
      </c>
      <c r="F92" t="s">
        <v>365</v>
      </c>
      <c r="G92" t="str">
        <f t="shared" si="5"/>
        <v>Complete</v>
      </c>
      <c r="H92" t="str">
        <f t="shared" si="6"/>
        <v>Valid</v>
      </c>
      <c r="I92" t="str">
        <f t="shared" si="7"/>
        <v>High(4-5)</v>
      </c>
      <c r="J92" t="str">
        <f t="shared" si="8"/>
        <v>AETLSEK7GDFXXNYU4PQRKEMNTWRQ</v>
      </c>
      <c r="K92" t="str">
        <f>IF(COUNTIF(Data_cleaning!$A:$A, A92)&gt;10, "Power User", IF(COUNTIF(Data_cleaning!$A:$A, A92)&gt;5, "Regular User", IF(COUNTIF(Data_cleaning!$A:$A, A92)&gt;1, "Casual User", "One-Time User")))</f>
        <v>One-Time User</v>
      </c>
      <c r="L92">
        <f>YEAR(Table4[[#This Row],[date/timestamp]])</f>
        <v>2025</v>
      </c>
      <c r="M92">
        <f>MONTH(Table4[[#This Row],[date/timestamp]])</f>
        <v>1</v>
      </c>
      <c r="N92" t="str">
        <f>TEXT(Table4[[#This Row],[date/timestamp]], "MMMM")</f>
        <v>January</v>
      </c>
      <c r="O92" t="str">
        <f t="shared" si="9"/>
        <v>Q1</v>
      </c>
    </row>
    <row r="93" spans="1:15" x14ac:dyDescent="0.35">
      <c r="A93" t="s">
        <v>368</v>
      </c>
      <c r="B93" s="5" t="s">
        <v>5743</v>
      </c>
      <c r="C93" s="5">
        <v>5</v>
      </c>
      <c r="D93" s="9">
        <v>45679.724143518521</v>
      </c>
      <c r="E93" s="6" t="s">
        <v>210</v>
      </c>
      <c r="F93" t="s">
        <v>369</v>
      </c>
      <c r="G93" t="str">
        <f t="shared" si="5"/>
        <v>Complete</v>
      </c>
      <c r="H93" t="str">
        <f t="shared" si="6"/>
        <v>Valid</v>
      </c>
      <c r="I93" t="str">
        <f t="shared" si="7"/>
        <v>High(4-5)</v>
      </c>
      <c r="J93" t="str">
        <f t="shared" si="8"/>
        <v>AEJJVY6IOE55YRJZU6UODS5WCKRA</v>
      </c>
      <c r="K93" t="str">
        <f>IF(COUNTIF(Data_cleaning!$A:$A, A93)&gt;10, "Power User", IF(COUNTIF(Data_cleaning!$A:$A, A93)&gt;5, "Regular User", IF(COUNTIF(Data_cleaning!$A:$A, A93)&gt;1, "Casual User", "One-Time User")))</f>
        <v>One-Time User</v>
      </c>
      <c r="L93">
        <f>YEAR(Table4[[#This Row],[date/timestamp]])</f>
        <v>2025</v>
      </c>
      <c r="M93">
        <f>MONTH(Table4[[#This Row],[date/timestamp]])</f>
        <v>1</v>
      </c>
      <c r="N93" t="str">
        <f>TEXT(Table4[[#This Row],[date/timestamp]], "MMMM")</f>
        <v>January</v>
      </c>
      <c r="O93" t="str">
        <f t="shared" si="9"/>
        <v>Q1</v>
      </c>
    </row>
    <row r="94" spans="1:15" x14ac:dyDescent="0.35">
      <c r="A94" t="s">
        <v>372</v>
      </c>
      <c r="B94" s="3" t="s">
        <v>5744</v>
      </c>
      <c r="C94" s="3">
        <v>5</v>
      </c>
      <c r="D94" s="8">
        <v>45679.794537037036</v>
      </c>
      <c r="E94" s="4" t="s">
        <v>210</v>
      </c>
      <c r="F94" t="s">
        <v>373</v>
      </c>
      <c r="G94" t="str">
        <f t="shared" si="5"/>
        <v>Complete</v>
      </c>
      <c r="H94" t="str">
        <f t="shared" si="6"/>
        <v>Valid</v>
      </c>
      <c r="I94" t="str">
        <f t="shared" si="7"/>
        <v>High(4-5)</v>
      </c>
      <c r="J94" t="str">
        <f t="shared" si="8"/>
        <v>AHD7ZFWYAJPDUHLAEKLSKYBMBWKA</v>
      </c>
      <c r="K94" t="str">
        <f>IF(COUNTIF(Data_cleaning!$A:$A, A94)&gt;10, "Power User", IF(COUNTIF(Data_cleaning!$A:$A, A94)&gt;5, "Regular User", IF(COUNTIF(Data_cleaning!$A:$A, A94)&gt;1, "Casual User", "One-Time User")))</f>
        <v>One-Time User</v>
      </c>
      <c r="L94">
        <f>YEAR(Table4[[#This Row],[date/timestamp]])</f>
        <v>2025</v>
      </c>
      <c r="M94">
        <f>MONTH(Table4[[#This Row],[date/timestamp]])</f>
        <v>1</v>
      </c>
      <c r="N94" t="str">
        <f>TEXT(Table4[[#This Row],[date/timestamp]], "MMMM")</f>
        <v>January</v>
      </c>
      <c r="O94" t="str">
        <f t="shared" si="9"/>
        <v>Q1</v>
      </c>
    </row>
    <row r="95" spans="1:15" x14ac:dyDescent="0.35">
      <c r="A95" t="s">
        <v>376</v>
      </c>
      <c r="B95" s="5" t="s">
        <v>5745</v>
      </c>
      <c r="C95" s="5">
        <v>5</v>
      </c>
      <c r="D95" s="9">
        <v>45680.089826388888</v>
      </c>
      <c r="E95" s="6" t="s">
        <v>210</v>
      </c>
      <c r="F95" t="s">
        <v>377</v>
      </c>
      <c r="G95" t="str">
        <f t="shared" si="5"/>
        <v>Complete</v>
      </c>
      <c r="H95" t="str">
        <f t="shared" si="6"/>
        <v>Valid</v>
      </c>
      <c r="I95" t="str">
        <f t="shared" si="7"/>
        <v>High(4-5)</v>
      </c>
      <c r="J95" t="str">
        <f t="shared" si="8"/>
        <v>AG3OIITA66NAX6JCGGCCLOPK25RQ</v>
      </c>
      <c r="K95" t="str">
        <f>IF(COUNTIF(Data_cleaning!$A:$A, A95)&gt;10, "Power User", IF(COUNTIF(Data_cleaning!$A:$A, A95)&gt;5, "Regular User", IF(COUNTIF(Data_cleaning!$A:$A, A95)&gt;1, "Casual User", "One-Time User")))</f>
        <v>One-Time User</v>
      </c>
      <c r="L95">
        <f>YEAR(Table4[[#This Row],[date/timestamp]])</f>
        <v>2025</v>
      </c>
      <c r="M95">
        <f>MONTH(Table4[[#This Row],[date/timestamp]])</f>
        <v>1</v>
      </c>
      <c r="N95" t="str">
        <f>TEXT(Table4[[#This Row],[date/timestamp]], "MMMM")</f>
        <v>January</v>
      </c>
      <c r="O95" t="str">
        <f t="shared" si="9"/>
        <v>Q1</v>
      </c>
    </row>
    <row r="96" spans="1:15" x14ac:dyDescent="0.35">
      <c r="A96" t="s">
        <v>380</v>
      </c>
      <c r="B96" s="3" t="s">
        <v>5746</v>
      </c>
      <c r="C96" s="3">
        <v>5</v>
      </c>
      <c r="D96" s="8">
        <v>45680.200787037036</v>
      </c>
      <c r="E96" s="4" t="s">
        <v>210</v>
      </c>
      <c r="F96" t="s">
        <v>381</v>
      </c>
      <c r="G96" t="str">
        <f t="shared" si="5"/>
        <v>Complete</v>
      </c>
      <c r="H96" t="str">
        <f t="shared" si="6"/>
        <v>Valid</v>
      </c>
      <c r="I96" t="str">
        <f t="shared" si="7"/>
        <v>High(4-5)</v>
      </c>
      <c r="J96" t="str">
        <f t="shared" si="8"/>
        <v>AHW3DLIDTH7AFBYC7F6MHNKNGQ5Q</v>
      </c>
      <c r="K96" t="str">
        <f>IF(COUNTIF(Data_cleaning!$A:$A, A96)&gt;10, "Power User", IF(COUNTIF(Data_cleaning!$A:$A, A96)&gt;5, "Regular User", IF(COUNTIF(Data_cleaning!$A:$A, A96)&gt;1, "Casual User", "One-Time User")))</f>
        <v>One-Time User</v>
      </c>
      <c r="L96">
        <f>YEAR(Table4[[#This Row],[date/timestamp]])</f>
        <v>2025</v>
      </c>
      <c r="M96">
        <f>MONTH(Table4[[#This Row],[date/timestamp]])</f>
        <v>1</v>
      </c>
      <c r="N96" t="str">
        <f>TEXT(Table4[[#This Row],[date/timestamp]], "MMMM")</f>
        <v>January</v>
      </c>
      <c r="O96" t="str">
        <f t="shared" si="9"/>
        <v>Q1</v>
      </c>
    </row>
    <row r="97" spans="1:15" x14ac:dyDescent="0.35">
      <c r="A97" t="s">
        <v>384</v>
      </c>
      <c r="B97" s="5" t="s">
        <v>5747</v>
      </c>
      <c r="C97" s="5">
        <v>5</v>
      </c>
      <c r="D97" s="9">
        <v>45680.49590277778</v>
      </c>
      <c r="E97" s="6" t="s">
        <v>210</v>
      </c>
      <c r="F97" t="s">
        <v>385</v>
      </c>
      <c r="G97" t="str">
        <f t="shared" si="5"/>
        <v>Complete</v>
      </c>
      <c r="H97" t="str">
        <f t="shared" si="6"/>
        <v>Valid</v>
      </c>
      <c r="I97" t="str">
        <f t="shared" si="7"/>
        <v>High(4-5)</v>
      </c>
      <c r="J97" t="str">
        <f t="shared" si="8"/>
        <v>AHZY2RSYH7DDVD73Q22AULXK4PYA</v>
      </c>
      <c r="K97" t="str">
        <f>IF(COUNTIF(Data_cleaning!$A:$A, A97)&gt;10, "Power User", IF(COUNTIF(Data_cleaning!$A:$A, A97)&gt;5, "Regular User", IF(COUNTIF(Data_cleaning!$A:$A, A97)&gt;1, "Casual User", "One-Time User")))</f>
        <v>One-Time User</v>
      </c>
      <c r="L97">
        <f>YEAR(Table4[[#This Row],[date/timestamp]])</f>
        <v>2025</v>
      </c>
      <c r="M97">
        <f>MONTH(Table4[[#This Row],[date/timestamp]])</f>
        <v>1</v>
      </c>
      <c r="N97" t="str">
        <f>TEXT(Table4[[#This Row],[date/timestamp]], "MMMM")</f>
        <v>January</v>
      </c>
      <c r="O97" t="str">
        <f t="shared" si="9"/>
        <v>Q1</v>
      </c>
    </row>
    <row r="98" spans="1:15" x14ac:dyDescent="0.35">
      <c r="A98" t="s">
        <v>388</v>
      </c>
      <c r="B98" s="3" t="s">
        <v>5748</v>
      </c>
      <c r="C98" s="3">
        <v>5</v>
      </c>
      <c r="D98" s="8">
        <v>45680.712650462963</v>
      </c>
      <c r="E98" s="4" t="s">
        <v>210</v>
      </c>
      <c r="F98" t="s">
        <v>389</v>
      </c>
      <c r="G98" t="str">
        <f t="shared" si="5"/>
        <v>Complete</v>
      </c>
      <c r="H98" t="str">
        <f t="shared" si="6"/>
        <v>Valid</v>
      </c>
      <c r="I98" t="str">
        <f t="shared" si="7"/>
        <v>High(4-5)</v>
      </c>
      <c r="J98" t="str">
        <f t="shared" si="8"/>
        <v>AHWRFICKVK42RR2PXKUIJBOELYDQ</v>
      </c>
      <c r="K98" t="str">
        <f>IF(COUNTIF(Data_cleaning!$A:$A, A98)&gt;10, "Power User", IF(COUNTIF(Data_cleaning!$A:$A, A98)&gt;5, "Regular User", IF(COUNTIF(Data_cleaning!$A:$A, A98)&gt;1, "Casual User", "One-Time User")))</f>
        <v>One-Time User</v>
      </c>
      <c r="L98">
        <f>YEAR(Table4[[#This Row],[date/timestamp]])</f>
        <v>2025</v>
      </c>
      <c r="M98">
        <f>MONTH(Table4[[#This Row],[date/timestamp]])</f>
        <v>1</v>
      </c>
      <c r="N98" t="str">
        <f>TEXT(Table4[[#This Row],[date/timestamp]], "MMMM")</f>
        <v>January</v>
      </c>
      <c r="O98" t="str">
        <f t="shared" si="9"/>
        <v>Q1</v>
      </c>
    </row>
    <row r="99" spans="1:15" x14ac:dyDescent="0.35">
      <c r="A99" t="s">
        <v>392</v>
      </c>
      <c r="B99" s="5" t="s">
        <v>5749</v>
      </c>
      <c r="C99" s="5">
        <v>5</v>
      </c>
      <c r="D99" s="9">
        <v>45680.771724537037</v>
      </c>
      <c r="E99" s="6" t="s">
        <v>210</v>
      </c>
      <c r="F99" t="s">
        <v>393</v>
      </c>
      <c r="G99" t="str">
        <f t="shared" si="5"/>
        <v>Complete</v>
      </c>
      <c r="H99" t="str">
        <f t="shared" si="6"/>
        <v>Valid</v>
      </c>
      <c r="I99" t="str">
        <f t="shared" si="7"/>
        <v>High(4-5)</v>
      </c>
      <c r="J99" t="str">
        <f t="shared" si="8"/>
        <v>AEJPYBYEMUFXVEDATTQG5V4EF5SQ</v>
      </c>
      <c r="K99" t="str">
        <f>IF(COUNTIF(Data_cleaning!$A:$A, A99)&gt;10, "Power User", IF(COUNTIF(Data_cleaning!$A:$A, A99)&gt;5, "Regular User", IF(COUNTIF(Data_cleaning!$A:$A, A99)&gt;1, "Casual User", "One-Time User")))</f>
        <v>One-Time User</v>
      </c>
      <c r="L99">
        <f>YEAR(Table4[[#This Row],[date/timestamp]])</f>
        <v>2025</v>
      </c>
      <c r="M99">
        <f>MONTH(Table4[[#This Row],[date/timestamp]])</f>
        <v>1</v>
      </c>
      <c r="N99" t="str">
        <f>TEXT(Table4[[#This Row],[date/timestamp]], "MMMM")</f>
        <v>January</v>
      </c>
      <c r="O99" t="str">
        <f t="shared" si="9"/>
        <v>Q1</v>
      </c>
    </row>
    <row r="100" spans="1:15" x14ac:dyDescent="0.35">
      <c r="A100" t="s">
        <v>396</v>
      </c>
      <c r="B100" s="3" t="s">
        <v>5750</v>
      </c>
      <c r="C100" s="3">
        <v>5</v>
      </c>
      <c r="D100" s="8">
        <v>45680.864293981482</v>
      </c>
      <c r="E100" s="4" t="s">
        <v>210</v>
      </c>
      <c r="F100" t="s">
        <v>397</v>
      </c>
      <c r="G100" t="str">
        <f t="shared" si="5"/>
        <v>Complete</v>
      </c>
      <c r="H100" t="str">
        <f t="shared" si="6"/>
        <v>Valid</v>
      </c>
      <c r="I100" t="str">
        <f t="shared" si="7"/>
        <v>High(4-5)</v>
      </c>
      <c r="J100" t="str">
        <f t="shared" si="8"/>
        <v>AF3MAAQAZ6AJTGYC736YEBTBD4HA</v>
      </c>
      <c r="K100" t="str">
        <f>IF(COUNTIF(Data_cleaning!$A:$A, A100)&gt;10, "Power User", IF(COUNTIF(Data_cleaning!$A:$A, A100)&gt;5, "Regular User", IF(COUNTIF(Data_cleaning!$A:$A, A100)&gt;1, "Casual User", "One-Time User")))</f>
        <v>One-Time User</v>
      </c>
      <c r="L100">
        <f>YEAR(Table4[[#This Row],[date/timestamp]])</f>
        <v>2025</v>
      </c>
      <c r="M100">
        <f>MONTH(Table4[[#This Row],[date/timestamp]])</f>
        <v>1</v>
      </c>
      <c r="N100" t="str">
        <f>TEXT(Table4[[#This Row],[date/timestamp]], "MMMM")</f>
        <v>January</v>
      </c>
      <c r="O100" t="str">
        <f t="shared" si="9"/>
        <v>Q1</v>
      </c>
    </row>
    <row r="101" spans="1:15" x14ac:dyDescent="0.35">
      <c r="A101" t="s">
        <v>400</v>
      </c>
      <c r="B101" s="5" t="s">
        <v>5751</v>
      </c>
      <c r="C101" s="5">
        <v>5</v>
      </c>
      <c r="D101" s="9">
        <v>45681.161111111112</v>
      </c>
      <c r="E101" s="6" t="s">
        <v>210</v>
      </c>
      <c r="F101" t="s">
        <v>401</v>
      </c>
      <c r="G101" t="str">
        <f t="shared" si="5"/>
        <v>Complete</v>
      </c>
      <c r="H101" t="str">
        <f t="shared" si="6"/>
        <v>Valid</v>
      </c>
      <c r="I101" t="str">
        <f t="shared" si="7"/>
        <v>High(4-5)</v>
      </c>
      <c r="J101" t="str">
        <f t="shared" si="8"/>
        <v>AGUBA4H4K2NCROFNGLZWH7GNTBJA</v>
      </c>
      <c r="K101" t="str">
        <f>IF(COUNTIF(Data_cleaning!$A:$A, A101)&gt;10, "Power User", IF(COUNTIF(Data_cleaning!$A:$A, A101)&gt;5, "Regular User", IF(COUNTIF(Data_cleaning!$A:$A, A101)&gt;1, "Casual User", "One-Time User")))</f>
        <v>One-Time User</v>
      </c>
      <c r="L101">
        <f>YEAR(Table4[[#This Row],[date/timestamp]])</f>
        <v>2025</v>
      </c>
      <c r="M101">
        <f>MONTH(Table4[[#This Row],[date/timestamp]])</f>
        <v>1</v>
      </c>
      <c r="N101" t="str">
        <f>TEXT(Table4[[#This Row],[date/timestamp]], "MMMM")</f>
        <v>January</v>
      </c>
      <c r="O101" t="str">
        <f t="shared" si="9"/>
        <v>Q1</v>
      </c>
    </row>
    <row r="102" spans="1:15" x14ac:dyDescent="0.35">
      <c r="A102" t="s">
        <v>404</v>
      </c>
      <c r="B102" s="3" t="s">
        <v>5752</v>
      </c>
      <c r="C102" s="3">
        <v>5</v>
      </c>
      <c r="D102" s="8">
        <v>45681.391122685185</v>
      </c>
      <c r="E102" s="4" t="s">
        <v>407</v>
      </c>
      <c r="F102" t="s">
        <v>405</v>
      </c>
      <c r="G102" t="str">
        <f t="shared" si="5"/>
        <v>Complete</v>
      </c>
      <c r="H102" t="str">
        <f t="shared" si="6"/>
        <v>Valid</v>
      </c>
      <c r="I102" t="str">
        <f t="shared" si="7"/>
        <v>High(4-5)</v>
      </c>
      <c r="J102" t="str">
        <f t="shared" si="8"/>
        <v>AFMYXQVCEZJR2R5UBP5KTEL7A2BA</v>
      </c>
      <c r="K102" t="str">
        <f>IF(COUNTIF(Data_cleaning!$A:$A, A102)&gt;10, "Power User", IF(COUNTIF(Data_cleaning!$A:$A, A102)&gt;5, "Regular User", IF(COUNTIF(Data_cleaning!$A:$A, A102)&gt;1, "Casual User", "One-Time User")))</f>
        <v>One-Time User</v>
      </c>
      <c r="L102">
        <f>YEAR(Table4[[#This Row],[date/timestamp]])</f>
        <v>2025</v>
      </c>
      <c r="M102">
        <f>MONTH(Table4[[#This Row],[date/timestamp]])</f>
        <v>1</v>
      </c>
      <c r="N102" t="str">
        <f>TEXT(Table4[[#This Row],[date/timestamp]], "MMMM")</f>
        <v>January</v>
      </c>
      <c r="O102" t="str">
        <f t="shared" si="9"/>
        <v>Q1</v>
      </c>
    </row>
    <row r="103" spans="1:15" x14ac:dyDescent="0.35">
      <c r="A103" t="s">
        <v>409</v>
      </c>
      <c r="B103" s="5" t="s">
        <v>5753</v>
      </c>
      <c r="C103" s="5">
        <v>5</v>
      </c>
      <c r="D103" s="9">
        <v>45681.539618055554</v>
      </c>
      <c r="E103" s="6" t="s">
        <v>407</v>
      </c>
      <c r="F103" t="s">
        <v>410</v>
      </c>
      <c r="G103" t="str">
        <f t="shared" si="5"/>
        <v>Complete</v>
      </c>
      <c r="H103" t="str">
        <f t="shared" si="6"/>
        <v>Valid</v>
      </c>
      <c r="I103" t="str">
        <f t="shared" si="7"/>
        <v>High(4-5)</v>
      </c>
      <c r="J103" t="str">
        <f t="shared" si="8"/>
        <v>AHRNLZDL46XD4GXR3HEFC763ANTA</v>
      </c>
      <c r="K103" t="str">
        <f>IF(COUNTIF(Data_cleaning!$A:$A, A103)&gt;10, "Power User", IF(COUNTIF(Data_cleaning!$A:$A, A103)&gt;5, "Regular User", IF(COUNTIF(Data_cleaning!$A:$A, A103)&gt;1, "Casual User", "One-Time User")))</f>
        <v>One-Time User</v>
      </c>
      <c r="L103">
        <f>YEAR(Table4[[#This Row],[date/timestamp]])</f>
        <v>2025</v>
      </c>
      <c r="M103">
        <f>MONTH(Table4[[#This Row],[date/timestamp]])</f>
        <v>1</v>
      </c>
      <c r="N103" t="str">
        <f>TEXT(Table4[[#This Row],[date/timestamp]], "MMMM")</f>
        <v>January</v>
      </c>
      <c r="O103" t="str">
        <f t="shared" si="9"/>
        <v>Q1</v>
      </c>
    </row>
    <row r="104" spans="1:15" x14ac:dyDescent="0.35">
      <c r="A104" t="s">
        <v>413</v>
      </c>
      <c r="B104" s="3" t="s">
        <v>5754</v>
      </c>
      <c r="C104" s="3">
        <v>5</v>
      </c>
      <c r="D104" s="8">
        <v>45681.673564814817</v>
      </c>
      <c r="E104" s="4" t="s">
        <v>407</v>
      </c>
      <c r="F104" t="s">
        <v>414</v>
      </c>
      <c r="G104" t="str">
        <f t="shared" si="5"/>
        <v>Complete</v>
      </c>
      <c r="H104" t="str">
        <f t="shared" si="6"/>
        <v>Valid</v>
      </c>
      <c r="I104" t="str">
        <f t="shared" si="7"/>
        <v>High(4-5)</v>
      </c>
      <c r="J104" t="str">
        <f t="shared" si="8"/>
        <v>AF4SXVKZ3WCFI3MXIJYNALCH2U3Q</v>
      </c>
      <c r="K104" t="str">
        <f>IF(COUNTIF(Data_cleaning!$A:$A, A104)&gt;10, "Power User", IF(COUNTIF(Data_cleaning!$A:$A, A104)&gt;5, "Regular User", IF(COUNTIF(Data_cleaning!$A:$A, A104)&gt;1, "Casual User", "One-Time User")))</f>
        <v>One-Time User</v>
      </c>
      <c r="L104">
        <f>YEAR(Table4[[#This Row],[date/timestamp]])</f>
        <v>2025</v>
      </c>
      <c r="M104">
        <f>MONTH(Table4[[#This Row],[date/timestamp]])</f>
        <v>1</v>
      </c>
      <c r="N104" t="str">
        <f>TEXT(Table4[[#This Row],[date/timestamp]], "MMMM")</f>
        <v>January</v>
      </c>
      <c r="O104" t="str">
        <f t="shared" si="9"/>
        <v>Q1</v>
      </c>
    </row>
    <row r="105" spans="1:15" x14ac:dyDescent="0.35">
      <c r="A105" t="s">
        <v>417</v>
      </c>
      <c r="B105" s="5" t="s">
        <v>5755</v>
      </c>
      <c r="C105" s="5">
        <v>4</v>
      </c>
      <c r="D105" s="9">
        <v>45682.181597222225</v>
      </c>
      <c r="E105" s="6" t="s">
        <v>407</v>
      </c>
      <c r="F105" t="s">
        <v>418</v>
      </c>
      <c r="G105" t="str">
        <f t="shared" si="5"/>
        <v>Complete</v>
      </c>
      <c r="H105" t="str">
        <f t="shared" si="6"/>
        <v>Valid</v>
      </c>
      <c r="I105" t="str">
        <f t="shared" si="7"/>
        <v>High(4-5)</v>
      </c>
      <c r="J105" t="str">
        <f t="shared" si="8"/>
        <v>AHDFBHEMZCZ2G4TD3MFEFY6LKYYQ</v>
      </c>
      <c r="K105" t="str">
        <f>IF(COUNTIF(Data_cleaning!$A:$A, A105)&gt;10, "Power User", IF(COUNTIF(Data_cleaning!$A:$A, A105)&gt;5, "Regular User", IF(COUNTIF(Data_cleaning!$A:$A, A105)&gt;1, "Casual User", "One-Time User")))</f>
        <v>One-Time User</v>
      </c>
      <c r="L105">
        <f>YEAR(Table4[[#This Row],[date/timestamp]])</f>
        <v>2025</v>
      </c>
      <c r="M105">
        <f>MONTH(Table4[[#This Row],[date/timestamp]])</f>
        <v>1</v>
      </c>
      <c r="N105" t="str">
        <f>TEXT(Table4[[#This Row],[date/timestamp]], "MMMM")</f>
        <v>January</v>
      </c>
      <c r="O105" t="str">
        <f t="shared" si="9"/>
        <v>Q1</v>
      </c>
    </row>
    <row r="106" spans="1:15" x14ac:dyDescent="0.35">
      <c r="A106" t="s">
        <v>421</v>
      </c>
      <c r="B106" s="3" t="s">
        <v>5756</v>
      </c>
      <c r="C106" s="3">
        <v>5</v>
      </c>
      <c r="D106" s="8">
        <v>45682.671712962961</v>
      </c>
      <c r="E106" s="4" t="s">
        <v>407</v>
      </c>
      <c r="F106" t="s">
        <v>422</v>
      </c>
      <c r="G106" t="str">
        <f t="shared" si="5"/>
        <v>Complete</v>
      </c>
      <c r="H106" t="str">
        <f t="shared" si="6"/>
        <v>Valid</v>
      </c>
      <c r="I106" t="str">
        <f t="shared" si="7"/>
        <v>High(4-5)</v>
      </c>
      <c r="J106" t="str">
        <f t="shared" si="8"/>
        <v>AHMQFRSYKYFEPSIPW2NH3EJ3GLWA</v>
      </c>
      <c r="K106" t="str">
        <f>IF(COUNTIF(Data_cleaning!$A:$A, A106)&gt;10, "Power User", IF(COUNTIF(Data_cleaning!$A:$A, A106)&gt;5, "Regular User", IF(COUNTIF(Data_cleaning!$A:$A, A106)&gt;1, "Casual User", "One-Time User")))</f>
        <v>One-Time User</v>
      </c>
      <c r="L106">
        <f>YEAR(Table4[[#This Row],[date/timestamp]])</f>
        <v>2025</v>
      </c>
      <c r="M106">
        <f>MONTH(Table4[[#This Row],[date/timestamp]])</f>
        <v>1</v>
      </c>
      <c r="N106" t="str">
        <f>TEXT(Table4[[#This Row],[date/timestamp]], "MMMM")</f>
        <v>January</v>
      </c>
      <c r="O106" t="str">
        <f t="shared" si="9"/>
        <v>Q1</v>
      </c>
    </row>
    <row r="107" spans="1:15" x14ac:dyDescent="0.35">
      <c r="A107" t="s">
        <v>425</v>
      </c>
      <c r="B107" s="5" t="s">
        <v>5757</v>
      </c>
      <c r="C107" s="5">
        <v>5</v>
      </c>
      <c r="D107" s="9">
        <v>45682.865185185183</v>
      </c>
      <c r="E107" s="6" t="s">
        <v>407</v>
      </c>
      <c r="F107" t="s">
        <v>426</v>
      </c>
      <c r="G107" t="str">
        <f t="shared" si="5"/>
        <v>Complete</v>
      </c>
      <c r="H107" t="str">
        <f t="shared" si="6"/>
        <v>Valid</v>
      </c>
      <c r="I107" t="str">
        <f t="shared" si="7"/>
        <v>High(4-5)</v>
      </c>
      <c r="J107" t="str">
        <f t="shared" si="8"/>
        <v>AHPLRXCIHCYZPKSM5HYTTOYL6V7Q</v>
      </c>
      <c r="K107" t="str">
        <f>IF(COUNTIF(Data_cleaning!$A:$A, A107)&gt;10, "Power User", IF(COUNTIF(Data_cleaning!$A:$A, A107)&gt;5, "Regular User", IF(COUNTIF(Data_cleaning!$A:$A, A107)&gt;1, "Casual User", "One-Time User")))</f>
        <v>One-Time User</v>
      </c>
      <c r="L107">
        <f>YEAR(Table4[[#This Row],[date/timestamp]])</f>
        <v>2025</v>
      </c>
      <c r="M107">
        <f>MONTH(Table4[[#This Row],[date/timestamp]])</f>
        <v>1</v>
      </c>
      <c r="N107" t="str">
        <f>TEXT(Table4[[#This Row],[date/timestamp]], "MMMM")</f>
        <v>January</v>
      </c>
      <c r="O107" t="str">
        <f t="shared" si="9"/>
        <v>Q1</v>
      </c>
    </row>
    <row r="108" spans="1:15" x14ac:dyDescent="0.35">
      <c r="A108" t="s">
        <v>429</v>
      </c>
      <c r="B108" s="3" t="s">
        <v>5758</v>
      </c>
      <c r="C108" s="3">
        <v>5</v>
      </c>
      <c r="D108" s="8">
        <v>45682.944004629629</v>
      </c>
      <c r="E108" s="4" t="s">
        <v>407</v>
      </c>
      <c r="F108" t="s">
        <v>430</v>
      </c>
      <c r="G108" t="str">
        <f t="shared" si="5"/>
        <v>Complete</v>
      </c>
      <c r="H108" t="str">
        <f t="shared" si="6"/>
        <v>Valid</v>
      </c>
      <c r="I108" t="str">
        <f t="shared" si="7"/>
        <v>High(4-5)</v>
      </c>
      <c r="J108" t="str">
        <f t="shared" si="8"/>
        <v>AGYB7CN5HNHGJTEPUXXRLOAIUCVA</v>
      </c>
      <c r="K108" t="str">
        <f>IF(COUNTIF(Data_cleaning!$A:$A, A108)&gt;10, "Power User", IF(COUNTIF(Data_cleaning!$A:$A, A108)&gt;5, "Regular User", IF(COUNTIF(Data_cleaning!$A:$A, A108)&gt;1, "Casual User", "One-Time User")))</f>
        <v>One-Time User</v>
      </c>
      <c r="L108">
        <f>YEAR(Table4[[#This Row],[date/timestamp]])</f>
        <v>2025</v>
      </c>
      <c r="M108">
        <f>MONTH(Table4[[#This Row],[date/timestamp]])</f>
        <v>1</v>
      </c>
      <c r="N108" t="str">
        <f>TEXT(Table4[[#This Row],[date/timestamp]], "MMMM")</f>
        <v>January</v>
      </c>
      <c r="O108" t="str">
        <f t="shared" si="9"/>
        <v>Q1</v>
      </c>
    </row>
    <row r="109" spans="1:15" x14ac:dyDescent="0.35">
      <c r="A109" t="s">
        <v>433</v>
      </c>
      <c r="B109" s="5" t="s">
        <v>5759</v>
      </c>
      <c r="C109" s="5">
        <v>5</v>
      </c>
      <c r="D109" s="9">
        <v>45683.376863425925</v>
      </c>
      <c r="E109" s="6" t="s">
        <v>407</v>
      </c>
      <c r="F109" t="s">
        <v>434</v>
      </c>
      <c r="G109" t="str">
        <f t="shared" si="5"/>
        <v>Complete</v>
      </c>
      <c r="H109" t="str">
        <f t="shared" si="6"/>
        <v>Valid</v>
      </c>
      <c r="I109" t="str">
        <f t="shared" si="7"/>
        <v>High(4-5)</v>
      </c>
      <c r="J109" t="str">
        <f t="shared" si="8"/>
        <v>AGRMOZ3Y5ITEXPL5UIYNJT6VKZYA</v>
      </c>
      <c r="K109" t="str">
        <f>IF(COUNTIF(Data_cleaning!$A:$A, A109)&gt;10, "Power User", IF(COUNTIF(Data_cleaning!$A:$A, A109)&gt;5, "Regular User", IF(COUNTIF(Data_cleaning!$A:$A, A109)&gt;1, "Casual User", "One-Time User")))</f>
        <v>One-Time User</v>
      </c>
      <c r="L109">
        <f>YEAR(Table4[[#This Row],[date/timestamp]])</f>
        <v>2025</v>
      </c>
      <c r="M109">
        <f>MONTH(Table4[[#This Row],[date/timestamp]])</f>
        <v>1</v>
      </c>
      <c r="N109" t="str">
        <f>TEXT(Table4[[#This Row],[date/timestamp]], "MMMM")</f>
        <v>January</v>
      </c>
      <c r="O109" t="str">
        <f t="shared" si="9"/>
        <v>Q1</v>
      </c>
    </row>
    <row r="110" spans="1:15" x14ac:dyDescent="0.35">
      <c r="A110" t="s">
        <v>437</v>
      </c>
      <c r="B110" s="3" t="s">
        <v>5760</v>
      </c>
      <c r="C110" s="3">
        <v>5</v>
      </c>
      <c r="D110" s="8">
        <v>45683.705104166664</v>
      </c>
      <c r="E110" s="4" t="s">
        <v>407</v>
      </c>
      <c r="F110" t="s">
        <v>438</v>
      </c>
      <c r="G110" t="str">
        <f t="shared" si="5"/>
        <v>Complete</v>
      </c>
      <c r="H110" t="str">
        <f t="shared" si="6"/>
        <v>Valid</v>
      </c>
      <c r="I110" t="str">
        <f t="shared" si="7"/>
        <v>High(4-5)</v>
      </c>
      <c r="J110" t="str">
        <f t="shared" si="8"/>
        <v>AHD4RX4NEGQ2G5KJTDW3THJ26OPA</v>
      </c>
      <c r="K110" t="str">
        <f>IF(COUNTIF(Data_cleaning!$A:$A, A110)&gt;10, "Power User", IF(COUNTIF(Data_cleaning!$A:$A, A110)&gt;5, "Regular User", IF(COUNTIF(Data_cleaning!$A:$A, A110)&gt;1, "Casual User", "One-Time User")))</f>
        <v>One-Time User</v>
      </c>
      <c r="L110">
        <f>YEAR(Table4[[#This Row],[date/timestamp]])</f>
        <v>2025</v>
      </c>
      <c r="M110">
        <f>MONTH(Table4[[#This Row],[date/timestamp]])</f>
        <v>1</v>
      </c>
      <c r="N110" t="str">
        <f>TEXT(Table4[[#This Row],[date/timestamp]], "MMMM")</f>
        <v>January</v>
      </c>
      <c r="O110" t="str">
        <f t="shared" si="9"/>
        <v>Q1</v>
      </c>
    </row>
    <row r="111" spans="1:15" x14ac:dyDescent="0.35">
      <c r="A111" t="s">
        <v>441</v>
      </c>
      <c r="B111" s="5" t="s">
        <v>5761</v>
      </c>
      <c r="C111" s="5">
        <v>5</v>
      </c>
      <c r="D111" s="9">
        <v>45684.175682870373</v>
      </c>
      <c r="E111" s="6" t="s">
        <v>407</v>
      </c>
      <c r="F111" t="s">
        <v>430</v>
      </c>
      <c r="G111" t="str">
        <f t="shared" si="5"/>
        <v>Complete</v>
      </c>
      <c r="H111" t="str">
        <f t="shared" si="6"/>
        <v>Valid</v>
      </c>
      <c r="I111" t="str">
        <f t="shared" si="7"/>
        <v>High(4-5)</v>
      </c>
      <c r="J111" t="str">
        <f t="shared" si="8"/>
        <v>AF3MMJGX3O4FFBMFBJVA6DOM3USQ</v>
      </c>
      <c r="K111" t="str">
        <f>IF(COUNTIF(Data_cleaning!$A:$A, A111)&gt;10, "Power User", IF(COUNTIF(Data_cleaning!$A:$A, A111)&gt;5, "Regular User", IF(COUNTIF(Data_cleaning!$A:$A, A111)&gt;1, "Casual User", "One-Time User")))</f>
        <v>One-Time User</v>
      </c>
      <c r="L111">
        <f>YEAR(Table4[[#This Row],[date/timestamp]])</f>
        <v>2025</v>
      </c>
      <c r="M111">
        <f>MONTH(Table4[[#This Row],[date/timestamp]])</f>
        <v>1</v>
      </c>
      <c r="N111" t="str">
        <f>TEXT(Table4[[#This Row],[date/timestamp]], "MMMM")</f>
        <v>January</v>
      </c>
      <c r="O111" t="str">
        <f t="shared" si="9"/>
        <v>Q1</v>
      </c>
    </row>
    <row r="112" spans="1:15" x14ac:dyDescent="0.35">
      <c r="A112" t="s">
        <v>444</v>
      </c>
      <c r="B112" s="3" t="s">
        <v>5761</v>
      </c>
      <c r="C112" s="3">
        <v>5</v>
      </c>
      <c r="D112" s="8">
        <v>45684.393379629626</v>
      </c>
      <c r="E112" s="4" t="s">
        <v>407</v>
      </c>
      <c r="F112" t="s">
        <v>445</v>
      </c>
      <c r="G112" t="str">
        <f t="shared" si="5"/>
        <v>Complete</v>
      </c>
      <c r="H112" t="str">
        <f t="shared" si="6"/>
        <v>Valid</v>
      </c>
      <c r="I112" t="str">
        <f t="shared" si="7"/>
        <v>High(4-5)</v>
      </c>
      <c r="J112" t="str">
        <f t="shared" si="8"/>
        <v>AHCDZ43GRDK4VVG2YSPQUG2F2RVA</v>
      </c>
      <c r="K112" t="str">
        <f>IF(COUNTIF(Data_cleaning!$A:$A, A112)&gt;10, "Power User", IF(COUNTIF(Data_cleaning!$A:$A, A112)&gt;5, "Regular User", IF(COUNTIF(Data_cleaning!$A:$A, A112)&gt;1, "Casual User", "One-Time User")))</f>
        <v>One-Time User</v>
      </c>
      <c r="L112">
        <f>YEAR(Table4[[#This Row],[date/timestamp]])</f>
        <v>2025</v>
      </c>
      <c r="M112">
        <f>MONTH(Table4[[#This Row],[date/timestamp]])</f>
        <v>1</v>
      </c>
      <c r="N112" t="str">
        <f>TEXT(Table4[[#This Row],[date/timestamp]], "MMMM")</f>
        <v>January</v>
      </c>
      <c r="O112" t="str">
        <f t="shared" si="9"/>
        <v>Q1</v>
      </c>
    </row>
    <row r="113" spans="1:15" x14ac:dyDescent="0.35">
      <c r="A113" t="s">
        <v>447</v>
      </c>
      <c r="B113" s="5" t="s">
        <v>5761</v>
      </c>
      <c r="C113" s="5">
        <v>5</v>
      </c>
      <c r="D113" s="9">
        <v>45684.571979166663</v>
      </c>
      <c r="E113" s="6" t="s">
        <v>407</v>
      </c>
      <c r="F113" t="s">
        <v>448</v>
      </c>
      <c r="G113" t="str">
        <f t="shared" si="5"/>
        <v>Complete</v>
      </c>
      <c r="H113" t="str">
        <f t="shared" si="6"/>
        <v>Valid</v>
      </c>
      <c r="I113" t="str">
        <f t="shared" si="7"/>
        <v>High(4-5)</v>
      </c>
      <c r="J113" t="str">
        <f t="shared" si="8"/>
        <v>AGR5UVLTXR3UVLTOXAT7TTPJFUUA</v>
      </c>
      <c r="K113" t="str">
        <f>IF(COUNTIF(Data_cleaning!$A:$A, A113)&gt;10, "Power User", IF(COUNTIF(Data_cleaning!$A:$A, A113)&gt;5, "Regular User", IF(COUNTIF(Data_cleaning!$A:$A, A113)&gt;1, "Casual User", "One-Time User")))</f>
        <v>One-Time User</v>
      </c>
      <c r="L113">
        <f>YEAR(Table4[[#This Row],[date/timestamp]])</f>
        <v>2025</v>
      </c>
      <c r="M113">
        <f>MONTH(Table4[[#This Row],[date/timestamp]])</f>
        <v>1</v>
      </c>
      <c r="N113" t="str">
        <f>TEXT(Table4[[#This Row],[date/timestamp]], "MMMM")</f>
        <v>January</v>
      </c>
      <c r="O113" t="str">
        <f t="shared" si="9"/>
        <v>Q1</v>
      </c>
    </row>
    <row r="114" spans="1:15" x14ac:dyDescent="0.35">
      <c r="A114" t="s">
        <v>451</v>
      </c>
      <c r="B114" s="3" t="s">
        <v>5761</v>
      </c>
      <c r="C114" s="3">
        <v>5</v>
      </c>
      <c r="D114" s="8">
        <v>45684.611041666663</v>
      </c>
      <c r="E114" s="4" t="s">
        <v>407</v>
      </c>
      <c r="F114" t="s">
        <v>452</v>
      </c>
      <c r="G114" t="str">
        <f t="shared" si="5"/>
        <v>Complete</v>
      </c>
      <c r="H114" t="str">
        <f t="shared" si="6"/>
        <v>Valid</v>
      </c>
      <c r="I114" t="str">
        <f t="shared" si="7"/>
        <v>High(4-5)</v>
      </c>
      <c r="J114" t="str">
        <f t="shared" si="8"/>
        <v>AF4UWMBPQRY2STYZYXXZ7EF4QLEA</v>
      </c>
      <c r="K114" t="str">
        <f>IF(COUNTIF(Data_cleaning!$A:$A, A114)&gt;10, "Power User", IF(COUNTIF(Data_cleaning!$A:$A, A114)&gt;5, "Regular User", IF(COUNTIF(Data_cleaning!$A:$A, A114)&gt;1, "Casual User", "One-Time User")))</f>
        <v>One-Time User</v>
      </c>
      <c r="L114">
        <f>YEAR(Table4[[#This Row],[date/timestamp]])</f>
        <v>2025</v>
      </c>
      <c r="M114">
        <f>MONTH(Table4[[#This Row],[date/timestamp]])</f>
        <v>1</v>
      </c>
      <c r="N114" t="str">
        <f>TEXT(Table4[[#This Row],[date/timestamp]], "MMMM")</f>
        <v>January</v>
      </c>
      <c r="O114" t="str">
        <f t="shared" si="9"/>
        <v>Q1</v>
      </c>
    </row>
    <row r="115" spans="1:15" x14ac:dyDescent="0.35">
      <c r="A115" t="s">
        <v>455</v>
      </c>
      <c r="B115" s="5" t="s">
        <v>5761</v>
      </c>
      <c r="C115" s="5">
        <v>5</v>
      </c>
      <c r="D115" s="9">
        <v>45684.648726851854</v>
      </c>
      <c r="E115" s="6" t="s">
        <v>407</v>
      </c>
      <c r="F115" t="s">
        <v>456</v>
      </c>
      <c r="G115" t="str">
        <f t="shared" si="5"/>
        <v>Complete</v>
      </c>
      <c r="H115" t="str">
        <f t="shared" si="6"/>
        <v>Valid</v>
      </c>
      <c r="I115" t="str">
        <f t="shared" si="7"/>
        <v>High(4-5)</v>
      </c>
      <c r="J115" t="str">
        <f t="shared" si="8"/>
        <v>AFKM5YFNXUUWXMG7576FWWKAERGA</v>
      </c>
      <c r="K115" t="str">
        <f>IF(COUNTIF(Data_cleaning!$A:$A, A115)&gt;10, "Power User", IF(COUNTIF(Data_cleaning!$A:$A, A115)&gt;5, "Regular User", IF(COUNTIF(Data_cleaning!$A:$A, A115)&gt;1, "Casual User", "One-Time User")))</f>
        <v>One-Time User</v>
      </c>
      <c r="L115">
        <f>YEAR(Table4[[#This Row],[date/timestamp]])</f>
        <v>2025</v>
      </c>
      <c r="M115">
        <f>MONTH(Table4[[#This Row],[date/timestamp]])</f>
        <v>1</v>
      </c>
      <c r="N115" t="str">
        <f>TEXT(Table4[[#This Row],[date/timestamp]], "MMMM")</f>
        <v>January</v>
      </c>
      <c r="O115" t="str">
        <f t="shared" si="9"/>
        <v>Q1</v>
      </c>
    </row>
    <row r="116" spans="1:15" x14ac:dyDescent="0.35">
      <c r="A116" t="s">
        <v>459</v>
      </c>
      <c r="B116" s="3" t="s">
        <v>5761</v>
      </c>
      <c r="C116" s="3">
        <v>5</v>
      </c>
      <c r="D116" s="8">
        <v>45684.715891203705</v>
      </c>
      <c r="E116" s="4" t="s">
        <v>407</v>
      </c>
      <c r="F116" t="s">
        <v>460</v>
      </c>
      <c r="G116" t="str">
        <f t="shared" si="5"/>
        <v>Complete</v>
      </c>
      <c r="H116" t="str">
        <f t="shared" si="6"/>
        <v>Valid</v>
      </c>
      <c r="I116" t="str">
        <f t="shared" si="7"/>
        <v>High(4-5)</v>
      </c>
      <c r="J116" t="str">
        <f t="shared" si="8"/>
        <v>AGEGD5JR5BHJBU76TYNRPS2OEJPQ</v>
      </c>
      <c r="K116" t="str">
        <f>IF(COUNTIF(Data_cleaning!$A:$A, A116)&gt;10, "Power User", IF(COUNTIF(Data_cleaning!$A:$A, A116)&gt;5, "Regular User", IF(COUNTIF(Data_cleaning!$A:$A, A116)&gt;1, "Casual User", "One-Time User")))</f>
        <v>One-Time User</v>
      </c>
      <c r="L116">
        <f>YEAR(Table4[[#This Row],[date/timestamp]])</f>
        <v>2025</v>
      </c>
      <c r="M116">
        <f>MONTH(Table4[[#This Row],[date/timestamp]])</f>
        <v>1</v>
      </c>
      <c r="N116" t="str">
        <f>TEXT(Table4[[#This Row],[date/timestamp]], "MMMM")</f>
        <v>January</v>
      </c>
      <c r="O116" t="str">
        <f t="shared" si="9"/>
        <v>Q1</v>
      </c>
    </row>
    <row r="117" spans="1:15" x14ac:dyDescent="0.35">
      <c r="A117" t="s">
        <v>463</v>
      </c>
      <c r="B117" s="5" t="s">
        <v>5767</v>
      </c>
      <c r="C117" s="5">
        <v>5</v>
      </c>
      <c r="D117" s="9">
        <v>45684.780138888891</v>
      </c>
      <c r="E117" s="6" t="s">
        <v>407</v>
      </c>
      <c r="F117" t="s">
        <v>464</v>
      </c>
      <c r="G117" t="str">
        <f t="shared" si="5"/>
        <v>Complete</v>
      </c>
      <c r="H117" t="str">
        <f t="shared" si="6"/>
        <v>Valid</v>
      </c>
      <c r="I117" t="str">
        <f t="shared" si="7"/>
        <v>High(4-5)</v>
      </c>
      <c r="J117" t="str">
        <f t="shared" si="8"/>
        <v>AF2OG2YLZG4XIIPVU2HHFONRF6FQ</v>
      </c>
      <c r="K117" t="str">
        <f>IF(COUNTIF(Data_cleaning!$A:$A, A117)&gt;10, "Power User", IF(COUNTIF(Data_cleaning!$A:$A, A117)&gt;5, "Regular User", IF(COUNTIF(Data_cleaning!$A:$A, A117)&gt;1, "Casual User", "One-Time User")))</f>
        <v>One-Time User</v>
      </c>
      <c r="L117">
        <f>YEAR(Table4[[#This Row],[date/timestamp]])</f>
        <v>2025</v>
      </c>
      <c r="M117">
        <f>MONTH(Table4[[#This Row],[date/timestamp]])</f>
        <v>1</v>
      </c>
      <c r="N117" t="str">
        <f>TEXT(Table4[[#This Row],[date/timestamp]], "MMMM")</f>
        <v>January</v>
      </c>
      <c r="O117" t="str">
        <f t="shared" si="9"/>
        <v>Q1</v>
      </c>
    </row>
    <row r="118" spans="1:15" x14ac:dyDescent="0.35">
      <c r="A118" t="s">
        <v>467</v>
      </c>
      <c r="B118" s="3" t="s">
        <v>5768</v>
      </c>
      <c r="C118" s="3">
        <v>5</v>
      </c>
      <c r="D118" s="8">
        <v>45684.879467592589</v>
      </c>
      <c r="E118" s="4" t="s">
        <v>407</v>
      </c>
      <c r="F118" t="s">
        <v>468</v>
      </c>
      <c r="G118" t="str">
        <f t="shared" si="5"/>
        <v>Complete</v>
      </c>
      <c r="H118" t="str">
        <f t="shared" si="6"/>
        <v>Valid</v>
      </c>
      <c r="I118" t="str">
        <f t="shared" si="7"/>
        <v>High(4-5)</v>
      </c>
      <c r="J118" t="str">
        <f t="shared" si="8"/>
        <v>AHA7MBUQDFIUH5NP534UIGJMCXRQ</v>
      </c>
      <c r="K118" t="str">
        <f>IF(COUNTIF(Data_cleaning!$A:$A, A118)&gt;10, "Power User", IF(COUNTIF(Data_cleaning!$A:$A, A118)&gt;5, "Regular User", IF(COUNTIF(Data_cleaning!$A:$A, A118)&gt;1, "Casual User", "One-Time User")))</f>
        <v>One-Time User</v>
      </c>
      <c r="L118">
        <f>YEAR(Table4[[#This Row],[date/timestamp]])</f>
        <v>2025</v>
      </c>
      <c r="M118">
        <f>MONTH(Table4[[#This Row],[date/timestamp]])</f>
        <v>1</v>
      </c>
      <c r="N118" t="str">
        <f>TEXT(Table4[[#This Row],[date/timestamp]], "MMMM")</f>
        <v>January</v>
      </c>
      <c r="O118" t="str">
        <f t="shared" si="9"/>
        <v>Q1</v>
      </c>
    </row>
    <row r="119" spans="1:15" x14ac:dyDescent="0.35">
      <c r="A119" t="s">
        <v>471</v>
      </c>
      <c r="B119" s="5" t="s">
        <v>5769</v>
      </c>
      <c r="C119" s="5">
        <v>5</v>
      </c>
      <c r="D119" s="9">
        <v>45684.960335648146</v>
      </c>
      <c r="E119" s="6" t="s">
        <v>407</v>
      </c>
      <c r="F119" t="s">
        <v>472</v>
      </c>
      <c r="G119" t="str">
        <f t="shared" si="5"/>
        <v>Complete</v>
      </c>
      <c r="H119" t="str">
        <f t="shared" si="6"/>
        <v>Valid</v>
      </c>
      <c r="I119" t="str">
        <f t="shared" si="7"/>
        <v>High(4-5)</v>
      </c>
      <c r="J119" t="str">
        <f t="shared" si="8"/>
        <v>AHWFPN6PPZ4ZYUSX4SWBJARGZO2A</v>
      </c>
      <c r="K119" t="str">
        <f>IF(COUNTIF(Data_cleaning!$A:$A, A119)&gt;10, "Power User", IF(COUNTIF(Data_cleaning!$A:$A, A119)&gt;5, "Regular User", IF(COUNTIF(Data_cleaning!$A:$A, A119)&gt;1, "Casual User", "One-Time User")))</f>
        <v>One-Time User</v>
      </c>
      <c r="L119">
        <f>YEAR(Table4[[#This Row],[date/timestamp]])</f>
        <v>2025</v>
      </c>
      <c r="M119">
        <f>MONTH(Table4[[#This Row],[date/timestamp]])</f>
        <v>1</v>
      </c>
      <c r="N119" t="str">
        <f>TEXT(Table4[[#This Row],[date/timestamp]], "MMMM")</f>
        <v>January</v>
      </c>
      <c r="O119" t="str">
        <f t="shared" si="9"/>
        <v>Q1</v>
      </c>
    </row>
    <row r="120" spans="1:15" x14ac:dyDescent="0.35">
      <c r="A120" t="s">
        <v>475</v>
      </c>
      <c r="B120" s="3" t="s">
        <v>5770</v>
      </c>
      <c r="C120" s="3">
        <v>5</v>
      </c>
      <c r="D120" s="8">
        <v>45685.01253472222</v>
      </c>
      <c r="E120" s="4" t="s">
        <v>407</v>
      </c>
      <c r="F120" t="s">
        <v>476</v>
      </c>
      <c r="G120" t="str">
        <f t="shared" si="5"/>
        <v>Complete</v>
      </c>
      <c r="H120" t="str">
        <f t="shared" si="6"/>
        <v>Valid</v>
      </c>
      <c r="I120" t="str">
        <f t="shared" si="7"/>
        <v>High(4-5)</v>
      </c>
      <c r="J120" t="str">
        <f t="shared" si="8"/>
        <v>AHCKACFQHPP4VYO6KQSDONCSSYXQ</v>
      </c>
      <c r="K120" t="str">
        <f>IF(COUNTIF(Data_cleaning!$A:$A, A120)&gt;10, "Power User", IF(COUNTIF(Data_cleaning!$A:$A, A120)&gt;5, "Regular User", IF(COUNTIF(Data_cleaning!$A:$A, A120)&gt;1, "Casual User", "One-Time User")))</f>
        <v>One-Time User</v>
      </c>
      <c r="L120">
        <f>YEAR(Table4[[#This Row],[date/timestamp]])</f>
        <v>2025</v>
      </c>
      <c r="M120">
        <f>MONTH(Table4[[#This Row],[date/timestamp]])</f>
        <v>1</v>
      </c>
      <c r="N120" t="str">
        <f>TEXT(Table4[[#This Row],[date/timestamp]], "MMMM")</f>
        <v>January</v>
      </c>
      <c r="O120" t="str">
        <f t="shared" si="9"/>
        <v>Q1</v>
      </c>
    </row>
    <row r="121" spans="1:15" x14ac:dyDescent="0.35">
      <c r="A121" t="s">
        <v>479</v>
      </c>
      <c r="B121" s="5" t="s">
        <v>5771</v>
      </c>
      <c r="C121" s="5">
        <v>5</v>
      </c>
      <c r="D121" s="9">
        <v>45685.111539351848</v>
      </c>
      <c r="E121" s="6" t="s">
        <v>407</v>
      </c>
      <c r="F121" t="s">
        <v>480</v>
      </c>
      <c r="G121" t="str">
        <f t="shared" si="5"/>
        <v>Complete</v>
      </c>
      <c r="H121" t="str">
        <f t="shared" si="6"/>
        <v>Valid</v>
      </c>
      <c r="I121" t="str">
        <f t="shared" si="7"/>
        <v>High(4-5)</v>
      </c>
      <c r="J121" t="str">
        <f t="shared" si="8"/>
        <v>AH7LO2H52OKQ5KVHSAMZSMTL2YRA</v>
      </c>
      <c r="K121" t="str">
        <f>IF(COUNTIF(Data_cleaning!$A:$A, A121)&gt;10, "Power User", IF(COUNTIF(Data_cleaning!$A:$A, A121)&gt;5, "Regular User", IF(COUNTIF(Data_cleaning!$A:$A, A121)&gt;1, "Casual User", "One-Time User")))</f>
        <v>One-Time User</v>
      </c>
      <c r="L121">
        <f>YEAR(Table4[[#This Row],[date/timestamp]])</f>
        <v>2025</v>
      </c>
      <c r="M121">
        <f>MONTH(Table4[[#This Row],[date/timestamp]])</f>
        <v>1</v>
      </c>
      <c r="N121" t="str">
        <f>TEXT(Table4[[#This Row],[date/timestamp]], "MMMM")</f>
        <v>January</v>
      </c>
      <c r="O121" t="str">
        <f t="shared" si="9"/>
        <v>Q1</v>
      </c>
    </row>
    <row r="122" spans="1:15" x14ac:dyDescent="0.35">
      <c r="A122" t="s">
        <v>483</v>
      </c>
      <c r="B122" s="3" t="s">
        <v>5772</v>
      </c>
      <c r="C122" s="3">
        <v>5</v>
      </c>
      <c r="D122" s="8">
        <v>45685.175127314818</v>
      </c>
      <c r="E122" s="4" t="s">
        <v>407</v>
      </c>
      <c r="F122" t="s">
        <v>484</v>
      </c>
      <c r="G122" t="str">
        <f t="shared" si="5"/>
        <v>Complete</v>
      </c>
      <c r="H122" t="str">
        <f t="shared" si="6"/>
        <v>Valid</v>
      </c>
      <c r="I122" t="str">
        <f t="shared" si="7"/>
        <v>High(4-5)</v>
      </c>
      <c r="J122" t="str">
        <f t="shared" si="8"/>
        <v>AH3VKH3ANQ7CLNYYNSWIXHQP6ROA</v>
      </c>
      <c r="K122" t="str">
        <f>IF(COUNTIF(Data_cleaning!$A:$A, A122)&gt;10, "Power User", IF(COUNTIF(Data_cleaning!$A:$A, A122)&gt;5, "Regular User", IF(COUNTIF(Data_cleaning!$A:$A, A122)&gt;1, "Casual User", "One-Time User")))</f>
        <v>One-Time User</v>
      </c>
      <c r="L122">
        <f>YEAR(Table4[[#This Row],[date/timestamp]])</f>
        <v>2025</v>
      </c>
      <c r="M122">
        <f>MONTH(Table4[[#This Row],[date/timestamp]])</f>
        <v>1</v>
      </c>
      <c r="N122" t="str">
        <f>TEXT(Table4[[#This Row],[date/timestamp]], "MMMM")</f>
        <v>January</v>
      </c>
      <c r="O122" t="str">
        <f t="shared" si="9"/>
        <v>Q1</v>
      </c>
    </row>
    <row r="123" spans="1:15" x14ac:dyDescent="0.35">
      <c r="A123" t="s">
        <v>487</v>
      </c>
      <c r="B123" s="5" t="s">
        <v>5773</v>
      </c>
      <c r="C123" s="5">
        <v>5</v>
      </c>
      <c r="D123" s="9">
        <v>45685.518263888887</v>
      </c>
      <c r="E123" s="6" t="s">
        <v>407</v>
      </c>
      <c r="F123" t="s">
        <v>488</v>
      </c>
      <c r="G123" t="str">
        <f t="shared" si="5"/>
        <v>Complete</v>
      </c>
      <c r="H123" t="str">
        <f t="shared" si="6"/>
        <v>Valid</v>
      </c>
      <c r="I123" t="str">
        <f t="shared" si="7"/>
        <v>High(4-5)</v>
      </c>
      <c r="J123" t="str">
        <f t="shared" si="8"/>
        <v>AHOEUCRTFVGST4EYT3XEL554L2TA</v>
      </c>
      <c r="K123" t="str">
        <f>IF(COUNTIF(Data_cleaning!$A:$A, A123)&gt;10, "Power User", IF(COUNTIF(Data_cleaning!$A:$A, A123)&gt;5, "Regular User", IF(COUNTIF(Data_cleaning!$A:$A, A123)&gt;1, "Casual User", "One-Time User")))</f>
        <v>One-Time User</v>
      </c>
      <c r="L123">
        <f>YEAR(Table4[[#This Row],[date/timestamp]])</f>
        <v>2025</v>
      </c>
      <c r="M123">
        <f>MONTH(Table4[[#This Row],[date/timestamp]])</f>
        <v>1</v>
      </c>
      <c r="N123" t="str">
        <f>TEXT(Table4[[#This Row],[date/timestamp]], "MMMM")</f>
        <v>January</v>
      </c>
      <c r="O123" t="str">
        <f t="shared" si="9"/>
        <v>Q1</v>
      </c>
    </row>
    <row r="124" spans="1:15" x14ac:dyDescent="0.35">
      <c r="A124" t="s">
        <v>491</v>
      </c>
      <c r="B124" s="3" t="s">
        <v>5774</v>
      </c>
      <c r="C124" s="3">
        <v>5</v>
      </c>
      <c r="D124" s="8">
        <v>45685.570972222224</v>
      </c>
      <c r="E124" s="4" t="s">
        <v>407</v>
      </c>
      <c r="F124" t="s">
        <v>492</v>
      </c>
      <c r="G124" t="str">
        <f t="shared" si="5"/>
        <v>Complete</v>
      </c>
      <c r="H124" t="str">
        <f t="shared" si="6"/>
        <v>Valid</v>
      </c>
      <c r="I124" t="str">
        <f t="shared" si="7"/>
        <v>High(4-5)</v>
      </c>
      <c r="J124" t="str">
        <f t="shared" si="8"/>
        <v>AECMENL3C235K6IMTYPYGMZRNQSA</v>
      </c>
      <c r="K124" t="str">
        <f>IF(COUNTIF(Data_cleaning!$A:$A, A124)&gt;10, "Power User", IF(COUNTIF(Data_cleaning!$A:$A, A124)&gt;5, "Regular User", IF(COUNTIF(Data_cleaning!$A:$A, A124)&gt;1, "Casual User", "One-Time User")))</f>
        <v>One-Time User</v>
      </c>
      <c r="L124">
        <f>YEAR(Table4[[#This Row],[date/timestamp]])</f>
        <v>2025</v>
      </c>
      <c r="M124">
        <f>MONTH(Table4[[#This Row],[date/timestamp]])</f>
        <v>1</v>
      </c>
      <c r="N124" t="str">
        <f>TEXT(Table4[[#This Row],[date/timestamp]], "MMMM")</f>
        <v>January</v>
      </c>
      <c r="O124" t="str">
        <f t="shared" si="9"/>
        <v>Q1</v>
      </c>
    </row>
    <row r="125" spans="1:15" x14ac:dyDescent="0.35">
      <c r="A125" t="s">
        <v>495</v>
      </c>
      <c r="B125" s="5" t="s">
        <v>5775</v>
      </c>
      <c r="C125" s="5">
        <v>4</v>
      </c>
      <c r="D125" s="9">
        <v>45685.643472222226</v>
      </c>
      <c r="E125" s="6" t="s">
        <v>407</v>
      </c>
      <c r="F125" t="s">
        <v>496</v>
      </c>
      <c r="G125" t="str">
        <f t="shared" si="5"/>
        <v>Complete</v>
      </c>
      <c r="H125" t="str">
        <f t="shared" si="6"/>
        <v>Valid</v>
      </c>
      <c r="I125" t="str">
        <f t="shared" si="7"/>
        <v>High(4-5)</v>
      </c>
      <c r="J125" t="str">
        <f t="shared" si="8"/>
        <v>AF5QRFL57S7C6HBLZIFUJ4CTYLIQ</v>
      </c>
      <c r="K125" t="str">
        <f>IF(COUNTIF(Data_cleaning!$A:$A, A125)&gt;10, "Power User", IF(COUNTIF(Data_cleaning!$A:$A, A125)&gt;5, "Regular User", IF(COUNTIF(Data_cleaning!$A:$A, A125)&gt;1, "Casual User", "One-Time User")))</f>
        <v>One-Time User</v>
      </c>
      <c r="L125">
        <f>YEAR(Table4[[#This Row],[date/timestamp]])</f>
        <v>2025</v>
      </c>
      <c r="M125">
        <f>MONTH(Table4[[#This Row],[date/timestamp]])</f>
        <v>1</v>
      </c>
      <c r="N125" t="str">
        <f>TEXT(Table4[[#This Row],[date/timestamp]], "MMMM")</f>
        <v>January</v>
      </c>
      <c r="O125" t="str">
        <f t="shared" si="9"/>
        <v>Q1</v>
      </c>
    </row>
    <row r="126" spans="1:15" x14ac:dyDescent="0.35">
      <c r="A126" t="s">
        <v>499</v>
      </c>
      <c r="B126" s="3" t="s">
        <v>5776</v>
      </c>
      <c r="C126" s="3">
        <v>5</v>
      </c>
      <c r="D126" s="8">
        <v>45685.72997685185</v>
      </c>
      <c r="E126" s="4" t="s">
        <v>407</v>
      </c>
      <c r="F126" t="s">
        <v>500</v>
      </c>
      <c r="G126" t="str">
        <f t="shared" si="5"/>
        <v>Complete</v>
      </c>
      <c r="H126" t="str">
        <f t="shared" si="6"/>
        <v>Valid</v>
      </c>
      <c r="I126" t="str">
        <f t="shared" si="7"/>
        <v>High(4-5)</v>
      </c>
      <c r="J126" t="str">
        <f t="shared" si="8"/>
        <v>AFIBEWL6FNQ3UCL7WTZMUNNBLIOA</v>
      </c>
      <c r="K126" t="str">
        <f>IF(COUNTIF(Data_cleaning!$A:$A, A126)&gt;10, "Power User", IF(COUNTIF(Data_cleaning!$A:$A, A126)&gt;5, "Regular User", IF(COUNTIF(Data_cleaning!$A:$A, A126)&gt;1, "Casual User", "One-Time User")))</f>
        <v>One-Time User</v>
      </c>
      <c r="L126">
        <f>YEAR(Table4[[#This Row],[date/timestamp]])</f>
        <v>2025</v>
      </c>
      <c r="M126">
        <f>MONTH(Table4[[#This Row],[date/timestamp]])</f>
        <v>1</v>
      </c>
      <c r="N126" t="str">
        <f>TEXT(Table4[[#This Row],[date/timestamp]], "MMMM")</f>
        <v>January</v>
      </c>
      <c r="O126" t="str">
        <f t="shared" si="9"/>
        <v>Q1</v>
      </c>
    </row>
    <row r="127" spans="1:15" x14ac:dyDescent="0.35">
      <c r="A127" t="s">
        <v>503</v>
      </c>
      <c r="B127" s="5" t="s">
        <v>5777</v>
      </c>
      <c r="C127" s="5">
        <v>5</v>
      </c>
      <c r="D127" s="9">
        <v>45685.732824074075</v>
      </c>
      <c r="E127" s="6" t="s">
        <v>407</v>
      </c>
      <c r="F127" t="s">
        <v>504</v>
      </c>
      <c r="G127" t="str">
        <f t="shared" si="5"/>
        <v>Complete</v>
      </c>
      <c r="H127" t="str">
        <f t="shared" si="6"/>
        <v>Valid</v>
      </c>
      <c r="I127" t="str">
        <f t="shared" si="7"/>
        <v>High(4-5)</v>
      </c>
      <c r="J127" t="str">
        <f t="shared" si="8"/>
        <v>AEMZF3E2EVEYBTNE5UMF5KY47SAQ</v>
      </c>
      <c r="K127" t="str">
        <f>IF(COUNTIF(Data_cleaning!$A:$A, A127)&gt;10, "Power User", IF(COUNTIF(Data_cleaning!$A:$A, A127)&gt;5, "Regular User", IF(COUNTIF(Data_cleaning!$A:$A, A127)&gt;1, "Casual User", "One-Time User")))</f>
        <v>One-Time User</v>
      </c>
      <c r="L127">
        <f>YEAR(Table4[[#This Row],[date/timestamp]])</f>
        <v>2025</v>
      </c>
      <c r="M127">
        <f>MONTH(Table4[[#This Row],[date/timestamp]])</f>
        <v>1</v>
      </c>
      <c r="N127" t="str">
        <f>TEXT(Table4[[#This Row],[date/timestamp]], "MMMM")</f>
        <v>January</v>
      </c>
      <c r="O127" t="str">
        <f t="shared" si="9"/>
        <v>Q1</v>
      </c>
    </row>
    <row r="128" spans="1:15" x14ac:dyDescent="0.35">
      <c r="A128" t="s">
        <v>507</v>
      </c>
      <c r="B128" s="3" t="s">
        <v>5778</v>
      </c>
      <c r="C128" s="3">
        <v>3</v>
      </c>
      <c r="D128" s="8">
        <v>45686.172951388886</v>
      </c>
      <c r="E128" s="4" t="s">
        <v>407</v>
      </c>
      <c r="F128" t="s">
        <v>508</v>
      </c>
      <c r="G128" t="str">
        <f t="shared" si="5"/>
        <v>Complete</v>
      </c>
      <c r="H128" t="str">
        <f t="shared" si="6"/>
        <v>Valid</v>
      </c>
      <c r="I128" t="str">
        <f t="shared" si="7"/>
        <v>Medium(3)</v>
      </c>
      <c r="J128" t="str">
        <f t="shared" si="8"/>
        <v>AFFK6IFRLIUVZEMSVLO44PD77Q2A</v>
      </c>
      <c r="K128" t="str">
        <f>IF(COUNTIF(Data_cleaning!$A:$A, A128)&gt;10, "Power User", IF(COUNTIF(Data_cleaning!$A:$A, A128)&gt;5, "Regular User", IF(COUNTIF(Data_cleaning!$A:$A, A128)&gt;1, "Casual User", "One-Time User")))</f>
        <v>One-Time User</v>
      </c>
      <c r="L128">
        <f>YEAR(Table4[[#This Row],[date/timestamp]])</f>
        <v>2025</v>
      </c>
      <c r="M128">
        <f>MONTH(Table4[[#This Row],[date/timestamp]])</f>
        <v>1</v>
      </c>
      <c r="N128" t="str">
        <f>TEXT(Table4[[#This Row],[date/timestamp]], "MMMM")</f>
        <v>January</v>
      </c>
      <c r="O128" t="str">
        <f t="shared" si="9"/>
        <v>Q1</v>
      </c>
    </row>
    <row r="129" spans="1:15" x14ac:dyDescent="0.35">
      <c r="A129" t="s">
        <v>511</v>
      </c>
      <c r="B129" s="5" t="s">
        <v>5779</v>
      </c>
      <c r="C129" s="5">
        <v>5</v>
      </c>
      <c r="D129" s="9">
        <v>45686.283668981479</v>
      </c>
      <c r="E129" s="6" t="s">
        <v>407</v>
      </c>
      <c r="F129" t="s">
        <v>512</v>
      </c>
      <c r="G129" t="str">
        <f t="shared" si="5"/>
        <v>Complete</v>
      </c>
      <c r="H129" t="str">
        <f t="shared" si="6"/>
        <v>Valid</v>
      </c>
      <c r="I129" t="str">
        <f t="shared" si="7"/>
        <v>High(4-5)</v>
      </c>
      <c r="J129" t="str">
        <f t="shared" si="8"/>
        <v>AFKOIY3FU35JIR3JBO4WOZZRXPFQ</v>
      </c>
      <c r="K129" t="str">
        <f>IF(COUNTIF(Data_cleaning!$A:$A, A129)&gt;10, "Power User", IF(COUNTIF(Data_cleaning!$A:$A, A129)&gt;5, "Regular User", IF(COUNTIF(Data_cleaning!$A:$A, A129)&gt;1, "Casual User", "One-Time User")))</f>
        <v>One-Time User</v>
      </c>
      <c r="L129">
        <f>YEAR(Table4[[#This Row],[date/timestamp]])</f>
        <v>2025</v>
      </c>
      <c r="M129">
        <f>MONTH(Table4[[#This Row],[date/timestamp]])</f>
        <v>1</v>
      </c>
      <c r="N129" t="str">
        <f>TEXT(Table4[[#This Row],[date/timestamp]], "MMMM")</f>
        <v>January</v>
      </c>
      <c r="O129" t="str">
        <f t="shared" si="9"/>
        <v>Q1</v>
      </c>
    </row>
    <row r="130" spans="1:15" x14ac:dyDescent="0.35">
      <c r="A130" t="s">
        <v>515</v>
      </c>
      <c r="B130" s="3" t="s">
        <v>5780</v>
      </c>
      <c r="C130" s="3">
        <v>4</v>
      </c>
      <c r="D130" s="8">
        <v>45686.451631944445</v>
      </c>
      <c r="E130" s="4" t="s">
        <v>407</v>
      </c>
      <c r="F130" t="s">
        <v>516</v>
      </c>
      <c r="G130" t="str">
        <f t="shared" ref="G130:G193" si="10">IF(AND(A130&lt;&gt;"", B130&lt;&gt;"", C130&lt;&gt;"", D130&lt;&gt;"", E130&lt;&gt;"", F130&lt;&gt;""), "Complete", "Incomplete")</f>
        <v>Complete</v>
      </c>
      <c r="H130" t="str">
        <f t="shared" si="6"/>
        <v>Valid</v>
      </c>
      <c r="I130" t="str">
        <f t="shared" si="7"/>
        <v>High(4-5)</v>
      </c>
      <c r="J130" t="str">
        <f t="shared" si="8"/>
        <v>AG35E7MSWDSD64ZHVCDAMOSODXUQ</v>
      </c>
      <c r="K130" t="str">
        <f>IF(COUNTIF(Data_cleaning!$A:$A, A130)&gt;10, "Power User", IF(COUNTIF(Data_cleaning!$A:$A, A130)&gt;5, "Regular User", IF(COUNTIF(Data_cleaning!$A:$A, A130)&gt;1, "Casual User", "One-Time User")))</f>
        <v>One-Time User</v>
      </c>
      <c r="L130">
        <f>YEAR(Table4[[#This Row],[date/timestamp]])</f>
        <v>2025</v>
      </c>
      <c r="M130">
        <f>MONTH(Table4[[#This Row],[date/timestamp]])</f>
        <v>1</v>
      </c>
      <c r="N130" t="str">
        <f>TEXT(Table4[[#This Row],[date/timestamp]], "MMMM")</f>
        <v>January</v>
      </c>
      <c r="O130" t="str">
        <f t="shared" si="9"/>
        <v>Q1</v>
      </c>
    </row>
    <row r="131" spans="1:15" x14ac:dyDescent="0.35">
      <c r="A131" t="s">
        <v>519</v>
      </c>
      <c r="B131" s="5" t="s">
        <v>5781</v>
      </c>
      <c r="C131" s="5">
        <v>4</v>
      </c>
      <c r="D131" s="9">
        <v>45686.685115740744</v>
      </c>
      <c r="E131" s="6" t="s">
        <v>407</v>
      </c>
      <c r="F131" t="s">
        <v>520</v>
      </c>
      <c r="G131" t="str">
        <f t="shared" si="10"/>
        <v>Complete</v>
      </c>
      <c r="H131" t="str">
        <f t="shared" ref="H131:H194" si="11">IF(AND(C131&gt;=1, C131&lt;=5), "Valid", "Invalid")</f>
        <v>Valid</v>
      </c>
      <c r="I131" t="str">
        <f t="shared" ref="I131:I194" si="12">IF(C131&gt;=4, "High(4-5)", IF(C131&gt;=3, "Medium(3)", "Low(1-2)"))</f>
        <v>High(4-5)</v>
      </c>
      <c r="J131" t="str">
        <f t="shared" ref="J131:J194" si="13">TRIM(UPPER(A131))</f>
        <v>AFQQVHY5TFDZXD4SUVCYEPNFMLSQ</v>
      </c>
      <c r="K131" t="str">
        <f>IF(COUNTIF(Data_cleaning!$A:$A, A131)&gt;10, "Power User", IF(COUNTIF(Data_cleaning!$A:$A, A131)&gt;5, "Regular User", IF(COUNTIF(Data_cleaning!$A:$A, A131)&gt;1, "Casual User", "One-Time User")))</f>
        <v>One-Time User</v>
      </c>
      <c r="L131">
        <f>YEAR(Table4[[#This Row],[date/timestamp]])</f>
        <v>2025</v>
      </c>
      <c r="M131">
        <f>MONTH(Table4[[#This Row],[date/timestamp]])</f>
        <v>1</v>
      </c>
      <c r="N131" t="str">
        <f>TEXT(Table4[[#This Row],[date/timestamp]], "MMMM")</f>
        <v>January</v>
      </c>
      <c r="O131" t="str">
        <f t="shared" ref="O131:O194" si="14">"Q"&amp;INT((MONTH(D131)-1)/3)+1</f>
        <v>Q1</v>
      </c>
    </row>
    <row r="132" spans="1:15" x14ac:dyDescent="0.35">
      <c r="A132" t="s">
        <v>523</v>
      </c>
      <c r="B132" s="3" t="s">
        <v>5782</v>
      </c>
      <c r="C132" s="3">
        <v>5</v>
      </c>
      <c r="D132" s="8">
        <v>45686.77065972222</v>
      </c>
      <c r="E132" s="4" t="s">
        <v>407</v>
      </c>
      <c r="F132" t="s">
        <v>524</v>
      </c>
      <c r="G132" t="str">
        <f t="shared" si="10"/>
        <v>Complete</v>
      </c>
      <c r="H132" t="str">
        <f t="shared" si="11"/>
        <v>Valid</v>
      </c>
      <c r="I132" t="str">
        <f t="shared" si="12"/>
        <v>High(4-5)</v>
      </c>
      <c r="J132" t="str">
        <f t="shared" si="13"/>
        <v>AGLDGIMQ2IZJLWPXTWRSW6KAKJSA</v>
      </c>
      <c r="K132" t="str">
        <f>IF(COUNTIF(Data_cleaning!$A:$A, A132)&gt;10, "Power User", IF(COUNTIF(Data_cleaning!$A:$A, A132)&gt;5, "Regular User", IF(COUNTIF(Data_cleaning!$A:$A, A132)&gt;1, "Casual User", "One-Time User")))</f>
        <v>One-Time User</v>
      </c>
      <c r="L132">
        <f>YEAR(Table4[[#This Row],[date/timestamp]])</f>
        <v>2025</v>
      </c>
      <c r="M132">
        <f>MONTH(Table4[[#This Row],[date/timestamp]])</f>
        <v>1</v>
      </c>
      <c r="N132" t="str">
        <f>TEXT(Table4[[#This Row],[date/timestamp]], "MMMM")</f>
        <v>January</v>
      </c>
      <c r="O132" t="str">
        <f t="shared" si="14"/>
        <v>Q1</v>
      </c>
    </row>
    <row r="133" spans="1:15" x14ac:dyDescent="0.35">
      <c r="A133" t="s">
        <v>527</v>
      </c>
      <c r="B133" s="5" t="s">
        <v>5783</v>
      </c>
      <c r="C133" s="5">
        <v>5</v>
      </c>
      <c r="D133" s="9">
        <v>45687.06040509259</v>
      </c>
      <c r="E133" s="6" t="s">
        <v>407</v>
      </c>
      <c r="F133" t="s">
        <v>528</v>
      </c>
      <c r="G133" t="str">
        <f t="shared" si="10"/>
        <v>Complete</v>
      </c>
      <c r="H133" t="str">
        <f t="shared" si="11"/>
        <v>Valid</v>
      </c>
      <c r="I133" t="str">
        <f t="shared" si="12"/>
        <v>High(4-5)</v>
      </c>
      <c r="J133" t="str">
        <f t="shared" si="13"/>
        <v>AFQAFMUEB3IQ37TJH2OK2UZYNOLA</v>
      </c>
      <c r="K133" t="str">
        <f>IF(COUNTIF(Data_cleaning!$A:$A, A133)&gt;10, "Power User", IF(COUNTIF(Data_cleaning!$A:$A, A133)&gt;5, "Regular User", IF(COUNTIF(Data_cleaning!$A:$A, A133)&gt;1, "Casual User", "One-Time User")))</f>
        <v>One-Time User</v>
      </c>
      <c r="L133">
        <f>YEAR(Table4[[#This Row],[date/timestamp]])</f>
        <v>2025</v>
      </c>
      <c r="M133">
        <f>MONTH(Table4[[#This Row],[date/timestamp]])</f>
        <v>1</v>
      </c>
      <c r="N133" t="str">
        <f>TEXT(Table4[[#This Row],[date/timestamp]], "MMMM")</f>
        <v>January</v>
      </c>
      <c r="O133" t="str">
        <f t="shared" si="14"/>
        <v>Q1</v>
      </c>
    </row>
    <row r="134" spans="1:15" x14ac:dyDescent="0.35">
      <c r="A134" t="s">
        <v>531</v>
      </c>
      <c r="B134" s="3" t="s">
        <v>5784</v>
      </c>
      <c r="C134" s="3">
        <v>4</v>
      </c>
      <c r="D134" s="8">
        <v>45687.152303240742</v>
      </c>
      <c r="E134" s="4" t="s">
        <v>407</v>
      </c>
      <c r="F134" t="s">
        <v>532</v>
      </c>
      <c r="G134" t="str">
        <f t="shared" si="10"/>
        <v>Complete</v>
      </c>
      <c r="H134" t="str">
        <f t="shared" si="11"/>
        <v>Valid</v>
      </c>
      <c r="I134" t="str">
        <f t="shared" si="12"/>
        <v>High(4-5)</v>
      </c>
      <c r="J134" t="str">
        <f t="shared" si="13"/>
        <v>AEI2DRH63NT7Z4PTR4EJXCF7437A</v>
      </c>
      <c r="K134" t="str">
        <f>IF(COUNTIF(Data_cleaning!$A:$A, A134)&gt;10, "Power User", IF(COUNTIF(Data_cleaning!$A:$A, A134)&gt;5, "Regular User", IF(COUNTIF(Data_cleaning!$A:$A, A134)&gt;1, "Casual User", "One-Time User")))</f>
        <v>One-Time User</v>
      </c>
      <c r="L134">
        <f>YEAR(Table4[[#This Row],[date/timestamp]])</f>
        <v>2025</v>
      </c>
      <c r="M134">
        <f>MONTH(Table4[[#This Row],[date/timestamp]])</f>
        <v>1</v>
      </c>
      <c r="N134" t="str">
        <f>TEXT(Table4[[#This Row],[date/timestamp]], "MMMM")</f>
        <v>January</v>
      </c>
      <c r="O134" t="str">
        <f t="shared" si="14"/>
        <v>Q1</v>
      </c>
    </row>
    <row r="135" spans="1:15" x14ac:dyDescent="0.35">
      <c r="A135" t="s">
        <v>535</v>
      </c>
      <c r="B135" s="5" t="s">
        <v>5785</v>
      </c>
      <c r="C135" s="5">
        <v>5</v>
      </c>
      <c r="D135" s="9">
        <v>45687.221805555557</v>
      </c>
      <c r="E135" s="6" t="s">
        <v>407</v>
      </c>
      <c r="F135" t="s">
        <v>536</v>
      </c>
      <c r="G135" t="str">
        <f t="shared" si="10"/>
        <v>Complete</v>
      </c>
      <c r="H135" t="str">
        <f t="shared" si="11"/>
        <v>Valid</v>
      </c>
      <c r="I135" t="str">
        <f t="shared" si="12"/>
        <v>High(4-5)</v>
      </c>
      <c r="J135" t="str">
        <f t="shared" si="13"/>
        <v>AF7CUTMUVIOVT4XZORAH64ATQESQ</v>
      </c>
      <c r="K135" t="str">
        <f>IF(COUNTIF(Data_cleaning!$A:$A, A135)&gt;10, "Power User", IF(COUNTIF(Data_cleaning!$A:$A, A135)&gt;5, "Regular User", IF(COUNTIF(Data_cleaning!$A:$A, A135)&gt;1, "Casual User", "One-Time User")))</f>
        <v>One-Time User</v>
      </c>
      <c r="L135">
        <f>YEAR(Table4[[#This Row],[date/timestamp]])</f>
        <v>2025</v>
      </c>
      <c r="M135">
        <f>MONTH(Table4[[#This Row],[date/timestamp]])</f>
        <v>1</v>
      </c>
      <c r="N135" t="str">
        <f>TEXT(Table4[[#This Row],[date/timestamp]], "MMMM")</f>
        <v>January</v>
      </c>
      <c r="O135" t="str">
        <f t="shared" si="14"/>
        <v>Q1</v>
      </c>
    </row>
    <row r="136" spans="1:15" x14ac:dyDescent="0.35">
      <c r="A136" t="s">
        <v>539</v>
      </c>
      <c r="B136" s="3" t="s">
        <v>5786</v>
      </c>
      <c r="C136" s="3">
        <v>5</v>
      </c>
      <c r="D136" s="8">
        <v>45687.276585648149</v>
      </c>
      <c r="E136" s="4" t="s">
        <v>407</v>
      </c>
      <c r="F136" t="s">
        <v>540</v>
      </c>
      <c r="G136" t="str">
        <f t="shared" si="10"/>
        <v>Complete</v>
      </c>
      <c r="H136" t="str">
        <f t="shared" si="11"/>
        <v>Valid</v>
      </c>
      <c r="I136" t="str">
        <f t="shared" si="12"/>
        <v>High(4-5)</v>
      </c>
      <c r="J136" t="str">
        <f t="shared" si="13"/>
        <v>AGMPNCTJMKPYQL5CPBPD27BLKP7Q</v>
      </c>
      <c r="K136" t="str">
        <f>IF(COUNTIF(Data_cleaning!$A:$A, A136)&gt;10, "Power User", IF(COUNTIF(Data_cleaning!$A:$A, A136)&gt;5, "Regular User", IF(COUNTIF(Data_cleaning!$A:$A, A136)&gt;1, "Casual User", "One-Time User")))</f>
        <v>One-Time User</v>
      </c>
      <c r="L136">
        <f>YEAR(Table4[[#This Row],[date/timestamp]])</f>
        <v>2025</v>
      </c>
      <c r="M136">
        <f>MONTH(Table4[[#This Row],[date/timestamp]])</f>
        <v>1</v>
      </c>
      <c r="N136" t="str">
        <f>TEXT(Table4[[#This Row],[date/timestamp]], "MMMM")</f>
        <v>January</v>
      </c>
      <c r="O136" t="str">
        <f t="shared" si="14"/>
        <v>Q1</v>
      </c>
    </row>
    <row r="137" spans="1:15" x14ac:dyDescent="0.35">
      <c r="A137" t="s">
        <v>543</v>
      </c>
      <c r="B137" s="5" t="s">
        <v>5787</v>
      </c>
      <c r="C137" s="5">
        <v>5</v>
      </c>
      <c r="D137" s="9">
        <v>45687.514097222222</v>
      </c>
      <c r="E137" s="6" t="s">
        <v>407</v>
      </c>
      <c r="F137" t="s">
        <v>544</v>
      </c>
      <c r="G137" t="str">
        <f t="shared" si="10"/>
        <v>Complete</v>
      </c>
      <c r="H137" t="str">
        <f t="shared" si="11"/>
        <v>Valid</v>
      </c>
      <c r="I137" t="str">
        <f t="shared" si="12"/>
        <v>High(4-5)</v>
      </c>
      <c r="J137" t="str">
        <f t="shared" si="13"/>
        <v>AGZ4IE2A4EEXYGZ7XPYMEH4HEXRQ</v>
      </c>
      <c r="K137" t="str">
        <f>IF(COUNTIF(Data_cleaning!$A:$A, A137)&gt;10, "Power User", IF(COUNTIF(Data_cleaning!$A:$A, A137)&gt;5, "Regular User", IF(COUNTIF(Data_cleaning!$A:$A, A137)&gt;1, "Casual User", "One-Time User")))</f>
        <v>One-Time User</v>
      </c>
      <c r="L137">
        <f>YEAR(Table4[[#This Row],[date/timestamp]])</f>
        <v>2025</v>
      </c>
      <c r="M137">
        <f>MONTH(Table4[[#This Row],[date/timestamp]])</f>
        <v>1</v>
      </c>
      <c r="N137" t="str">
        <f>TEXT(Table4[[#This Row],[date/timestamp]], "MMMM")</f>
        <v>January</v>
      </c>
      <c r="O137" t="str">
        <f t="shared" si="14"/>
        <v>Q1</v>
      </c>
    </row>
    <row r="138" spans="1:15" x14ac:dyDescent="0.35">
      <c r="A138" t="s">
        <v>547</v>
      </c>
      <c r="B138" s="3" t="s">
        <v>5788</v>
      </c>
      <c r="C138" s="3">
        <v>5</v>
      </c>
      <c r="D138" s="8">
        <v>45688.091539351852</v>
      </c>
      <c r="E138" s="4" t="s">
        <v>407</v>
      </c>
      <c r="F138" t="s">
        <v>548</v>
      </c>
      <c r="G138" t="str">
        <f t="shared" si="10"/>
        <v>Complete</v>
      </c>
      <c r="H138" t="str">
        <f t="shared" si="11"/>
        <v>Valid</v>
      </c>
      <c r="I138" t="str">
        <f t="shared" si="12"/>
        <v>High(4-5)</v>
      </c>
      <c r="J138" t="str">
        <f t="shared" si="13"/>
        <v>AEMZRAKPFK7P3TL2522KP64OVYFA</v>
      </c>
      <c r="K138" t="str">
        <f>IF(COUNTIF(Data_cleaning!$A:$A, A138)&gt;10, "Power User", IF(COUNTIF(Data_cleaning!$A:$A, A138)&gt;5, "Regular User", IF(COUNTIF(Data_cleaning!$A:$A, A138)&gt;1, "Casual User", "One-Time User")))</f>
        <v>One-Time User</v>
      </c>
      <c r="L138">
        <f>YEAR(Table4[[#This Row],[date/timestamp]])</f>
        <v>2025</v>
      </c>
      <c r="M138">
        <f>MONTH(Table4[[#This Row],[date/timestamp]])</f>
        <v>1</v>
      </c>
      <c r="N138" t="str">
        <f>TEXT(Table4[[#This Row],[date/timestamp]], "MMMM")</f>
        <v>January</v>
      </c>
      <c r="O138" t="str">
        <f t="shared" si="14"/>
        <v>Q1</v>
      </c>
    </row>
    <row r="139" spans="1:15" x14ac:dyDescent="0.35">
      <c r="A139" t="s">
        <v>551</v>
      </c>
      <c r="B139" s="5" t="s">
        <v>5789</v>
      </c>
      <c r="C139" s="5">
        <v>2</v>
      </c>
      <c r="D139" s="9">
        <v>45688.5862037037</v>
      </c>
      <c r="E139" s="6" t="s">
        <v>407</v>
      </c>
      <c r="F139" t="s">
        <v>552</v>
      </c>
      <c r="G139" t="str">
        <f t="shared" si="10"/>
        <v>Complete</v>
      </c>
      <c r="H139" t="str">
        <f t="shared" si="11"/>
        <v>Valid</v>
      </c>
      <c r="I139" t="str">
        <f t="shared" si="12"/>
        <v>Low(1-2)</v>
      </c>
      <c r="J139" t="str">
        <f t="shared" si="13"/>
        <v>AFVZXY25ZN4IZZLJUAOBC5LTYFAA</v>
      </c>
      <c r="K139" t="str">
        <f>IF(COUNTIF(Data_cleaning!$A:$A, A139)&gt;10, "Power User", IF(COUNTIF(Data_cleaning!$A:$A, A139)&gt;5, "Regular User", IF(COUNTIF(Data_cleaning!$A:$A, A139)&gt;1, "Casual User", "One-Time User")))</f>
        <v>One-Time User</v>
      </c>
      <c r="L139">
        <f>YEAR(Table4[[#This Row],[date/timestamp]])</f>
        <v>2025</v>
      </c>
      <c r="M139">
        <f>MONTH(Table4[[#This Row],[date/timestamp]])</f>
        <v>1</v>
      </c>
      <c r="N139" t="str">
        <f>TEXT(Table4[[#This Row],[date/timestamp]], "MMMM")</f>
        <v>January</v>
      </c>
      <c r="O139" t="str">
        <f t="shared" si="14"/>
        <v>Q1</v>
      </c>
    </row>
    <row r="140" spans="1:15" x14ac:dyDescent="0.35">
      <c r="A140" t="s">
        <v>555</v>
      </c>
      <c r="B140" s="3" t="s">
        <v>5790</v>
      </c>
      <c r="C140" s="3">
        <v>3</v>
      </c>
      <c r="D140" s="8">
        <v>45688.602951388886</v>
      </c>
      <c r="E140" s="4" t="s">
        <v>407</v>
      </c>
      <c r="F140" t="s">
        <v>556</v>
      </c>
      <c r="G140" t="str">
        <f t="shared" si="10"/>
        <v>Complete</v>
      </c>
      <c r="H140" t="str">
        <f t="shared" si="11"/>
        <v>Valid</v>
      </c>
      <c r="I140" t="str">
        <f t="shared" si="12"/>
        <v>Medium(3)</v>
      </c>
      <c r="J140" t="str">
        <f t="shared" si="13"/>
        <v>AF6362HRPOR62IHX7ZMXOQSSXFWQ</v>
      </c>
      <c r="K140" t="str">
        <f>IF(COUNTIF(Data_cleaning!$A:$A, A140)&gt;10, "Power User", IF(COUNTIF(Data_cleaning!$A:$A, A140)&gt;5, "Regular User", IF(COUNTIF(Data_cleaning!$A:$A, A140)&gt;1, "Casual User", "One-Time User")))</f>
        <v>One-Time User</v>
      </c>
      <c r="L140">
        <f>YEAR(Table4[[#This Row],[date/timestamp]])</f>
        <v>2025</v>
      </c>
      <c r="M140">
        <f>MONTH(Table4[[#This Row],[date/timestamp]])</f>
        <v>1</v>
      </c>
      <c r="N140" t="str">
        <f>TEXT(Table4[[#This Row],[date/timestamp]], "MMMM")</f>
        <v>January</v>
      </c>
      <c r="O140" t="str">
        <f t="shared" si="14"/>
        <v>Q1</v>
      </c>
    </row>
    <row r="141" spans="1:15" x14ac:dyDescent="0.35">
      <c r="A141" t="s">
        <v>559</v>
      </c>
      <c r="B141" s="5" t="s">
        <v>5791</v>
      </c>
      <c r="C141" s="5">
        <v>5</v>
      </c>
      <c r="D141" s="9">
        <v>45688.668263888889</v>
      </c>
      <c r="E141" s="6" t="s">
        <v>407</v>
      </c>
      <c r="F141" t="s">
        <v>560</v>
      </c>
      <c r="G141" t="str">
        <f t="shared" si="10"/>
        <v>Complete</v>
      </c>
      <c r="H141" t="str">
        <f t="shared" si="11"/>
        <v>Valid</v>
      </c>
      <c r="I141" t="str">
        <f t="shared" si="12"/>
        <v>High(4-5)</v>
      </c>
      <c r="J141" t="str">
        <f t="shared" si="13"/>
        <v>AHVNZJRTLMHE3QCTDDDEF7YJ5XZQ</v>
      </c>
      <c r="K141" t="str">
        <f>IF(COUNTIF(Data_cleaning!$A:$A, A141)&gt;10, "Power User", IF(COUNTIF(Data_cleaning!$A:$A, A141)&gt;5, "Regular User", IF(COUNTIF(Data_cleaning!$A:$A, A141)&gt;1, "Casual User", "One-Time User")))</f>
        <v>One-Time User</v>
      </c>
      <c r="L141">
        <f>YEAR(Table4[[#This Row],[date/timestamp]])</f>
        <v>2025</v>
      </c>
      <c r="M141">
        <f>MONTH(Table4[[#This Row],[date/timestamp]])</f>
        <v>1</v>
      </c>
      <c r="N141" t="str">
        <f>TEXT(Table4[[#This Row],[date/timestamp]], "MMMM")</f>
        <v>January</v>
      </c>
      <c r="O141" t="str">
        <f t="shared" si="14"/>
        <v>Q1</v>
      </c>
    </row>
    <row r="142" spans="1:15" x14ac:dyDescent="0.35">
      <c r="A142" t="s">
        <v>563</v>
      </c>
      <c r="B142" s="3" t="s">
        <v>5792</v>
      </c>
      <c r="C142" s="3">
        <v>5</v>
      </c>
      <c r="D142" s="8">
        <v>45688.988125000003</v>
      </c>
      <c r="E142" s="4" t="s">
        <v>407</v>
      </c>
      <c r="F142" t="s">
        <v>564</v>
      </c>
      <c r="G142" t="str">
        <f t="shared" si="10"/>
        <v>Complete</v>
      </c>
      <c r="H142" t="str">
        <f t="shared" si="11"/>
        <v>Valid</v>
      </c>
      <c r="I142" t="str">
        <f t="shared" si="12"/>
        <v>High(4-5)</v>
      </c>
      <c r="J142" t="str">
        <f t="shared" si="13"/>
        <v>AFQU4AX4DRPTJDR6WJVW6LKHGRMQ</v>
      </c>
      <c r="K142" t="str">
        <f>IF(COUNTIF(Data_cleaning!$A:$A, A142)&gt;10, "Power User", IF(COUNTIF(Data_cleaning!$A:$A, A142)&gt;5, "Regular User", IF(COUNTIF(Data_cleaning!$A:$A, A142)&gt;1, "Casual User", "One-Time User")))</f>
        <v>One-Time User</v>
      </c>
      <c r="L142">
        <f>YEAR(Table4[[#This Row],[date/timestamp]])</f>
        <v>2025</v>
      </c>
      <c r="M142">
        <f>MONTH(Table4[[#This Row],[date/timestamp]])</f>
        <v>1</v>
      </c>
      <c r="N142" t="str">
        <f>TEXT(Table4[[#This Row],[date/timestamp]], "MMMM")</f>
        <v>January</v>
      </c>
      <c r="O142" t="str">
        <f t="shared" si="14"/>
        <v>Q1</v>
      </c>
    </row>
    <row r="143" spans="1:15" x14ac:dyDescent="0.35">
      <c r="A143" t="s">
        <v>567</v>
      </c>
      <c r="B143" s="5" t="s">
        <v>5793</v>
      </c>
      <c r="C143" s="5">
        <v>5</v>
      </c>
      <c r="D143" s="9">
        <v>45689.112199074072</v>
      </c>
      <c r="E143" s="6" t="s">
        <v>407</v>
      </c>
      <c r="F143" t="s">
        <v>568</v>
      </c>
      <c r="G143" t="str">
        <f t="shared" si="10"/>
        <v>Complete</v>
      </c>
      <c r="H143" t="str">
        <f t="shared" si="11"/>
        <v>Valid</v>
      </c>
      <c r="I143" t="str">
        <f t="shared" si="12"/>
        <v>High(4-5)</v>
      </c>
      <c r="J143" t="str">
        <f t="shared" si="13"/>
        <v>AENCLGSCXBNGBO2AXAX23AFMRTKQ</v>
      </c>
      <c r="K143" t="str">
        <f>IF(COUNTIF(Data_cleaning!$A:$A, A143)&gt;10, "Power User", IF(COUNTIF(Data_cleaning!$A:$A, A143)&gt;5, "Regular User", IF(COUNTIF(Data_cleaning!$A:$A, A143)&gt;1, "Casual User", "One-Time User")))</f>
        <v>One-Time User</v>
      </c>
      <c r="L143">
        <f>YEAR(Table4[[#This Row],[date/timestamp]])</f>
        <v>2025</v>
      </c>
      <c r="M143">
        <f>MONTH(Table4[[#This Row],[date/timestamp]])</f>
        <v>2</v>
      </c>
      <c r="N143" t="str">
        <f>TEXT(Table4[[#This Row],[date/timestamp]], "MMMM")</f>
        <v>February</v>
      </c>
      <c r="O143" t="str">
        <f t="shared" si="14"/>
        <v>Q1</v>
      </c>
    </row>
    <row r="144" spans="1:15" x14ac:dyDescent="0.35">
      <c r="A144" t="s">
        <v>571</v>
      </c>
      <c r="B144" s="3" t="s">
        <v>5794</v>
      </c>
      <c r="C144" s="3">
        <v>4</v>
      </c>
      <c r="D144" s="8">
        <v>45689.191365740742</v>
      </c>
      <c r="E144" s="4" t="s">
        <v>407</v>
      </c>
      <c r="F144" t="s">
        <v>572</v>
      </c>
      <c r="G144" t="str">
        <f t="shared" si="10"/>
        <v>Complete</v>
      </c>
      <c r="H144" t="str">
        <f t="shared" si="11"/>
        <v>Valid</v>
      </c>
      <c r="I144" t="str">
        <f t="shared" si="12"/>
        <v>High(4-5)</v>
      </c>
      <c r="J144" t="str">
        <f t="shared" si="13"/>
        <v>AF2UQGSINBPXVKPDOY2HTNF36TZQ</v>
      </c>
      <c r="K144" t="str">
        <f>IF(COUNTIF(Data_cleaning!$A:$A, A144)&gt;10, "Power User", IF(COUNTIF(Data_cleaning!$A:$A, A144)&gt;5, "Regular User", IF(COUNTIF(Data_cleaning!$A:$A, A144)&gt;1, "Casual User", "One-Time User")))</f>
        <v>One-Time User</v>
      </c>
      <c r="L144">
        <f>YEAR(Table4[[#This Row],[date/timestamp]])</f>
        <v>2025</v>
      </c>
      <c r="M144">
        <f>MONTH(Table4[[#This Row],[date/timestamp]])</f>
        <v>2</v>
      </c>
      <c r="N144" t="str">
        <f>TEXT(Table4[[#This Row],[date/timestamp]], "MMMM")</f>
        <v>February</v>
      </c>
      <c r="O144" t="str">
        <f t="shared" si="14"/>
        <v>Q1</v>
      </c>
    </row>
    <row r="145" spans="1:15" x14ac:dyDescent="0.35">
      <c r="A145" t="s">
        <v>575</v>
      </c>
      <c r="B145" s="5" t="s">
        <v>5795</v>
      </c>
      <c r="C145" s="5">
        <v>5</v>
      </c>
      <c r="D145" s="9">
        <v>45689.24050925926</v>
      </c>
      <c r="E145" s="6" t="s">
        <v>407</v>
      </c>
      <c r="F145" t="s">
        <v>576</v>
      </c>
      <c r="G145" t="str">
        <f t="shared" si="10"/>
        <v>Complete</v>
      </c>
      <c r="H145" t="str">
        <f t="shared" si="11"/>
        <v>Valid</v>
      </c>
      <c r="I145" t="str">
        <f t="shared" si="12"/>
        <v>High(4-5)</v>
      </c>
      <c r="J145" t="str">
        <f t="shared" si="13"/>
        <v>AFIC65VT3IC2ACWLR5SU23WUDE6A</v>
      </c>
      <c r="K145" t="str">
        <f>IF(COUNTIF(Data_cleaning!$A:$A, A145)&gt;10, "Power User", IF(COUNTIF(Data_cleaning!$A:$A, A145)&gt;5, "Regular User", IF(COUNTIF(Data_cleaning!$A:$A, A145)&gt;1, "Casual User", "One-Time User")))</f>
        <v>One-Time User</v>
      </c>
      <c r="L145">
        <f>YEAR(Table4[[#This Row],[date/timestamp]])</f>
        <v>2025</v>
      </c>
      <c r="M145">
        <f>MONTH(Table4[[#This Row],[date/timestamp]])</f>
        <v>2</v>
      </c>
      <c r="N145" t="str">
        <f>TEXT(Table4[[#This Row],[date/timestamp]], "MMMM")</f>
        <v>February</v>
      </c>
      <c r="O145" t="str">
        <f t="shared" si="14"/>
        <v>Q1</v>
      </c>
    </row>
    <row r="146" spans="1:15" x14ac:dyDescent="0.35">
      <c r="A146" t="s">
        <v>579</v>
      </c>
      <c r="B146" s="3" t="s">
        <v>5796</v>
      </c>
      <c r="C146" s="3">
        <v>5</v>
      </c>
      <c r="D146" s="8">
        <v>45689.293252314812</v>
      </c>
      <c r="E146" s="4" t="s">
        <v>407</v>
      </c>
      <c r="F146" t="s">
        <v>580</v>
      </c>
      <c r="G146" t="str">
        <f t="shared" si="10"/>
        <v>Complete</v>
      </c>
      <c r="H146" t="str">
        <f t="shared" si="11"/>
        <v>Valid</v>
      </c>
      <c r="I146" t="str">
        <f t="shared" si="12"/>
        <v>High(4-5)</v>
      </c>
      <c r="J146" t="str">
        <f t="shared" si="13"/>
        <v>AGOE2STFT6QXG7A5IQHP2QKICFRA</v>
      </c>
      <c r="K146" t="str">
        <f>IF(COUNTIF(Data_cleaning!$A:$A, A146)&gt;10, "Power User", IF(COUNTIF(Data_cleaning!$A:$A, A146)&gt;5, "Regular User", IF(COUNTIF(Data_cleaning!$A:$A, A146)&gt;1, "Casual User", "One-Time User")))</f>
        <v>One-Time User</v>
      </c>
      <c r="L146">
        <f>YEAR(Table4[[#This Row],[date/timestamp]])</f>
        <v>2025</v>
      </c>
      <c r="M146">
        <f>MONTH(Table4[[#This Row],[date/timestamp]])</f>
        <v>2</v>
      </c>
      <c r="N146" t="str">
        <f>TEXT(Table4[[#This Row],[date/timestamp]], "MMMM")</f>
        <v>February</v>
      </c>
      <c r="O146" t="str">
        <f t="shared" si="14"/>
        <v>Q1</v>
      </c>
    </row>
    <row r="147" spans="1:15" x14ac:dyDescent="0.35">
      <c r="A147" t="s">
        <v>583</v>
      </c>
      <c r="B147" s="5" t="s">
        <v>5797</v>
      </c>
      <c r="C147" s="5">
        <v>3</v>
      </c>
      <c r="D147" s="9">
        <v>45689.530081018522</v>
      </c>
      <c r="E147" s="6" t="s">
        <v>407</v>
      </c>
      <c r="F147" t="s">
        <v>584</v>
      </c>
      <c r="G147" t="str">
        <f t="shared" si="10"/>
        <v>Complete</v>
      </c>
      <c r="H147" t="str">
        <f t="shared" si="11"/>
        <v>Valid</v>
      </c>
      <c r="I147" t="str">
        <f t="shared" si="12"/>
        <v>Medium(3)</v>
      </c>
      <c r="J147" t="str">
        <f t="shared" si="13"/>
        <v>AGXDQRFPC55GSTJAJ67B2ENJJ5ZQ</v>
      </c>
      <c r="K147" t="str">
        <f>IF(COUNTIF(Data_cleaning!$A:$A, A147)&gt;10, "Power User", IF(COUNTIF(Data_cleaning!$A:$A, A147)&gt;5, "Regular User", IF(COUNTIF(Data_cleaning!$A:$A, A147)&gt;1, "Casual User", "One-Time User")))</f>
        <v>One-Time User</v>
      </c>
      <c r="L147">
        <f>YEAR(Table4[[#This Row],[date/timestamp]])</f>
        <v>2025</v>
      </c>
      <c r="M147">
        <f>MONTH(Table4[[#This Row],[date/timestamp]])</f>
        <v>2</v>
      </c>
      <c r="N147" t="str">
        <f>TEXT(Table4[[#This Row],[date/timestamp]], "MMMM")</f>
        <v>February</v>
      </c>
      <c r="O147" t="str">
        <f t="shared" si="14"/>
        <v>Q1</v>
      </c>
    </row>
    <row r="148" spans="1:15" x14ac:dyDescent="0.35">
      <c r="A148" t="s">
        <v>587</v>
      </c>
      <c r="B148" s="3" t="s">
        <v>5798</v>
      </c>
      <c r="C148" s="3">
        <v>5</v>
      </c>
      <c r="D148" s="8">
        <v>45689.809224537035</v>
      </c>
      <c r="E148" s="4" t="s">
        <v>407</v>
      </c>
      <c r="F148" t="s">
        <v>588</v>
      </c>
      <c r="G148" t="str">
        <f t="shared" si="10"/>
        <v>Complete</v>
      </c>
      <c r="H148" t="str">
        <f t="shared" si="11"/>
        <v>Valid</v>
      </c>
      <c r="I148" t="str">
        <f t="shared" si="12"/>
        <v>High(4-5)</v>
      </c>
      <c r="J148" t="str">
        <f t="shared" si="13"/>
        <v>AF5WIAPTLMOZLPI3IISWQ2OHR2IQ</v>
      </c>
      <c r="K148" t="str">
        <f>IF(COUNTIF(Data_cleaning!$A:$A, A148)&gt;10, "Power User", IF(COUNTIF(Data_cleaning!$A:$A, A148)&gt;5, "Regular User", IF(COUNTIF(Data_cleaning!$A:$A, A148)&gt;1, "Casual User", "One-Time User")))</f>
        <v>One-Time User</v>
      </c>
      <c r="L148">
        <f>YEAR(Table4[[#This Row],[date/timestamp]])</f>
        <v>2025</v>
      </c>
      <c r="M148">
        <f>MONTH(Table4[[#This Row],[date/timestamp]])</f>
        <v>2</v>
      </c>
      <c r="N148" t="str">
        <f>TEXT(Table4[[#This Row],[date/timestamp]], "MMMM")</f>
        <v>February</v>
      </c>
      <c r="O148" t="str">
        <f t="shared" si="14"/>
        <v>Q1</v>
      </c>
    </row>
    <row r="149" spans="1:15" x14ac:dyDescent="0.35">
      <c r="A149" t="s">
        <v>591</v>
      </c>
      <c r="B149" s="5" t="s">
        <v>5799</v>
      </c>
      <c r="C149" s="5">
        <v>5</v>
      </c>
      <c r="D149" s="9">
        <v>45689.839189814818</v>
      </c>
      <c r="E149" s="6" t="s">
        <v>407</v>
      </c>
      <c r="F149" t="s">
        <v>592</v>
      </c>
      <c r="G149" t="str">
        <f t="shared" si="10"/>
        <v>Complete</v>
      </c>
      <c r="H149" t="str">
        <f t="shared" si="11"/>
        <v>Valid</v>
      </c>
      <c r="I149" t="str">
        <f t="shared" si="12"/>
        <v>High(4-5)</v>
      </c>
      <c r="J149" t="str">
        <f t="shared" si="13"/>
        <v>AEHDTSTROYUNNYJKJRJ4XP7CA4SA</v>
      </c>
      <c r="K149" t="str">
        <f>IF(COUNTIF(Data_cleaning!$A:$A, A149)&gt;10, "Power User", IF(COUNTIF(Data_cleaning!$A:$A, A149)&gt;5, "Regular User", IF(COUNTIF(Data_cleaning!$A:$A, A149)&gt;1, "Casual User", "One-Time User")))</f>
        <v>One-Time User</v>
      </c>
      <c r="L149">
        <f>YEAR(Table4[[#This Row],[date/timestamp]])</f>
        <v>2025</v>
      </c>
      <c r="M149">
        <f>MONTH(Table4[[#This Row],[date/timestamp]])</f>
        <v>2</v>
      </c>
      <c r="N149" t="str">
        <f>TEXT(Table4[[#This Row],[date/timestamp]], "MMMM")</f>
        <v>February</v>
      </c>
      <c r="O149" t="str">
        <f t="shared" si="14"/>
        <v>Q1</v>
      </c>
    </row>
    <row r="150" spans="1:15" x14ac:dyDescent="0.35">
      <c r="A150" t="s">
        <v>595</v>
      </c>
      <c r="B150" s="3" t="s">
        <v>5800</v>
      </c>
      <c r="C150" s="3">
        <v>2</v>
      </c>
      <c r="D150" s="8">
        <v>45690.601956018516</v>
      </c>
      <c r="E150" s="4" t="s">
        <v>407</v>
      </c>
      <c r="F150" t="s">
        <v>596</v>
      </c>
      <c r="G150" t="str">
        <f t="shared" si="10"/>
        <v>Complete</v>
      </c>
      <c r="H150" t="str">
        <f t="shared" si="11"/>
        <v>Valid</v>
      </c>
      <c r="I150" t="str">
        <f t="shared" si="12"/>
        <v>Low(1-2)</v>
      </c>
      <c r="J150" t="str">
        <f t="shared" si="13"/>
        <v>AE7Z3EA7NDWFG7T6HISP2WHLBGEQ</v>
      </c>
      <c r="K150" t="str">
        <f>IF(COUNTIF(Data_cleaning!$A:$A, A150)&gt;10, "Power User", IF(COUNTIF(Data_cleaning!$A:$A, A150)&gt;5, "Regular User", IF(COUNTIF(Data_cleaning!$A:$A, A150)&gt;1, "Casual User", "One-Time User")))</f>
        <v>One-Time User</v>
      </c>
      <c r="L150">
        <f>YEAR(Table4[[#This Row],[date/timestamp]])</f>
        <v>2025</v>
      </c>
      <c r="M150">
        <f>MONTH(Table4[[#This Row],[date/timestamp]])</f>
        <v>2</v>
      </c>
      <c r="N150" t="str">
        <f>TEXT(Table4[[#This Row],[date/timestamp]], "MMMM")</f>
        <v>February</v>
      </c>
      <c r="O150" t="str">
        <f t="shared" si="14"/>
        <v>Q1</v>
      </c>
    </row>
    <row r="151" spans="1:15" x14ac:dyDescent="0.35">
      <c r="A151" t="s">
        <v>599</v>
      </c>
      <c r="B151" s="5" t="s">
        <v>5801</v>
      </c>
      <c r="C151" s="5">
        <v>5</v>
      </c>
      <c r="D151" s="9">
        <v>45690.931319444448</v>
      </c>
      <c r="E151" s="6" t="s">
        <v>407</v>
      </c>
      <c r="F151" t="s">
        <v>600</v>
      </c>
      <c r="G151" t="str">
        <f t="shared" si="10"/>
        <v>Complete</v>
      </c>
      <c r="H151" t="str">
        <f t="shared" si="11"/>
        <v>Valid</v>
      </c>
      <c r="I151" t="str">
        <f t="shared" si="12"/>
        <v>High(4-5)</v>
      </c>
      <c r="J151" t="str">
        <f t="shared" si="13"/>
        <v>AENDL6V336KG4CUH2JO6NHIXBXLA</v>
      </c>
      <c r="K151" t="str">
        <f>IF(COUNTIF(Data_cleaning!$A:$A, A151)&gt;10, "Power User", IF(COUNTIF(Data_cleaning!$A:$A, A151)&gt;5, "Regular User", IF(COUNTIF(Data_cleaning!$A:$A, A151)&gt;1, "Casual User", "One-Time User")))</f>
        <v>One-Time User</v>
      </c>
      <c r="L151">
        <f>YEAR(Table4[[#This Row],[date/timestamp]])</f>
        <v>2025</v>
      </c>
      <c r="M151">
        <f>MONTH(Table4[[#This Row],[date/timestamp]])</f>
        <v>2</v>
      </c>
      <c r="N151" t="str">
        <f>TEXT(Table4[[#This Row],[date/timestamp]], "MMMM")</f>
        <v>February</v>
      </c>
      <c r="O151" t="str">
        <f t="shared" si="14"/>
        <v>Q1</v>
      </c>
    </row>
    <row r="152" spans="1:15" x14ac:dyDescent="0.35">
      <c r="A152" t="s">
        <v>602</v>
      </c>
      <c r="B152" s="3" t="s">
        <v>5802</v>
      </c>
      <c r="C152" s="3">
        <v>4</v>
      </c>
      <c r="D152" s="8">
        <v>45691.080972222226</v>
      </c>
      <c r="E152" s="4" t="s">
        <v>407</v>
      </c>
      <c r="F152" t="s">
        <v>603</v>
      </c>
      <c r="G152" t="str">
        <f t="shared" si="10"/>
        <v>Complete</v>
      </c>
      <c r="H152" t="str">
        <f t="shared" si="11"/>
        <v>Valid</v>
      </c>
      <c r="I152" t="str">
        <f t="shared" si="12"/>
        <v>High(4-5)</v>
      </c>
      <c r="J152" t="str">
        <f t="shared" si="13"/>
        <v>AFR46EDX4PYECI7ID7B6LRBZGFUA</v>
      </c>
      <c r="K152" t="str">
        <f>IF(COUNTIF(Data_cleaning!$A:$A, A152)&gt;10, "Power User", IF(COUNTIF(Data_cleaning!$A:$A, A152)&gt;5, "Regular User", IF(COUNTIF(Data_cleaning!$A:$A, A152)&gt;1, "Casual User", "One-Time User")))</f>
        <v>One-Time User</v>
      </c>
      <c r="L152">
        <f>YEAR(Table4[[#This Row],[date/timestamp]])</f>
        <v>2025</v>
      </c>
      <c r="M152">
        <f>MONTH(Table4[[#This Row],[date/timestamp]])</f>
        <v>2</v>
      </c>
      <c r="N152" t="str">
        <f>TEXT(Table4[[#This Row],[date/timestamp]], "MMMM")</f>
        <v>February</v>
      </c>
      <c r="O152" t="str">
        <f t="shared" si="14"/>
        <v>Q1</v>
      </c>
    </row>
    <row r="153" spans="1:15" x14ac:dyDescent="0.35">
      <c r="A153" t="s">
        <v>606</v>
      </c>
      <c r="B153" s="5" t="s">
        <v>5803</v>
      </c>
      <c r="C153" s="5">
        <v>1</v>
      </c>
      <c r="D153" s="9">
        <v>45691.248773148145</v>
      </c>
      <c r="E153" s="6" t="s">
        <v>407</v>
      </c>
      <c r="F153" t="s">
        <v>607</v>
      </c>
      <c r="G153" t="str">
        <f t="shared" si="10"/>
        <v>Complete</v>
      </c>
      <c r="H153" t="str">
        <f t="shared" si="11"/>
        <v>Valid</v>
      </c>
      <c r="I153" t="str">
        <f t="shared" si="12"/>
        <v>Low(1-2)</v>
      </c>
      <c r="J153" t="str">
        <f t="shared" si="13"/>
        <v>AFGSRXNANVX62IUGZEPR5ZL6NGAA</v>
      </c>
      <c r="K153" t="str">
        <f>IF(COUNTIF(Data_cleaning!$A:$A, A153)&gt;10, "Power User", IF(COUNTIF(Data_cleaning!$A:$A, A153)&gt;5, "Regular User", IF(COUNTIF(Data_cleaning!$A:$A, A153)&gt;1, "Casual User", "One-Time User")))</f>
        <v>One-Time User</v>
      </c>
      <c r="L153">
        <f>YEAR(Table4[[#This Row],[date/timestamp]])</f>
        <v>2025</v>
      </c>
      <c r="M153">
        <f>MONTH(Table4[[#This Row],[date/timestamp]])</f>
        <v>2</v>
      </c>
      <c r="N153" t="str">
        <f>TEXT(Table4[[#This Row],[date/timestamp]], "MMMM")</f>
        <v>February</v>
      </c>
      <c r="O153" t="str">
        <f t="shared" si="14"/>
        <v>Q1</v>
      </c>
    </row>
    <row r="154" spans="1:15" x14ac:dyDescent="0.35">
      <c r="A154" t="s">
        <v>610</v>
      </c>
      <c r="B154" s="3" t="s">
        <v>5804</v>
      </c>
      <c r="C154" s="3">
        <v>4</v>
      </c>
      <c r="D154" s="8">
        <v>45691.264490740738</v>
      </c>
      <c r="E154" s="4" t="s">
        <v>407</v>
      </c>
      <c r="F154" t="s">
        <v>611</v>
      </c>
      <c r="G154" t="str">
        <f t="shared" si="10"/>
        <v>Complete</v>
      </c>
      <c r="H154" t="str">
        <f t="shared" si="11"/>
        <v>Valid</v>
      </c>
      <c r="I154" t="str">
        <f t="shared" si="12"/>
        <v>High(4-5)</v>
      </c>
      <c r="J154" t="str">
        <f t="shared" si="13"/>
        <v>AENJN2JYXEHUKQGAHFK62KNHFFFA</v>
      </c>
      <c r="K154" t="str">
        <f>IF(COUNTIF(Data_cleaning!$A:$A, A154)&gt;10, "Power User", IF(COUNTIF(Data_cleaning!$A:$A, A154)&gt;5, "Regular User", IF(COUNTIF(Data_cleaning!$A:$A, A154)&gt;1, "Casual User", "One-Time User")))</f>
        <v>One-Time User</v>
      </c>
      <c r="L154">
        <f>YEAR(Table4[[#This Row],[date/timestamp]])</f>
        <v>2025</v>
      </c>
      <c r="M154">
        <f>MONTH(Table4[[#This Row],[date/timestamp]])</f>
        <v>2</v>
      </c>
      <c r="N154" t="str">
        <f>TEXT(Table4[[#This Row],[date/timestamp]], "MMMM")</f>
        <v>February</v>
      </c>
      <c r="O154" t="str">
        <f t="shared" si="14"/>
        <v>Q1</v>
      </c>
    </row>
    <row r="155" spans="1:15" x14ac:dyDescent="0.35">
      <c r="A155" t="s">
        <v>614</v>
      </c>
      <c r="B155" s="5" t="s">
        <v>5805</v>
      </c>
      <c r="C155" s="5">
        <v>5</v>
      </c>
      <c r="D155" s="9">
        <v>45691.656527777777</v>
      </c>
      <c r="E155" s="6" t="s">
        <v>407</v>
      </c>
      <c r="F155" t="s">
        <v>615</v>
      </c>
      <c r="G155" t="str">
        <f t="shared" si="10"/>
        <v>Complete</v>
      </c>
      <c r="H155" t="str">
        <f t="shared" si="11"/>
        <v>Valid</v>
      </c>
      <c r="I155" t="str">
        <f t="shared" si="12"/>
        <v>High(4-5)</v>
      </c>
      <c r="J155" t="str">
        <f t="shared" si="13"/>
        <v>AGJ5D25APMBGPF5JATP2G6LVULAA</v>
      </c>
      <c r="K155" t="str">
        <f>IF(COUNTIF(Data_cleaning!$A:$A, A155)&gt;10, "Power User", IF(COUNTIF(Data_cleaning!$A:$A, A155)&gt;5, "Regular User", IF(COUNTIF(Data_cleaning!$A:$A, A155)&gt;1, "Casual User", "One-Time User")))</f>
        <v>One-Time User</v>
      </c>
      <c r="L155">
        <f>YEAR(Table4[[#This Row],[date/timestamp]])</f>
        <v>2025</v>
      </c>
      <c r="M155">
        <f>MONTH(Table4[[#This Row],[date/timestamp]])</f>
        <v>2</v>
      </c>
      <c r="N155" t="str">
        <f>TEXT(Table4[[#This Row],[date/timestamp]], "MMMM")</f>
        <v>February</v>
      </c>
      <c r="O155" t="str">
        <f t="shared" si="14"/>
        <v>Q1</v>
      </c>
    </row>
    <row r="156" spans="1:15" x14ac:dyDescent="0.35">
      <c r="A156" t="s">
        <v>618</v>
      </c>
      <c r="B156" s="3" t="s">
        <v>5806</v>
      </c>
      <c r="C156" s="3">
        <v>2</v>
      </c>
      <c r="D156" s="8">
        <v>45691.763692129629</v>
      </c>
      <c r="E156" s="4" t="s">
        <v>407</v>
      </c>
      <c r="F156" t="s">
        <v>619</v>
      </c>
      <c r="G156" t="str">
        <f t="shared" si="10"/>
        <v>Complete</v>
      </c>
      <c r="H156" t="str">
        <f t="shared" si="11"/>
        <v>Valid</v>
      </c>
      <c r="I156" t="str">
        <f t="shared" si="12"/>
        <v>Low(1-2)</v>
      </c>
      <c r="J156" t="str">
        <f t="shared" si="13"/>
        <v>AFVKU3C65O5GYELNNF4ALGXMXTYQ</v>
      </c>
      <c r="K156" t="str">
        <f>IF(COUNTIF(Data_cleaning!$A:$A, A156)&gt;10, "Power User", IF(COUNTIF(Data_cleaning!$A:$A, A156)&gt;5, "Regular User", IF(COUNTIF(Data_cleaning!$A:$A, A156)&gt;1, "Casual User", "One-Time User")))</f>
        <v>One-Time User</v>
      </c>
      <c r="L156">
        <f>YEAR(Table4[[#This Row],[date/timestamp]])</f>
        <v>2025</v>
      </c>
      <c r="M156">
        <f>MONTH(Table4[[#This Row],[date/timestamp]])</f>
        <v>2</v>
      </c>
      <c r="N156" t="str">
        <f>TEXT(Table4[[#This Row],[date/timestamp]], "MMMM")</f>
        <v>February</v>
      </c>
      <c r="O156" t="str">
        <f t="shared" si="14"/>
        <v>Q1</v>
      </c>
    </row>
    <row r="157" spans="1:15" x14ac:dyDescent="0.35">
      <c r="A157" t="s">
        <v>622</v>
      </c>
      <c r="B157" s="5" t="s">
        <v>5807</v>
      </c>
      <c r="C157" s="5">
        <v>4</v>
      </c>
      <c r="D157" s="9">
        <v>45692.19902777778</v>
      </c>
      <c r="E157" s="6" t="s">
        <v>407</v>
      </c>
      <c r="F157" t="s">
        <v>623</v>
      </c>
      <c r="G157" t="str">
        <f t="shared" si="10"/>
        <v>Complete</v>
      </c>
      <c r="H157" t="str">
        <f t="shared" si="11"/>
        <v>Valid</v>
      </c>
      <c r="I157" t="str">
        <f t="shared" si="12"/>
        <v>High(4-5)</v>
      </c>
      <c r="J157" t="str">
        <f t="shared" si="13"/>
        <v>AH3OQDQMN543AUFFTCGUGOVYCZXA</v>
      </c>
      <c r="K157" t="str">
        <f>IF(COUNTIF(Data_cleaning!$A:$A, A157)&gt;10, "Power User", IF(COUNTIF(Data_cleaning!$A:$A, A157)&gt;5, "Regular User", IF(COUNTIF(Data_cleaning!$A:$A, A157)&gt;1, "Casual User", "One-Time User")))</f>
        <v>One-Time User</v>
      </c>
      <c r="L157">
        <f>YEAR(Table4[[#This Row],[date/timestamp]])</f>
        <v>2025</v>
      </c>
      <c r="M157">
        <f>MONTH(Table4[[#This Row],[date/timestamp]])</f>
        <v>2</v>
      </c>
      <c r="N157" t="str">
        <f>TEXT(Table4[[#This Row],[date/timestamp]], "MMMM")</f>
        <v>February</v>
      </c>
      <c r="O157" t="str">
        <f t="shared" si="14"/>
        <v>Q1</v>
      </c>
    </row>
    <row r="158" spans="1:15" x14ac:dyDescent="0.35">
      <c r="A158" t="s">
        <v>626</v>
      </c>
      <c r="B158" s="3" t="s">
        <v>5808</v>
      </c>
      <c r="C158" s="3">
        <v>4</v>
      </c>
      <c r="D158" s="8">
        <v>45693.004328703704</v>
      </c>
      <c r="E158" s="4" t="s">
        <v>407</v>
      </c>
      <c r="F158" t="s">
        <v>627</v>
      </c>
      <c r="G158" t="str">
        <f t="shared" si="10"/>
        <v>Complete</v>
      </c>
      <c r="H158" t="str">
        <f t="shared" si="11"/>
        <v>Valid</v>
      </c>
      <c r="I158" t="str">
        <f t="shared" si="12"/>
        <v>High(4-5)</v>
      </c>
      <c r="J158" t="str">
        <f t="shared" si="13"/>
        <v>AEDF72NZQMHA7U6463KABBLBPO7Q</v>
      </c>
      <c r="K158" t="str">
        <f>IF(COUNTIF(Data_cleaning!$A:$A, A158)&gt;10, "Power User", IF(COUNTIF(Data_cleaning!$A:$A, A158)&gt;5, "Regular User", IF(COUNTIF(Data_cleaning!$A:$A, A158)&gt;1, "Casual User", "One-Time User")))</f>
        <v>One-Time User</v>
      </c>
      <c r="L158">
        <f>YEAR(Table4[[#This Row],[date/timestamp]])</f>
        <v>2025</v>
      </c>
      <c r="M158">
        <f>MONTH(Table4[[#This Row],[date/timestamp]])</f>
        <v>2</v>
      </c>
      <c r="N158" t="str">
        <f>TEXT(Table4[[#This Row],[date/timestamp]], "MMMM")</f>
        <v>February</v>
      </c>
      <c r="O158" t="str">
        <f t="shared" si="14"/>
        <v>Q1</v>
      </c>
    </row>
    <row r="159" spans="1:15" x14ac:dyDescent="0.35">
      <c r="A159" t="s">
        <v>630</v>
      </c>
      <c r="B159" s="5" t="s">
        <v>5809</v>
      </c>
      <c r="C159" s="5">
        <v>3</v>
      </c>
      <c r="D159" s="9">
        <v>45693.099849537037</v>
      </c>
      <c r="E159" s="6" t="s">
        <v>407</v>
      </c>
      <c r="F159" t="s">
        <v>631</v>
      </c>
      <c r="G159" t="str">
        <f t="shared" si="10"/>
        <v>Complete</v>
      </c>
      <c r="H159" t="str">
        <f t="shared" si="11"/>
        <v>Valid</v>
      </c>
      <c r="I159" t="str">
        <f t="shared" si="12"/>
        <v>Medium(3)</v>
      </c>
      <c r="J159" t="str">
        <f t="shared" si="13"/>
        <v>AGDEXLEBKLE33J7SYACWC3QR42ZA</v>
      </c>
      <c r="K159" t="str">
        <f>IF(COUNTIF(Data_cleaning!$A:$A, A159)&gt;10, "Power User", IF(COUNTIF(Data_cleaning!$A:$A, A159)&gt;5, "Regular User", IF(COUNTIF(Data_cleaning!$A:$A, A159)&gt;1, "Casual User", "One-Time User")))</f>
        <v>One-Time User</v>
      </c>
      <c r="L159">
        <f>YEAR(Table4[[#This Row],[date/timestamp]])</f>
        <v>2025</v>
      </c>
      <c r="M159">
        <f>MONTH(Table4[[#This Row],[date/timestamp]])</f>
        <v>2</v>
      </c>
      <c r="N159" t="str">
        <f>TEXT(Table4[[#This Row],[date/timestamp]], "MMMM")</f>
        <v>February</v>
      </c>
      <c r="O159" t="str">
        <f t="shared" si="14"/>
        <v>Q1</v>
      </c>
    </row>
    <row r="160" spans="1:15" x14ac:dyDescent="0.35">
      <c r="A160" t="s">
        <v>634</v>
      </c>
      <c r="B160" s="3" t="s">
        <v>5810</v>
      </c>
      <c r="C160" s="3">
        <v>1</v>
      </c>
      <c r="D160" s="8">
        <v>45693.305706018517</v>
      </c>
      <c r="E160" s="4" t="s">
        <v>407</v>
      </c>
      <c r="F160" t="s">
        <v>635</v>
      </c>
      <c r="G160" t="str">
        <f t="shared" si="10"/>
        <v>Complete</v>
      </c>
      <c r="H160" t="str">
        <f t="shared" si="11"/>
        <v>Valid</v>
      </c>
      <c r="I160" t="str">
        <f t="shared" si="12"/>
        <v>Low(1-2)</v>
      </c>
      <c r="J160" t="str">
        <f t="shared" si="13"/>
        <v>AEOJVGHR2QPK7F3LTCYQGKIEF72A</v>
      </c>
      <c r="K160" t="str">
        <f>IF(COUNTIF(Data_cleaning!$A:$A, A160)&gt;10, "Power User", IF(COUNTIF(Data_cleaning!$A:$A, A160)&gt;5, "Regular User", IF(COUNTIF(Data_cleaning!$A:$A, A160)&gt;1, "Casual User", "One-Time User")))</f>
        <v>One-Time User</v>
      </c>
      <c r="L160">
        <f>YEAR(Table4[[#This Row],[date/timestamp]])</f>
        <v>2025</v>
      </c>
      <c r="M160">
        <f>MONTH(Table4[[#This Row],[date/timestamp]])</f>
        <v>2</v>
      </c>
      <c r="N160" t="str">
        <f>TEXT(Table4[[#This Row],[date/timestamp]], "MMMM")</f>
        <v>February</v>
      </c>
      <c r="O160" t="str">
        <f t="shared" si="14"/>
        <v>Q1</v>
      </c>
    </row>
    <row r="161" spans="1:15" x14ac:dyDescent="0.35">
      <c r="A161" t="s">
        <v>637</v>
      </c>
      <c r="B161" s="5" t="s">
        <v>5811</v>
      </c>
      <c r="C161" s="5">
        <v>5</v>
      </c>
      <c r="D161" s="9">
        <v>45693.435034722221</v>
      </c>
      <c r="E161" s="6" t="s">
        <v>407</v>
      </c>
      <c r="F161" t="s">
        <v>638</v>
      </c>
      <c r="G161" t="str">
        <f t="shared" si="10"/>
        <v>Complete</v>
      </c>
      <c r="H161" t="str">
        <f t="shared" si="11"/>
        <v>Valid</v>
      </c>
      <c r="I161" t="str">
        <f t="shared" si="12"/>
        <v>High(4-5)</v>
      </c>
      <c r="J161" t="str">
        <f t="shared" si="13"/>
        <v>AGXT2S5PLMP5J25F5QM4WSEUSTZQ</v>
      </c>
      <c r="K161" t="str">
        <f>IF(COUNTIF(Data_cleaning!$A:$A, A161)&gt;10, "Power User", IF(COUNTIF(Data_cleaning!$A:$A, A161)&gt;5, "Regular User", IF(COUNTIF(Data_cleaning!$A:$A, A161)&gt;1, "Casual User", "One-Time User")))</f>
        <v>One-Time User</v>
      </c>
      <c r="L161">
        <f>YEAR(Table4[[#This Row],[date/timestamp]])</f>
        <v>2025</v>
      </c>
      <c r="M161">
        <f>MONTH(Table4[[#This Row],[date/timestamp]])</f>
        <v>2</v>
      </c>
      <c r="N161" t="str">
        <f>TEXT(Table4[[#This Row],[date/timestamp]], "MMMM")</f>
        <v>February</v>
      </c>
      <c r="O161" t="str">
        <f t="shared" si="14"/>
        <v>Q1</v>
      </c>
    </row>
    <row r="162" spans="1:15" x14ac:dyDescent="0.35">
      <c r="A162" t="s">
        <v>641</v>
      </c>
      <c r="B162" s="3" t="s">
        <v>5812</v>
      </c>
      <c r="C162" s="3">
        <v>5</v>
      </c>
      <c r="D162" s="8">
        <v>45693.467835648145</v>
      </c>
      <c r="E162" s="4" t="s">
        <v>644</v>
      </c>
      <c r="F162" t="s">
        <v>642</v>
      </c>
      <c r="G162" t="str">
        <f t="shared" si="10"/>
        <v>Complete</v>
      </c>
      <c r="H162" t="str">
        <f t="shared" si="11"/>
        <v>Valid</v>
      </c>
      <c r="I162" t="str">
        <f t="shared" si="12"/>
        <v>High(4-5)</v>
      </c>
      <c r="J162" t="str">
        <f t="shared" si="13"/>
        <v>AECDXBV7YXUT7T2XYKIOTAMMFBKA</v>
      </c>
      <c r="K162" t="str">
        <f>IF(COUNTIF(Data_cleaning!$A:$A, A162)&gt;10, "Power User", IF(COUNTIF(Data_cleaning!$A:$A, A162)&gt;5, "Regular User", IF(COUNTIF(Data_cleaning!$A:$A, A162)&gt;1, "Casual User", "One-Time User")))</f>
        <v>Casual User</v>
      </c>
      <c r="L162">
        <f>YEAR(Table4[[#This Row],[date/timestamp]])</f>
        <v>2025</v>
      </c>
      <c r="M162">
        <f>MONTH(Table4[[#This Row],[date/timestamp]])</f>
        <v>2</v>
      </c>
      <c r="N162" t="str">
        <f>TEXT(Table4[[#This Row],[date/timestamp]], "MMMM")</f>
        <v>February</v>
      </c>
      <c r="O162" t="str">
        <f t="shared" si="14"/>
        <v>Q1</v>
      </c>
    </row>
    <row r="163" spans="1:15" x14ac:dyDescent="0.35">
      <c r="A163" t="s">
        <v>646</v>
      </c>
      <c r="B163" s="5" t="s">
        <v>5813</v>
      </c>
      <c r="C163" s="5">
        <v>5</v>
      </c>
      <c r="D163" s="9">
        <v>45693.84516203704</v>
      </c>
      <c r="E163" s="6" t="s">
        <v>644</v>
      </c>
      <c r="F163" t="s">
        <v>647</v>
      </c>
      <c r="G163" t="str">
        <f t="shared" si="10"/>
        <v>Complete</v>
      </c>
      <c r="H163" t="str">
        <f t="shared" si="11"/>
        <v>Valid</v>
      </c>
      <c r="I163" t="str">
        <f t="shared" si="12"/>
        <v>High(4-5)</v>
      </c>
      <c r="J163" t="str">
        <f t="shared" si="13"/>
        <v>AEFVTTFB7NFHCAZVLUULL3YC7WMA</v>
      </c>
      <c r="K163" t="str">
        <f>IF(COUNTIF(Data_cleaning!$A:$A, A163)&gt;10, "Power User", IF(COUNTIF(Data_cleaning!$A:$A, A163)&gt;5, "Regular User", IF(COUNTIF(Data_cleaning!$A:$A, A163)&gt;1, "Casual User", "One-Time User")))</f>
        <v>Casual User</v>
      </c>
      <c r="L163">
        <f>YEAR(Table4[[#This Row],[date/timestamp]])</f>
        <v>2025</v>
      </c>
      <c r="M163">
        <f>MONTH(Table4[[#This Row],[date/timestamp]])</f>
        <v>2</v>
      </c>
      <c r="N163" t="str">
        <f>TEXT(Table4[[#This Row],[date/timestamp]], "MMMM")</f>
        <v>February</v>
      </c>
      <c r="O163" t="str">
        <f t="shared" si="14"/>
        <v>Q1</v>
      </c>
    </row>
    <row r="164" spans="1:15" x14ac:dyDescent="0.35">
      <c r="A164" t="s">
        <v>650</v>
      </c>
      <c r="B164" s="3" t="s">
        <v>5814</v>
      </c>
      <c r="C164" s="3">
        <v>5</v>
      </c>
      <c r="D164" s="8">
        <v>45694.018912037034</v>
      </c>
      <c r="E164" s="4" t="s">
        <v>644</v>
      </c>
      <c r="F164" t="s">
        <v>27</v>
      </c>
      <c r="G164" t="str">
        <f t="shared" si="10"/>
        <v>Complete</v>
      </c>
      <c r="H164" t="str">
        <f t="shared" si="11"/>
        <v>Valid</v>
      </c>
      <c r="I164" t="str">
        <f t="shared" si="12"/>
        <v>High(4-5)</v>
      </c>
      <c r="J164" t="str">
        <f t="shared" si="13"/>
        <v>AET6PNHHRUU54WP4OFZHYAU7KBKA</v>
      </c>
      <c r="K164" t="str">
        <f>IF(COUNTIF(Data_cleaning!$A:$A, A164)&gt;10, "Power User", IF(COUNTIF(Data_cleaning!$A:$A, A164)&gt;5, "Regular User", IF(COUNTIF(Data_cleaning!$A:$A, A164)&gt;1, "Casual User", "One-Time User")))</f>
        <v>Casual User</v>
      </c>
      <c r="L164">
        <f>YEAR(Table4[[#This Row],[date/timestamp]])</f>
        <v>2025</v>
      </c>
      <c r="M164">
        <f>MONTH(Table4[[#This Row],[date/timestamp]])</f>
        <v>2</v>
      </c>
      <c r="N164" t="str">
        <f>TEXT(Table4[[#This Row],[date/timestamp]], "MMMM")</f>
        <v>February</v>
      </c>
      <c r="O164" t="str">
        <f t="shared" si="14"/>
        <v>Q1</v>
      </c>
    </row>
    <row r="165" spans="1:15" x14ac:dyDescent="0.35">
      <c r="A165" t="s">
        <v>653</v>
      </c>
      <c r="B165" s="5" t="s">
        <v>5815</v>
      </c>
      <c r="C165" s="5">
        <v>4</v>
      </c>
      <c r="D165" s="9">
        <v>45694.138333333336</v>
      </c>
      <c r="E165" s="6" t="s">
        <v>644</v>
      </c>
      <c r="F165" t="s">
        <v>654</v>
      </c>
      <c r="G165" t="str">
        <f t="shared" si="10"/>
        <v>Complete</v>
      </c>
      <c r="H165" t="str">
        <f t="shared" si="11"/>
        <v>Valid</v>
      </c>
      <c r="I165" t="str">
        <f t="shared" si="12"/>
        <v>High(4-5)</v>
      </c>
      <c r="J165" t="str">
        <f t="shared" si="13"/>
        <v>AHUV6JS3SNZFQNQFXUDKBA72DNSQ</v>
      </c>
      <c r="K165" t="str">
        <f>IF(COUNTIF(Data_cleaning!$A:$A, A165)&gt;10, "Power User", IF(COUNTIF(Data_cleaning!$A:$A, A165)&gt;5, "Regular User", IF(COUNTIF(Data_cleaning!$A:$A, A165)&gt;1, "Casual User", "One-Time User")))</f>
        <v>Casual User</v>
      </c>
      <c r="L165">
        <f>YEAR(Table4[[#This Row],[date/timestamp]])</f>
        <v>2025</v>
      </c>
      <c r="M165">
        <f>MONTH(Table4[[#This Row],[date/timestamp]])</f>
        <v>2</v>
      </c>
      <c r="N165" t="str">
        <f>TEXT(Table4[[#This Row],[date/timestamp]], "MMMM")</f>
        <v>February</v>
      </c>
      <c r="O165" t="str">
        <f t="shared" si="14"/>
        <v>Q1</v>
      </c>
    </row>
    <row r="166" spans="1:15" x14ac:dyDescent="0.35">
      <c r="A166" t="s">
        <v>657</v>
      </c>
      <c r="B166" s="3" t="s">
        <v>5812</v>
      </c>
      <c r="C166" s="3">
        <v>5</v>
      </c>
      <c r="D166" s="8">
        <v>45694.198854166665</v>
      </c>
      <c r="E166" s="4" t="s">
        <v>644</v>
      </c>
      <c r="F166" t="s">
        <v>658</v>
      </c>
      <c r="G166" t="str">
        <f t="shared" si="10"/>
        <v>Complete</v>
      </c>
      <c r="H166" t="str">
        <f t="shared" si="11"/>
        <v>Valid</v>
      </c>
      <c r="I166" t="str">
        <f t="shared" si="12"/>
        <v>High(4-5)</v>
      </c>
      <c r="J166" t="str">
        <f t="shared" si="13"/>
        <v>AHXONVJXS6KFLSBYAWMQYAB5P6JQ</v>
      </c>
      <c r="K166" t="str">
        <f>IF(COUNTIF(Data_cleaning!$A:$A, A166)&gt;10, "Power User", IF(COUNTIF(Data_cleaning!$A:$A, A166)&gt;5, "Regular User", IF(COUNTIF(Data_cleaning!$A:$A, A166)&gt;1, "Casual User", "One-Time User")))</f>
        <v>Casual User</v>
      </c>
      <c r="L166">
        <f>YEAR(Table4[[#This Row],[date/timestamp]])</f>
        <v>2025</v>
      </c>
      <c r="M166">
        <f>MONTH(Table4[[#This Row],[date/timestamp]])</f>
        <v>2</v>
      </c>
      <c r="N166" t="str">
        <f>TEXT(Table4[[#This Row],[date/timestamp]], "MMMM")</f>
        <v>February</v>
      </c>
      <c r="O166" t="str">
        <f t="shared" si="14"/>
        <v>Q1</v>
      </c>
    </row>
    <row r="167" spans="1:15" x14ac:dyDescent="0.35">
      <c r="A167" t="s">
        <v>661</v>
      </c>
      <c r="B167" s="5" t="s">
        <v>5817</v>
      </c>
      <c r="C167" s="5">
        <v>5</v>
      </c>
      <c r="D167" s="9">
        <v>45694.219664351855</v>
      </c>
      <c r="E167" s="6" t="s">
        <v>644</v>
      </c>
      <c r="F167" t="s">
        <v>662</v>
      </c>
      <c r="G167" t="str">
        <f t="shared" si="10"/>
        <v>Complete</v>
      </c>
      <c r="H167" t="str">
        <f t="shared" si="11"/>
        <v>Valid</v>
      </c>
      <c r="I167" t="str">
        <f t="shared" si="12"/>
        <v>High(4-5)</v>
      </c>
      <c r="J167" t="str">
        <f t="shared" si="13"/>
        <v>AHG5QM4MKOFCXJWVDVWNLF42S2WQ</v>
      </c>
      <c r="K167" t="str">
        <f>IF(COUNTIF(Data_cleaning!$A:$A, A167)&gt;10, "Power User", IF(COUNTIF(Data_cleaning!$A:$A, A167)&gt;5, "Regular User", IF(COUNTIF(Data_cleaning!$A:$A, A167)&gt;1, "Casual User", "One-Time User")))</f>
        <v>Casual User</v>
      </c>
      <c r="L167">
        <f>YEAR(Table4[[#This Row],[date/timestamp]])</f>
        <v>2025</v>
      </c>
      <c r="M167">
        <f>MONTH(Table4[[#This Row],[date/timestamp]])</f>
        <v>2</v>
      </c>
      <c r="N167" t="str">
        <f>TEXT(Table4[[#This Row],[date/timestamp]], "MMMM")</f>
        <v>February</v>
      </c>
      <c r="O167" t="str">
        <f t="shared" si="14"/>
        <v>Q1</v>
      </c>
    </row>
    <row r="168" spans="1:15" x14ac:dyDescent="0.35">
      <c r="A168" t="s">
        <v>665</v>
      </c>
      <c r="B168" s="3" t="s">
        <v>5818</v>
      </c>
      <c r="C168" s="3">
        <v>5</v>
      </c>
      <c r="D168" s="8">
        <v>45694.26798611111</v>
      </c>
      <c r="E168" s="4" t="s">
        <v>644</v>
      </c>
      <c r="F168" t="s">
        <v>666</v>
      </c>
      <c r="G168" t="str">
        <f t="shared" si="10"/>
        <v>Complete</v>
      </c>
      <c r="H168" t="str">
        <f t="shared" si="11"/>
        <v>Valid</v>
      </c>
      <c r="I168" t="str">
        <f t="shared" si="12"/>
        <v>High(4-5)</v>
      </c>
      <c r="J168" t="str">
        <f t="shared" si="13"/>
        <v>AE3PNVS6M2VT2ULP6PAYISVOKXAQ</v>
      </c>
      <c r="K168" t="str">
        <f>IF(COUNTIF(Data_cleaning!$A:$A, A168)&gt;10, "Power User", IF(COUNTIF(Data_cleaning!$A:$A, A168)&gt;5, "Regular User", IF(COUNTIF(Data_cleaning!$A:$A, A168)&gt;1, "Casual User", "One-Time User")))</f>
        <v>Casual User</v>
      </c>
      <c r="L168">
        <f>YEAR(Table4[[#This Row],[date/timestamp]])</f>
        <v>2025</v>
      </c>
      <c r="M168">
        <f>MONTH(Table4[[#This Row],[date/timestamp]])</f>
        <v>2</v>
      </c>
      <c r="N168" t="str">
        <f>TEXT(Table4[[#This Row],[date/timestamp]], "MMMM")</f>
        <v>February</v>
      </c>
      <c r="O168" t="str">
        <f t="shared" si="14"/>
        <v>Q1</v>
      </c>
    </row>
    <row r="169" spans="1:15" x14ac:dyDescent="0.35">
      <c r="A169" t="s">
        <v>669</v>
      </c>
      <c r="B169" s="5" t="s">
        <v>5819</v>
      </c>
      <c r="C169" s="5">
        <v>5</v>
      </c>
      <c r="D169" s="9">
        <v>45694.387615740743</v>
      </c>
      <c r="E169" s="6" t="s">
        <v>644</v>
      </c>
      <c r="F169" t="s">
        <v>670</v>
      </c>
      <c r="G169" t="str">
        <f t="shared" si="10"/>
        <v>Complete</v>
      </c>
      <c r="H169" t="str">
        <f t="shared" si="11"/>
        <v>Valid</v>
      </c>
      <c r="I169" t="str">
        <f t="shared" si="12"/>
        <v>High(4-5)</v>
      </c>
      <c r="J169" t="str">
        <f t="shared" si="13"/>
        <v>AEIWLJG5KA6GRV66IRCCGUEUP73A</v>
      </c>
      <c r="K169" t="str">
        <f>IF(COUNTIF(Data_cleaning!$A:$A, A169)&gt;10, "Power User", IF(COUNTIF(Data_cleaning!$A:$A, A169)&gt;5, "Regular User", IF(COUNTIF(Data_cleaning!$A:$A, A169)&gt;1, "Casual User", "One-Time User")))</f>
        <v>Casual User</v>
      </c>
      <c r="L169">
        <f>YEAR(Table4[[#This Row],[date/timestamp]])</f>
        <v>2025</v>
      </c>
      <c r="M169">
        <f>MONTH(Table4[[#This Row],[date/timestamp]])</f>
        <v>2</v>
      </c>
      <c r="N169" t="str">
        <f>TEXT(Table4[[#This Row],[date/timestamp]], "MMMM")</f>
        <v>February</v>
      </c>
      <c r="O169" t="str">
        <f t="shared" si="14"/>
        <v>Q1</v>
      </c>
    </row>
    <row r="170" spans="1:15" x14ac:dyDescent="0.35">
      <c r="A170" t="s">
        <v>673</v>
      </c>
      <c r="B170" s="3" t="s">
        <v>5820</v>
      </c>
      <c r="C170" s="3">
        <v>5</v>
      </c>
      <c r="D170" s="8">
        <v>45694.6325</v>
      </c>
      <c r="E170" s="4" t="s">
        <v>644</v>
      </c>
      <c r="F170" t="s">
        <v>674</v>
      </c>
      <c r="G170" t="str">
        <f t="shared" si="10"/>
        <v>Complete</v>
      </c>
      <c r="H170" t="str">
        <f t="shared" si="11"/>
        <v>Valid</v>
      </c>
      <c r="I170" t="str">
        <f t="shared" si="12"/>
        <v>High(4-5)</v>
      </c>
      <c r="J170" t="str">
        <f t="shared" si="13"/>
        <v>AGLZY6EFUHINYSW7LPU7HNWBFIXA</v>
      </c>
      <c r="K170" t="str">
        <f>IF(COUNTIF(Data_cleaning!$A:$A, A170)&gt;10, "Power User", IF(COUNTIF(Data_cleaning!$A:$A, A170)&gt;5, "Regular User", IF(COUNTIF(Data_cleaning!$A:$A, A170)&gt;1, "Casual User", "One-Time User")))</f>
        <v>Casual User</v>
      </c>
      <c r="L170">
        <f>YEAR(Table4[[#This Row],[date/timestamp]])</f>
        <v>2025</v>
      </c>
      <c r="M170">
        <f>MONTH(Table4[[#This Row],[date/timestamp]])</f>
        <v>2</v>
      </c>
      <c r="N170" t="str">
        <f>TEXT(Table4[[#This Row],[date/timestamp]], "MMMM")</f>
        <v>February</v>
      </c>
      <c r="O170" t="str">
        <f t="shared" si="14"/>
        <v>Q1</v>
      </c>
    </row>
    <row r="171" spans="1:15" x14ac:dyDescent="0.35">
      <c r="A171" t="s">
        <v>677</v>
      </c>
      <c r="B171" s="5" t="s">
        <v>5821</v>
      </c>
      <c r="C171" s="5">
        <v>4</v>
      </c>
      <c r="D171" s="9">
        <v>45695.560914351852</v>
      </c>
      <c r="E171" s="6" t="s">
        <v>644</v>
      </c>
      <c r="F171" t="s">
        <v>678</v>
      </c>
      <c r="G171" t="str">
        <f t="shared" si="10"/>
        <v>Complete</v>
      </c>
      <c r="H171" t="str">
        <f t="shared" si="11"/>
        <v>Valid</v>
      </c>
      <c r="I171" t="str">
        <f t="shared" si="12"/>
        <v>High(4-5)</v>
      </c>
      <c r="J171" t="str">
        <f t="shared" si="13"/>
        <v>AHJMUF7CPNEJZZUXVCAK7KQRHI6A</v>
      </c>
      <c r="K171" t="str">
        <f>IF(COUNTIF(Data_cleaning!$A:$A, A171)&gt;10, "Power User", IF(COUNTIF(Data_cleaning!$A:$A, A171)&gt;5, "Regular User", IF(COUNTIF(Data_cleaning!$A:$A, A171)&gt;1, "Casual User", "One-Time User")))</f>
        <v>Casual User</v>
      </c>
      <c r="L171">
        <f>YEAR(Table4[[#This Row],[date/timestamp]])</f>
        <v>2025</v>
      </c>
      <c r="M171">
        <f>MONTH(Table4[[#This Row],[date/timestamp]])</f>
        <v>2</v>
      </c>
      <c r="N171" t="str">
        <f>TEXT(Table4[[#This Row],[date/timestamp]], "MMMM")</f>
        <v>February</v>
      </c>
      <c r="O171" t="str">
        <f t="shared" si="14"/>
        <v>Q1</v>
      </c>
    </row>
    <row r="172" spans="1:15" x14ac:dyDescent="0.35">
      <c r="A172" t="s">
        <v>681</v>
      </c>
      <c r="B172" s="3" t="s">
        <v>5822</v>
      </c>
      <c r="C172" s="3">
        <v>5</v>
      </c>
      <c r="D172" s="8">
        <v>45695.644189814811</v>
      </c>
      <c r="E172" s="4" t="s">
        <v>644</v>
      </c>
      <c r="F172" t="s">
        <v>682</v>
      </c>
      <c r="G172" t="str">
        <f t="shared" si="10"/>
        <v>Complete</v>
      </c>
      <c r="H172" t="str">
        <f t="shared" si="11"/>
        <v>Valid</v>
      </c>
      <c r="I172" t="str">
        <f t="shared" si="12"/>
        <v>High(4-5)</v>
      </c>
      <c r="J172" t="str">
        <f t="shared" si="13"/>
        <v>AF62RCQHBHLR7RTVQ3RXW7PFZAUA</v>
      </c>
      <c r="K172" t="str">
        <f>IF(COUNTIF(Data_cleaning!$A:$A, A172)&gt;10, "Power User", IF(COUNTIF(Data_cleaning!$A:$A, A172)&gt;5, "Regular User", IF(COUNTIF(Data_cleaning!$A:$A, A172)&gt;1, "Casual User", "One-Time User")))</f>
        <v>Casual User</v>
      </c>
      <c r="L172">
        <f>YEAR(Table4[[#This Row],[date/timestamp]])</f>
        <v>2025</v>
      </c>
      <c r="M172">
        <f>MONTH(Table4[[#This Row],[date/timestamp]])</f>
        <v>2</v>
      </c>
      <c r="N172" t="str">
        <f>TEXT(Table4[[#This Row],[date/timestamp]], "MMMM")</f>
        <v>February</v>
      </c>
      <c r="O172" t="str">
        <f t="shared" si="14"/>
        <v>Q1</v>
      </c>
    </row>
    <row r="173" spans="1:15" x14ac:dyDescent="0.35">
      <c r="A173" t="s">
        <v>685</v>
      </c>
      <c r="B173" s="5" t="s">
        <v>5823</v>
      </c>
      <c r="C173" s="5">
        <v>4</v>
      </c>
      <c r="D173" s="9">
        <v>45695.734722222223</v>
      </c>
      <c r="E173" s="6" t="s">
        <v>644</v>
      </c>
      <c r="F173" t="s">
        <v>666</v>
      </c>
      <c r="G173" t="str">
        <f t="shared" si="10"/>
        <v>Complete</v>
      </c>
      <c r="H173" t="str">
        <f t="shared" si="11"/>
        <v>Valid</v>
      </c>
      <c r="I173" t="str">
        <f t="shared" si="12"/>
        <v>High(4-5)</v>
      </c>
      <c r="J173" t="str">
        <f t="shared" si="13"/>
        <v>AHJ64Z5RDZCOUICREXSICDIUMROA</v>
      </c>
      <c r="K173" t="str">
        <f>IF(COUNTIF(Data_cleaning!$A:$A, A173)&gt;10, "Power User", IF(COUNTIF(Data_cleaning!$A:$A, A173)&gt;5, "Regular User", IF(COUNTIF(Data_cleaning!$A:$A, A173)&gt;1, "Casual User", "One-Time User")))</f>
        <v>Casual User</v>
      </c>
      <c r="L173">
        <f>YEAR(Table4[[#This Row],[date/timestamp]])</f>
        <v>2025</v>
      </c>
      <c r="M173">
        <f>MONTH(Table4[[#This Row],[date/timestamp]])</f>
        <v>2</v>
      </c>
      <c r="N173" t="str">
        <f>TEXT(Table4[[#This Row],[date/timestamp]], "MMMM")</f>
        <v>February</v>
      </c>
      <c r="O173" t="str">
        <f t="shared" si="14"/>
        <v>Q1</v>
      </c>
    </row>
    <row r="174" spans="1:15" x14ac:dyDescent="0.35">
      <c r="A174" t="s">
        <v>688</v>
      </c>
      <c r="B174" s="3" t="s">
        <v>5824</v>
      </c>
      <c r="C174" s="3">
        <v>3</v>
      </c>
      <c r="D174" s="8">
        <v>45696.023969907408</v>
      </c>
      <c r="E174" s="4" t="s">
        <v>644</v>
      </c>
      <c r="F174" t="s">
        <v>689</v>
      </c>
      <c r="G174" t="str">
        <f t="shared" si="10"/>
        <v>Complete</v>
      </c>
      <c r="H174" t="str">
        <f t="shared" si="11"/>
        <v>Valid</v>
      </c>
      <c r="I174" t="str">
        <f t="shared" si="12"/>
        <v>Medium(3)</v>
      </c>
      <c r="J174" t="str">
        <f t="shared" si="13"/>
        <v>AGRFRPTYNXGE3CGAIO7ZENQBUZWA</v>
      </c>
      <c r="K174" t="str">
        <f>IF(COUNTIF(Data_cleaning!$A:$A, A174)&gt;10, "Power User", IF(COUNTIF(Data_cleaning!$A:$A, A174)&gt;5, "Regular User", IF(COUNTIF(Data_cleaning!$A:$A, A174)&gt;1, "Casual User", "One-Time User")))</f>
        <v>Casual User</v>
      </c>
      <c r="L174">
        <f>YEAR(Table4[[#This Row],[date/timestamp]])</f>
        <v>2025</v>
      </c>
      <c r="M174">
        <f>MONTH(Table4[[#This Row],[date/timestamp]])</f>
        <v>2</v>
      </c>
      <c r="N174" t="str">
        <f>TEXT(Table4[[#This Row],[date/timestamp]], "MMMM")</f>
        <v>February</v>
      </c>
      <c r="O174" t="str">
        <f t="shared" si="14"/>
        <v>Q1</v>
      </c>
    </row>
    <row r="175" spans="1:15" x14ac:dyDescent="0.35">
      <c r="A175" t="s">
        <v>692</v>
      </c>
      <c r="B175" s="5" t="s">
        <v>5825</v>
      </c>
      <c r="C175" s="5">
        <v>5</v>
      </c>
      <c r="D175" s="9">
        <v>45696.221701388888</v>
      </c>
      <c r="E175" s="6" t="s">
        <v>644</v>
      </c>
      <c r="F175" t="s">
        <v>693</v>
      </c>
      <c r="G175" t="str">
        <f t="shared" si="10"/>
        <v>Complete</v>
      </c>
      <c r="H175" t="str">
        <f t="shared" si="11"/>
        <v>Valid</v>
      </c>
      <c r="I175" t="str">
        <f t="shared" si="12"/>
        <v>High(4-5)</v>
      </c>
      <c r="J175" t="str">
        <f t="shared" si="13"/>
        <v>AHZOS45H5WKR7B2PWESHKQFB75SQ</v>
      </c>
      <c r="K175" t="str">
        <f>IF(COUNTIF(Data_cleaning!$A:$A, A175)&gt;10, "Power User", IF(COUNTIF(Data_cleaning!$A:$A, A175)&gt;5, "Regular User", IF(COUNTIF(Data_cleaning!$A:$A, A175)&gt;1, "Casual User", "One-Time User")))</f>
        <v>Casual User</v>
      </c>
      <c r="L175">
        <f>YEAR(Table4[[#This Row],[date/timestamp]])</f>
        <v>2025</v>
      </c>
      <c r="M175">
        <f>MONTH(Table4[[#This Row],[date/timestamp]])</f>
        <v>2</v>
      </c>
      <c r="N175" t="str">
        <f>TEXT(Table4[[#This Row],[date/timestamp]], "MMMM")</f>
        <v>February</v>
      </c>
      <c r="O175" t="str">
        <f t="shared" si="14"/>
        <v>Q1</v>
      </c>
    </row>
    <row r="176" spans="1:15" x14ac:dyDescent="0.35">
      <c r="A176" t="s">
        <v>696</v>
      </c>
      <c r="B176" s="3" t="s">
        <v>5826</v>
      </c>
      <c r="C176" s="3">
        <v>5</v>
      </c>
      <c r="D176" s="8">
        <v>45696.231516203705</v>
      </c>
      <c r="E176" s="4" t="s">
        <v>644</v>
      </c>
      <c r="F176" t="s">
        <v>697</v>
      </c>
      <c r="G176" t="str">
        <f t="shared" si="10"/>
        <v>Complete</v>
      </c>
      <c r="H176" t="str">
        <f t="shared" si="11"/>
        <v>Valid</v>
      </c>
      <c r="I176" t="str">
        <f t="shared" si="12"/>
        <v>High(4-5)</v>
      </c>
      <c r="J176" t="str">
        <f t="shared" si="13"/>
        <v>AEGI7HRSGXLKABXRNEZXHRSFIHKA</v>
      </c>
      <c r="K176" t="str">
        <f>IF(COUNTIF(Data_cleaning!$A:$A, A176)&gt;10, "Power User", IF(COUNTIF(Data_cleaning!$A:$A, A176)&gt;5, "Regular User", IF(COUNTIF(Data_cleaning!$A:$A, A176)&gt;1, "Casual User", "One-Time User")))</f>
        <v>Casual User</v>
      </c>
      <c r="L176">
        <f>YEAR(Table4[[#This Row],[date/timestamp]])</f>
        <v>2025</v>
      </c>
      <c r="M176">
        <f>MONTH(Table4[[#This Row],[date/timestamp]])</f>
        <v>2</v>
      </c>
      <c r="N176" t="str">
        <f>TEXT(Table4[[#This Row],[date/timestamp]], "MMMM")</f>
        <v>February</v>
      </c>
      <c r="O176" t="str">
        <f t="shared" si="14"/>
        <v>Q1</v>
      </c>
    </row>
    <row r="177" spans="1:15" x14ac:dyDescent="0.35">
      <c r="A177" t="s">
        <v>700</v>
      </c>
      <c r="B177" s="5" t="s">
        <v>5827</v>
      </c>
      <c r="C177" s="5">
        <v>5</v>
      </c>
      <c r="D177" s="9">
        <v>45696.538495370369</v>
      </c>
      <c r="E177" s="6" t="s">
        <v>644</v>
      </c>
      <c r="F177" t="s">
        <v>701</v>
      </c>
      <c r="G177" t="str">
        <f t="shared" si="10"/>
        <v>Complete</v>
      </c>
      <c r="H177" t="str">
        <f t="shared" si="11"/>
        <v>Valid</v>
      </c>
      <c r="I177" t="str">
        <f t="shared" si="12"/>
        <v>High(4-5)</v>
      </c>
      <c r="J177" t="str">
        <f t="shared" si="13"/>
        <v>AFJAP2RUXWCRIF356GGACRNQLFBA</v>
      </c>
      <c r="K177" t="str">
        <f>IF(COUNTIF(Data_cleaning!$A:$A, A177)&gt;10, "Power User", IF(COUNTIF(Data_cleaning!$A:$A, A177)&gt;5, "Regular User", IF(COUNTIF(Data_cleaning!$A:$A, A177)&gt;1, "Casual User", "One-Time User")))</f>
        <v>Casual User</v>
      </c>
      <c r="L177">
        <f>YEAR(Table4[[#This Row],[date/timestamp]])</f>
        <v>2025</v>
      </c>
      <c r="M177">
        <f>MONTH(Table4[[#This Row],[date/timestamp]])</f>
        <v>2</v>
      </c>
      <c r="N177" t="str">
        <f>TEXT(Table4[[#This Row],[date/timestamp]], "MMMM")</f>
        <v>February</v>
      </c>
      <c r="O177" t="str">
        <f t="shared" si="14"/>
        <v>Q1</v>
      </c>
    </row>
    <row r="178" spans="1:15" x14ac:dyDescent="0.35">
      <c r="A178" t="s">
        <v>704</v>
      </c>
      <c r="B178" s="3" t="s">
        <v>5828</v>
      </c>
      <c r="C178" s="3">
        <v>4</v>
      </c>
      <c r="D178" s="8">
        <v>45696.724178240744</v>
      </c>
      <c r="E178" s="4" t="s">
        <v>644</v>
      </c>
      <c r="F178" t="s">
        <v>705</v>
      </c>
      <c r="G178" t="str">
        <f t="shared" si="10"/>
        <v>Complete</v>
      </c>
      <c r="H178" t="str">
        <f t="shared" si="11"/>
        <v>Valid</v>
      </c>
      <c r="I178" t="str">
        <f t="shared" si="12"/>
        <v>High(4-5)</v>
      </c>
      <c r="J178" t="str">
        <f t="shared" si="13"/>
        <v>AEGUBOG4HFKND2TYI7FMSJRCLYRQ</v>
      </c>
      <c r="K178" t="str">
        <f>IF(COUNTIF(Data_cleaning!$A:$A, A178)&gt;10, "Power User", IF(COUNTIF(Data_cleaning!$A:$A, A178)&gt;5, "Regular User", IF(COUNTIF(Data_cleaning!$A:$A, A178)&gt;1, "Casual User", "One-Time User")))</f>
        <v>Casual User</v>
      </c>
      <c r="L178">
        <f>YEAR(Table4[[#This Row],[date/timestamp]])</f>
        <v>2025</v>
      </c>
      <c r="M178">
        <f>MONTH(Table4[[#This Row],[date/timestamp]])</f>
        <v>2</v>
      </c>
      <c r="N178" t="str">
        <f>TEXT(Table4[[#This Row],[date/timestamp]], "MMMM")</f>
        <v>February</v>
      </c>
      <c r="O178" t="str">
        <f t="shared" si="14"/>
        <v>Q1</v>
      </c>
    </row>
    <row r="179" spans="1:15" x14ac:dyDescent="0.35">
      <c r="A179" t="s">
        <v>708</v>
      </c>
      <c r="B179" s="5" t="s">
        <v>5829</v>
      </c>
      <c r="C179" s="5">
        <v>4</v>
      </c>
      <c r="D179" s="9">
        <v>45696.828865740739</v>
      </c>
      <c r="E179" s="6" t="s">
        <v>644</v>
      </c>
      <c r="F179" t="s">
        <v>709</v>
      </c>
      <c r="G179" t="str">
        <f t="shared" si="10"/>
        <v>Complete</v>
      </c>
      <c r="H179" t="str">
        <f t="shared" si="11"/>
        <v>Valid</v>
      </c>
      <c r="I179" t="str">
        <f t="shared" si="12"/>
        <v>High(4-5)</v>
      </c>
      <c r="J179" t="str">
        <f t="shared" si="13"/>
        <v>AEUJ53NKXU75BT6LVFDQSOAZIJBQ</v>
      </c>
      <c r="K179" t="str">
        <f>IF(COUNTIF(Data_cleaning!$A:$A, A179)&gt;10, "Power User", IF(COUNTIF(Data_cleaning!$A:$A, A179)&gt;5, "Regular User", IF(COUNTIF(Data_cleaning!$A:$A, A179)&gt;1, "Casual User", "One-Time User")))</f>
        <v>Casual User</v>
      </c>
      <c r="L179">
        <f>YEAR(Table4[[#This Row],[date/timestamp]])</f>
        <v>2025</v>
      </c>
      <c r="M179">
        <f>MONTH(Table4[[#This Row],[date/timestamp]])</f>
        <v>2</v>
      </c>
      <c r="N179" t="str">
        <f>TEXT(Table4[[#This Row],[date/timestamp]], "MMMM")</f>
        <v>February</v>
      </c>
      <c r="O179" t="str">
        <f t="shared" si="14"/>
        <v>Q1</v>
      </c>
    </row>
    <row r="180" spans="1:15" x14ac:dyDescent="0.35">
      <c r="A180" t="s">
        <v>712</v>
      </c>
      <c r="B180" s="3" t="s">
        <v>5830</v>
      </c>
      <c r="C180" s="3">
        <v>5</v>
      </c>
      <c r="D180" s="8">
        <v>45696.977743055555</v>
      </c>
      <c r="E180" s="4" t="s">
        <v>644</v>
      </c>
      <c r="F180" t="s">
        <v>713</v>
      </c>
      <c r="G180" t="str">
        <f t="shared" si="10"/>
        <v>Complete</v>
      </c>
      <c r="H180" t="str">
        <f t="shared" si="11"/>
        <v>Valid</v>
      </c>
      <c r="I180" t="str">
        <f t="shared" si="12"/>
        <v>High(4-5)</v>
      </c>
      <c r="J180" t="str">
        <f t="shared" si="13"/>
        <v>AG5VTTQKNBBVOCRRFD7SUISNIEOQ</v>
      </c>
      <c r="K180" t="str">
        <f>IF(COUNTIF(Data_cleaning!$A:$A, A180)&gt;10, "Power User", IF(COUNTIF(Data_cleaning!$A:$A, A180)&gt;5, "Regular User", IF(COUNTIF(Data_cleaning!$A:$A, A180)&gt;1, "Casual User", "One-Time User")))</f>
        <v>Casual User</v>
      </c>
      <c r="L180">
        <f>YEAR(Table4[[#This Row],[date/timestamp]])</f>
        <v>2025</v>
      </c>
      <c r="M180">
        <f>MONTH(Table4[[#This Row],[date/timestamp]])</f>
        <v>2</v>
      </c>
      <c r="N180" t="str">
        <f>TEXT(Table4[[#This Row],[date/timestamp]], "MMMM")</f>
        <v>February</v>
      </c>
      <c r="O180" t="str">
        <f t="shared" si="14"/>
        <v>Q1</v>
      </c>
    </row>
    <row r="181" spans="1:15" x14ac:dyDescent="0.35">
      <c r="A181" t="s">
        <v>716</v>
      </c>
      <c r="B181" s="5" t="s">
        <v>5831</v>
      </c>
      <c r="C181" s="5">
        <v>5</v>
      </c>
      <c r="D181" s="9">
        <v>45697.033136574071</v>
      </c>
      <c r="E181" s="6" t="s">
        <v>644</v>
      </c>
      <c r="F181" t="s">
        <v>717</v>
      </c>
      <c r="G181" t="str">
        <f t="shared" si="10"/>
        <v>Complete</v>
      </c>
      <c r="H181" t="str">
        <f t="shared" si="11"/>
        <v>Valid</v>
      </c>
      <c r="I181" t="str">
        <f t="shared" si="12"/>
        <v>High(4-5)</v>
      </c>
      <c r="J181" t="str">
        <f t="shared" si="13"/>
        <v>AFLO7QKN3WVVES5ASJ5PBDHMKZLQ</v>
      </c>
      <c r="K181" t="str">
        <f>IF(COUNTIF(Data_cleaning!$A:$A, A181)&gt;10, "Power User", IF(COUNTIF(Data_cleaning!$A:$A, A181)&gt;5, "Regular User", IF(COUNTIF(Data_cleaning!$A:$A, A181)&gt;1, "Casual User", "One-Time User")))</f>
        <v>Casual User</v>
      </c>
      <c r="L181">
        <f>YEAR(Table4[[#This Row],[date/timestamp]])</f>
        <v>2025</v>
      </c>
      <c r="M181">
        <f>MONTH(Table4[[#This Row],[date/timestamp]])</f>
        <v>2</v>
      </c>
      <c r="N181" t="str">
        <f>TEXT(Table4[[#This Row],[date/timestamp]], "MMMM")</f>
        <v>February</v>
      </c>
      <c r="O181" t="str">
        <f t="shared" si="14"/>
        <v>Q1</v>
      </c>
    </row>
    <row r="182" spans="1:15" x14ac:dyDescent="0.35">
      <c r="A182" t="s">
        <v>720</v>
      </c>
      <c r="B182" s="3" t="s">
        <v>5832</v>
      </c>
      <c r="C182" s="3">
        <v>5</v>
      </c>
      <c r="D182" s="8">
        <v>45697.040462962963</v>
      </c>
      <c r="E182" s="4" t="s">
        <v>723</v>
      </c>
      <c r="F182" t="s">
        <v>721</v>
      </c>
      <c r="G182" t="str">
        <f t="shared" si="10"/>
        <v>Complete</v>
      </c>
      <c r="H182" t="str">
        <f t="shared" si="11"/>
        <v>Valid</v>
      </c>
      <c r="I182" t="str">
        <f t="shared" si="12"/>
        <v>High(4-5)</v>
      </c>
      <c r="J182" t="str">
        <f t="shared" si="13"/>
        <v>AEPV2UMXUSRISXHAY3YIJXACVKAA</v>
      </c>
      <c r="K182" t="str">
        <f>IF(COUNTIF(Data_cleaning!$A:$A, A182)&gt;10, "Power User", IF(COUNTIF(Data_cleaning!$A:$A, A182)&gt;5, "Regular User", IF(COUNTIF(Data_cleaning!$A:$A, A182)&gt;1, "Casual User", "One-Time User")))</f>
        <v>One-Time User</v>
      </c>
      <c r="L182">
        <f>YEAR(Table4[[#This Row],[date/timestamp]])</f>
        <v>2025</v>
      </c>
      <c r="M182">
        <f>MONTH(Table4[[#This Row],[date/timestamp]])</f>
        <v>2</v>
      </c>
      <c r="N182" t="str">
        <f>TEXT(Table4[[#This Row],[date/timestamp]], "MMMM")</f>
        <v>February</v>
      </c>
      <c r="O182" t="str">
        <f t="shared" si="14"/>
        <v>Q1</v>
      </c>
    </row>
    <row r="183" spans="1:15" x14ac:dyDescent="0.35">
      <c r="A183" t="s">
        <v>725</v>
      </c>
      <c r="B183" s="5" t="s">
        <v>5833</v>
      </c>
      <c r="C183" s="5">
        <v>5</v>
      </c>
      <c r="D183" s="9">
        <v>45697.225057870368</v>
      </c>
      <c r="E183" s="6" t="s">
        <v>723</v>
      </c>
      <c r="F183" t="s">
        <v>726</v>
      </c>
      <c r="G183" t="str">
        <f t="shared" si="10"/>
        <v>Complete</v>
      </c>
      <c r="H183" t="str">
        <f t="shared" si="11"/>
        <v>Valid</v>
      </c>
      <c r="I183" t="str">
        <f t="shared" si="12"/>
        <v>High(4-5)</v>
      </c>
      <c r="J183" t="str">
        <f t="shared" si="13"/>
        <v>AH25MKZFA5IY5Y6DRFJNDZWVTAKA</v>
      </c>
      <c r="K183" t="str">
        <f>IF(COUNTIF(Data_cleaning!$A:$A, A183)&gt;10, "Power User", IF(COUNTIF(Data_cleaning!$A:$A, A183)&gt;5, "Regular User", IF(COUNTIF(Data_cleaning!$A:$A, A183)&gt;1, "Casual User", "One-Time User")))</f>
        <v>One-Time User</v>
      </c>
      <c r="L183">
        <f>YEAR(Table4[[#This Row],[date/timestamp]])</f>
        <v>2025</v>
      </c>
      <c r="M183">
        <f>MONTH(Table4[[#This Row],[date/timestamp]])</f>
        <v>2</v>
      </c>
      <c r="N183" t="str">
        <f>TEXT(Table4[[#This Row],[date/timestamp]], "MMMM")</f>
        <v>February</v>
      </c>
      <c r="O183" t="str">
        <f t="shared" si="14"/>
        <v>Q1</v>
      </c>
    </row>
    <row r="184" spans="1:15" x14ac:dyDescent="0.35">
      <c r="A184" t="s">
        <v>729</v>
      </c>
      <c r="B184" s="3" t="s">
        <v>5834</v>
      </c>
      <c r="C184" s="3">
        <v>5</v>
      </c>
      <c r="D184" s="8">
        <v>45697.574537037035</v>
      </c>
      <c r="E184" s="4" t="s">
        <v>723</v>
      </c>
      <c r="F184" t="s">
        <v>730</v>
      </c>
      <c r="G184" t="str">
        <f t="shared" si="10"/>
        <v>Complete</v>
      </c>
      <c r="H184" t="str">
        <f t="shared" si="11"/>
        <v>Valid</v>
      </c>
      <c r="I184" t="str">
        <f t="shared" si="12"/>
        <v>High(4-5)</v>
      </c>
      <c r="J184" t="str">
        <f t="shared" si="13"/>
        <v>AHCJMVSJK5B64P3XKP7KA2USN2VA</v>
      </c>
      <c r="K184" t="str">
        <f>IF(COUNTIF(Data_cleaning!$A:$A, A184)&gt;10, "Power User", IF(COUNTIF(Data_cleaning!$A:$A, A184)&gt;5, "Regular User", IF(COUNTIF(Data_cleaning!$A:$A, A184)&gt;1, "Casual User", "One-Time User")))</f>
        <v>One-Time User</v>
      </c>
      <c r="L184">
        <f>YEAR(Table4[[#This Row],[date/timestamp]])</f>
        <v>2025</v>
      </c>
      <c r="M184">
        <f>MONTH(Table4[[#This Row],[date/timestamp]])</f>
        <v>2</v>
      </c>
      <c r="N184" t="str">
        <f>TEXT(Table4[[#This Row],[date/timestamp]], "MMMM")</f>
        <v>February</v>
      </c>
      <c r="O184" t="str">
        <f t="shared" si="14"/>
        <v>Q1</v>
      </c>
    </row>
    <row r="185" spans="1:15" x14ac:dyDescent="0.35">
      <c r="A185" t="s">
        <v>733</v>
      </c>
      <c r="B185" s="5" t="s">
        <v>5835</v>
      </c>
      <c r="C185" s="5">
        <v>4</v>
      </c>
      <c r="D185" s="9">
        <v>45697.694525462961</v>
      </c>
      <c r="E185" s="6" t="s">
        <v>723</v>
      </c>
      <c r="F185" t="s">
        <v>734</v>
      </c>
      <c r="G185" t="str">
        <f t="shared" si="10"/>
        <v>Complete</v>
      </c>
      <c r="H185" t="str">
        <f t="shared" si="11"/>
        <v>Valid</v>
      </c>
      <c r="I185" t="str">
        <f t="shared" si="12"/>
        <v>High(4-5)</v>
      </c>
      <c r="J185" t="str">
        <f t="shared" si="13"/>
        <v>AEQTP6PWNPVJLPKDLDDXGZT634PQ</v>
      </c>
      <c r="K185" t="str">
        <f>IF(COUNTIF(Data_cleaning!$A:$A, A185)&gt;10, "Power User", IF(COUNTIF(Data_cleaning!$A:$A, A185)&gt;5, "Regular User", IF(COUNTIF(Data_cleaning!$A:$A, A185)&gt;1, "Casual User", "One-Time User")))</f>
        <v>One-Time User</v>
      </c>
      <c r="L185">
        <f>YEAR(Table4[[#This Row],[date/timestamp]])</f>
        <v>2025</v>
      </c>
      <c r="M185">
        <f>MONTH(Table4[[#This Row],[date/timestamp]])</f>
        <v>2</v>
      </c>
      <c r="N185" t="str">
        <f>TEXT(Table4[[#This Row],[date/timestamp]], "MMMM")</f>
        <v>February</v>
      </c>
      <c r="O185" t="str">
        <f t="shared" si="14"/>
        <v>Q1</v>
      </c>
    </row>
    <row r="186" spans="1:15" x14ac:dyDescent="0.35">
      <c r="A186" t="s">
        <v>736</v>
      </c>
      <c r="B186" s="3" t="s">
        <v>5836</v>
      </c>
      <c r="C186" s="3">
        <v>5</v>
      </c>
      <c r="D186" s="8">
        <v>45697.805173611108</v>
      </c>
      <c r="E186" s="4" t="s">
        <v>723</v>
      </c>
      <c r="F186" t="s">
        <v>737</v>
      </c>
      <c r="G186" t="str">
        <f t="shared" si="10"/>
        <v>Complete</v>
      </c>
      <c r="H186" t="str">
        <f t="shared" si="11"/>
        <v>Valid</v>
      </c>
      <c r="I186" t="str">
        <f t="shared" si="12"/>
        <v>High(4-5)</v>
      </c>
      <c r="J186" t="str">
        <f t="shared" si="13"/>
        <v>AHS6PPAS6542ISNDFOUTMUUI64WQ</v>
      </c>
      <c r="K186" t="str">
        <f>IF(COUNTIF(Data_cleaning!$A:$A, A186)&gt;10, "Power User", IF(COUNTIF(Data_cleaning!$A:$A, A186)&gt;5, "Regular User", IF(COUNTIF(Data_cleaning!$A:$A, A186)&gt;1, "Casual User", "One-Time User")))</f>
        <v>One-Time User</v>
      </c>
      <c r="L186">
        <f>YEAR(Table4[[#This Row],[date/timestamp]])</f>
        <v>2025</v>
      </c>
      <c r="M186">
        <f>MONTH(Table4[[#This Row],[date/timestamp]])</f>
        <v>2</v>
      </c>
      <c r="N186" t="str">
        <f>TEXT(Table4[[#This Row],[date/timestamp]], "MMMM")</f>
        <v>February</v>
      </c>
      <c r="O186" t="str">
        <f t="shared" si="14"/>
        <v>Q1</v>
      </c>
    </row>
    <row r="187" spans="1:15" x14ac:dyDescent="0.35">
      <c r="A187" t="s">
        <v>740</v>
      </c>
      <c r="B187" s="5" t="s">
        <v>5837</v>
      </c>
      <c r="C187" s="5">
        <v>5</v>
      </c>
      <c r="D187" s="9">
        <v>45697.841087962966</v>
      </c>
      <c r="E187" s="6" t="s">
        <v>723</v>
      </c>
      <c r="F187" t="s">
        <v>741</v>
      </c>
      <c r="G187" t="str">
        <f t="shared" si="10"/>
        <v>Complete</v>
      </c>
      <c r="H187" t="str">
        <f t="shared" si="11"/>
        <v>Valid</v>
      </c>
      <c r="I187" t="str">
        <f t="shared" si="12"/>
        <v>High(4-5)</v>
      </c>
      <c r="J187" t="str">
        <f t="shared" si="13"/>
        <v>AH4IL3RXGZTAAGZJPEPPVFF5FCEA</v>
      </c>
      <c r="K187" t="str">
        <f>IF(COUNTIF(Data_cleaning!$A:$A, A187)&gt;10, "Power User", IF(COUNTIF(Data_cleaning!$A:$A, A187)&gt;5, "Regular User", IF(COUNTIF(Data_cleaning!$A:$A, A187)&gt;1, "Casual User", "One-Time User")))</f>
        <v>One-Time User</v>
      </c>
      <c r="L187">
        <f>YEAR(Table4[[#This Row],[date/timestamp]])</f>
        <v>2025</v>
      </c>
      <c r="M187">
        <f>MONTH(Table4[[#This Row],[date/timestamp]])</f>
        <v>2</v>
      </c>
      <c r="N187" t="str">
        <f>TEXT(Table4[[#This Row],[date/timestamp]], "MMMM")</f>
        <v>February</v>
      </c>
      <c r="O187" t="str">
        <f t="shared" si="14"/>
        <v>Q1</v>
      </c>
    </row>
    <row r="188" spans="1:15" x14ac:dyDescent="0.35">
      <c r="A188" t="s">
        <v>744</v>
      </c>
      <c r="B188" s="3" t="s">
        <v>5838</v>
      </c>
      <c r="C188" s="3">
        <v>5</v>
      </c>
      <c r="D188" s="8">
        <v>45697.921076388891</v>
      </c>
      <c r="E188" s="4" t="s">
        <v>723</v>
      </c>
      <c r="F188" t="s">
        <v>745</v>
      </c>
      <c r="G188" t="str">
        <f t="shared" si="10"/>
        <v>Complete</v>
      </c>
      <c r="H188" t="str">
        <f t="shared" si="11"/>
        <v>Valid</v>
      </c>
      <c r="I188" t="str">
        <f t="shared" si="12"/>
        <v>High(4-5)</v>
      </c>
      <c r="J188" t="str">
        <f t="shared" si="13"/>
        <v>AGKPWPBGOYBHN2QHSXPB5DVOG3VQ</v>
      </c>
      <c r="K188" t="str">
        <f>IF(COUNTIF(Data_cleaning!$A:$A, A188)&gt;10, "Power User", IF(COUNTIF(Data_cleaning!$A:$A, A188)&gt;5, "Regular User", IF(COUNTIF(Data_cleaning!$A:$A, A188)&gt;1, "Casual User", "One-Time User")))</f>
        <v>One-Time User</v>
      </c>
      <c r="L188">
        <f>YEAR(Table4[[#This Row],[date/timestamp]])</f>
        <v>2025</v>
      </c>
      <c r="M188">
        <f>MONTH(Table4[[#This Row],[date/timestamp]])</f>
        <v>2</v>
      </c>
      <c r="N188" t="str">
        <f>TEXT(Table4[[#This Row],[date/timestamp]], "MMMM")</f>
        <v>February</v>
      </c>
      <c r="O188" t="str">
        <f t="shared" si="14"/>
        <v>Q1</v>
      </c>
    </row>
    <row r="189" spans="1:15" x14ac:dyDescent="0.35">
      <c r="A189" t="s">
        <v>748</v>
      </c>
      <c r="B189" s="5" t="s">
        <v>5839</v>
      </c>
      <c r="C189" s="5">
        <v>1</v>
      </c>
      <c r="D189" s="9">
        <v>45698.229004629633</v>
      </c>
      <c r="E189" s="6" t="s">
        <v>723</v>
      </c>
      <c r="F189" t="s">
        <v>749</v>
      </c>
      <c r="G189" t="str">
        <f t="shared" si="10"/>
        <v>Complete</v>
      </c>
      <c r="H189" t="str">
        <f t="shared" si="11"/>
        <v>Valid</v>
      </c>
      <c r="I189" t="str">
        <f t="shared" si="12"/>
        <v>Low(1-2)</v>
      </c>
      <c r="J189" t="str">
        <f t="shared" si="13"/>
        <v>AH6B2LXNIJJDXABJU34SGTMSOUEQ</v>
      </c>
      <c r="K189" t="str">
        <f>IF(COUNTIF(Data_cleaning!$A:$A, A189)&gt;10, "Power User", IF(COUNTIF(Data_cleaning!$A:$A, A189)&gt;5, "Regular User", IF(COUNTIF(Data_cleaning!$A:$A, A189)&gt;1, "Casual User", "One-Time User")))</f>
        <v>One-Time User</v>
      </c>
      <c r="L189">
        <f>YEAR(Table4[[#This Row],[date/timestamp]])</f>
        <v>2025</v>
      </c>
      <c r="M189">
        <f>MONTH(Table4[[#This Row],[date/timestamp]])</f>
        <v>2</v>
      </c>
      <c r="N189" t="str">
        <f>TEXT(Table4[[#This Row],[date/timestamp]], "MMMM")</f>
        <v>February</v>
      </c>
      <c r="O189" t="str">
        <f t="shared" si="14"/>
        <v>Q1</v>
      </c>
    </row>
    <row r="190" spans="1:15" x14ac:dyDescent="0.35">
      <c r="A190" t="s">
        <v>752</v>
      </c>
      <c r="B190" s="3" t="s">
        <v>5840</v>
      </c>
      <c r="C190" s="3">
        <v>5</v>
      </c>
      <c r="D190" s="8">
        <v>45698.622557870367</v>
      </c>
      <c r="E190" s="4" t="s">
        <v>723</v>
      </c>
      <c r="F190" t="s">
        <v>753</v>
      </c>
      <c r="G190" t="str">
        <f t="shared" si="10"/>
        <v>Complete</v>
      </c>
      <c r="H190" t="str">
        <f t="shared" si="11"/>
        <v>Valid</v>
      </c>
      <c r="I190" t="str">
        <f t="shared" si="12"/>
        <v>High(4-5)</v>
      </c>
      <c r="J190" t="str">
        <f t="shared" si="13"/>
        <v>AFK2DMNJXE2U6UYCBMOIESOOX74Q</v>
      </c>
      <c r="K190" t="str">
        <f>IF(COUNTIF(Data_cleaning!$A:$A, A190)&gt;10, "Power User", IF(COUNTIF(Data_cleaning!$A:$A, A190)&gt;5, "Regular User", IF(COUNTIF(Data_cleaning!$A:$A, A190)&gt;1, "Casual User", "One-Time User")))</f>
        <v>One-Time User</v>
      </c>
      <c r="L190">
        <f>YEAR(Table4[[#This Row],[date/timestamp]])</f>
        <v>2025</v>
      </c>
      <c r="M190">
        <f>MONTH(Table4[[#This Row],[date/timestamp]])</f>
        <v>2</v>
      </c>
      <c r="N190" t="str">
        <f>TEXT(Table4[[#This Row],[date/timestamp]], "MMMM")</f>
        <v>February</v>
      </c>
      <c r="O190" t="str">
        <f t="shared" si="14"/>
        <v>Q1</v>
      </c>
    </row>
    <row r="191" spans="1:15" x14ac:dyDescent="0.35">
      <c r="A191" t="s">
        <v>756</v>
      </c>
      <c r="B191" s="5" t="s">
        <v>5841</v>
      </c>
      <c r="C191" s="5">
        <v>5</v>
      </c>
      <c r="D191" s="9">
        <v>45698.987222222226</v>
      </c>
      <c r="E191" s="6" t="s">
        <v>723</v>
      </c>
      <c r="F191" t="s">
        <v>757</v>
      </c>
      <c r="G191" t="str">
        <f t="shared" si="10"/>
        <v>Complete</v>
      </c>
      <c r="H191" t="str">
        <f t="shared" si="11"/>
        <v>Valid</v>
      </c>
      <c r="I191" t="str">
        <f t="shared" si="12"/>
        <v>High(4-5)</v>
      </c>
      <c r="J191" t="str">
        <f t="shared" si="13"/>
        <v>AETD5FYI43TGAJYLNP3PVJ67FHMA</v>
      </c>
      <c r="K191" t="str">
        <f>IF(COUNTIF(Data_cleaning!$A:$A, A191)&gt;10, "Power User", IF(COUNTIF(Data_cleaning!$A:$A, A191)&gt;5, "Regular User", IF(COUNTIF(Data_cleaning!$A:$A, A191)&gt;1, "Casual User", "One-Time User")))</f>
        <v>One-Time User</v>
      </c>
      <c r="L191">
        <f>YEAR(Table4[[#This Row],[date/timestamp]])</f>
        <v>2025</v>
      </c>
      <c r="M191">
        <f>MONTH(Table4[[#This Row],[date/timestamp]])</f>
        <v>2</v>
      </c>
      <c r="N191" t="str">
        <f>TEXT(Table4[[#This Row],[date/timestamp]], "MMMM")</f>
        <v>February</v>
      </c>
      <c r="O191" t="str">
        <f t="shared" si="14"/>
        <v>Q1</v>
      </c>
    </row>
    <row r="192" spans="1:15" x14ac:dyDescent="0.35">
      <c r="A192" t="s">
        <v>759</v>
      </c>
      <c r="B192" s="3" t="s">
        <v>5842</v>
      </c>
      <c r="C192" s="3">
        <v>5</v>
      </c>
      <c r="D192" s="8">
        <v>45699.325856481482</v>
      </c>
      <c r="E192" s="4" t="s">
        <v>723</v>
      </c>
      <c r="F192" t="s">
        <v>760</v>
      </c>
      <c r="G192" t="str">
        <f t="shared" si="10"/>
        <v>Complete</v>
      </c>
      <c r="H192" t="str">
        <f t="shared" si="11"/>
        <v>Valid</v>
      </c>
      <c r="I192" t="str">
        <f t="shared" si="12"/>
        <v>High(4-5)</v>
      </c>
      <c r="J192" t="str">
        <f t="shared" si="13"/>
        <v>AFWYFGLDDATQN5UASEBJTQ73ZN3Q</v>
      </c>
      <c r="K192" t="str">
        <f>IF(COUNTIF(Data_cleaning!$A:$A, A192)&gt;10, "Power User", IF(COUNTIF(Data_cleaning!$A:$A, A192)&gt;5, "Regular User", IF(COUNTIF(Data_cleaning!$A:$A, A192)&gt;1, "Casual User", "One-Time User")))</f>
        <v>One-Time User</v>
      </c>
      <c r="L192">
        <f>YEAR(Table4[[#This Row],[date/timestamp]])</f>
        <v>2025</v>
      </c>
      <c r="M192">
        <f>MONTH(Table4[[#This Row],[date/timestamp]])</f>
        <v>2</v>
      </c>
      <c r="N192" t="str">
        <f>TEXT(Table4[[#This Row],[date/timestamp]], "MMMM")</f>
        <v>February</v>
      </c>
      <c r="O192" t="str">
        <f t="shared" si="14"/>
        <v>Q1</v>
      </c>
    </row>
    <row r="193" spans="1:15" x14ac:dyDescent="0.35">
      <c r="A193" t="s">
        <v>763</v>
      </c>
      <c r="B193" s="5" t="s">
        <v>5843</v>
      </c>
      <c r="C193" s="5">
        <v>5</v>
      </c>
      <c r="D193" s="9">
        <v>45699.39439814815</v>
      </c>
      <c r="E193" s="6" t="s">
        <v>723</v>
      </c>
      <c r="F193" t="s">
        <v>764</v>
      </c>
      <c r="G193" t="str">
        <f t="shared" si="10"/>
        <v>Complete</v>
      </c>
      <c r="H193" t="str">
        <f t="shared" si="11"/>
        <v>Valid</v>
      </c>
      <c r="I193" t="str">
        <f t="shared" si="12"/>
        <v>High(4-5)</v>
      </c>
      <c r="J193" t="str">
        <f t="shared" si="13"/>
        <v>AFF2UYMUAA556K3VNE4FGH3BNXDA</v>
      </c>
      <c r="K193" t="str">
        <f>IF(COUNTIF(Data_cleaning!$A:$A, A193)&gt;10, "Power User", IF(COUNTIF(Data_cleaning!$A:$A, A193)&gt;5, "Regular User", IF(COUNTIF(Data_cleaning!$A:$A, A193)&gt;1, "Casual User", "One-Time User")))</f>
        <v>One-Time User</v>
      </c>
      <c r="L193">
        <f>YEAR(Table4[[#This Row],[date/timestamp]])</f>
        <v>2025</v>
      </c>
      <c r="M193">
        <f>MONTH(Table4[[#This Row],[date/timestamp]])</f>
        <v>2</v>
      </c>
      <c r="N193" t="str">
        <f>TEXT(Table4[[#This Row],[date/timestamp]], "MMMM")</f>
        <v>February</v>
      </c>
      <c r="O193" t="str">
        <f t="shared" si="14"/>
        <v>Q1</v>
      </c>
    </row>
    <row r="194" spans="1:15" x14ac:dyDescent="0.35">
      <c r="A194" t="s">
        <v>767</v>
      </c>
      <c r="B194" s="3" t="s">
        <v>5844</v>
      </c>
      <c r="C194" s="3">
        <v>3</v>
      </c>
      <c r="D194" s="8">
        <v>45699.420011574075</v>
      </c>
      <c r="E194" s="4" t="s">
        <v>723</v>
      </c>
      <c r="F194" t="s">
        <v>768</v>
      </c>
      <c r="G194" t="str">
        <f t="shared" ref="G194:G257" si="15">IF(AND(A194&lt;&gt;"", B194&lt;&gt;"", C194&lt;&gt;"", D194&lt;&gt;"", E194&lt;&gt;"", F194&lt;&gt;""), "Complete", "Incomplete")</f>
        <v>Complete</v>
      </c>
      <c r="H194" t="str">
        <f t="shared" si="11"/>
        <v>Valid</v>
      </c>
      <c r="I194" t="str">
        <f t="shared" si="12"/>
        <v>Medium(3)</v>
      </c>
      <c r="J194" t="str">
        <f t="shared" si="13"/>
        <v>AFCZNVQCK2FRC36HIFOSGK43ETJA</v>
      </c>
      <c r="K194" t="str">
        <f>IF(COUNTIF(Data_cleaning!$A:$A, A194)&gt;10, "Power User", IF(COUNTIF(Data_cleaning!$A:$A, A194)&gt;5, "Regular User", IF(COUNTIF(Data_cleaning!$A:$A, A194)&gt;1, "Casual User", "One-Time User")))</f>
        <v>One-Time User</v>
      </c>
      <c r="L194">
        <f>YEAR(Table4[[#This Row],[date/timestamp]])</f>
        <v>2025</v>
      </c>
      <c r="M194">
        <f>MONTH(Table4[[#This Row],[date/timestamp]])</f>
        <v>2</v>
      </c>
      <c r="N194" t="str">
        <f>TEXT(Table4[[#This Row],[date/timestamp]], "MMMM")</f>
        <v>February</v>
      </c>
      <c r="O194" t="str">
        <f t="shared" si="14"/>
        <v>Q1</v>
      </c>
    </row>
    <row r="195" spans="1:15" x14ac:dyDescent="0.35">
      <c r="A195" t="s">
        <v>770</v>
      </c>
      <c r="B195" s="5" t="s">
        <v>5845</v>
      </c>
      <c r="C195" s="5">
        <v>4</v>
      </c>
      <c r="D195" s="9">
        <v>45699.568645833337</v>
      </c>
      <c r="E195" s="6" t="s">
        <v>723</v>
      </c>
      <c r="F195" t="s">
        <v>771</v>
      </c>
      <c r="G195" t="str">
        <f t="shared" si="15"/>
        <v>Complete</v>
      </c>
      <c r="H195" t="str">
        <f t="shared" ref="H195:H258" si="16">IF(AND(C195&gt;=1, C195&lt;=5), "Valid", "Invalid")</f>
        <v>Valid</v>
      </c>
      <c r="I195" t="str">
        <f t="shared" ref="I195:I258" si="17">IF(C195&gt;=4, "High(4-5)", IF(C195&gt;=3, "Medium(3)", "Low(1-2)"))</f>
        <v>High(4-5)</v>
      </c>
      <c r="J195" t="str">
        <f t="shared" ref="J195:J258" si="18">TRIM(UPPER(A195))</f>
        <v>AGI55HXF2HEG4273G254VQDAQVPA</v>
      </c>
      <c r="K195" t="str">
        <f>IF(COUNTIF(Data_cleaning!$A:$A, A195)&gt;10, "Power User", IF(COUNTIF(Data_cleaning!$A:$A, A195)&gt;5, "Regular User", IF(COUNTIF(Data_cleaning!$A:$A, A195)&gt;1, "Casual User", "One-Time User")))</f>
        <v>One-Time User</v>
      </c>
      <c r="L195">
        <f>YEAR(Table4[[#This Row],[date/timestamp]])</f>
        <v>2025</v>
      </c>
      <c r="M195">
        <f>MONTH(Table4[[#This Row],[date/timestamp]])</f>
        <v>2</v>
      </c>
      <c r="N195" t="str">
        <f>TEXT(Table4[[#This Row],[date/timestamp]], "MMMM")</f>
        <v>February</v>
      </c>
      <c r="O195" t="str">
        <f t="shared" ref="O195:O258" si="19">"Q"&amp;INT((MONTH(D195)-1)/3)+1</f>
        <v>Q1</v>
      </c>
    </row>
    <row r="196" spans="1:15" x14ac:dyDescent="0.35">
      <c r="A196" t="s">
        <v>774</v>
      </c>
      <c r="B196" s="3" t="s">
        <v>5846</v>
      </c>
      <c r="C196" s="3">
        <v>4</v>
      </c>
      <c r="D196" s="8">
        <v>45699.980173611111</v>
      </c>
      <c r="E196" s="4" t="s">
        <v>723</v>
      </c>
      <c r="F196" t="s">
        <v>775</v>
      </c>
      <c r="G196" t="str">
        <f t="shared" si="15"/>
        <v>Complete</v>
      </c>
      <c r="H196" t="str">
        <f t="shared" si="16"/>
        <v>Valid</v>
      </c>
      <c r="I196" t="str">
        <f t="shared" si="17"/>
        <v>High(4-5)</v>
      </c>
      <c r="J196" t="str">
        <f t="shared" si="18"/>
        <v>AFSP4SXUV4HHS6R5AFOFUK7PY2XA</v>
      </c>
      <c r="K196" t="str">
        <f>IF(COUNTIF(Data_cleaning!$A:$A, A196)&gt;10, "Power User", IF(COUNTIF(Data_cleaning!$A:$A, A196)&gt;5, "Regular User", IF(COUNTIF(Data_cleaning!$A:$A, A196)&gt;1, "Casual User", "One-Time User")))</f>
        <v>One-Time User</v>
      </c>
      <c r="L196">
        <f>YEAR(Table4[[#This Row],[date/timestamp]])</f>
        <v>2025</v>
      </c>
      <c r="M196">
        <f>MONTH(Table4[[#This Row],[date/timestamp]])</f>
        <v>2</v>
      </c>
      <c r="N196" t="str">
        <f>TEXT(Table4[[#This Row],[date/timestamp]], "MMMM")</f>
        <v>February</v>
      </c>
      <c r="O196" t="str">
        <f t="shared" si="19"/>
        <v>Q1</v>
      </c>
    </row>
    <row r="197" spans="1:15" x14ac:dyDescent="0.35">
      <c r="A197" t="s">
        <v>777</v>
      </c>
      <c r="B197" s="5" t="s">
        <v>5847</v>
      </c>
      <c r="C197" s="5">
        <v>5</v>
      </c>
      <c r="D197" s="9">
        <v>45699.981388888889</v>
      </c>
      <c r="E197" s="6" t="s">
        <v>723</v>
      </c>
      <c r="F197" t="s">
        <v>778</v>
      </c>
      <c r="G197" t="str">
        <f t="shared" si="15"/>
        <v>Complete</v>
      </c>
      <c r="H197" t="str">
        <f t="shared" si="16"/>
        <v>Valid</v>
      </c>
      <c r="I197" t="str">
        <f t="shared" si="17"/>
        <v>High(4-5)</v>
      </c>
      <c r="J197" t="str">
        <f t="shared" si="18"/>
        <v>AFDFE6KNVCDW6VLTFOZYT4BFMHCA</v>
      </c>
      <c r="K197" t="str">
        <f>IF(COUNTIF(Data_cleaning!$A:$A, A197)&gt;10, "Power User", IF(COUNTIF(Data_cleaning!$A:$A, A197)&gt;5, "Regular User", IF(COUNTIF(Data_cleaning!$A:$A, A197)&gt;1, "Casual User", "One-Time User")))</f>
        <v>One-Time User</v>
      </c>
      <c r="L197">
        <f>YEAR(Table4[[#This Row],[date/timestamp]])</f>
        <v>2025</v>
      </c>
      <c r="M197">
        <f>MONTH(Table4[[#This Row],[date/timestamp]])</f>
        <v>2</v>
      </c>
      <c r="N197" t="str">
        <f>TEXT(Table4[[#This Row],[date/timestamp]], "MMMM")</f>
        <v>February</v>
      </c>
      <c r="O197" t="str">
        <f t="shared" si="19"/>
        <v>Q1</v>
      </c>
    </row>
    <row r="198" spans="1:15" x14ac:dyDescent="0.35">
      <c r="A198" t="s">
        <v>781</v>
      </c>
      <c r="B198" s="3" t="s">
        <v>5848</v>
      </c>
      <c r="C198" s="3">
        <v>5</v>
      </c>
      <c r="D198" s="8">
        <v>45700.099363425928</v>
      </c>
      <c r="E198" s="4" t="s">
        <v>723</v>
      </c>
      <c r="F198" t="s">
        <v>782</v>
      </c>
      <c r="G198" t="str">
        <f t="shared" si="15"/>
        <v>Complete</v>
      </c>
      <c r="H198" t="str">
        <f t="shared" si="16"/>
        <v>Valid</v>
      </c>
      <c r="I198" t="str">
        <f t="shared" si="17"/>
        <v>High(4-5)</v>
      </c>
      <c r="J198" t="str">
        <f t="shared" si="18"/>
        <v>AE3UCTV6YSXMCLQVERFGHS32FIZA</v>
      </c>
      <c r="K198" t="str">
        <f>IF(COUNTIF(Data_cleaning!$A:$A, A198)&gt;10, "Power User", IF(COUNTIF(Data_cleaning!$A:$A, A198)&gt;5, "Regular User", IF(COUNTIF(Data_cleaning!$A:$A, A198)&gt;1, "Casual User", "One-Time User")))</f>
        <v>One-Time User</v>
      </c>
      <c r="L198">
        <f>YEAR(Table4[[#This Row],[date/timestamp]])</f>
        <v>2025</v>
      </c>
      <c r="M198">
        <f>MONTH(Table4[[#This Row],[date/timestamp]])</f>
        <v>2</v>
      </c>
      <c r="N198" t="str">
        <f>TEXT(Table4[[#This Row],[date/timestamp]], "MMMM")</f>
        <v>February</v>
      </c>
      <c r="O198" t="str">
        <f t="shared" si="19"/>
        <v>Q1</v>
      </c>
    </row>
    <row r="199" spans="1:15" x14ac:dyDescent="0.35">
      <c r="A199" t="s">
        <v>785</v>
      </c>
      <c r="B199" s="5" t="s">
        <v>5849</v>
      </c>
      <c r="C199" s="5">
        <v>3</v>
      </c>
      <c r="D199" s="9">
        <v>45700.435879629629</v>
      </c>
      <c r="E199" s="6" t="s">
        <v>723</v>
      </c>
      <c r="F199" t="s">
        <v>786</v>
      </c>
      <c r="G199" t="str">
        <f t="shared" si="15"/>
        <v>Complete</v>
      </c>
      <c r="H199" t="str">
        <f t="shared" si="16"/>
        <v>Valid</v>
      </c>
      <c r="I199" t="str">
        <f t="shared" si="17"/>
        <v>Medium(3)</v>
      </c>
      <c r="J199" t="str">
        <f t="shared" si="18"/>
        <v>AHQOAYPEOOYGXOSKGHIEXKB3NC3Q</v>
      </c>
      <c r="K199" t="str">
        <f>IF(COUNTIF(Data_cleaning!$A:$A, A199)&gt;10, "Power User", IF(COUNTIF(Data_cleaning!$A:$A, A199)&gt;5, "Regular User", IF(COUNTIF(Data_cleaning!$A:$A, A199)&gt;1, "Casual User", "One-Time User")))</f>
        <v>One-Time User</v>
      </c>
      <c r="L199">
        <f>YEAR(Table4[[#This Row],[date/timestamp]])</f>
        <v>2025</v>
      </c>
      <c r="M199">
        <f>MONTH(Table4[[#This Row],[date/timestamp]])</f>
        <v>2</v>
      </c>
      <c r="N199" t="str">
        <f>TEXT(Table4[[#This Row],[date/timestamp]], "MMMM")</f>
        <v>February</v>
      </c>
      <c r="O199" t="str">
        <f t="shared" si="19"/>
        <v>Q1</v>
      </c>
    </row>
    <row r="200" spans="1:15" x14ac:dyDescent="0.35">
      <c r="A200" t="s">
        <v>789</v>
      </c>
      <c r="B200" s="3" t="s">
        <v>5850</v>
      </c>
      <c r="C200" s="3">
        <v>5</v>
      </c>
      <c r="D200" s="8">
        <v>45700.583495370367</v>
      </c>
      <c r="E200" s="4" t="s">
        <v>723</v>
      </c>
      <c r="F200" t="s">
        <v>790</v>
      </c>
      <c r="G200" t="str">
        <f t="shared" si="15"/>
        <v>Complete</v>
      </c>
      <c r="H200" t="str">
        <f t="shared" si="16"/>
        <v>Valid</v>
      </c>
      <c r="I200" t="str">
        <f t="shared" si="17"/>
        <v>High(4-5)</v>
      </c>
      <c r="J200" t="str">
        <f t="shared" si="18"/>
        <v>AFAAMXCBNLZIIKWWRRENIUAECATA</v>
      </c>
      <c r="K200" t="str">
        <f>IF(COUNTIF(Data_cleaning!$A:$A, A200)&gt;10, "Power User", IF(COUNTIF(Data_cleaning!$A:$A, A200)&gt;5, "Regular User", IF(COUNTIF(Data_cleaning!$A:$A, A200)&gt;1, "Casual User", "One-Time User")))</f>
        <v>One-Time User</v>
      </c>
      <c r="L200">
        <f>YEAR(Table4[[#This Row],[date/timestamp]])</f>
        <v>2025</v>
      </c>
      <c r="M200">
        <f>MONTH(Table4[[#This Row],[date/timestamp]])</f>
        <v>2</v>
      </c>
      <c r="N200" t="str">
        <f>TEXT(Table4[[#This Row],[date/timestamp]], "MMMM")</f>
        <v>February</v>
      </c>
      <c r="O200" t="str">
        <f t="shared" si="19"/>
        <v>Q1</v>
      </c>
    </row>
    <row r="201" spans="1:15" x14ac:dyDescent="0.35">
      <c r="A201" t="s">
        <v>793</v>
      </c>
      <c r="B201" s="5" t="s">
        <v>5851</v>
      </c>
      <c r="C201" s="5">
        <v>5</v>
      </c>
      <c r="D201" s="9">
        <v>45701.236689814818</v>
      </c>
      <c r="E201" s="6" t="s">
        <v>723</v>
      </c>
      <c r="F201" t="s">
        <v>794</v>
      </c>
      <c r="G201" t="str">
        <f t="shared" si="15"/>
        <v>Complete</v>
      </c>
      <c r="H201" t="str">
        <f t="shared" si="16"/>
        <v>Valid</v>
      </c>
      <c r="I201" t="str">
        <f t="shared" si="17"/>
        <v>High(4-5)</v>
      </c>
      <c r="J201" t="str">
        <f t="shared" si="18"/>
        <v>AHZSEVADMFPJZ2BP5JFRSLC4EITQ</v>
      </c>
      <c r="K201" t="str">
        <f>IF(COUNTIF(Data_cleaning!$A:$A, A201)&gt;10, "Power User", IF(COUNTIF(Data_cleaning!$A:$A, A201)&gt;5, "Regular User", IF(COUNTIF(Data_cleaning!$A:$A, A201)&gt;1, "Casual User", "One-Time User")))</f>
        <v>One-Time User</v>
      </c>
      <c r="L201">
        <f>YEAR(Table4[[#This Row],[date/timestamp]])</f>
        <v>2025</v>
      </c>
      <c r="M201">
        <f>MONTH(Table4[[#This Row],[date/timestamp]])</f>
        <v>2</v>
      </c>
      <c r="N201" t="str">
        <f>TEXT(Table4[[#This Row],[date/timestamp]], "MMMM")</f>
        <v>February</v>
      </c>
      <c r="O201" t="str">
        <f t="shared" si="19"/>
        <v>Q1</v>
      </c>
    </row>
    <row r="202" spans="1:15" x14ac:dyDescent="0.35">
      <c r="A202" t="s">
        <v>797</v>
      </c>
      <c r="B202" s="3" t="s">
        <v>5852</v>
      </c>
      <c r="C202" s="3">
        <v>5</v>
      </c>
      <c r="D202" s="8">
        <v>45701.322557870371</v>
      </c>
      <c r="E202" s="4" t="s">
        <v>407</v>
      </c>
      <c r="F202" t="s">
        <v>798</v>
      </c>
      <c r="G202" t="str">
        <f t="shared" si="15"/>
        <v>Complete</v>
      </c>
      <c r="H202" t="str">
        <f t="shared" si="16"/>
        <v>Valid</v>
      </c>
      <c r="I202" t="str">
        <f t="shared" si="17"/>
        <v>High(4-5)</v>
      </c>
      <c r="J202" t="str">
        <f t="shared" si="18"/>
        <v>AG3CCWCRVH4D4SQOPPRKZGHSRD4A</v>
      </c>
      <c r="K202" t="str">
        <f>IF(COUNTIF(Data_cleaning!$A:$A, A202)&gt;10, "Power User", IF(COUNTIF(Data_cleaning!$A:$A, A202)&gt;5, "Regular User", IF(COUNTIF(Data_cleaning!$A:$A, A202)&gt;1, "Casual User", "One-Time User")))</f>
        <v>One-Time User</v>
      </c>
      <c r="L202">
        <f>YEAR(Table4[[#This Row],[date/timestamp]])</f>
        <v>2025</v>
      </c>
      <c r="M202">
        <f>MONTH(Table4[[#This Row],[date/timestamp]])</f>
        <v>2</v>
      </c>
      <c r="N202" t="str">
        <f>TEXT(Table4[[#This Row],[date/timestamp]], "MMMM")</f>
        <v>February</v>
      </c>
      <c r="O202" t="str">
        <f t="shared" si="19"/>
        <v>Q1</v>
      </c>
    </row>
    <row r="203" spans="1:15" x14ac:dyDescent="0.35">
      <c r="A203" t="s">
        <v>801</v>
      </c>
      <c r="B203" s="5" t="s">
        <v>5853</v>
      </c>
      <c r="C203" s="5">
        <v>5</v>
      </c>
      <c r="D203" s="9">
        <v>45701.445104166669</v>
      </c>
      <c r="E203" s="6" t="s">
        <v>407</v>
      </c>
      <c r="F203" t="s">
        <v>802</v>
      </c>
      <c r="G203" t="str">
        <f t="shared" si="15"/>
        <v>Complete</v>
      </c>
      <c r="H203" t="str">
        <f t="shared" si="16"/>
        <v>Valid</v>
      </c>
      <c r="I203" t="str">
        <f t="shared" si="17"/>
        <v>High(4-5)</v>
      </c>
      <c r="J203" t="str">
        <f t="shared" si="18"/>
        <v>AEPKRJJXXQR6GR2YUZSTS7ENXAHA</v>
      </c>
      <c r="K203" t="str">
        <f>IF(COUNTIF(Data_cleaning!$A:$A, A203)&gt;10, "Power User", IF(COUNTIF(Data_cleaning!$A:$A, A203)&gt;5, "Regular User", IF(COUNTIF(Data_cleaning!$A:$A, A203)&gt;1, "Casual User", "One-Time User")))</f>
        <v>One-Time User</v>
      </c>
      <c r="L203">
        <f>YEAR(Table4[[#This Row],[date/timestamp]])</f>
        <v>2025</v>
      </c>
      <c r="M203">
        <f>MONTH(Table4[[#This Row],[date/timestamp]])</f>
        <v>2</v>
      </c>
      <c r="N203" t="str">
        <f>TEXT(Table4[[#This Row],[date/timestamp]], "MMMM")</f>
        <v>February</v>
      </c>
      <c r="O203" t="str">
        <f t="shared" si="19"/>
        <v>Q1</v>
      </c>
    </row>
    <row r="204" spans="1:15" x14ac:dyDescent="0.35">
      <c r="A204" t="s">
        <v>805</v>
      </c>
      <c r="B204" s="3" t="s">
        <v>5854</v>
      </c>
      <c r="C204" s="3">
        <v>5</v>
      </c>
      <c r="D204" s="8">
        <v>45701.447500000002</v>
      </c>
      <c r="E204" s="4" t="s">
        <v>407</v>
      </c>
      <c r="F204" t="s">
        <v>806</v>
      </c>
      <c r="G204" t="str">
        <f t="shared" si="15"/>
        <v>Complete</v>
      </c>
      <c r="H204" t="str">
        <f t="shared" si="16"/>
        <v>Valid</v>
      </c>
      <c r="I204" t="str">
        <f t="shared" si="17"/>
        <v>High(4-5)</v>
      </c>
      <c r="J204" t="str">
        <f t="shared" si="18"/>
        <v>AGO3KW4IZ7EWWVXRT3JQ667RAGLA</v>
      </c>
      <c r="K204" t="str">
        <f>IF(COUNTIF(Data_cleaning!$A:$A, A204)&gt;10, "Power User", IF(COUNTIF(Data_cleaning!$A:$A, A204)&gt;5, "Regular User", IF(COUNTIF(Data_cleaning!$A:$A, A204)&gt;1, "Casual User", "One-Time User")))</f>
        <v>One-Time User</v>
      </c>
      <c r="L204">
        <f>YEAR(Table4[[#This Row],[date/timestamp]])</f>
        <v>2025</v>
      </c>
      <c r="M204">
        <f>MONTH(Table4[[#This Row],[date/timestamp]])</f>
        <v>2</v>
      </c>
      <c r="N204" t="str">
        <f>TEXT(Table4[[#This Row],[date/timestamp]], "MMMM")</f>
        <v>February</v>
      </c>
      <c r="O204" t="str">
        <f t="shared" si="19"/>
        <v>Q1</v>
      </c>
    </row>
    <row r="205" spans="1:15" x14ac:dyDescent="0.35">
      <c r="A205" t="s">
        <v>809</v>
      </c>
      <c r="B205" s="5" t="s">
        <v>5855</v>
      </c>
      <c r="C205" s="5">
        <v>5</v>
      </c>
      <c r="D205" s="9">
        <v>45702.063923611109</v>
      </c>
      <c r="E205" s="6" t="s">
        <v>407</v>
      </c>
      <c r="F205" t="s">
        <v>810</v>
      </c>
      <c r="G205" t="str">
        <f t="shared" si="15"/>
        <v>Complete</v>
      </c>
      <c r="H205" t="str">
        <f t="shared" si="16"/>
        <v>Valid</v>
      </c>
      <c r="I205" t="str">
        <f t="shared" si="17"/>
        <v>High(4-5)</v>
      </c>
      <c r="J205" t="str">
        <f t="shared" si="18"/>
        <v>AF7YZQWA4OLIREX65J3P4OVNTKLQ</v>
      </c>
      <c r="K205" t="str">
        <f>IF(COUNTIF(Data_cleaning!$A:$A, A205)&gt;10, "Power User", IF(COUNTIF(Data_cleaning!$A:$A, A205)&gt;5, "Regular User", IF(COUNTIF(Data_cleaning!$A:$A, A205)&gt;1, "Casual User", "One-Time User")))</f>
        <v>One-Time User</v>
      </c>
      <c r="L205">
        <f>YEAR(Table4[[#This Row],[date/timestamp]])</f>
        <v>2025</v>
      </c>
      <c r="M205">
        <f>MONTH(Table4[[#This Row],[date/timestamp]])</f>
        <v>2</v>
      </c>
      <c r="N205" t="str">
        <f>TEXT(Table4[[#This Row],[date/timestamp]], "MMMM")</f>
        <v>February</v>
      </c>
      <c r="O205" t="str">
        <f t="shared" si="19"/>
        <v>Q1</v>
      </c>
    </row>
    <row r="206" spans="1:15" x14ac:dyDescent="0.35">
      <c r="A206" t="s">
        <v>813</v>
      </c>
      <c r="B206" s="3" t="s">
        <v>5856</v>
      </c>
      <c r="C206" s="3">
        <v>4</v>
      </c>
      <c r="D206" s="8">
        <v>45702.30704861111</v>
      </c>
      <c r="E206" s="4" t="s">
        <v>407</v>
      </c>
      <c r="F206" t="s">
        <v>814</v>
      </c>
      <c r="G206" t="str">
        <f t="shared" si="15"/>
        <v>Complete</v>
      </c>
      <c r="H206" t="str">
        <f t="shared" si="16"/>
        <v>Valid</v>
      </c>
      <c r="I206" t="str">
        <f t="shared" si="17"/>
        <v>High(4-5)</v>
      </c>
      <c r="J206" t="str">
        <f t="shared" si="18"/>
        <v>AFBFBDMQ6BQCZY2DW3Z45P74GDXQ</v>
      </c>
      <c r="K206" t="str">
        <f>IF(COUNTIF(Data_cleaning!$A:$A, A206)&gt;10, "Power User", IF(COUNTIF(Data_cleaning!$A:$A, A206)&gt;5, "Regular User", IF(COUNTIF(Data_cleaning!$A:$A, A206)&gt;1, "Casual User", "One-Time User")))</f>
        <v>One-Time User</v>
      </c>
      <c r="L206">
        <f>YEAR(Table4[[#This Row],[date/timestamp]])</f>
        <v>2025</v>
      </c>
      <c r="M206">
        <f>MONTH(Table4[[#This Row],[date/timestamp]])</f>
        <v>2</v>
      </c>
      <c r="N206" t="str">
        <f>TEXT(Table4[[#This Row],[date/timestamp]], "MMMM")</f>
        <v>February</v>
      </c>
      <c r="O206" t="str">
        <f t="shared" si="19"/>
        <v>Q1</v>
      </c>
    </row>
    <row r="207" spans="1:15" x14ac:dyDescent="0.35">
      <c r="A207" t="s">
        <v>817</v>
      </c>
      <c r="B207" s="5" t="s">
        <v>5857</v>
      </c>
      <c r="C207" s="5">
        <v>5</v>
      </c>
      <c r="D207" s="9">
        <v>45702.424444444441</v>
      </c>
      <c r="E207" s="6" t="s">
        <v>407</v>
      </c>
      <c r="F207" t="s">
        <v>818</v>
      </c>
      <c r="G207" t="str">
        <f t="shared" si="15"/>
        <v>Complete</v>
      </c>
      <c r="H207" t="str">
        <f t="shared" si="16"/>
        <v>Valid</v>
      </c>
      <c r="I207" t="str">
        <f t="shared" si="17"/>
        <v>High(4-5)</v>
      </c>
      <c r="J207" t="str">
        <f t="shared" si="18"/>
        <v>AFGWTE5MBSKTT55XOKIHDILL7FCA</v>
      </c>
      <c r="K207" t="str">
        <f>IF(COUNTIF(Data_cleaning!$A:$A, A207)&gt;10, "Power User", IF(COUNTIF(Data_cleaning!$A:$A, A207)&gt;5, "Regular User", IF(COUNTIF(Data_cleaning!$A:$A, A207)&gt;1, "Casual User", "One-Time User")))</f>
        <v>One-Time User</v>
      </c>
      <c r="L207">
        <f>YEAR(Table4[[#This Row],[date/timestamp]])</f>
        <v>2025</v>
      </c>
      <c r="M207">
        <f>MONTH(Table4[[#This Row],[date/timestamp]])</f>
        <v>2</v>
      </c>
      <c r="N207" t="str">
        <f>TEXT(Table4[[#This Row],[date/timestamp]], "MMMM")</f>
        <v>February</v>
      </c>
      <c r="O207" t="str">
        <f t="shared" si="19"/>
        <v>Q1</v>
      </c>
    </row>
    <row r="208" spans="1:15" x14ac:dyDescent="0.35">
      <c r="A208" t="s">
        <v>820</v>
      </c>
      <c r="B208" s="3" t="s">
        <v>5858</v>
      </c>
      <c r="C208" s="3">
        <v>5</v>
      </c>
      <c r="D208" s="8">
        <v>45702.480150462965</v>
      </c>
      <c r="E208" s="4" t="s">
        <v>407</v>
      </c>
      <c r="F208" t="s">
        <v>821</v>
      </c>
      <c r="G208" t="str">
        <f t="shared" si="15"/>
        <v>Complete</v>
      </c>
      <c r="H208" t="str">
        <f t="shared" si="16"/>
        <v>Valid</v>
      </c>
      <c r="I208" t="str">
        <f t="shared" si="17"/>
        <v>High(4-5)</v>
      </c>
      <c r="J208" t="str">
        <f t="shared" si="18"/>
        <v>AFDFU6X6WUEN54ORKXKRDQSZTMTQ</v>
      </c>
      <c r="K208" t="str">
        <f>IF(COUNTIF(Data_cleaning!$A:$A, A208)&gt;10, "Power User", IF(COUNTIF(Data_cleaning!$A:$A, A208)&gt;5, "Regular User", IF(COUNTIF(Data_cleaning!$A:$A, A208)&gt;1, "Casual User", "One-Time User")))</f>
        <v>One-Time User</v>
      </c>
      <c r="L208">
        <f>YEAR(Table4[[#This Row],[date/timestamp]])</f>
        <v>2025</v>
      </c>
      <c r="M208">
        <f>MONTH(Table4[[#This Row],[date/timestamp]])</f>
        <v>2</v>
      </c>
      <c r="N208" t="str">
        <f>TEXT(Table4[[#This Row],[date/timestamp]], "MMMM")</f>
        <v>February</v>
      </c>
      <c r="O208" t="str">
        <f t="shared" si="19"/>
        <v>Q1</v>
      </c>
    </row>
    <row r="209" spans="1:15" x14ac:dyDescent="0.35">
      <c r="A209" t="s">
        <v>824</v>
      </c>
      <c r="B209" s="5" t="s">
        <v>5859</v>
      </c>
      <c r="C209" s="5">
        <v>5</v>
      </c>
      <c r="D209" s="9">
        <v>45702.487476851849</v>
      </c>
      <c r="E209" s="6" t="s">
        <v>407</v>
      </c>
      <c r="F209" t="s">
        <v>825</v>
      </c>
      <c r="G209" t="str">
        <f t="shared" si="15"/>
        <v>Complete</v>
      </c>
      <c r="H209" t="str">
        <f t="shared" si="16"/>
        <v>Valid</v>
      </c>
      <c r="I209" t="str">
        <f t="shared" si="17"/>
        <v>High(4-5)</v>
      </c>
      <c r="J209" t="str">
        <f t="shared" si="18"/>
        <v>AH5AW2YMTHXJ7YXNKI6ZJZPBTP4Q</v>
      </c>
      <c r="K209" t="str">
        <f>IF(COUNTIF(Data_cleaning!$A:$A, A209)&gt;10, "Power User", IF(COUNTIF(Data_cleaning!$A:$A, A209)&gt;5, "Regular User", IF(COUNTIF(Data_cleaning!$A:$A, A209)&gt;1, "Casual User", "One-Time User")))</f>
        <v>One-Time User</v>
      </c>
      <c r="L209">
        <f>YEAR(Table4[[#This Row],[date/timestamp]])</f>
        <v>2025</v>
      </c>
      <c r="M209">
        <f>MONTH(Table4[[#This Row],[date/timestamp]])</f>
        <v>2</v>
      </c>
      <c r="N209" t="str">
        <f>TEXT(Table4[[#This Row],[date/timestamp]], "MMMM")</f>
        <v>February</v>
      </c>
      <c r="O209" t="str">
        <f t="shared" si="19"/>
        <v>Q1</v>
      </c>
    </row>
    <row r="210" spans="1:15" x14ac:dyDescent="0.35">
      <c r="A210" t="s">
        <v>828</v>
      </c>
      <c r="B210" s="3" t="s">
        <v>5860</v>
      </c>
      <c r="C210" s="3">
        <v>5</v>
      </c>
      <c r="D210" s="8">
        <v>45702.574687499997</v>
      </c>
      <c r="E210" s="4" t="s">
        <v>407</v>
      </c>
      <c r="F210" t="s">
        <v>829</v>
      </c>
      <c r="G210" t="str">
        <f t="shared" si="15"/>
        <v>Complete</v>
      </c>
      <c r="H210" t="str">
        <f t="shared" si="16"/>
        <v>Valid</v>
      </c>
      <c r="I210" t="str">
        <f t="shared" si="17"/>
        <v>High(4-5)</v>
      </c>
      <c r="J210" t="str">
        <f t="shared" si="18"/>
        <v>AH27VPVTJDI43ZYYIV4FIAJC5ZVA</v>
      </c>
      <c r="K210" t="str">
        <f>IF(COUNTIF(Data_cleaning!$A:$A, A210)&gt;10, "Power User", IF(COUNTIF(Data_cleaning!$A:$A, A210)&gt;5, "Regular User", IF(COUNTIF(Data_cleaning!$A:$A, A210)&gt;1, "Casual User", "One-Time User")))</f>
        <v>One-Time User</v>
      </c>
      <c r="L210">
        <f>YEAR(Table4[[#This Row],[date/timestamp]])</f>
        <v>2025</v>
      </c>
      <c r="M210">
        <f>MONTH(Table4[[#This Row],[date/timestamp]])</f>
        <v>2</v>
      </c>
      <c r="N210" t="str">
        <f>TEXT(Table4[[#This Row],[date/timestamp]], "MMMM")</f>
        <v>February</v>
      </c>
      <c r="O210" t="str">
        <f t="shared" si="19"/>
        <v>Q1</v>
      </c>
    </row>
    <row r="211" spans="1:15" x14ac:dyDescent="0.35">
      <c r="A211" t="s">
        <v>832</v>
      </c>
      <c r="B211" s="5" t="s">
        <v>5861</v>
      </c>
      <c r="C211" s="5">
        <v>4</v>
      </c>
      <c r="D211" s="9">
        <v>45702.794282407405</v>
      </c>
      <c r="E211" s="6" t="s">
        <v>407</v>
      </c>
      <c r="F211" t="s">
        <v>833</v>
      </c>
      <c r="G211" t="str">
        <f t="shared" si="15"/>
        <v>Complete</v>
      </c>
      <c r="H211" t="str">
        <f t="shared" si="16"/>
        <v>Valid</v>
      </c>
      <c r="I211" t="str">
        <f t="shared" si="17"/>
        <v>High(4-5)</v>
      </c>
      <c r="J211" t="str">
        <f t="shared" si="18"/>
        <v>AHVZERGXOXKCMWFXA2ICTWAEB6OA</v>
      </c>
      <c r="K211" t="str">
        <f>IF(COUNTIF(Data_cleaning!$A:$A, A211)&gt;10, "Power User", IF(COUNTIF(Data_cleaning!$A:$A, A211)&gt;5, "Regular User", IF(COUNTIF(Data_cleaning!$A:$A, A211)&gt;1, "Casual User", "One-Time User")))</f>
        <v>One-Time User</v>
      </c>
      <c r="L211">
        <f>YEAR(Table4[[#This Row],[date/timestamp]])</f>
        <v>2025</v>
      </c>
      <c r="M211">
        <f>MONTH(Table4[[#This Row],[date/timestamp]])</f>
        <v>2</v>
      </c>
      <c r="N211" t="str">
        <f>TEXT(Table4[[#This Row],[date/timestamp]], "MMMM")</f>
        <v>February</v>
      </c>
      <c r="O211" t="str">
        <f t="shared" si="19"/>
        <v>Q1</v>
      </c>
    </row>
    <row r="212" spans="1:15" x14ac:dyDescent="0.35">
      <c r="A212" t="s">
        <v>836</v>
      </c>
      <c r="B212" s="3" t="s">
        <v>5862</v>
      </c>
      <c r="C212" s="3">
        <v>5</v>
      </c>
      <c r="D212" s="8">
        <v>45702.828043981484</v>
      </c>
      <c r="E212" s="4" t="s">
        <v>407</v>
      </c>
      <c r="F212" t="s">
        <v>818</v>
      </c>
      <c r="G212" t="str">
        <f t="shared" si="15"/>
        <v>Complete</v>
      </c>
      <c r="H212" t="str">
        <f t="shared" si="16"/>
        <v>Valid</v>
      </c>
      <c r="I212" t="str">
        <f t="shared" si="17"/>
        <v>High(4-5)</v>
      </c>
      <c r="J212" t="str">
        <f t="shared" si="18"/>
        <v>AFIIXUKXTVY5FO6VIKWMO2X2X6OA</v>
      </c>
      <c r="K212" t="str">
        <f>IF(COUNTIF(Data_cleaning!$A:$A, A212)&gt;10, "Power User", IF(COUNTIF(Data_cleaning!$A:$A, A212)&gt;5, "Regular User", IF(COUNTIF(Data_cleaning!$A:$A, A212)&gt;1, "Casual User", "One-Time User")))</f>
        <v>One-Time User</v>
      </c>
      <c r="L212">
        <f>YEAR(Table4[[#This Row],[date/timestamp]])</f>
        <v>2025</v>
      </c>
      <c r="M212">
        <f>MONTH(Table4[[#This Row],[date/timestamp]])</f>
        <v>2</v>
      </c>
      <c r="N212" t="str">
        <f>TEXT(Table4[[#This Row],[date/timestamp]], "MMMM")</f>
        <v>February</v>
      </c>
      <c r="O212" t="str">
        <f t="shared" si="19"/>
        <v>Q1</v>
      </c>
    </row>
    <row r="213" spans="1:15" x14ac:dyDescent="0.35">
      <c r="A213" t="s">
        <v>839</v>
      </c>
      <c r="B213" s="5" t="s">
        <v>5863</v>
      </c>
      <c r="C213" s="5">
        <v>5</v>
      </c>
      <c r="D213" s="9">
        <v>45702.912361111114</v>
      </c>
      <c r="E213" s="6" t="s">
        <v>407</v>
      </c>
      <c r="F213" t="s">
        <v>568</v>
      </c>
      <c r="G213" t="str">
        <f t="shared" si="15"/>
        <v>Complete</v>
      </c>
      <c r="H213" t="str">
        <f t="shared" si="16"/>
        <v>Valid</v>
      </c>
      <c r="I213" t="str">
        <f t="shared" si="17"/>
        <v>High(4-5)</v>
      </c>
      <c r="J213" t="str">
        <f t="shared" si="18"/>
        <v>AGTSK6Q7WW6L57XNLK74RFMLIMDA</v>
      </c>
      <c r="K213" t="str">
        <f>IF(COUNTIF(Data_cleaning!$A:$A, A213)&gt;10, "Power User", IF(COUNTIF(Data_cleaning!$A:$A, A213)&gt;5, "Regular User", IF(COUNTIF(Data_cleaning!$A:$A, A213)&gt;1, "Casual User", "One-Time User")))</f>
        <v>Casual User</v>
      </c>
      <c r="L213">
        <f>YEAR(Table4[[#This Row],[date/timestamp]])</f>
        <v>2025</v>
      </c>
      <c r="M213">
        <f>MONTH(Table4[[#This Row],[date/timestamp]])</f>
        <v>2</v>
      </c>
      <c r="N213" t="str">
        <f>TEXT(Table4[[#This Row],[date/timestamp]], "MMMM")</f>
        <v>February</v>
      </c>
      <c r="O213" t="str">
        <f t="shared" si="19"/>
        <v>Q1</v>
      </c>
    </row>
    <row r="214" spans="1:15" x14ac:dyDescent="0.35">
      <c r="A214" t="s">
        <v>842</v>
      </c>
      <c r="B214" s="3" t="s">
        <v>5864</v>
      </c>
      <c r="C214" s="3">
        <v>5</v>
      </c>
      <c r="D214" s="8">
        <v>45703.019479166665</v>
      </c>
      <c r="E214" s="4" t="s">
        <v>407</v>
      </c>
      <c r="F214" t="s">
        <v>843</v>
      </c>
      <c r="G214" t="str">
        <f t="shared" si="15"/>
        <v>Complete</v>
      </c>
      <c r="H214" t="str">
        <f t="shared" si="16"/>
        <v>Valid</v>
      </c>
      <c r="I214" t="str">
        <f t="shared" si="17"/>
        <v>High(4-5)</v>
      </c>
      <c r="J214" t="str">
        <f t="shared" si="18"/>
        <v>AFILBBICXUE24XJMODAR2YCDVSOQ</v>
      </c>
      <c r="K214" t="str">
        <f>IF(COUNTIF(Data_cleaning!$A:$A, A214)&gt;10, "Power User", IF(COUNTIF(Data_cleaning!$A:$A, A214)&gt;5, "Regular User", IF(COUNTIF(Data_cleaning!$A:$A, A214)&gt;1, "Casual User", "One-Time User")))</f>
        <v>One-Time User</v>
      </c>
      <c r="L214">
        <f>YEAR(Table4[[#This Row],[date/timestamp]])</f>
        <v>2025</v>
      </c>
      <c r="M214">
        <f>MONTH(Table4[[#This Row],[date/timestamp]])</f>
        <v>2</v>
      </c>
      <c r="N214" t="str">
        <f>TEXT(Table4[[#This Row],[date/timestamp]], "MMMM")</f>
        <v>February</v>
      </c>
      <c r="O214" t="str">
        <f t="shared" si="19"/>
        <v>Q1</v>
      </c>
    </row>
    <row r="215" spans="1:15" x14ac:dyDescent="0.35">
      <c r="A215" t="s">
        <v>846</v>
      </c>
      <c r="B215" s="5" t="s">
        <v>5865</v>
      </c>
      <c r="C215" s="5">
        <v>4</v>
      </c>
      <c r="D215" s="9">
        <v>45703.619317129633</v>
      </c>
      <c r="E215" s="6" t="s">
        <v>407</v>
      </c>
      <c r="F215" t="s">
        <v>847</v>
      </c>
      <c r="G215" t="str">
        <f t="shared" si="15"/>
        <v>Complete</v>
      </c>
      <c r="H215" t="str">
        <f t="shared" si="16"/>
        <v>Valid</v>
      </c>
      <c r="I215" t="str">
        <f t="shared" si="17"/>
        <v>High(4-5)</v>
      </c>
      <c r="J215" t="str">
        <f t="shared" si="18"/>
        <v>AFU5BORSTENRKUSXBMBRIYZPZMLA</v>
      </c>
      <c r="K215" t="str">
        <f>IF(COUNTIF(Data_cleaning!$A:$A, A215)&gt;10, "Power User", IF(COUNTIF(Data_cleaning!$A:$A, A215)&gt;5, "Regular User", IF(COUNTIF(Data_cleaning!$A:$A, A215)&gt;1, "Casual User", "One-Time User")))</f>
        <v>One-Time User</v>
      </c>
      <c r="L215">
        <f>YEAR(Table4[[#This Row],[date/timestamp]])</f>
        <v>2025</v>
      </c>
      <c r="M215">
        <f>MONTH(Table4[[#This Row],[date/timestamp]])</f>
        <v>2</v>
      </c>
      <c r="N215" t="str">
        <f>TEXT(Table4[[#This Row],[date/timestamp]], "MMMM")</f>
        <v>February</v>
      </c>
      <c r="O215" t="str">
        <f t="shared" si="19"/>
        <v>Q1</v>
      </c>
    </row>
    <row r="216" spans="1:15" x14ac:dyDescent="0.35">
      <c r="A216" t="s">
        <v>850</v>
      </c>
      <c r="B216" s="3" t="s">
        <v>5866</v>
      </c>
      <c r="C216" s="3">
        <v>5</v>
      </c>
      <c r="D216" s="8">
        <v>45704.002013888887</v>
      </c>
      <c r="E216" s="4" t="s">
        <v>407</v>
      </c>
      <c r="F216" t="s">
        <v>851</v>
      </c>
      <c r="G216" t="str">
        <f t="shared" si="15"/>
        <v>Complete</v>
      </c>
      <c r="H216" t="str">
        <f t="shared" si="16"/>
        <v>Valid</v>
      </c>
      <c r="I216" t="str">
        <f t="shared" si="17"/>
        <v>High(4-5)</v>
      </c>
      <c r="J216" t="str">
        <f t="shared" si="18"/>
        <v>AH2UTJEZKRKOKDDG2P5CBGX2APAQ</v>
      </c>
      <c r="K216" t="str">
        <f>IF(COUNTIF(Data_cleaning!$A:$A, A216)&gt;10, "Power User", IF(COUNTIF(Data_cleaning!$A:$A, A216)&gt;5, "Regular User", IF(COUNTIF(Data_cleaning!$A:$A, A216)&gt;1, "Casual User", "One-Time User")))</f>
        <v>One-Time User</v>
      </c>
      <c r="L216">
        <f>YEAR(Table4[[#This Row],[date/timestamp]])</f>
        <v>2025</v>
      </c>
      <c r="M216">
        <f>MONTH(Table4[[#This Row],[date/timestamp]])</f>
        <v>2</v>
      </c>
      <c r="N216" t="str">
        <f>TEXT(Table4[[#This Row],[date/timestamp]], "MMMM")</f>
        <v>February</v>
      </c>
      <c r="O216" t="str">
        <f t="shared" si="19"/>
        <v>Q1</v>
      </c>
    </row>
    <row r="217" spans="1:15" x14ac:dyDescent="0.35">
      <c r="A217" t="s">
        <v>854</v>
      </c>
      <c r="B217" s="5" t="s">
        <v>5867</v>
      </c>
      <c r="C217" s="5">
        <v>5</v>
      </c>
      <c r="D217" s="9">
        <v>45704.430451388886</v>
      </c>
      <c r="E217" s="6" t="s">
        <v>407</v>
      </c>
      <c r="F217" t="s">
        <v>855</v>
      </c>
      <c r="G217" t="str">
        <f t="shared" si="15"/>
        <v>Complete</v>
      </c>
      <c r="H217" t="str">
        <f t="shared" si="16"/>
        <v>Valid</v>
      </c>
      <c r="I217" t="str">
        <f t="shared" si="17"/>
        <v>High(4-5)</v>
      </c>
      <c r="J217" t="str">
        <f t="shared" si="18"/>
        <v>AFS635VLSH7C2NBF57CGW7SHRQDA</v>
      </c>
      <c r="K217" t="str">
        <f>IF(COUNTIF(Data_cleaning!$A:$A, A217)&gt;10, "Power User", IF(COUNTIF(Data_cleaning!$A:$A, A217)&gt;5, "Regular User", IF(COUNTIF(Data_cleaning!$A:$A, A217)&gt;1, "Casual User", "One-Time User")))</f>
        <v>One-Time User</v>
      </c>
      <c r="L217">
        <f>YEAR(Table4[[#This Row],[date/timestamp]])</f>
        <v>2025</v>
      </c>
      <c r="M217">
        <f>MONTH(Table4[[#This Row],[date/timestamp]])</f>
        <v>2</v>
      </c>
      <c r="N217" t="str">
        <f>TEXT(Table4[[#This Row],[date/timestamp]], "MMMM")</f>
        <v>February</v>
      </c>
      <c r="O217" t="str">
        <f t="shared" si="19"/>
        <v>Q1</v>
      </c>
    </row>
    <row r="218" spans="1:15" x14ac:dyDescent="0.35">
      <c r="A218" t="s">
        <v>858</v>
      </c>
      <c r="B218" s="3" t="s">
        <v>5868</v>
      </c>
      <c r="C218" s="3">
        <v>5</v>
      </c>
      <c r="D218" s="8">
        <v>45704.559340277781</v>
      </c>
      <c r="E218" s="4" t="s">
        <v>407</v>
      </c>
      <c r="F218" t="s">
        <v>859</v>
      </c>
      <c r="G218" t="str">
        <f t="shared" si="15"/>
        <v>Complete</v>
      </c>
      <c r="H218" t="str">
        <f t="shared" si="16"/>
        <v>Valid</v>
      </c>
      <c r="I218" t="str">
        <f t="shared" si="17"/>
        <v>High(4-5)</v>
      </c>
      <c r="J218" t="str">
        <f t="shared" si="18"/>
        <v>AFNES2JWQDJZGG4OIS54SPCD3QOA</v>
      </c>
      <c r="K218" t="str">
        <f>IF(COUNTIF(Data_cleaning!$A:$A, A218)&gt;10, "Power User", IF(COUNTIF(Data_cleaning!$A:$A, A218)&gt;5, "Regular User", IF(COUNTIF(Data_cleaning!$A:$A, A218)&gt;1, "Casual User", "One-Time User")))</f>
        <v>One-Time User</v>
      </c>
      <c r="L218">
        <f>YEAR(Table4[[#This Row],[date/timestamp]])</f>
        <v>2025</v>
      </c>
      <c r="M218">
        <f>MONTH(Table4[[#This Row],[date/timestamp]])</f>
        <v>2</v>
      </c>
      <c r="N218" t="str">
        <f>TEXT(Table4[[#This Row],[date/timestamp]], "MMMM")</f>
        <v>February</v>
      </c>
      <c r="O218" t="str">
        <f t="shared" si="19"/>
        <v>Q1</v>
      </c>
    </row>
    <row r="219" spans="1:15" x14ac:dyDescent="0.35">
      <c r="A219" t="s">
        <v>862</v>
      </c>
      <c r="B219" s="5" t="s">
        <v>5869</v>
      </c>
      <c r="C219" s="5">
        <v>5</v>
      </c>
      <c r="D219" s="9">
        <v>45704.858090277776</v>
      </c>
      <c r="E219" s="6" t="s">
        <v>407</v>
      </c>
      <c r="F219" t="s">
        <v>863</v>
      </c>
      <c r="G219" t="str">
        <f t="shared" si="15"/>
        <v>Complete</v>
      </c>
      <c r="H219" t="str">
        <f t="shared" si="16"/>
        <v>Valid</v>
      </c>
      <c r="I219" t="str">
        <f t="shared" si="17"/>
        <v>High(4-5)</v>
      </c>
      <c r="J219" t="str">
        <f t="shared" si="18"/>
        <v>AECW6DUFG22PS6BITVJOUG7QG4TA</v>
      </c>
      <c r="K219" t="str">
        <f>IF(COUNTIF(Data_cleaning!$A:$A, A219)&gt;10, "Power User", IF(COUNTIF(Data_cleaning!$A:$A, A219)&gt;5, "Regular User", IF(COUNTIF(Data_cleaning!$A:$A, A219)&gt;1, "Casual User", "One-Time User")))</f>
        <v>One-Time User</v>
      </c>
      <c r="L219">
        <f>YEAR(Table4[[#This Row],[date/timestamp]])</f>
        <v>2025</v>
      </c>
      <c r="M219">
        <f>MONTH(Table4[[#This Row],[date/timestamp]])</f>
        <v>2</v>
      </c>
      <c r="N219" t="str">
        <f>TEXT(Table4[[#This Row],[date/timestamp]], "MMMM")</f>
        <v>February</v>
      </c>
      <c r="O219" t="str">
        <f t="shared" si="19"/>
        <v>Q1</v>
      </c>
    </row>
    <row r="220" spans="1:15" x14ac:dyDescent="0.35">
      <c r="A220" t="s">
        <v>866</v>
      </c>
      <c r="B220" s="3" t="s">
        <v>5870</v>
      </c>
      <c r="C220" s="3">
        <v>5</v>
      </c>
      <c r="D220" s="8">
        <v>45704.993368055555</v>
      </c>
      <c r="E220" s="4" t="s">
        <v>407</v>
      </c>
      <c r="F220" t="s">
        <v>867</v>
      </c>
      <c r="G220" t="str">
        <f t="shared" si="15"/>
        <v>Complete</v>
      </c>
      <c r="H220" t="str">
        <f t="shared" si="16"/>
        <v>Valid</v>
      </c>
      <c r="I220" t="str">
        <f t="shared" si="17"/>
        <v>High(4-5)</v>
      </c>
      <c r="J220" t="str">
        <f t="shared" si="18"/>
        <v>AGR244KLNNA2U2ANZJLU4DMPRXUQ</v>
      </c>
      <c r="K220" t="str">
        <f>IF(COUNTIF(Data_cleaning!$A:$A, A220)&gt;10, "Power User", IF(COUNTIF(Data_cleaning!$A:$A, A220)&gt;5, "Regular User", IF(COUNTIF(Data_cleaning!$A:$A, A220)&gt;1, "Casual User", "One-Time User")))</f>
        <v>One-Time User</v>
      </c>
      <c r="L220">
        <f>YEAR(Table4[[#This Row],[date/timestamp]])</f>
        <v>2025</v>
      </c>
      <c r="M220">
        <f>MONTH(Table4[[#This Row],[date/timestamp]])</f>
        <v>2</v>
      </c>
      <c r="N220" t="str">
        <f>TEXT(Table4[[#This Row],[date/timestamp]], "MMMM")</f>
        <v>February</v>
      </c>
      <c r="O220" t="str">
        <f t="shared" si="19"/>
        <v>Q1</v>
      </c>
    </row>
    <row r="221" spans="1:15" x14ac:dyDescent="0.35">
      <c r="A221" t="s">
        <v>870</v>
      </c>
      <c r="B221" s="5" t="s">
        <v>5871</v>
      </c>
      <c r="C221" s="5">
        <v>5</v>
      </c>
      <c r="D221" s="9">
        <v>45705.013113425928</v>
      </c>
      <c r="E221" s="6" t="s">
        <v>407</v>
      </c>
      <c r="F221" t="s">
        <v>871</v>
      </c>
      <c r="G221" t="str">
        <f t="shared" si="15"/>
        <v>Complete</v>
      </c>
      <c r="H221" t="str">
        <f t="shared" si="16"/>
        <v>Valid</v>
      </c>
      <c r="I221" t="str">
        <f t="shared" si="17"/>
        <v>High(4-5)</v>
      </c>
      <c r="J221" t="str">
        <f t="shared" si="18"/>
        <v>AERWVDY5UIOV74HN4VGC4AZ4F4EA</v>
      </c>
      <c r="K221" t="str">
        <f>IF(COUNTIF(Data_cleaning!$A:$A, A221)&gt;10, "Power User", IF(COUNTIF(Data_cleaning!$A:$A, A221)&gt;5, "Regular User", IF(COUNTIF(Data_cleaning!$A:$A, A221)&gt;1, "Casual User", "One-Time User")))</f>
        <v>One-Time User</v>
      </c>
      <c r="L221">
        <f>YEAR(Table4[[#This Row],[date/timestamp]])</f>
        <v>2025</v>
      </c>
      <c r="M221">
        <f>MONTH(Table4[[#This Row],[date/timestamp]])</f>
        <v>2</v>
      </c>
      <c r="N221" t="str">
        <f>TEXT(Table4[[#This Row],[date/timestamp]], "MMMM")</f>
        <v>February</v>
      </c>
      <c r="O221" t="str">
        <f t="shared" si="19"/>
        <v>Q1</v>
      </c>
    </row>
    <row r="222" spans="1:15" x14ac:dyDescent="0.35">
      <c r="A222" t="s">
        <v>874</v>
      </c>
      <c r="B222" s="3" t="s">
        <v>5872</v>
      </c>
      <c r="C222" s="3">
        <v>5</v>
      </c>
      <c r="D222" s="8">
        <v>45705.130995370368</v>
      </c>
      <c r="E222" s="4" t="s">
        <v>877</v>
      </c>
      <c r="F222" t="s">
        <v>875</v>
      </c>
      <c r="G222" t="str">
        <f t="shared" si="15"/>
        <v>Complete</v>
      </c>
      <c r="H222" t="str">
        <f t="shared" si="16"/>
        <v>Valid</v>
      </c>
      <c r="I222" t="str">
        <f t="shared" si="17"/>
        <v>High(4-5)</v>
      </c>
      <c r="J222" t="str">
        <f t="shared" si="18"/>
        <v>AEW4XSQTHQD6GZ3C5LZWOCVSVQ2Q</v>
      </c>
      <c r="K222" t="str">
        <f>IF(COUNTIF(Data_cleaning!$A:$A, A222)&gt;10, "Power User", IF(COUNTIF(Data_cleaning!$A:$A, A222)&gt;5, "Regular User", IF(COUNTIF(Data_cleaning!$A:$A, A222)&gt;1, "Casual User", "One-Time User")))</f>
        <v>One-Time User</v>
      </c>
      <c r="L222">
        <f>YEAR(Table4[[#This Row],[date/timestamp]])</f>
        <v>2025</v>
      </c>
      <c r="M222">
        <f>MONTH(Table4[[#This Row],[date/timestamp]])</f>
        <v>2</v>
      </c>
      <c r="N222" t="str">
        <f>TEXT(Table4[[#This Row],[date/timestamp]], "MMMM")</f>
        <v>February</v>
      </c>
      <c r="O222" t="str">
        <f t="shared" si="19"/>
        <v>Q1</v>
      </c>
    </row>
    <row r="223" spans="1:15" x14ac:dyDescent="0.35">
      <c r="A223" t="s">
        <v>879</v>
      </c>
      <c r="B223" s="5" t="s">
        <v>5873</v>
      </c>
      <c r="C223" s="5">
        <v>5</v>
      </c>
      <c r="D223" s="9">
        <v>45705.157210648147</v>
      </c>
      <c r="E223" s="6" t="s">
        <v>877</v>
      </c>
      <c r="F223" t="s">
        <v>880</v>
      </c>
      <c r="G223" t="str">
        <f t="shared" si="15"/>
        <v>Complete</v>
      </c>
      <c r="H223" t="str">
        <f t="shared" si="16"/>
        <v>Valid</v>
      </c>
      <c r="I223" t="str">
        <f t="shared" si="17"/>
        <v>High(4-5)</v>
      </c>
      <c r="J223" t="str">
        <f t="shared" si="18"/>
        <v>AHPSUSZIZWO5HT3EEMQBYDZHR3EQ</v>
      </c>
      <c r="K223" t="str">
        <f>IF(COUNTIF(Data_cleaning!$A:$A, A223)&gt;10, "Power User", IF(COUNTIF(Data_cleaning!$A:$A, A223)&gt;5, "Regular User", IF(COUNTIF(Data_cleaning!$A:$A, A223)&gt;1, "Casual User", "One-Time User")))</f>
        <v>One-Time User</v>
      </c>
      <c r="L223">
        <f>YEAR(Table4[[#This Row],[date/timestamp]])</f>
        <v>2025</v>
      </c>
      <c r="M223">
        <f>MONTH(Table4[[#This Row],[date/timestamp]])</f>
        <v>2</v>
      </c>
      <c r="N223" t="str">
        <f>TEXT(Table4[[#This Row],[date/timestamp]], "MMMM")</f>
        <v>February</v>
      </c>
      <c r="O223" t="str">
        <f t="shared" si="19"/>
        <v>Q1</v>
      </c>
    </row>
    <row r="224" spans="1:15" x14ac:dyDescent="0.35">
      <c r="A224" t="s">
        <v>883</v>
      </c>
      <c r="B224" s="3" t="s">
        <v>5874</v>
      </c>
      <c r="C224" s="3">
        <v>5</v>
      </c>
      <c r="D224" s="8">
        <v>45706.294166666667</v>
      </c>
      <c r="E224" s="4" t="s">
        <v>877</v>
      </c>
      <c r="F224" t="s">
        <v>884</v>
      </c>
      <c r="G224" t="str">
        <f t="shared" si="15"/>
        <v>Complete</v>
      </c>
      <c r="H224" t="str">
        <f t="shared" si="16"/>
        <v>Valid</v>
      </c>
      <c r="I224" t="str">
        <f t="shared" si="17"/>
        <v>High(4-5)</v>
      </c>
      <c r="J224" t="str">
        <f t="shared" si="18"/>
        <v>AEUOIOUIMNJRNT5HHEO6BQG2YLGQ</v>
      </c>
      <c r="K224" t="str">
        <f>IF(COUNTIF(Data_cleaning!$A:$A, A224)&gt;10, "Power User", IF(COUNTIF(Data_cleaning!$A:$A, A224)&gt;5, "Regular User", IF(COUNTIF(Data_cleaning!$A:$A, A224)&gt;1, "Casual User", "One-Time User")))</f>
        <v>One-Time User</v>
      </c>
      <c r="L224">
        <f>YEAR(Table4[[#This Row],[date/timestamp]])</f>
        <v>2025</v>
      </c>
      <c r="M224">
        <f>MONTH(Table4[[#This Row],[date/timestamp]])</f>
        <v>2</v>
      </c>
      <c r="N224" t="str">
        <f>TEXT(Table4[[#This Row],[date/timestamp]], "MMMM")</f>
        <v>February</v>
      </c>
      <c r="O224" t="str">
        <f t="shared" si="19"/>
        <v>Q1</v>
      </c>
    </row>
    <row r="225" spans="1:15" x14ac:dyDescent="0.35">
      <c r="A225" t="s">
        <v>887</v>
      </c>
      <c r="B225" s="5" t="s">
        <v>5875</v>
      </c>
      <c r="C225" s="5">
        <v>4</v>
      </c>
      <c r="D225" s="9">
        <v>45706.399664351855</v>
      </c>
      <c r="E225" s="6" t="s">
        <v>877</v>
      </c>
      <c r="F225" t="s">
        <v>888</v>
      </c>
      <c r="G225" t="str">
        <f t="shared" si="15"/>
        <v>Complete</v>
      </c>
      <c r="H225" t="str">
        <f t="shared" si="16"/>
        <v>Valid</v>
      </c>
      <c r="I225" t="str">
        <f t="shared" si="17"/>
        <v>High(4-5)</v>
      </c>
      <c r="J225" t="str">
        <f t="shared" si="18"/>
        <v>AFWADFW73EZ6RCMWIBP6JN3M6EGA</v>
      </c>
      <c r="K225" t="str">
        <f>IF(COUNTIF(Data_cleaning!$A:$A, A225)&gt;10, "Power User", IF(COUNTIF(Data_cleaning!$A:$A, A225)&gt;5, "Regular User", IF(COUNTIF(Data_cleaning!$A:$A, A225)&gt;1, "Casual User", "One-Time User")))</f>
        <v>One-Time User</v>
      </c>
      <c r="L225">
        <f>YEAR(Table4[[#This Row],[date/timestamp]])</f>
        <v>2025</v>
      </c>
      <c r="M225">
        <f>MONTH(Table4[[#This Row],[date/timestamp]])</f>
        <v>2</v>
      </c>
      <c r="N225" t="str">
        <f>TEXT(Table4[[#This Row],[date/timestamp]], "MMMM")</f>
        <v>February</v>
      </c>
      <c r="O225" t="str">
        <f t="shared" si="19"/>
        <v>Q1</v>
      </c>
    </row>
    <row r="226" spans="1:15" x14ac:dyDescent="0.35">
      <c r="A226" t="s">
        <v>890</v>
      </c>
      <c r="B226" s="3" t="s">
        <v>5876</v>
      </c>
      <c r="C226" s="3">
        <v>5</v>
      </c>
      <c r="D226" s="8">
        <v>45706.477662037039</v>
      </c>
      <c r="E226" s="4" t="s">
        <v>877</v>
      </c>
      <c r="F226" t="s">
        <v>891</v>
      </c>
      <c r="G226" t="str">
        <f t="shared" si="15"/>
        <v>Complete</v>
      </c>
      <c r="H226" t="str">
        <f t="shared" si="16"/>
        <v>Valid</v>
      </c>
      <c r="I226" t="str">
        <f t="shared" si="17"/>
        <v>High(4-5)</v>
      </c>
      <c r="J226" t="str">
        <f t="shared" si="18"/>
        <v>AF3HU7IYY3ES2I5Z6WS77CMRNCMA</v>
      </c>
      <c r="K226" t="str">
        <f>IF(COUNTIF(Data_cleaning!$A:$A, A226)&gt;10, "Power User", IF(COUNTIF(Data_cleaning!$A:$A, A226)&gt;5, "Regular User", IF(COUNTIF(Data_cleaning!$A:$A, A226)&gt;1, "Casual User", "One-Time User")))</f>
        <v>One-Time User</v>
      </c>
      <c r="L226">
        <f>YEAR(Table4[[#This Row],[date/timestamp]])</f>
        <v>2025</v>
      </c>
      <c r="M226">
        <f>MONTH(Table4[[#This Row],[date/timestamp]])</f>
        <v>2</v>
      </c>
      <c r="N226" t="str">
        <f>TEXT(Table4[[#This Row],[date/timestamp]], "MMMM")</f>
        <v>February</v>
      </c>
      <c r="O226" t="str">
        <f t="shared" si="19"/>
        <v>Q1</v>
      </c>
    </row>
    <row r="227" spans="1:15" x14ac:dyDescent="0.35">
      <c r="A227" t="s">
        <v>894</v>
      </c>
      <c r="B227" s="5" t="s">
        <v>5877</v>
      </c>
      <c r="C227" s="5">
        <v>5</v>
      </c>
      <c r="D227" s="9">
        <v>45706.840532407405</v>
      </c>
      <c r="E227" s="6" t="s">
        <v>877</v>
      </c>
      <c r="F227" t="s">
        <v>895</v>
      </c>
      <c r="G227" t="str">
        <f t="shared" si="15"/>
        <v>Complete</v>
      </c>
      <c r="H227" t="str">
        <f t="shared" si="16"/>
        <v>Valid</v>
      </c>
      <c r="I227" t="str">
        <f t="shared" si="17"/>
        <v>High(4-5)</v>
      </c>
      <c r="J227" t="str">
        <f t="shared" si="18"/>
        <v>AEE5UGWFLCI5ODJS5CZFJAZLKSTQ</v>
      </c>
      <c r="K227" t="str">
        <f>IF(COUNTIF(Data_cleaning!$A:$A, A227)&gt;10, "Power User", IF(COUNTIF(Data_cleaning!$A:$A, A227)&gt;5, "Regular User", IF(COUNTIF(Data_cleaning!$A:$A, A227)&gt;1, "Casual User", "One-Time User")))</f>
        <v>One-Time User</v>
      </c>
      <c r="L227">
        <f>YEAR(Table4[[#This Row],[date/timestamp]])</f>
        <v>2025</v>
      </c>
      <c r="M227">
        <f>MONTH(Table4[[#This Row],[date/timestamp]])</f>
        <v>2</v>
      </c>
      <c r="N227" t="str">
        <f>TEXT(Table4[[#This Row],[date/timestamp]], "MMMM")</f>
        <v>February</v>
      </c>
      <c r="O227" t="str">
        <f t="shared" si="19"/>
        <v>Q1</v>
      </c>
    </row>
    <row r="228" spans="1:15" x14ac:dyDescent="0.35">
      <c r="A228" t="s">
        <v>898</v>
      </c>
      <c r="B228" s="3" t="s">
        <v>5878</v>
      </c>
      <c r="C228" s="3">
        <v>5</v>
      </c>
      <c r="D228" s="8">
        <v>45707.019363425927</v>
      </c>
      <c r="E228" s="4" t="s">
        <v>877</v>
      </c>
      <c r="F228" t="s">
        <v>899</v>
      </c>
      <c r="G228" t="str">
        <f t="shared" si="15"/>
        <v>Complete</v>
      </c>
      <c r="H228" t="str">
        <f t="shared" si="16"/>
        <v>Valid</v>
      </c>
      <c r="I228" t="str">
        <f t="shared" si="17"/>
        <v>High(4-5)</v>
      </c>
      <c r="J228" t="str">
        <f t="shared" si="18"/>
        <v>AHDBCGX4MTATBTDGDPZACBCM4JTA</v>
      </c>
      <c r="K228" t="str">
        <f>IF(COUNTIF(Data_cleaning!$A:$A, A228)&gt;10, "Power User", IF(COUNTIF(Data_cleaning!$A:$A, A228)&gt;5, "Regular User", IF(COUNTIF(Data_cleaning!$A:$A, A228)&gt;1, "Casual User", "One-Time User")))</f>
        <v>One-Time User</v>
      </c>
      <c r="L228">
        <f>YEAR(Table4[[#This Row],[date/timestamp]])</f>
        <v>2025</v>
      </c>
      <c r="M228">
        <f>MONTH(Table4[[#This Row],[date/timestamp]])</f>
        <v>2</v>
      </c>
      <c r="N228" t="str">
        <f>TEXT(Table4[[#This Row],[date/timestamp]], "MMMM")</f>
        <v>February</v>
      </c>
      <c r="O228" t="str">
        <f t="shared" si="19"/>
        <v>Q1</v>
      </c>
    </row>
    <row r="229" spans="1:15" x14ac:dyDescent="0.35">
      <c r="A229" t="s">
        <v>902</v>
      </c>
      <c r="B229" s="5" t="s">
        <v>5879</v>
      </c>
      <c r="C229" s="5">
        <v>4</v>
      </c>
      <c r="D229" s="9">
        <v>45707.029178240744</v>
      </c>
      <c r="E229" s="6" t="s">
        <v>877</v>
      </c>
      <c r="F229" t="s">
        <v>903</v>
      </c>
      <c r="G229" t="str">
        <f t="shared" si="15"/>
        <v>Complete</v>
      </c>
      <c r="H229" t="str">
        <f t="shared" si="16"/>
        <v>Valid</v>
      </c>
      <c r="I229" t="str">
        <f t="shared" si="17"/>
        <v>High(4-5)</v>
      </c>
      <c r="J229" t="str">
        <f t="shared" si="18"/>
        <v>AFXBTKICFGFRI3MQ2LZHZMEV6CUQ</v>
      </c>
      <c r="K229" t="str">
        <f>IF(COUNTIF(Data_cleaning!$A:$A, A229)&gt;10, "Power User", IF(COUNTIF(Data_cleaning!$A:$A, A229)&gt;5, "Regular User", IF(COUNTIF(Data_cleaning!$A:$A, A229)&gt;1, "Casual User", "One-Time User")))</f>
        <v>One-Time User</v>
      </c>
      <c r="L229">
        <f>YEAR(Table4[[#This Row],[date/timestamp]])</f>
        <v>2025</v>
      </c>
      <c r="M229">
        <f>MONTH(Table4[[#This Row],[date/timestamp]])</f>
        <v>2</v>
      </c>
      <c r="N229" t="str">
        <f>TEXT(Table4[[#This Row],[date/timestamp]], "MMMM")</f>
        <v>February</v>
      </c>
      <c r="O229" t="str">
        <f t="shared" si="19"/>
        <v>Q1</v>
      </c>
    </row>
    <row r="230" spans="1:15" x14ac:dyDescent="0.35">
      <c r="A230" t="s">
        <v>906</v>
      </c>
      <c r="B230" s="3" t="s">
        <v>5880</v>
      </c>
      <c r="C230" s="3">
        <v>5</v>
      </c>
      <c r="D230" s="8">
        <v>45707.042083333334</v>
      </c>
      <c r="E230" s="4" t="s">
        <v>877</v>
      </c>
      <c r="F230" t="s">
        <v>907</v>
      </c>
      <c r="G230" t="str">
        <f t="shared" si="15"/>
        <v>Complete</v>
      </c>
      <c r="H230" t="str">
        <f t="shared" si="16"/>
        <v>Valid</v>
      </c>
      <c r="I230" t="str">
        <f t="shared" si="17"/>
        <v>High(4-5)</v>
      </c>
      <c r="J230" t="str">
        <f t="shared" si="18"/>
        <v>AGMBNPP2A5VP4O7VOS7LBBM33UTA</v>
      </c>
      <c r="K230" t="str">
        <f>IF(COUNTIF(Data_cleaning!$A:$A, A230)&gt;10, "Power User", IF(COUNTIF(Data_cleaning!$A:$A, A230)&gt;5, "Regular User", IF(COUNTIF(Data_cleaning!$A:$A, A230)&gt;1, "Casual User", "One-Time User")))</f>
        <v>One-Time User</v>
      </c>
      <c r="L230">
        <f>YEAR(Table4[[#This Row],[date/timestamp]])</f>
        <v>2025</v>
      </c>
      <c r="M230">
        <f>MONTH(Table4[[#This Row],[date/timestamp]])</f>
        <v>2</v>
      </c>
      <c r="N230" t="str">
        <f>TEXT(Table4[[#This Row],[date/timestamp]], "MMMM")</f>
        <v>February</v>
      </c>
      <c r="O230" t="str">
        <f t="shared" si="19"/>
        <v>Q1</v>
      </c>
    </row>
    <row r="231" spans="1:15" x14ac:dyDescent="0.35">
      <c r="A231" t="s">
        <v>910</v>
      </c>
      <c r="B231" s="5" t="s">
        <v>5881</v>
      </c>
      <c r="C231" s="5">
        <v>4</v>
      </c>
      <c r="D231" s="9">
        <v>45707.159942129627</v>
      </c>
      <c r="E231" s="6" t="s">
        <v>877</v>
      </c>
      <c r="F231" t="s">
        <v>911</v>
      </c>
      <c r="G231" t="str">
        <f t="shared" si="15"/>
        <v>Complete</v>
      </c>
      <c r="H231" t="str">
        <f t="shared" si="16"/>
        <v>Valid</v>
      </c>
      <c r="I231" t="str">
        <f t="shared" si="17"/>
        <v>High(4-5)</v>
      </c>
      <c r="J231" t="str">
        <f t="shared" si="18"/>
        <v>AFFZVWC5SPCU5MRUDKCE42XSLEKA</v>
      </c>
      <c r="K231" t="str">
        <f>IF(COUNTIF(Data_cleaning!$A:$A, A231)&gt;10, "Power User", IF(COUNTIF(Data_cleaning!$A:$A, A231)&gt;5, "Regular User", IF(COUNTIF(Data_cleaning!$A:$A, A231)&gt;1, "Casual User", "One-Time User")))</f>
        <v>One-Time User</v>
      </c>
      <c r="L231">
        <f>YEAR(Table4[[#This Row],[date/timestamp]])</f>
        <v>2025</v>
      </c>
      <c r="M231">
        <f>MONTH(Table4[[#This Row],[date/timestamp]])</f>
        <v>2</v>
      </c>
      <c r="N231" t="str">
        <f>TEXT(Table4[[#This Row],[date/timestamp]], "MMMM")</f>
        <v>February</v>
      </c>
      <c r="O231" t="str">
        <f t="shared" si="19"/>
        <v>Q1</v>
      </c>
    </row>
    <row r="232" spans="1:15" x14ac:dyDescent="0.35">
      <c r="A232" t="s">
        <v>914</v>
      </c>
      <c r="B232" s="3" t="s">
        <v>5882</v>
      </c>
      <c r="C232" s="3">
        <v>4</v>
      </c>
      <c r="D232" s="8">
        <v>45707.433668981481</v>
      </c>
      <c r="E232" s="4" t="s">
        <v>877</v>
      </c>
      <c r="F232" t="s">
        <v>915</v>
      </c>
      <c r="G232" t="str">
        <f t="shared" si="15"/>
        <v>Complete</v>
      </c>
      <c r="H232" t="str">
        <f t="shared" si="16"/>
        <v>Valid</v>
      </c>
      <c r="I232" t="str">
        <f t="shared" si="17"/>
        <v>High(4-5)</v>
      </c>
      <c r="J232" t="str">
        <f t="shared" si="18"/>
        <v>AGKHFWX5JOUYXBYHJXODKEJSGFSA</v>
      </c>
      <c r="K232" t="str">
        <f>IF(COUNTIF(Data_cleaning!$A:$A, A232)&gt;10, "Power User", IF(COUNTIF(Data_cleaning!$A:$A, A232)&gt;5, "Regular User", IF(COUNTIF(Data_cleaning!$A:$A, A232)&gt;1, "Casual User", "One-Time User")))</f>
        <v>One-Time User</v>
      </c>
      <c r="L232">
        <f>YEAR(Table4[[#This Row],[date/timestamp]])</f>
        <v>2025</v>
      </c>
      <c r="M232">
        <f>MONTH(Table4[[#This Row],[date/timestamp]])</f>
        <v>2</v>
      </c>
      <c r="N232" t="str">
        <f>TEXT(Table4[[#This Row],[date/timestamp]], "MMMM")</f>
        <v>February</v>
      </c>
      <c r="O232" t="str">
        <f t="shared" si="19"/>
        <v>Q1</v>
      </c>
    </row>
    <row r="233" spans="1:15" x14ac:dyDescent="0.35">
      <c r="A233" t="s">
        <v>918</v>
      </c>
      <c r="B233" s="5" t="s">
        <v>5883</v>
      </c>
      <c r="C233" s="5">
        <v>5</v>
      </c>
      <c r="D233" s="9">
        <v>45707.494930555556</v>
      </c>
      <c r="E233" s="6" t="s">
        <v>877</v>
      </c>
      <c r="F233" t="s">
        <v>919</v>
      </c>
      <c r="G233" t="str">
        <f t="shared" si="15"/>
        <v>Complete</v>
      </c>
      <c r="H233" t="str">
        <f t="shared" si="16"/>
        <v>Valid</v>
      </c>
      <c r="I233" t="str">
        <f t="shared" si="17"/>
        <v>High(4-5)</v>
      </c>
      <c r="J233" t="str">
        <f t="shared" si="18"/>
        <v>AHFJ27N3RX7JBFNXM4CMWUD6OIAA</v>
      </c>
      <c r="K233" t="str">
        <f>IF(COUNTIF(Data_cleaning!$A:$A, A233)&gt;10, "Power User", IF(COUNTIF(Data_cleaning!$A:$A, A233)&gt;5, "Regular User", IF(COUNTIF(Data_cleaning!$A:$A, A233)&gt;1, "Casual User", "One-Time User")))</f>
        <v>One-Time User</v>
      </c>
      <c r="L233">
        <f>YEAR(Table4[[#This Row],[date/timestamp]])</f>
        <v>2025</v>
      </c>
      <c r="M233">
        <f>MONTH(Table4[[#This Row],[date/timestamp]])</f>
        <v>2</v>
      </c>
      <c r="N233" t="str">
        <f>TEXT(Table4[[#This Row],[date/timestamp]], "MMMM")</f>
        <v>February</v>
      </c>
      <c r="O233" t="str">
        <f t="shared" si="19"/>
        <v>Q1</v>
      </c>
    </row>
    <row r="234" spans="1:15" x14ac:dyDescent="0.35">
      <c r="A234" t="s">
        <v>922</v>
      </c>
      <c r="B234" s="3" t="s">
        <v>5884</v>
      </c>
      <c r="C234" s="3">
        <v>5</v>
      </c>
      <c r="D234" s="8">
        <v>45707.565717592595</v>
      </c>
      <c r="E234" s="4" t="s">
        <v>877</v>
      </c>
      <c r="F234" t="s">
        <v>923</v>
      </c>
      <c r="G234" t="str">
        <f t="shared" si="15"/>
        <v>Complete</v>
      </c>
      <c r="H234" t="str">
        <f t="shared" si="16"/>
        <v>Valid</v>
      </c>
      <c r="I234" t="str">
        <f t="shared" si="17"/>
        <v>High(4-5)</v>
      </c>
      <c r="J234" t="str">
        <f t="shared" si="18"/>
        <v>AH5YADHB7S4AVOEGWVISWJI2GSQA</v>
      </c>
      <c r="K234" t="str">
        <f>IF(COUNTIF(Data_cleaning!$A:$A, A234)&gt;10, "Power User", IF(COUNTIF(Data_cleaning!$A:$A, A234)&gt;5, "Regular User", IF(COUNTIF(Data_cleaning!$A:$A, A234)&gt;1, "Casual User", "One-Time User")))</f>
        <v>One-Time User</v>
      </c>
      <c r="L234">
        <f>YEAR(Table4[[#This Row],[date/timestamp]])</f>
        <v>2025</v>
      </c>
      <c r="M234">
        <f>MONTH(Table4[[#This Row],[date/timestamp]])</f>
        <v>2</v>
      </c>
      <c r="N234" t="str">
        <f>TEXT(Table4[[#This Row],[date/timestamp]], "MMMM")</f>
        <v>February</v>
      </c>
      <c r="O234" t="str">
        <f t="shared" si="19"/>
        <v>Q1</v>
      </c>
    </row>
    <row r="235" spans="1:15" x14ac:dyDescent="0.35">
      <c r="A235" t="s">
        <v>926</v>
      </c>
      <c r="B235" s="5" t="s">
        <v>5885</v>
      </c>
      <c r="C235" s="5">
        <v>4</v>
      </c>
      <c r="D235" s="9">
        <v>45707.862291666665</v>
      </c>
      <c r="E235" s="6" t="s">
        <v>877</v>
      </c>
      <c r="F235" t="s">
        <v>927</v>
      </c>
      <c r="G235" t="str">
        <f t="shared" si="15"/>
        <v>Complete</v>
      </c>
      <c r="H235" t="str">
        <f t="shared" si="16"/>
        <v>Valid</v>
      </c>
      <c r="I235" t="str">
        <f t="shared" si="17"/>
        <v>High(4-5)</v>
      </c>
      <c r="J235" t="str">
        <f t="shared" si="18"/>
        <v>AHSXFPGEWTP6QM4CNETICMBUHODQ</v>
      </c>
      <c r="K235" t="str">
        <f>IF(COUNTIF(Data_cleaning!$A:$A, A235)&gt;10, "Power User", IF(COUNTIF(Data_cleaning!$A:$A, A235)&gt;5, "Regular User", IF(COUNTIF(Data_cleaning!$A:$A, A235)&gt;1, "Casual User", "One-Time User")))</f>
        <v>One-Time User</v>
      </c>
      <c r="L235">
        <f>YEAR(Table4[[#This Row],[date/timestamp]])</f>
        <v>2025</v>
      </c>
      <c r="M235">
        <f>MONTH(Table4[[#This Row],[date/timestamp]])</f>
        <v>2</v>
      </c>
      <c r="N235" t="str">
        <f>TEXT(Table4[[#This Row],[date/timestamp]], "MMMM")</f>
        <v>February</v>
      </c>
      <c r="O235" t="str">
        <f t="shared" si="19"/>
        <v>Q1</v>
      </c>
    </row>
    <row r="236" spans="1:15" x14ac:dyDescent="0.35">
      <c r="A236" t="s">
        <v>930</v>
      </c>
      <c r="B236" s="3" t="s">
        <v>5886</v>
      </c>
      <c r="C236" s="3">
        <v>5</v>
      </c>
      <c r="D236" s="8">
        <v>45708.805312500001</v>
      </c>
      <c r="E236" s="4" t="s">
        <v>877</v>
      </c>
      <c r="F236" t="s">
        <v>931</v>
      </c>
      <c r="G236" t="str">
        <f t="shared" si="15"/>
        <v>Complete</v>
      </c>
      <c r="H236" t="str">
        <f t="shared" si="16"/>
        <v>Valid</v>
      </c>
      <c r="I236" t="str">
        <f t="shared" si="17"/>
        <v>High(4-5)</v>
      </c>
      <c r="J236" t="str">
        <f t="shared" si="18"/>
        <v>AFF4GYZWGV2YX2TORPTV6OBXBDFQ</v>
      </c>
      <c r="K236" t="str">
        <f>IF(COUNTIF(Data_cleaning!$A:$A, A236)&gt;10, "Power User", IF(COUNTIF(Data_cleaning!$A:$A, A236)&gt;5, "Regular User", IF(COUNTIF(Data_cleaning!$A:$A, A236)&gt;1, "Casual User", "One-Time User")))</f>
        <v>One-Time User</v>
      </c>
      <c r="L236">
        <f>YEAR(Table4[[#This Row],[date/timestamp]])</f>
        <v>2025</v>
      </c>
      <c r="M236">
        <f>MONTH(Table4[[#This Row],[date/timestamp]])</f>
        <v>2</v>
      </c>
      <c r="N236" t="str">
        <f>TEXT(Table4[[#This Row],[date/timestamp]], "MMMM")</f>
        <v>February</v>
      </c>
      <c r="O236" t="str">
        <f t="shared" si="19"/>
        <v>Q1</v>
      </c>
    </row>
    <row r="237" spans="1:15" x14ac:dyDescent="0.35">
      <c r="A237" t="s">
        <v>934</v>
      </c>
      <c r="B237" s="5" t="s">
        <v>5887</v>
      </c>
      <c r="C237" s="5">
        <v>4</v>
      </c>
      <c r="D237" s="9">
        <v>45708.8280787037</v>
      </c>
      <c r="E237" s="6" t="s">
        <v>877</v>
      </c>
      <c r="F237" t="s">
        <v>935</v>
      </c>
      <c r="G237" t="str">
        <f t="shared" si="15"/>
        <v>Complete</v>
      </c>
      <c r="H237" t="str">
        <f t="shared" si="16"/>
        <v>Valid</v>
      </c>
      <c r="I237" t="str">
        <f t="shared" si="17"/>
        <v>High(4-5)</v>
      </c>
      <c r="J237" t="str">
        <f t="shared" si="18"/>
        <v>AH6LSFSQCUT32TKOKWVTTHUBPOPA</v>
      </c>
      <c r="K237" t="str">
        <f>IF(COUNTIF(Data_cleaning!$A:$A, A237)&gt;10, "Power User", IF(COUNTIF(Data_cleaning!$A:$A, A237)&gt;5, "Regular User", IF(COUNTIF(Data_cleaning!$A:$A, A237)&gt;1, "Casual User", "One-Time User")))</f>
        <v>One-Time User</v>
      </c>
      <c r="L237">
        <f>YEAR(Table4[[#This Row],[date/timestamp]])</f>
        <v>2025</v>
      </c>
      <c r="M237">
        <f>MONTH(Table4[[#This Row],[date/timestamp]])</f>
        <v>2</v>
      </c>
      <c r="N237" t="str">
        <f>TEXT(Table4[[#This Row],[date/timestamp]], "MMMM")</f>
        <v>February</v>
      </c>
      <c r="O237" t="str">
        <f t="shared" si="19"/>
        <v>Q1</v>
      </c>
    </row>
    <row r="238" spans="1:15" x14ac:dyDescent="0.35">
      <c r="A238" t="s">
        <v>938</v>
      </c>
      <c r="B238" s="3" t="s">
        <v>5888</v>
      </c>
      <c r="C238" s="3">
        <v>5</v>
      </c>
      <c r="D238" s="8">
        <v>45708.880486111113</v>
      </c>
      <c r="E238" s="4" t="s">
        <v>877</v>
      </c>
      <c r="F238" t="s">
        <v>939</v>
      </c>
      <c r="G238" t="str">
        <f t="shared" si="15"/>
        <v>Complete</v>
      </c>
      <c r="H238" t="str">
        <f t="shared" si="16"/>
        <v>Valid</v>
      </c>
      <c r="I238" t="str">
        <f t="shared" si="17"/>
        <v>High(4-5)</v>
      </c>
      <c r="J238" t="str">
        <f t="shared" si="18"/>
        <v>AFXPDOSSCWBYCBXKXT3NVWM7TDYQ</v>
      </c>
      <c r="K238" t="str">
        <f>IF(COUNTIF(Data_cleaning!$A:$A, A238)&gt;10, "Power User", IF(COUNTIF(Data_cleaning!$A:$A, A238)&gt;5, "Regular User", IF(COUNTIF(Data_cleaning!$A:$A, A238)&gt;1, "Casual User", "One-Time User")))</f>
        <v>One-Time User</v>
      </c>
      <c r="L238">
        <f>YEAR(Table4[[#This Row],[date/timestamp]])</f>
        <v>2025</v>
      </c>
      <c r="M238">
        <f>MONTH(Table4[[#This Row],[date/timestamp]])</f>
        <v>2</v>
      </c>
      <c r="N238" t="str">
        <f>TEXT(Table4[[#This Row],[date/timestamp]], "MMMM")</f>
        <v>February</v>
      </c>
      <c r="O238" t="str">
        <f t="shared" si="19"/>
        <v>Q1</v>
      </c>
    </row>
    <row r="239" spans="1:15" x14ac:dyDescent="0.35">
      <c r="A239" t="s">
        <v>942</v>
      </c>
      <c r="B239" s="5" t="s">
        <v>5889</v>
      </c>
      <c r="C239" s="5">
        <v>5</v>
      </c>
      <c r="D239" s="9">
        <v>45709.035277777781</v>
      </c>
      <c r="E239" s="6" t="s">
        <v>877</v>
      </c>
      <c r="F239" t="s">
        <v>943</v>
      </c>
      <c r="G239" t="str">
        <f t="shared" si="15"/>
        <v>Complete</v>
      </c>
      <c r="H239" t="str">
        <f t="shared" si="16"/>
        <v>Valid</v>
      </c>
      <c r="I239" t="str">
        <f t="shared" si="17"/>
        <v>High(4-5)</v>
      </c>
      <c r="J239" t="str">
        <f t="shared" si="18"/>
        <v>AEVPRW7N66QEVGCA5VQAGYYWYSVQ</v>
      </c>
      <c r="K239" t="str">
        <f>IF(COUNTIF(Data_cleaning!$A:$A, A239)&gt;10, "Power User", IF(COUNTIF(Data_cleaning!$A:$A, A239)&gt;5, "Regular User", IF(COUNTIF(Data_cleaning!$A:$A, A239)&gt;1, "Casual User", "One-Time User")))</f>
        <v>One-Time User</v>
      </c>
      <c r="L239">
        <f>YEAR(Table4[[#This Row],[date/timestamp]])</f>
        <v>2025</v>
      </c>
      <c r="M239">
        <f>MONTH(Table4[[#This Row],[date/timestamp]])</f>
        <v>2</v>
      </c>
      <c r="N239" t="str">
        <f>TEXT(Table4[[#This Row],[date/timestamp]], "MMMM")</f>
        <v>February</v>
      </c>
      <c r="O239" t="str">
        <f t="shared" si="19"/>
        <v>Q1</v>
      </c>
    </row>
    <row r="240" spans="1:15" x14ac:dyDescent="0.35">
      <c r="A240" t="s">
        <v>946</v>
      </c>
      <c r="B240" s="3" t="s">
        <v>5890</v>
      </c>
      <c r="C240" s="3">
        <v>5</v>
      </c>
      <c r="D240" s="8">
        <v>45709.32576388889</v>
      </c>
      <c r="E240" s="4" t="s">
        <v>877</v>
      </c>
      <c r="F240" t="s">
        <v>947</v>
      </c>
      <c r="G240" t="str">
        <f t="shared" si="15"/>
        <v>Complete</v>
      </c>
      <c r="H240" t="str">
        <f t="shared" si="16"/>
        <v>Valid</v>
      </c>
      <c r="I240" t="str">
        <f t="shared" si="17"/>
        <v>High(4-5)</v>
      </c>
      <c r="J240" t="str">
        <f t="shared" si="18"/>
        <v>AFLLM3XMQ2YE7VDTWQRGGXYSBR7A</v>
      </c>
      <c r="K240" t="str">
        <f>IF(COUNTIF(Data_cleaning!$A:$A, A240)&gt;10, "Power User", IF(COUNTIF(Data_cleaning!$A:$A, A240)&gt;5, "Regular User", IF(COUNTIF(Data_cleaning!$A:$A, A240)&gt;1, "Casual User", "One-Time User")))</f>
        <v>One-Time User</v>
      </c>
      <c r="L240">
        <f>YEAR(Table4[[#This Row],[date/timestamp]])</f>
        <v>2025</v>
      </c>
      <c r="M240">
        <f>MONTH(Table4[[#This Row],[date/timestamp]])</f>
        <v>2</v>
      </c>
      <c r="N240" t="str">
        <f>TEXT(Table4[[#This Row],[date/timestamp]], "MMMM")</f>
        <v>February</v>
      </c>
      <c r="O240" t="str">
        <f t="shared" si="19"/>
        <v>Q1</v>
      </c>
    </row>
    <row r="241" spans="1:15" x14ac:dyDescent="0.35">
      <c r="A241" t="s">
        <v>950</v>
      </c>
      <c r="B241" s="5" t="s">
        <v>5891</v>
      </c>
      <c r="C241" s="5">
        <v>5</v>
      </c>
      <c r="D241" s="9">
        <v>45709.384814814817</v>
      </c>
      <c r="E241" s="6" t="s">
        <v>877</v>
      </c>
      <c r="F241" t="s">
        <v>951</v>
      </c>
      <c r="G241" t="str">
        <f t="shared" si="15"/>
        <v>Complete</v>
      </c>
      <c r="H241" t="str">
        <f t="shared" si="16"/>
        <v>Valid</v>
      </c>
      <c r="I241" t="str">
        <f t="shared" si="17"/>
        <v>High(4-5)</v>
      </c>
      <c r="J241" t="str">
        <f t="shared" si="18"/>
        <v>AGWXEIUVZEVRKGWOCOLUDS2DNF3A</v>
      </c>
      <c r="K241" t="str">
        <f>IF(COUNTIF(Data_cleaning!$A:$A, A241)&gt;10, "Power User", IF(COUNTIF(Data_cleaning!$A:$A, A241)&gt;5, "Regular User", IF(COUNTIF(Data_cleaning!$A:$A, A241)&gt;1, "Casual User", "One-Time User")))</f>
        <v>One-Time User</v>
      </c>
      <c r="L241">
        <f>YEAR(Table4[[#This Row],[date/timestamp]])</f>
        <v>2025</v>
      </c>
      <c r="M241">
        <f>MONTH(Table4[[#This Row],[date/timestamp]])</f>
        <v>2</v>
      </c>
      <c r="N241" t="str">
        <f>TEXT(Table4[[#This Row],[date/timestamp]], "MMMM")</f>
        <v>February</v>
      </c>
      <c r="O241" t="str">
        <f t="shared" si="19"/>
        <v>Q1</v>
      </c>
    </row>
    <row r="242" spans="1:15" x14ac:dyDescent="0.35">
      <c r="A242" t="s">
        <v>954</v>
      </c>
      <c r="B242" s="3" t="s">
        <v>5892</v>
      </c>
      <c r="C242" s="3">
        <v>5</v>
      </c>
      <c r="D242" s="8">
        <v>45709.441018518519</v>
      </c>
      <c r="E242" s="4" t="s">
        <v>53</v>
      </c>
      <c r="F242" t="s">
        <v>955</v>
      </c>
      <c r="G242" t="str">
        <f t="shared" si="15"/>
        <v>Complete</v>
      </c>
      <c r="H242" t="str">
        <f t="shared" si="16"/>
        <v>Valid</v>
      </c>
      <c r="I242" t="str">
        <f t="shared" si="17"/>
        <v>High(4-5)</v>
      </c>
      <c r="J242" t="str">
        <f t="shared" si="18"/>
        <v>AF4ZMR4PCXCFWKAT4KYXKEPWACSQ</v>
      </c>
      <c r="K242" t="str">
        <f>IF(COUNTIF(Data_cleaning!$A:$A, A242)&gt;10, "Power User", IF(COUNTIF(Data_cleaning!$A:$A, A242)&gt;5, "Regular User", IF(COUNTIF(Data_cleaning!$A:$A, A242)&gt;1, "Casual User", "One-Time User")))</f>
        <v>One-Time User</v>
      </c>
      <c r="L242">
        <f>YEAR(Table4[[#This Row],[date/timestamp]])</f>
        <v>2025</v>
      </c>
      <c r="M242">
        <f>MONTH(Table4[[#This Row],[date/timestamp]])</f>
        <v>2</v>
      </c>
      <c r="N242" t="str">
        <f>TEXT(Table4[[#This Row],[date/timestamp]], "MMMM")</f>
        <v>February</v>
      </c>
      <c r="O242" t="str">
        <f t="shared" si="19"/>
        <v>Q1</v>
      </c>
    </row>
    <row r="243" spans="1:15" x14ac:dyDescent="0.35">
      <c r="A243" t="s">
        <v>958</v>
      </c>
      <c r="B243" s="5" t="s">
        <v>5893</v>
      </c>
      <c r="C243" s="5">
        <v>5</v>
      </c>
      <c r="D243" s="9">
        <v>45709.783761574072</v>
      </c>
      <c r="E243" s="6" t="s">
        <v>53</v>
      </c>
      <c r="F243" t="s">
        <v>959</v>
      </c>
      <c r="G243" t="str">
        <f t="shared" si="15"/>
        <v>Complete</v>
      </c>
      <c r="H243" t="str">
        <f t="shared" si="16"/>
        <v>Valid</v>
      </c>
      <c r="I243" t="str">
        <f t="shared" si="17"/>
        <v>High(4-5)</v>
      </c>
      <c r="J243" t="str">
        <f t="shared" si="18"/>
        <v>AGHP6YOFIPYGBDMPV64WTBTYUJYA</v>
      </c>
      <c r="K243" t="str">
        <f>IF(COUNTIF(Data_cleaning!$A:$A, A243)&gt;10, "Power User", IF(COUNTIF(Data_cleaning!$A:$A, A243)&gt;5, "Regular User", IF(COUNTIF(Data_cleaning!$A:$A, A243)&gt;1, "Casual User", "One-Time User")))</f>
        <v>One-Time User</v>
      </c>
      <c r="L243">
        <f>YEAR(Table4[[#This Row],[date/timestamp]])</f>
        <v>2025</v>
      </c>
      <c r="M243">
        <f>MONTH(Table4[[#This Row],[date/timestamp]])</f>
        <v>2</v>
      </c>
      <c r="N243" t="str">
        <f>TEXT(Table4[[#This Row],[date/timestamp]], "MMMM")</f>
        <v>February</v>
      </c>
      <c r="O243" t="str">
        <f t="shared" si="19"/>
        <v>Q1</v>
      </c>
    </row>
    <row r="244" spans="1:15" x14ac:dyDescent="0.35">
      <c r="A244" t="s">
        <v>962</v>
      </c>
      <c r="B244" s="3" t="s">
        <v>5894</v>
      </c>
      <c r="C244" s="3">
        <v>5</v>
      </c>
      <c r="D244" s="8">
        <v>45710.153495370374</v>
      </c>
      <c r="E244" s="4" t="s">
        <v>53</v>
      </c>
      <c r="F244" t="s">
        <v>963</v>
      </c>
      <c r="G244" t="str">
        <f t="shared" si="15"/>
        <v>Complete</v>
      </c>
      <c r="H244" t="str">
        <f t="shared" si="16"/>
        <v>Valid</v>
      </c>
      <c r="I244" t="str">
        <f t="shared" si="17"/>
        <v>High(4-5)</v>
      </c>
      <c r="J244" t="str">
        <f t="shared" si="18"/>
        <v>AEC2GAOSFKZIISCVQRKHDDKQCROQ</v>
      </c>
      <c r="K244" t="str">
        <f>IF(COUNTIF(Data_cleaning!$A:$A, A244)&gt;10, "Power User", IF(COUNTIF(Data_cleaning!$A:$A, A244)&gt;5, "Regular User", IF(COUNTIF(Data_cleaning!$A:$A, A244)&gt;1, "Casual User", "One-Time User")))</f>
        <v>One-Time User</v>
      </c>
      <c r="L244">
        <f>YEAR(Table4[[#This Row],[date/timestamp]])</f>
        <v>2025</v>
      </c>
      <c r="M244">
        <f>MONTH(Table4[[#This Row],[date/timestamp]])</f>
        <v>2</v>
      </c>
      <c r="N244" t="str">
        <f>TEXT(Table4[[#This Row],[date/timestamp]], "MMMM")</f>
        <v>February</v>
      </c>
      <c r="O244" t="str">
        <f t="shared" si="19"/>
        <v>Q1</v>
      </c>
    </row>
    <row r="245" spans="1:15" x14ac:dyDescent="0.35">
      <c r="A245" t="s">
        <v>966</v>
      </c>
      <c r="B245" s="5" t="s">
        <v>5895</v>
      </c>
      <c r="C245" s="5">
        <v>5</v>
      </c>
      <c r="D245" s="9">
        <v>45710.70045138889</v>
      </c>
      <c r="E245" s="6" t="s">
        <v>53</v>
      </c>
      <c r="F245" t="s">
        <v>967</v>
      </c>
      <c r="G245" t="str">
        <f t="shared" si="15"/>
        <v>Complete</v>
      </c>
      <c r="H245" t="str">
        <f t="shared" si="16"/>
        <v>Valid</v>
      </c>
      <c r="I245" t="str">
        <f t="shared" si="17"/>
        <v>High(4-5)</v>
      </c>
      <c r="J245" t="str">
        <f t="shared" si="18"/>
        <v>AHKCTGRGLED3HTFDBCH2UXC3KTRQ</v>
      </c>
      <c r="K245" t="str">
        <f>IF(COUNTIF(Data_cleaning!$A:$A, A245)&gt;10, "Power User", IF(COUNTIF(Data_cleaning!$A:$A, A245)&gt;5, "Regular User", IF(COUNTIF(Data_cleaning!$A:$A, A245)&gt;1, "Casual User", "One-Time User")))</f>
        <v>One-Time User</v>
      </c>
      <c r="L245">
        <f>YEAR(Table4[[#This Row],[date/timestamp]])</f>
        <v>2025</v>
      </c>
      <c r="M245">
        <f>MONTH(Table4[[#This Row],[date/timestamp]])</f>
        <v>2</v>
      </c>
      <c r="N245" t="str">
        <f>TEXT(Table4[[#This Row],[date/timestamp]], "MMMM")</f>
        <v>February</v>
      </c>
      <c r="O245" t="str">
        <f t="shared" si="19"/>
        <v>Q1</v>
      </c>
    </row>
    <row r="246" spans="1:15" x14ac:dyDescent="0.35">
      <c r="A246" t="s">
        <v>970</v>
      </c>
      <c r="B246" s="3" t="s">
        <v>5896</v>
      </c>
      <c r="C246" s="3">
        <v>4</v>
      </c>
      <c r="D246" s="8">
        <v>45711.01457175926</v>
      </c>
      <c r="E246" s="4" t="s">
        <v>53</v>
      </c>
      <c r="F246" t="s">
        <v>971</v>
      </c>
      <c r="G246" t="str">
        <f t="shared" si="15"/>
        <v>Complete</v>
      </c>
      <c r="H246" t="str">
        <f t="shared" si="16"/>
        <v>Valid</v>
      </c>
      <c r="I246" t="str">
        <f t="shared" si="17"/>
        <v>High(4-5)</v>
      </c>
      <c r="J246" t="str">
        <f t="shared" si="18"/>
        <v>AFNZSQOZP2A6ROCI7UKIVUPFXGNQ</v>
      </c>
      <c r="K246" t="str">
        <f>IF(COUNTIF(Data_cleaning!$A:$A, A246)&gt;10, "Power User", IF(COUNTIF(Data_cleaning!$A:$A, A246)&gt;5, "Regular User", IF(COUNTIF(Data_cleaning!$A:$A, A246)&gt;1, "Casual User", "One-Time User")))</f>
        <v>One-Time User</v>
      </c>
      <c r="L246">
        <f>YEAR(Table4[[#This Row],[date/timestamp]])</f>
        <v>2025</v>
      </c>
      <c r="M246">
        <f>MONTH(Table4[[#This Row],[date/timestamp]])</f>
        <v>2</v>
      </c>
      <c r="N246" t="str">
        <f>TEXT(Table4[[#This Row],[date/timestamp]], "MMMM")</f>
        <v>February</v>
      </c>
      <c r="O246" t="str">
        <f t="shared" si="19"/>
        <v>Q1</v>
      </c>
    </row>
    <row r="247" spans="1:15" x14ac:dyDescent="0.35">
      <c r="A247" t="s">
        <v>974</v>
      </c>
      <c r="B247" s="5" t="s">
        <v>5897</v>
      </c>
      <c r="C247" s="5">
        <v>5</v>
      </c>
      <c r="D247" s="9">
        <v>45711.119780092595</v>
      </c>
      <c r="E247" s="6" t="s">
        <v>53</v>
      </c>
      <c r="F247" t="s">
        <v>975</v>
      </c>
      <c r="G247" t="str">
        <f t="shared" si="15"/>
        <v>Complete</v>
      </c>
      <c r="H247" t="str">
        <f t="shared" si="16"/>
        <v>Valid</v>
      </c>
      <c r="I247" t="str">
        <f t="shared" si="17"/>
        <v>High(4-5)</v>
      </c>
      <c r="J247" t="str">
        <f t="shared" si="18"/>
        <v>AG2QEMHG5PAZP3T2QHT76UHBV5PA</v>
      </c>
      <c r="K247" t="str">
        <f>IF(COUNTIF(Data_cleaning!$A:$A, A247)&gt;10, "Power User", IF(COUNTIF(Data_cleaning!$A:$A, A247)&gt;5, "Regular User", IF(COUNTIF(Data_cleaning!$A:$A, A247)&gt;1, "Casual User", "One-Time User")))</f>
        <v>One-Time User</v>
      </c>
      <c r="L247">
        <f>YEAR(Table4[[#This Row],[date/timestamp]])</f>
        <v>2025</v>
      </c>
      <c r="M247">
        <f>MONTH(Table4[[#This Row],[date/timestamp]])</f>
        <v>2</v>
      </c>
      <c r="N247" t="str">
        <f>TEXT(Table4[[#This Row],[date/timestamp]], "MMMM")</f>
        <v>February</v>
      </c>
      <c r="O247" t="str">
        <f t="shared" si="19"/>
        <v>Q1</v>
      </c>
    </row>
    <row r="248" spans="1:15" x14ac:dyDescent="0.35">
      <c r="A248" t="s">
        <v>977</v>
      </c>
      <c r="B248" s="3" t="s">
        <v>5898</v>
      </c>
      <c r="C248" s="3">
        <v>5</v>
      </c>
      <c r="D248" s="8">
        <v>45711.722719907404</v>
      </c>
      <c r="E248" s="4" t="s">
        <v>53</v>
      </c>
      <c r="F248" t="s">
        <v>978</v>
      </c>
      <c r="G248" t="str">
        <f t="shared" si="15"/>
        <v>Complete</v>
      </c>
      <c r="H248" t="str">
        <f t="shared" si="16"/>
        <v>Valid</v>
      </c>
      <c r="I248" t="str">
        <f t="shared" si="17"/>
        <v>High(4-5)</v>
      </c>
      <c r="J248" t="str">
        <f t="shared" si="18"/>
        <v>AF7WKHB6VZ5E7EKJDQZXP6AMCZRA</v>
      </c>
      <c r="K248" t="str">
        <f>IF(COUNTIF(Data_cleaning!$A:$A, A248)&gt;10, "Power User", IF(COUNTIF(Data_cleaning!$A:$A, A248)&gt;5, "Regular User", IF(COUNTIF(Data_cleaning!$A:$A, A248)&gt;1, "Casual User", "One-Time User")))</f>
        <v>One-Time User</v>
      </c>
      <c r="L248">
        <f>YEAR(Table4[[#This Row],[date/timestamp]])</f>
        <v>2025</v>
      </c>
      <c r="M248">
        <f>MONTH(Table4[[#This Row],[date/timestamp]])</f>
        <v>2</v>
      </c>
      <c r="N248" t="str">
        <f>TEXT(Table4[[#This Row],[date/timestamp]], "MMMM")</f>
        <v>February</v>
      </c>
      <c r="O248" t="str">
        <f t="shared" si="19"/>
        <v>Q1</v>
      </c>
    </row>
    <row r="249" spans="1:15" x14ac:dyDescent="0.35">
      <c r="A249" t="s">
        <v>981</v>
      </c>
      <c r="B249" s="5" t="s">
        <v>5899</v>
      </c>
      <c r="C249" s="5">
        <v>5</v>
      </c>
      <c r="D249" s="9">
        <v>45711.739155092589</v>
      </c>
      <c r="E249" s="6" t="s">
        <v>53</v>
      </c>
      <c r="F249" t="s">
        <v>982</v>
      </c>
      <c r="G249" t="str">
        <f t="shared" si="15"/>
        <v>Complete</v>
      </c>
      <c r="H249" t="str">
        <f t="shared" si="16"/>
        <v>Valid</v>
      </c>
      <c r="I249" t="str">
        <f t="shared" si="17"/>
        <v>High(4-5)</v>
      </c>
      <c r="J249" t="str">
        <f t="shared" si="18"/>
        <v>AHHR5DD5WJPVPPHQSZ3PSJ3KB3SA</v>
      </c>
      <c r="K249" t="str">
        <f>IF(COUNTIF(Data_cleaning!$A:$A, A249)&gt;10, "Power User", IF(COUNTIF(Data_cleaning!$A:$A, A249)&gt;5, "Regular User", IF(COUNTIF(Data_cleaning!$A:$A, A249)&gt;1, "Casual User", "One-Time User")))</f>
        <v>One-Time User</v>
      </c>
      <c r="L249">
        <f>YEAR(Table4[[#This Row],[date/timestamp]])</f>
        <v>2025</v>
      </c>
      <c r="M249">
        <f>MONTH(Table4[[#This Row],[date/timestamp]])</f>
        <v>2</v>
      </c>
      <c r="N249" t="str">
        <f>TEXT(Table4[[#This Row],[date/timestamp]], "MMMM")</f>
        <v>February</v>
      </c>
      <c r="O249" t="str">
        <f t="shared" si="19"/>
        <v>Q1</v>
      </c>
    </row>
    <row r="250" spans="1:15" x14ac:dyDescent="0.35">
      <c r="A250" t="s">
        <v>985</v>
      </c>
      <c r="B250" s="3" t="s">
        <v>5900</v>
      </c>
      <c r="C250" s="3">
        <v>4</v>
      </c>
      <c r="D250" s="8">
        <v>45712.191145833334</v>
      </c>
      <c r="E250" s="4" t="s">
        <v>53</v>
      </c>
      <c r="F250" t="s">
        <v>986</v>
      </c>
      <c r="G250" t="str">
        <f t="shared" si="15"/>
        <v>Complete</v>
      </c>
      <c r="H250" t="str">
        <f t="shared" si="16"/>
        <v>Valid</v>
      </c>
      <c r="I250" t="str">
        <f t="shared" si="17"/>
        <v>High(4-5)</v>
      </c>
      <c r="J250" t="str">
        <f t="shared" si="18"/>
        <v>AE3X5IDIEIK6UAOTFLX3JQ7RB34Q</v>
      </c>
      <c r="K250" t="str">
        <f>IF(COUNTIF(Data_cleaning!$A:$A, A250)&gt;10, "Power User", IF(COUNTIF(Data_cleaning!$A:$A, A250)&gt;5, "Regular User", IF(COUNTIF(Data_cleaning!$A:$A, A250)&gt;1, "Casual User", "One-Time User")))</f>
        <v>One-Time User</v>
      </c>
      <c r="L250">
        <f>YEAR(Table4[[#This Row],[date/timestamp]])</f>
        <v>2025</v>
      </c>
      <c r="M250">
        <f>MONTH(Table4[[#This Row],[date/timestamp]])</f>
        <v>2</v>
      </c>
      <c r="N250" t="str">
        <f>TEXT(Table4[[#This Row],[date/timestamp]], "MMMM")</f>
        <v>February</v>
      </c>
      <c r="O250" t="str">
        <f t="shared" si="19"/>
        <v>Q1</v>
      </c>
    </row>
    <row r="251" spans="1:15" x14ac:dyDescent="0.35">
      <c r="A251" t="s">
        <v>989</v>
      </c>
      <c r="B251" s="5" t="s">
        <v>5901</v>
      </c>
      <c r="C251" s="5">
        <v>3</v>
      </c>
      <c r="D251" s="9">
        <v>45712.227037037039</v>
      </c>
      <c r="E251" s="6" t="s">
        <v>53</v>
      </c>
      <c r="F251" t="s">
        <v>955</v>
      </c>
      <c r="G251" t="str">
        <f t="shared" si="15"/>
        <v>Complete</v>
      </c>
      <c r="H251" t="str">
        <f t="shared" si="16"/>
        <v>Valid</v>
      </c>
      <c r="I251" t="str">
        <f t="shared" si="17"/>
        <v>Medium(3)</v>
      </c>
      <c r="J251" t="str">
        <f t="shared" si="18"/>
        <v>AF4QZ7NEGKMWEA5TPRK5RPTO5KMA</v>
      </c>
      <c r="K251" t="str">
        <f>IF(COUNTIF(Data_cleaning!$A:$A, A251)&gt;10, "Power User", IF(COUNTIF(Data_cleaning!$A:$A, A251)&gt;5, "Regular User", IF(COUNTIF(Data_cleaning!$A:$A, A251)&gt;1, "Casual User", "One-Time User")))</f>
        <v>One-Time User</v>
      </c>
      <c r="L251">
        <f>YEAR(Table4[[#This Row],[date/timestamp]])</f>
        <v>2025</v>
      </c>
      <c r="M251">
        <f>MONTH(Table4[[#This Row],[date/timestamp]])</f>
        <v>2</v>
      </c>
      <c r="N251" t="str">
        <f>TEXT(Table4[[#This Row],[date/timestamp]], "MMMM")</f>
        <v>February</v>
      </c>
      <c r="O251" t="str">
        <f t="shared" si="19"/>
        <v>Q1</v>
      </c>
    </row>
    <row r="252" spans="1:15" x14ac:dyDescent="0.35">
      <c r="A252" t="s">
        <v>991</v>
      </c>
      <c r="B252" s="3" t="s">
        <v>5902</v>
      </c>
      <c r="C252" s="3">
        <v>5</v>
      </c>
      <c r="D252" s="8">
        <v>45712.441400462965</v>
      </c>
      <c r="E252" s="4" t="s">
        <v>53</v>
      </c>
      <c r="F252" t="s">
        <v>430</v>
      </c>
      <c r="G252" t="str">
        <f t="shared" si="15"/>
        <v>Complete</v>
      </c>
      <c r="H252" t="str">
        <f t="shared" si="16"/>
        <v>Valid</v>
      </c>
      <c r="I252" t="str">
        <f t="shared" si="17"/>
        <v>High(4-5)</v>
      </c>
      <c r="J252" t="str">
        <f t="shared" si="18"/>
        <v>AE3IBEGUMEPONK6CY2FCXBQ5TCTQ</v>
      </c>
      <c r="K252" t="str">
        <f>IF(COUNTIF(Data_cleaning!$A:$A, A252)&gt;10, "Power User", IF(COUNTIF(Data_cleaning!$A:$A, A252)&gt;5, "Regular User", IF(COUNTIF(Data_cleaning!$A:$A, A252)&gt;1, "Casual User", "One-Time User")))</f>
        <v>One-Time User</v>
      </c>
      <c r="L252">
        <f>YEAR(Table4[[#This Row],[date/timestamp]])</f>
        <v>2025</v>
      </c>
      <c r="M252">
        <f>MONTH(Table4[[#This Row],[date/timestamp]])</f>
        <v>2</v>
      </c>
      <c r="N252" t="str">
        <f>TEXT(Table4[[#This Row],[date/timestamp]], "MMMM")</f>
        <v>February</v>
      </c>
      <c r="O252" t="str">
        <f t="shared" si="19"/>
        <v>Q1</v>
      </c>
    </row>
    <row r="253" spans="1:15" x14ac:dyDescent="0.35">
      <c r="A253" t="s">
        <v>994</v>
      </c>
      <c r="B253" s="5" t="s">
        <v>5903</v>
      </c>
      <c r="C253" s="5">
        <v>4</v>
      </c>
      <c r="D253" s="9">
        <v>45713.239085648151</v>
      </c>
      <c r="E253" s="6" t="s">
        <v>53</v>
      </c>
      <c r="F253" t="s">
        <v>995</v>
      </c>
      <c r="G253" t="str">
        <f t="shared" si="15"/>
        <v>Complete</v>
      </c>
      <c r="H253" t="str">
        <f t="shared" si="16"/>
        <v>Valid</v>
      </c>
      <c r="I253" t="str">
        <f t="shared" si="17"/>
        <v>High(4-5)</v>
      </c>
      <c r="J253" t="str">
        <f t="shared" si="18"/>
        <v>AHTNQNNBP3CQFDSAOU5MUXMRBDEQ</v>
      </c>
      <c r="K253" t="str">
        <f>IF(COUNTIF(Data_cleaning!$A:$A, A253)&gt;10, "Power User", IF(COUNTIF(Data_cleaning!$A:$A, A253)&gt;5, "Regular User", IF(COUNTIF(Data_cleaning!$A:$A, A253)&gt;1, "Casual User", "One-Time User")))</f>
        <v>One-Time User</v>
      </c>
      <c r="L253">
        <f>YEAR(Table4[[#This Row],[date/timestamp]])</f>
        <v>2025</v>
      </c>
      <c r="M253">
        <f>MONTH(Table4[[#This Row],[date/timestamp]])</f>
        <v>2</v>
      </c>
      <c r="N253" t="str">
        <f>TEXT(Table4[[#This Row],[date/timestamp]], "MMMM")</f>
        <v>February</v>
      </c>
      <c r="O253" t="str">
        <f t="shared" si="19"/>
        <v>Q1</v>
      </c>
    </row>
    <row r="254" spans="1:15" x14ac:dyDescent="0.35">
      <c r="A254" t="s">
        <v>997</v>
      </c>
      <c r="B254" s="3" t="s">
        <v>5904</v>
      </c>
      <c r="C254" s="3">
        <v>4</v>
      </c>
      <c r="D254" s="8">
        <v>45713.485821759263</v>
      </c>
      <c r="E254" s="4" t="s">
        <v>53</v>
      </c>
      <c r="F254" t="s">
        <v>998</v>
      </c>
      <c r="G254" t="str">
        <f t="shared" si="15"/>
        <v>Complete</v>
      </c>
      <c r="H254" t="str">
        <f t="shared" si="16"/>
        <v>Valid</v>
      </c>
      <c r="I254" t="str">
        <f t="shared" si="17"/>
        <v>High(4-5)</v>
      </c>
      <c r="J254" t="str">
        <f t="shared" si="18"/>
        <v>AGZPEFB552DZ6AZZKG6SVCYEHMGQ</v>
      </c>
      <c r="K254" t="str">
        <f>IF(COUNTIF(Data_cleaning!$A:$A, A254)&gt;10, "Power User", IF(COUNTIF(Data_cleaning!$A:$A, A254)&gt;5, "Regular User", IF(COUNTIF(Data_cleaning!$A:$A, A254)&gt;1, "Casual User", "One-Time User")))</f>
        <v>One-Time User</v>
      </c>
      <c r="L254">
        <f>YEAR(Table4[[#This Row],[date/timestamp]])</f>
        <v>2025</v>
      </c>
      <c r="M254">
        <f>MONTH(Table4[[#This Row],[date/timestamp]])</f>
        <v>2</v>
      </c>
      <c r="N254" t="str">
        <f>TEXT(Table4[[#This Row],[date/timestamp]], "MMMM")</f>
        <v>February</v>
      </c>
      <c r="O254" t="str">
        <f t="shared" si="19"/>
        <v>Q1</v>
      </c>
    </row>
    <row r="255" spans="1:15" x14ac:dyDescent="0.35">
      <c r="A255" t="s">
        <v>1001</v>
      </c>
      <c r="B255" s="5" t="s">
        <v>5905</v>
      </c>
      <c r="C255" s="5">
        <v>4</v>
      </c>
      <c r="D255" s="9">
        <v>45713.581400462965</v>
      </c>
      <c r="E255" s="6" t="s">
        <v>53</v>
      </c>
      <c r="F255" t="s">
        <v>1002</v>
      </c>
      <c r="G255" t="str">
        <f t="shared" si="15"/>
        <v>Complete</v>
      </c>
      <c r="H255" t="str">
        <f t="shared" si="16"/>
        <v>Valid</v>
      </c>
      <c r="I255" t="str">
        <f t="shared" si="17"/>
        <v>High(4-5)</v>
      </c>
      <c r="J255" t="str">
        <f t="shared" si="18"/>
        <v>AGJMSW4LH6FA45BDZ5PY75Q22CUQ</v>
      </c>
      <c r="K255" t="str">
        <f>IF(COUNTIF(Data_cleaning!$A:$A, A255)&gt;10, "Power User", IF(COUNTIF(Data_cleaning!$A:$A, A255)&gt;5, "Regular User", IF(COUNTIF(Data_cleaning!$A:$A, A255)&gt;1, "Casual User", "One-Time User")))</f>
        <v>One-Time User</v>
      </c>
      <c r="L255">
        <f>YEAR(Table4[[#This Row],[date/timestamp]])</f>
        <v>2025</v>
      </c>
      <c r="M255">
        <f>MONTH(Table4[[#This Row],[date/timestamp]])</f>
        <v>2</v>
      </c>
      <c r="N255" t="str">
        <f>TEXT(Table4[[#This Row],[date/timestamp]], "MMMM")</f>
        <v>February</v>
      </c>
      <c r="O255" t="str">
        <f t="shared" si="19"/>
        <v>Q1</v>
      </c>
    </row>
    <row r="256" spans="1:15" x14ac:dyDescent="0.35">
      <c r="A256" t="s">
        <v>1005</v>
      </c>
      <c r="B256" s="3" t="s">
        <v>5906</v>
      </c>
      <c r="C256" s="3">
        <v>5</v>
      </c>
      <c r="D256" s="8">
        <v>45713.984409722223</v>
      </c>
      <c r="E256" s="4" t="s">
        <v>53</v>
      </c>
      <c r="F256" t="s">
        <v>1006</v>
      </c>
      <c r="G256" t="str">
        <f t="shared" si="15"/>
        <v>Complete</v>
      </c>
      <c r="H256" t="str">
        <f t="shared" si="16"/>
        <v>Valid</v>
      </c>
      <c r="I256" t="str">
        <f t="shared" si="17"/>
        <v>High(4-5)</v>
      </c>
      <c r="J256" t="str">
        <f t="shared" si="18"/>
        <v>AFXSYYR2F72DTEUJWTZWQWKR2RFQ</v>
      </c>
      <c r="K256" t="str">
        <f>IF(COUNTIF(Data_cleaning!$A:$A, A256)&gt;10, "Power User", IF(COUNTIF(Data_cleaning!$A:$A, A256)&gt;5, "Regular User", IF(COUNTIF(Data_cleaning!$A:$A, A256)&gt;1, "Casual User", "One-Time User")))</f>
        <v>One-Time User</v>
      </c>
      <c r="L256">
        <f>YEAR(Table4[[#This Row],[date/timestamp]])</f>
        <v>2025</v>
      </c>
      <c r="M256">
        <f>MONTH(Table4[[#This Row],[date/timestamp]])</f>
        <v>2</v>
      </c>
      <c r="N256" t="str">
        <f>TEXT(Table4[[#This Row],[date/timestamp]], "MMMM")</f>
        <v>February</v>
      </c>
      <c r="O256" t="str">
        <f t="shared" si="19"/>
        <v>Q1</v>
      </c>
    </row>
    <row r="257" spans="1:15" x14ac:dyDescent="0.35">
      <c r="A257" t="s">
        <v>1009</v>
      </c>
      <c r="B257" s="5" t="s">
        <v>5907</v>
      </c>
      <c r="C257" s="5">
        <v>5</v>
      </c>
      <c r="D257" s="9">
        <v>45714.173368055555</v>
      </c>
      <c r="E257" s="6" t="s">
        <v>53</v>
      </c>
      <c r="F257" t="s">
        <v>1010</v>
      </c>
      <c r="G257" t="str">
        <f t="shared" si="15"/>
        <v>Complete</v>
      </c>
      <c r="H257" t="str">
        <f t="shared" si="16"/>
        <v>Valid</v>
      </c>
      <c r="I257" t="str">
        <f t="shared" si="17"/>
        <v>High(4-5)</v>
      </c>
      <c r="J257" t="str">
        <f t="shared" si="18"/>
        <v>AFQMPCTZQACPW5WDCFBUUJLHSHFA</v>
      </c>
      <c r="K257" t="str">
        <f>IF(COUNTIF(Data_cleaning!$A:$A, A257)&gt;10, "Power User", IF(COUNTIF(Data_cleaning!$A:$A, A257)&gt;5, "Regular User", IF(COUNTIF(Data_cleaning!$A:$A, A257)&gt;1, "Casual User", "One-Time User")))</f>
        <v>One-Time User</v>
      </c>
      <c r="L257">
        <f>YEAR(Table4[[#This Row],[date/timestamp]])</f>
        <v>2025</v>
      </c>
      <c r="M257">
        <f>MONTH(Table4[[#This Row],[date/timestamp]])</f>
        <v>2</v>
      </c>
      <c r="N257" t="str">
        <f>TEXT(Table4[[#This Row],[date/timestamp]], "MMMM")</f>
        <v>February</v>
      </c>
      <c r="O257" t="str">
        <f t="shared" si="19"/>
        <v>Q1</v>
      </c>
    </row>
    <row r="258" spans="1:15" x14ac:dyDescent="0.35">
      <c r="A258" t="s">
        <v>1013</v>
      </c>
      <c r="B258" s="3" t="s">
        <v>5908</v>
      </c>
      <c r="C258" s="3">
        <v>3</v>
      </c>
      <c r="D258" s="8">
        <v>45714.533692129633</v>
      </c>
      <c r="E258" s="4" t="s">
        <v>53</v>
      </c>
      <c r="F258" t="s">
        <v>1014</v>
      </c>
      <c r="G258" t="str">
        <f t="shared" ref="G258:G321" si="20">IF(AND(A258&lt;&gt;"", B258&lt;&gt;"", C258&lt;&gt;"", D258&lt;&gt;"", E258&lt;&gt;"", F258&lt;&gt;""), "Complete", "Incomplete")</f>
        <v>Complete</v>
      </c>
      <c r="H258" t="str">
        <f t="shared" si="16"/>
        <v>Valid</v>
      </c>
      <c r="I258" t="str">
        <f t="shared" si="17"/>
        <v>Medium(3)</v>
      </c>
      <c r="J258" t="str">
        <f t="shared" si="18"/>
        <v>AH4XPUB25VGRF47YNAMHB26C5VCQ</v>
      </c>
      <c r="K258" t="str">
        <f>IF(COUNTIF(Data_cleaning!$A:$A, A258)&gt;10, "Power User", IF(COUNTIF(Data_cleaning!$A:$A, A258)&gt;5, "Regular User", IF(COUNTIF(Data_cleaning!$A:$A, A258)&gt;1, "Casual User", "One-Time User")))</f>
        <v>One-Time User</v>
      </c>
      <c r="L258">
        <f>YEAR(Table4[[#This Row],[date/timestamp]])</f>
        <v>2025</v>
      </c>
      <c r="M258">
        <f>MONTH(Table4[[#This Row],[date/timestamp]])</f>
        <v>2</v>
      </c>
      <c r="N258" t="str">
        <f>TEXT(Table4[[#This Row],[date/timestamp]], "MMMM")</f>
        <v>February</v>
      </c>
      <c r="O258" t="str">
        <f t="shared" si="19"/>
        <v>Q1</v>
      </c>
    </row>
    <row r="259" spans="1:15" x14ac:dyDescent="0.35">
      <c r="A259" t="s">
        <v>1017</v>
      </c>
      <c r="B259" s="5" t="s">
        <v>5909</v>
      </c>
      <c r="C259" s="5">
        <v>3</v>
      </c>
      <c r="D259" s="9">
        <v>45715.226597222223</v>
      </c>
      <c r="E259" s="6" t="s">
        <v>53</v>
      </c>
      <c r="F259" t="s">
        <v>1018</v>
      </c>
      <c r="G259" t="str">
        <f t="shared" si="20"/>
        <v>Complete</v>
      </c>
      <c r="H259" t="str">
        <f t="shared" ref="H259:H322" si="21">IF(AND(C259&gt;=1, C259&lt;=5), "Valid", "Invalid")</f>
        <v>Valid</v>
      </c>
      <c r="I259" t="str">
        <f t="shared" ref="I259:I322" si="22">IF(C259&gt;=4, "High(4-5)", IF(C259&gt;=3, "Medium(3)", "Low(1-2)"))</f>
        <v>Medium(3)</v>
      </c>
      <c r="J259" t="str">
        <f t="shared" ref="J259:J322" si="23">TRIM(UPPER(A259))</f>
        <v>AESQZEJCXKP4AZWAUAWBPA7WWV2A</v>
      </c>
      <c r="K259" t="str">
        <f>IF(COUNTIF(Data_cleaning!$A:$A, A259)&gt;10, "Power User", IF(COUNTIF(Data_cleaning!$A:$A, A259)&gt;5, "Regular User", IF(COUNTIF(Data_cleaning!$A:$A, A259)&gt;1, "Casual User", "One-Time User")))</f>
        <v>One-Time User</v>
      </c>
      <c r="L259">
        <f>YEAR(Table4[[#This Row],[date/timestamp]])</f>
        <v>2025</v>
      </c>
      <c r="M259">
        <f>MONTH(Table4[[#This Row],[date/timestamp]])</f>
        <v>2</v>
      </c>
      <c r="N259" t="str">
        <f>TEXT(Table4[[#This Row],[date/timestamp]], "MMMM")</f>
        <v>February</v>
      </c>
      <c r="O259" t="str">
        <f t="shared" ref="O259:O322" si="24">"Q"&amp;INT((MONTH(D259)-1)/3)+1</f>
        <v>Q1</v>
      </c>
    </row>
    <row r="260" spans="1:15" x14ac:dyDescent="0.35">
      <c r="A260" t="s">
        <v>1021</v>
      </c>
      <c r="B260" s="3" t="s">
        <v>5910</v>
      </c>
      <c r="C260" s="3">
        <v>5</v>
      </c>
      <c r="D260" s="8">
        <v>45715.311018518521</v>
      </c>
      <c r="E260" s="4" t="s">
        <v>53</v>
      </c>
      <c r="F260" t="s">
        <v>1022</v>
      </c>
      <c r="G260" t="str">
        <f t="shared" si="20"/>
        <v>Complete</v>
      </c>
      <c r="H260" t="str">
        <f t="shared" si="21"/>
        <v>Valid</v>
      </c>
      <c r="I260" t="str">
        <f t="shared" si="22"/>
        <v>High(4-5)</v>
      </c>
      <c r="J260" t="str">
        <f t="shared" si="23"/>
        <v>AEVHACNSBYPSDWXHVRUX4XVVDOWA</v>
      </c>
      <c r="K260" t="str">
        <f>IF(COUNTIF(Data_cleaning!$A:$A, A260)&gt;10, "Power User", IF(COUNTIF(Data_cleaning!$A:$A, A260)&gt;5, "Regular User", IF(COUNTIF(Data_cleaning!$A:$A, A260)&gt;1, "Casual User", "One-Time User")))</f>
        <v>One-Time User</v>
      </c>
      <c r="L260">
        <f>YEAR(Table4[[#This Row],[date/timestamp]])</f>
        <v>2025</v>
      </c>
      <c r="M260">
        <f>MONTH(Table4[[#This Row],[date/timestamp]])</f>
        <v>2</v>
      </c>
      <c r="N260" t="str">
        <f>TEXT(Table4[[#This Row],[date/timestamp]], "MMMM")</f>
        <v>February</v>
      </c>
      <c r="O260" t="str">
        <f t="shared" si="24"/>
        <v>Q1</v>
      </c>
    </row>
    <row r="261" spans="1:15" x14ac:dyDescent="0.35">
      <c r="A261" t="s">
        <v>1025</v>
      </c>
      <c r="B261" s="5" t="s">
        <v>5911</v>
      </c>
      <c r="C261" s="5">
        <v>5</v>
      </c>
      <c r="D261" s="9">
        <v>45715.513912037037</v>
      </c>
      <c r="E261" s="6" t="s">
        <v>53</v>
      </c>
      <c r="F261" t="s">
        <v>1026</v>
      </c>
      <c r="G261" t="str">
        <f t="shared" si="20"/>
        <v>Complete</v>
      </c>
      <c r="H261" t="str">
        <f t="shared" si="21"/>
        <v>Valid</v>
      </c>
      <c r="I261" t="str">
        <f t="shared" si="22"/>
        <v>High(4-5)</v>
      </c>
      <c r="J261" t="str">
        <f t="shared" si="23"/>
        <v>AFTOHB7MHDEXQ37KTXGHUWWTMIXQ</v>
      </c>
      <c r="K261" t="str">
        <f>IF(COUNTIF(Data_cleaning!$A:$A, A261)&gt;10, "Power User", IF(COUNTIF(Data_cleaning!$A:$A, A261)&gt;5, "Regular User", IF(COUNTIF(Data_cleaning!$A:$A, A261)&gt;1, "Casual User", "One-Time User")))</f>
        <v>One-Time User</v>
      </c>
      <c r="L261">
        <f>YEAR(Table4[[#This Row],[date/timestamp]])</f>
        <v>2025</v>
      </c>
      <c r="M261">
        <f>MONTH(Table4[[#This Row],[date/timestamp]])</f>
        <v>2</v>
      </c>
      <c r="N261" t="str">
        <f>TEXT(Table4[[#This Row],[date/timestamp]], "MMMM")</f>
        <v>February</v>
      </c>
      <c r="O261" t="str">
        <f t="shared" si="24"/>
        <v>Q1</v>
      </c>
    </row>
    <row r="262" spans="1:15" x14ac:dyDescent="0.35">
      <c r="A262" t="s">
        <v>1029</v>
      </c>
      <c r="B262" s="3" t="s">
        <v>5912</v>
      </c>
      <c r="C262" s="3">
        <v>5</v>
      </c>
      <c r="D262" s="8">
        <v>45715.708726851852</v>
      </c>
      <c r="E262" s="4" t="s">
        <v>53</v>
      </c>
      <c r="F262" t="s">
        <v>1030</v>
      </c>
      <c r="G262" t="str">
        <f t="shared" si="20"/>
        <v>Complete</v>
      </c>
      <c r="H262" t="str">
        <f t="shared" si="21"/>
        <v>Valid</v>
      </c>
      <c r="I262" t="str">
        <f t="shared" si="22"/>
        <v>High(4-5)</v>
      </c>
      <c r="J262" t="str">
        <f t="shared" si="23"/>
        <v>AFX6EN2AHOICHIIGWUQ7GHBI2BAQ</v>
      </c>
      <c r="K262" t="str">
        <f>IF(COUNTIF(Data_cleaning!$A:$A, A262)&gt;10, "Power User", IF(COUNTIF(Data_cleaning!$A:$A, A262)&gt;5, "Regular User", IF(COUNTIF(Data_cleaning!$A:$A, A262)&gt;1, "Casual User", "One-Time User")))</f>
        <v>One-Time User</v>
      </c>
      <c r="L262">
        <f>YEAR(Table4[[#This Row],[date/timestamp]])</f>
        <v>2025</v>
      </c>
      <c r="M262">
        <f>MONTH(Table4[[#This Row],[date/timestamp]])</f>
        <v>2</v>
      </c>
      <c r="N262" t="str">
        <f>TEXT(Table4[[#This Row],[date/timestamp]], "MMMM")</f>
        <v>February</v>
      </c>
      <c r="O262" t="str">
        <f t="shared" si="24"/>
        <v>Q1</v>
      </c>
    </row>
    <row r="263" spans="1:15" x14ac:dyDescent="0.35">
      <c r="A263" t="s">
        <v>1033</v>
      </c>
      <c r="B263" s="5" t="s">
        <v>5913</v>
      </c>
      <c r="C263" s="5">
        <v>4</v>
      </c>
      <c r="D263" s="9">
        <v>45715.86173611111</v>
      </c>
      <c r="E263" s="6" t="s">
        <v>53</v>
      </c>
      <c r="F263" t="s">
        <v>1034</v>
      </c>
      <c r="G263" t="str">
        <f t="shared" si="20"/>
        <v>Complete</v>
      </c>
      <c r="H263" t="str">
        <f t="shared" si="21"/>
        <v>Valid</v>
      </c>
      <c r="I263" t="str">
        <f t="shared" si="22"/>
        <v>High(4-5)</v>
      </c>
      <c r="J263" t="str">
        <f t="shared" si="23"/>
        <v>AH6TYYXG6TSGI2MYOLCO34ICHCRA</v>
      </c>
      <c r="K263" t="str">
        <f>IF(COUNTIF(Data_cleaning!$A:$A, A263)&gt;10, "Power User", IF(COUNTIF(Data_cleaning!$A:$A, A263)&gt;5, "Regular User", IF(COUNTIF(Data_cleaning!$A:$A, A263)&gt;1, "Casual User", "One-Time User")))</f>
        <v>One-Time User</v>
      </c>
      <c r="L263">
        <f>YEAR(Table4[[#This Row],[date/timestamp]])</f>
        <v>2025</v>
      </c>
      <c r="M263">
        <f>MONTH(Table4[[#This Row],[date/timestamp]])</f>
        <v>2</v>
      </c>
      <c r="N263" t="str">
        <f>TEXT(Table4[[#This Row],[date/timestamp]], "MMMM")</f>
        <v>February</v>
      </c>
      <c r="O263" t="str">
        <f t="shared" si="24"/>
        <v>Q1</v>
      </c>
    </row>
    <row r="264" spans="1:15" x14ac:dyDescent="0.35">
      <c r="A264" t="s">
        <v>1037</v>
      </c>
      <c r="B264" s="3" t="s">
        <v>5914</v>
      </c>
      <c r="C264" s="3">
        <v>5</v>
      </c>
      <c r="D264" s="8">
        <v>45715.886932870373</v>
      </c>
      <c r="E264" s="4" t="s">
        <v>53</v>
      </c>
      <c r="F264" t="s">
        <v>1038</v>
      </c>
      <c r="G264" t="str">
        <f t="shared" si="20"/>
        <v>Complete</v>
      </c>
      <c r="H264" t="str">
        <f t="shared" si="21"/>
        <v>Valid</v>
      </c>
      <c r="I264" t="str">
        <f t="shared" si="22"/>
        <v>High(4-5)</v>
      </c>
      <c r="J264" t="str">
        <f t="shared" si="23"/>
        <v>AF6KOXT4UGGVCPICL6KICX6G6SSQ</v>
      </c>
      <c r="K264" t="str">
        <f>IF(COUNTIF(Data_cleaning!$A:$A, A264)&gt;10, "Power User", IF(COUNTIF(Data_cleaning!$A:$A, A264)&gt;5, "Regular User", IF(COUNTIF(Data_cleaning!$A:$A, A264)&gt;1, "Casual User", "One-Time User")))</f>
        <v>One-Time User</v>
      </c>
      <c r="L264">
        <f>YEAR(Table4[[#This Row],[date/timestamp]])</f>
        <v>2025</v>
      </c>
      <c r="M264">
        <f>MONTH(Table4[[#This Row],[date/timestamp]])</f>
        <v>2</v>
      </c>
      <c r="N264" t="str">
        <f>TEXT(Table4[[#This Row],[date/timestamp]], "MMMM")</f>
        <v>February</v>
      </c>
      <c r="O264" t="str">
        <f t="shared" si="24"/>
        <v>Q1</v>
      </c>
    </row>
    <row r="265" spans="1:15" x14ac:dyDescent="0.35">
      <c r="A265" t="s">
        <v>1041</v>
      </c>
      <c r="B265" s="5" t="s">
        <v>5915</v>
      </c>
      <c r="C265" s="5">
        <v>5</v>
      </c>
      <c r="D265" s="9">
        <v>45715.94259259259</v>
      </c>
      <c r="E265" s="6" t="s">
        <v>53</v>
      </c>
      <c r="F265" t="s">
        <v>1042</v>
      </c>
      <c r="G265" t="str">
        <f t="shared" si="20"/>
        <v>Complete</v>
      </c>
      <c r="H265" t="str">
        <f t="shared" si="21"/>
        <v>Valid</v>
      </c>
      <c r="I265" t="str">
        <f t="shared" si="22"/>
        <v>High(4-5)</v>
      </c>
      <c r="J265" t="str">
        <f t="shared" si="23"/>
        <v>AENXR7IOHGOW4QY5VPVSUNJ4IROA</v>
      </c>
      <c r="K265" t="str">
        <f>IF(COUNTIF(Data_cleaning!$A:$A, A265)&gt;10, "Power User", IF(COUNTIF(Data_cleaning!$A:$A, A265)&gt;5, "Regular User", IF(COUNTIF(Data_cleaning!$A:$A, A265)&gt;1, "Casual User", "One-Time User")))</f>
        <v>One-Time User</v>
      </c>
      <c r="L265">
        <f>YEAR(Table4[[#This Row],[date/timestamp]])</f>
        <v>2025</v>
      </c>
      <c r="M265">
        <f>MONTH(Table4[[#This Row],[date/timestamp]])</f>
        <v>2</v>
      </c>
      <c r="N265" t="str">
        <f>TEXT(Table4[[#This Row],[date/timestamp]], "MMMM")</f>
        <v>February</v>
      </c>
      <c r="O265" t="str">
        <f t="shared" si="24"/>
        <v>Q1</v>
      </c>
    </row>
    <row r="266" spans="1:15" x14ac:dyDescent="0.35">
      <c r="A266" t="s">
        <v>1045</v>
      </c>
      <c r="B266" s="3" t="s">
        <v>5916</v>
      </c>
      <c r="C266" s="3">
        <v>3</v>
      </c>
      <c r="D266" s="8">
        <v>45716.576817129629</v>
      </c>
      <c r="E266" s="4" t="s">
        <v>53</v>
      </c>
      <c r="F266" t="s">
        <v>1046</v>
      </c>
      <c r="G266" t="str">
        <f t="shared" si="20"/>
        <v>Complete</v>
      </c>
      <c r="H266" t="str">
        <f t="shared" si="21"/>
        <v>Valid</v>
      </c>
      <c r="I266" t="str">
        <f t="shared" si="22"/>
        <v>Medium(3)</v>
      </c>
      <c r="J266" t="str">
        <f t="shared" si="23"/>
        <v>AFA5XGQO7JDKBFP3CNZEVMUNU3KA</v>
      </c>
      <c r="K266" t="str">
        <f>IF(COUNTIF(Data_cleaning!$A:$A, A266)&gt;10, "Power User", IF(COUNTIF(Data_cleaning!$A:$A, A266)&gt;5, "Regular User", IF(COUNTIF(Data_cleaning!$A:$A, A266)&gt;1, "Casual User", "One-Time User")))</f>
        <v>One-Time User</v>
      </c>
      <c r="L266">
        <f>YEAR(Table4[[#This Row],[date/timestamp]])</f>
        <v>2025</v>
      </c>
      <c r="M266">
        <f>MONTH(Table4[[#This Row],[date/timestamp]])</f>
        <v>2</v>
      </c>
      <c r="N266" t="str">
        <f>TEXT(Table4[[#This Row],[date/timestamp]], "MMMM")</f>
        <v>February</v>
      </c>
      <c r="O266" t="str">
        <f t="shared" si="24"/>
        <v>Q1</v>
      </c>
    </row>
    <row r="267" spans="1:15" x14ac:dyDescent="0.35">
      <c r="A267" t="s">
        <v>1049</v>
      </c>
      <c r="B267" s="5" t="s">
        <v>5917</v>
      </c>
      <c r="C267" s="5">
        <v>4</v>
      </c>
      <c r="D267" s="9">
        <v>45716.92491898148</v>
      </c>
      <c r="E267" s="6" t="s">
        <v>53</v>
      </c>
      <c r="F267" t="s">
        <v>1050</v>
      </c>
      <c r="G267" t="str">
        <f t="shared" si="20"/>
        <v>Complete</v>
      </c>
      <c r="H267" t="str">
        <f t="shared" si="21"/>
        <v>Valid</v>
      </c>
      <c r="I267" t="str">
        <f t="shared" si="22"/>
        <v>High(4-5)</v>
      </c>
      <c r="J267" t="str">
        <f t="shared" si="23"/>
        <v>AHFTHBWQFOEXNOECLHIMSZ5MNT4Q</v>
      </c>
      <c r="K267" t="str">
        <f>IF(COUNTIF(Data_cleaning!$A:$A, A267)&gt;10, "Power User", IF(COUNTIF(Data_cleaning!$A:$A, A267)&gt;5, "Regular User", IF(COUNTIF(Data_cleaning!$A:$A, A267)&gt;1, "Casual User", "One-Time User")))</f>
        <v>One-Time User</v>
      </c>
      <c r="L267">
        <f>YEAR(Table4[[#This Row],[date/timestamp]])</f>
        <v>2025</v>
      </c>
      <c r="M267">
        <f>MONTH(Table4[[#This Row],[date/timestamp]])</f>
        <v>2</v>
      </c>
      <c r="N267" t="str">
        <f>TEXT(Table4[[#This Row],[date/timestamp]], "MMMM")</f>
        <v>February</v>
      </c>
      <c r="O267" t="str">
        <f t="shared" si="24"/>
        <v>Q1</v>
      </c>
    </row>
    <row r="268" spans="1:15" x14ac:dyDescent="0.35">
      <c r="A268" t="s">
        <v>1053</v>
      </c>
      <c r="B268" s="3" t="s">
        <v>5918</v>
      </c>
      <c r="C268" s="3">
        <v>3</v>
      </c>
      <c r="D268" s="8">
        <v>45717.071840277778</v>
      </c>
      <c r="E268" s="4" t="s">
        <v>53</v>
      </c>
      <c r="F268" t="s">
        <v>1054</v>
      </c>
      <c r="G268" t="str">
        <f t="shared" si="20"/>
        <v>Complete</v>
      </c>
      <c r="H268" t="str">
        <f t="shared" si="21"/>
        <v>Valid</v>
      </c>
      <c r="I268" t="str">
        <f t="shared" si="22"/>
        <v>Medium(3)</v>
      </c>
      <c r="J268" t="str">
        <f t="shared" si="23"/>
        <v>AGOVDIJJWG5REAIXCEBVFGI6EPHQ</v>
      </c>
      <c r="K268" t="str">
        <f>IF(COUNTIF(Data_cleaning!$A:$A, A268)&gt;10, "Power User", IF(COUNTIF(Data_cleaning!$A:$A, A268)&gt;5, "Regular User", IF(COUNTIF(Data_cleaning!$A:$A, A268)&gt;1, "Casual User", "One-Time User")))</f>
        <v>One-Time User</v>
      </c>
      <c r="L268">
        <f>YEAR(Table4[[#This Row],[date/timestamp]])</f>
        <v>2025</v>
      </c>
      <c r="M268">
        <f>MONTH(Table4[[#This Row],[date/timestamp]])</f>
        <v>3</v>
      </c>
      <c r="N268" t="str">
        <f>TEXT(Table4[[#This Row],[date/timestamp]], "MMMM")</f>
        <v>March</v>
      </c>
      <c r="O268" t="str">
        <f t="shared" si="24"/>
        <v>Q1</v>
      </c>
    </row>
    <row r="269" spans="1:15" x14ac:dyDescent="0.35">
      <c r="A269" t="s">
        <v>1057</v>
      </c>
      <c r="B269" s="5" t="s">
        <v>5919</v>
      </c>
      <c r="C269" s="5">
        <v>5</v>
      </c>
      <c r="D269" s="9">
        <v>45717.179432870369</v>
      </c>
      <c r="E269" s="6" t="s">
        <v>53</v>
      </c>
      <c r="F269" t="s">
        <v>1058</v>
      </c>
      <c r="G269" t="str">
        <f t="shared" si="20"/>
        <v>Complete</v>
      </c>
      <c r="H269" t="str">
        <f t="shared" si="21"/>
        <v>Valid</v>
      </c>
      <c r="I269" t="str">
        <f t="shared" si="22"/>
        <v>High(4-5)</v>
      </c>
      <c r="J269" t="str">
        <f t="shared" si="23"/>
        <v>AHTESKCXKMXEOBN5MGTHBP4YGY3A</v>
      </c>
      <c r="K269" t="str">
        <f>IF(COUNTIF(Data_cleaning!$A:$A, A269)&gt;10, "Power User", IF(COUNTIF(Data_cleaning!$A:$A, A269)&gt;5, "Regular User", IF(COUNTIF(Data_cleaning!$A:$A, A269)&gt;1, "Casual User", "One-Time User")))</f>
        <v>One-Time User</v>
      </c>
      <c r="L269">
        <f>YEAR(Table4[[#This Row],[date/timestamp]])</f>
        <v>2025</v>
      </c>
      <c r="M269">
        <f>MONTH(Table4[[#This Row],[date/timestamp]])</f>
        <v>3</v>
      </c>
      <c r="N269" t="str">
        <f>TEXT(Table4[[#This Row],[date/timestamp]], "MMMM")</f>
        <v>March</v>
      </c>
      <c r="O269" t="str">
        <f t="shared" si="24"/>
        <v>Q1</v>
      </c>
    </row>
    <row r="270" spans="1:15" x14ac:dyDescent="0.35">
      <c r="A270" t="s">
        <v>1061</v>
      </c>
      <c r="B270" s="3" t="s">
        <v>5920</v>
      </c>
      <c r="C270" s="3">
        <v>5</v>
      </c>
      <c r="D270" s="8">
        <v>45717.343668981484</v>
      </c>
      <c r="E270" s="4" t="s">
        <v>53</v>
      </c>
      <c r="F270" t="s">
        <v>1062</v>
      </c>
      <c r="G270" t="str">
        <f t="shared" si="20"/>
        <v>Complete</v>
      </c>
      <c r="H270" t="str">
        <f t="shared" si="21"/>
        <v>Valid</v>
      </c>
      <c r="I270" t="str">
        <f t="shared" si="22"/>
        <v>High(4-5)</v>
      </c>
      <c r="J270" t="str">
        <f t="shared" si="23"/>
        <v>AH3NLHDJTNK3E4H56XLVIJMLGCLA</v>
      </c>
      <c r="K270" t="str">
        <f>IF(COUNTIF(Data_cleaning!$A:$A, A270)&gt;10, "Power User", IF(COUNTIF(Data_cleaning!$A:$A, A270)&gt;5, "Regular User", IF(COUNTIF(Data_cleaning!$A:$A, A270)&gt;1, "Casual User", "One-Time User")))</f>
        <v>One-Time User</v>
      </c>
      <c r="L270">
        <f>YEAR(Table4[[#This Row],[date/timestamp]])</f>
        <v>2025</v>
      </c>
      <c r="M270">
        <f>MONTH(Table4[[#This Row],[date/timestamp]])</f>
        <v>3</v>
      </c>
      <c r="N270" t="str">
        <f>TEXT(Table4[[#This Row],[date/timestamp]], "MMMM")</f>
        <v>March</v>
      </c>
      <c r="O270" t="str">
        <f t="shared" si="24"/>
        <v>Q1</v>
      </c>
    </row>
    <row r="271" spans="1:15" x14ac:dyDescent="0.35">
      <c r="A271" t="s">
        <v>1065</v>
      </c>
      <c r="B271" s="5" t="s">
        <v>5921</v>
      </c>
      <c r="C271" s="5">
        <v>5</v>
      </c>
      <c r="D271" s="9">
        <v>45717.356874999998</v>
      </c>
      <c r="E271" s="6" t="s">
        <v>53</v>
      </c>
      <c r="F271" t="s">
        <v>1066</v>
      </c>
      <c r="G271" t="str">
        <f t="shared" si="20"/>
        <v>Complete</v>
      </c>
      <c r="H271" t="str">
        <f t="shared" si="21"/>
        <v>Valid</v>
      </c>
      <c r="I271" t="str">
        <f t="shared" si="22"/>
        <v>High(4-5)</v>
      </c>
      <c r="J271" t="str">
        <f t="shared" si="23"/>
        <v>AFHN77KSITWMIXXTP6A7J4S3WH7Q</v>
      </c>
      <c r="K271" t="str">
        <f>IF(COUNTIF(Data_cleaning!$A:$A, A271)&gt;10, "Power User", IF(COUNTIF(Data_cleaning!$A:$A, A271)&gt;5, "Regular User", IF(COUNTIF(Data_cleaning!$A:$A, A271)&gt;1, "Casual User", "One-Time User")))</f>
        <v>One-Time User</v>
      </c>
      <c r="L271">
        <f>YEAR(Table4[[#This Row],[date/timestamp]])</f>
        <v>2025</v>
      </c>
      <c r="M271">
        <f>MONTH(Table4[[#This Row],[date/timestamp]])</f>
        <v>3</v>
      </c>
      <c r="N271" t="str">
        <f>TEXT(Table4[[#This Row],[date/timestamp]], "MMMM")</f>
        <v>March</v>
      </c>
      <c r="O271" t="str">
        <f t="shared" si="24"/>
        <v>Q1</v>
      </c>
    </row>
    <row r="272" spans="1:15" x14ac:dyDescent="0.35">
      <c r="A272" t="s">
        <v>1069</v>
      </c>
      <c r="B272" s="3" t="s">
        <v>5922</v>
      </c>
      <c r="C272" s="3">
        <v>5</v>
      </c>
      <c r="D272" s="8">
        <v>45717.357673611114</v>
      </c>
      <c r="E272" s="4" t="s">
        <v>1072</v>
      </c>
      <c r="F272" t="s">
        <v>1070</v>
      </c>
      <c r="G272" t="str">
        <f t="shared" si="20"/>
        <v>Complete</v>
      </c>
      <c r="H272" t="str">
        <f t="shared" si="21"/>
        <v>Valid</v>
      </c>
      <c r="I272" t="str">
        <f t="shared" si="22"/>
        <v>High(4-5)</v>
      </c>
      <c r="J272" t="str">
        <f t="shared" si="23"/>
        <v>AHUST5J4ZL6U4NW4I2SW5TFTAKEQ</v>
      </c>
      <c r="K272" t="str">
        <f>IF(COUNTIF(Data_cleaning!$A:$A, A272)&gt;10, "Power User", IF(COUNTIF(Data_cleaning!$A:$A, A272)&gt;5, "Regular User", IF(COUNTIF(Data_cleaning!$A:$A, A272)&gt;1, "Casual User", "One-Time User")))</f>
        <v>One-Time User</v>
      </c>
      <c r="L272">
        <f>YEAR(Table4[[#This Row],[date/timestamp]])</f>
        <v>2025</v>
      </c>
      <c r="M272">
        <f>MONTH(Table4[[#This Row],[date/timestamp]])</f>
        <v>3</v>
      </c>
      <c r="N272" t="str">
        <f>TEXT(Table4[[#This Row],[date/timestamp]], "MMMM")</f>
        <v>March</v>
      </c>
      <c r="O272" t="str">
        <f t="shared" si="24"/>
        <v>Q1</v>
      </c>
    </row>
    <row r="273" spans="1:15" x14ac:dyDescent="0.35">
      <c r="A273" t="s">
        <v>1074</v>
      </c>
      <c r="B273" s="5" t="s">
        <v>5923</v>
      </c>
      <c r="C273" s="5">
        <v>5</v>
      </c>
      <c r="D273" s="9">
        <v>45717.415868055556</v>
      </c>
      <c r="E273" s="6" t="s">
        <v>1072</v>
      </c>
      <c r="F273" t="s">
        <v>1075</v>
      </c>
      <c r="G273" t="str">
        <f t="shared" si="20"/>
        <v>Complete</v>
      </c>
      <c r="H273" t="str">
        <f t="shared" si="21"/>
        <v>Valid</v>
      </c>
      <c r="I273" t="str">
        <f t="shared" si="22"/>
        <v>High(4-5)</v>
      </c>
      <c r="J273" t="str">
        <f t="shared" si="23"/>
        <v>AGBC2NTWPTX4DYITK7RHTP5BGF7A</v>
      </c>
      <c r="K273" t="str">
        <f>IF(COUNTIF(Data_cleaning!$A:$A, A273)&gt;10, "Power User", IF(COUNTIF(Data_cleaning!$A:$A, A273)&gt;5, "Regular User", IF(COUNTIF(Data_cleaning!$A:$A, A273)&gt;1, "Casual User", "One-Time User")))</f>
        <v>One-Time User</v>
      </c>
      <c r="L273">
        <f>YEAR(Table4[[#This Row],[date/timestamp]])</f>
        <v>2025</v>
      </c>
      <c r="M273">
        <f>MONTH(Table4[[#This Row],[date/timestamp]])</f>
        <v>3</v>
      </c>
      <c r="N273" t="str">
        <f>TEXT(Table4[[#This Row],[date/timestamp]], "MMMM")</f>
        <v>March</v>
      </c>
      <c r="O273" t="str">
        <f t="shared" si="24"/>
        <v>Q1</v>
      </c>
    </row>
    <row r="274" spans="1:15" x14ac:dyDescent="0.35">
      <c r="A274" t="s">
        <v>1078</v>
      </c>
      <c r="B274" s="3" t="s">
        <v>5924</v>
      </c>
      <c r="C274" s="3">
        <v>5</v>
      </c>
      <c r="D274" s="8">
        <v>45717.796446759261</v>
      </c>
      <c r="E274" s="4" t="s">
        <v>1072</v>
      </c>
      <c r="F274" t="s">
        <v>1079</v>
      </c>
      <c r="G274" t="str">
        <f t="shared" si="20"/>
        <v>Complete</v>
      </c>
      <c r="H274" t="str">
        <f t="shared" si="21"/>
        <v>Valid</v>
      </c>
      <c r="I274" t="str">
        <f t="shared" si="22"/>
        <v>High(4-5)</v>
      </c>
      <c r="J274" t="str">
        <f t="shared" si="23"/>
        <v>AESDS6RIZIFXYY5NFDRMCRGHCHKA</v>
      </c>
      <c r="K274" t="str">
        <f>IF(COUNTIF(Data_cleaning!$A:$A, A274)&gt;10, "Power User", IF(COUNTIF(Data_cleaning!$A:$A, A274)&gt;5, "Regular User", IF(COUNTIF(Data_cleaning!$A:$A, A274)&gt;1, "Casual User", "One-Time User")))</f>
        <v>One-Time User</v>
      </c>
      <c r="L274">
        <f>YEAR(Table4[[#This Row],[date/timestamp]])</f>
        <v>2025</v>
      </c>
      <c r="M274">
        <f>MONTH(Table4[[#This Row],[date/timestamp]])</f>
        <v>3</v>
      </c>
      <c r="N274" t="str">
        <f>TEXT(Table4[[#This Row],[date/timestamp]], "MMMM")</f>
        <v>March</v>
      </c>
      <c r="O274" t="str">
        <f t="shared" si="24"/>
        <v>Q1</v>
      </c>
    </row>
    <row r="275" spans="1:15" x14ac:dyDescent="0.35">
      <c r="A275" t="s">
        <v>1082</v>
      </c>
      <c r="B275" s="5" t="s">
        <v>5925</v>
      </c>
      <c r="C275" s="5">
        <v>4</v>
      </c>
      <c r="D275" s="9">
        <v>45717.947951388887</v>
      </c>
      <c r="E275" s="6" t="s">
        <v>1072</v>
      </c>
      <c r="F275" t="s">
        <v>1083</v>
      </c>
      <c r="G275" t="str">
        <f t="shared" si="20"/>
        <v>Complete</v>
      </c>
      <c r="H275" t="str">
        <f t="shared" si="21"/>
        <v>Valid</v>
      </c>
      <c r="I275" t="str">
        <f t="shared" si="22"/>
        <v>High(4-5)</v>
      </c>
      <c r="J275" t="str">
        <f t="shared" si="23"/>
        <v>AFUJAPYW2DB3HJEPKBJ4V4L2XWPA</v>
      </c>
      <c r="K275" t="str">
        <f>IF(COUNTIF(Data_cleaning!$A:$A, A275)&gt;10, "Power User", IF(COUNTIF(Data_cleaning!$A:$A, A275)&gt;5, "Regular User", IF(COUNTIF(Data_cleaning!$A:$A, A275)&gt;1, "Casual User", "One-Time User")))</f>
        <v>One-Time User</v>
      </c>
      <c r="L275">
        <f>YEAR(Table4[[#This Row],[date/timestamp]])</f>
        <v>2025</v>
      </c>
      <c r="M275">
        <f>MONTH(Table4[[#This Row],[date/timestamp]])</f>
        <v>3</v>
      </c>
      <c r="N275" t="str">
        <f>TEXT(Table4[[#This Row],[date/timestamp]], "MMMM")</f>
        <v>March</v>
      </c>
      <c r="O275" t="str">
        <f t="shared" si="24"/>
        <v>Q1</v>
      </c>
    </row>
    <row r="276" spans="1:15" x14ac:dyDescent="0.35">
      <c r="A276" t="s">
        <v>1086</v>
      </c>
      <c r="B276" s="3" t="s">
        <v>5926</v>
      </c>
      <c r="C276" s="3">
        <v>5</v>
      </c>
      <c r="D276" s="8">
        <v>45718.022557870368</v>
      </c>
      <c r="E276" s="4" t="s">
        <v>1072</v>
      </c>
      <c r="F276" t="s">
        <v>1087</v>
      </c>
      <c r="G276" t="str">
        <f t="shared" si="20"/>
        <v>Complete</v>
      </c>
      <c r="H276" t="str">
        <f t="shared" si="21"/>
        <v>Valid</v>
      </c>
      <c r="I276" t="str">
        <f t="shared" si="22"/>
        <v>High(4-5)</v>
      </c>
      <c r="J276" t="str">
        <f t="shared" si="23"/>
        <v>AF2BLE54TEMGZ546U763ZHZRXC4A</v>
      </c>
      <c r="K276" t="str">
        <f>IF(COUNTIF(Data_cleaning!$A:$A, A276)&gt;10, "Power User", IF(COUNTIF(Data_cleaning!$A:$A, A276)&gt;5, "Regular User", IF(COUNTIF(Data_cleaning!$A:$A, A276)&gt;1, "Casual User", "One-Time User")))</f>
        <v>Casual User</v>
      </c>
      <c r="L276">
        <f>YEAR(Table4[[#This Row],[date/timestamp]])</f>
        <v>2025</v>
      </c>
      <c r="M276">
        <f>MONTH(Table4[[#This Row],[date/timestamp]])</f>
        <v>3</v>
      </c>
      <c r="N276" t="str">
        <f>TEXT(Table4[[#This Row],[date/timestamp]], "MMMM")</f>
        <v>March</v>
      </c>
      <c r="O276" t="str">
        <f t="shared" si="24"/>
        <v>Q1</v>
      </c>
    </row>
    <row r="277" spans="1:15" x14ac:dyDescent="0.35">
      <c r="A277" t="s">
        <v>1090</v>
      </c>
      <c r="B277" s="5" t="s">
        <v>5927</v>
      </c>
      <c r="C277" s="5">
        <v>5</v>
      </c>
      <c r="D277" s="9">
        <v>45718.117118055554</v>
      </c>
      <c r="E277" s="6" t="s">
        <v>1072</v>
      </c>
      <c r="F277" t="s">
        <v>1091</v>
      </c>
      <c r="G277" t="str">
        <f t="shared" si="20"/>
        <v>Complete</v>
      </c>
      <c r="H277" t="str">
        <f t="shared" si="21"/>
        <v>Valid</v>
      </c>
      <c r="I277" t="str">
        <f t="shared" si="22"/>
        <v>High(4-5)</v>
      </c>
      <c r="J277" t="str">
        <f t="shared" si="23"/>
        <v>AEA2R566HRPLDPMCTHYRLPZLCGUQ</v>
      </c>
      <c r="K277" t="str">
        <f>IF(COUNTIF(Data_cleaning!$A:$A, A277)&gt;10, "Power User", IF(COUNTIF(Data_cleaning!$A:$A, A277)&gt;5, "Regular User", IF(COUNTIF(Data_cleaning!$A:$A, A277)&gt;1, "Casual User", "One-Time User")))</f>
        <v>One-Time User</v>
      </c>
      <c r="L277">
        <f>YEAR(Table4[[#This Row],[date/timestamp]])</f>
        <v>2025</v>
      </c>
      <c r="M277">
        <f>MONTH(Table4[[#This Row],[date/timestamp]])</f>
        <v>3</v>
      </c>
      <c r="N277" t="str">
        <f>TEXT(Table4[[#This Row],[date/timestamp]], "MMMM")</f>
        <v>March</v>
      </c>
      <c r="O277" t="str">
        <f t="shared" si="24"/>
        <v>Q1</v>
      </c>
    </row>
    <row r="278" spans="1:15" x14ac:dyDescent="0.35">
      <c r="A278" t="s">
        <v>1094</v>
      </c>
      <c r="B278" s="3" t="s">
        <v>5928</v>
      </c>
      <c r="C278" s="3">
        <v>5</v>
      </c>
      <c r="D278" s="8">
        <v>45718.369976851849</v>
      </c>
      <c r="E278" s="4" t="s">
        <v>1072</v>
      </c>
      <c r="F278" t="s">
        <v>1095</v>
      </c>
      <c r="G278" t="str">
        <f t="shared" si="20"/>
        <v>Complete</v>
      </c>
      <c r="H278" t="str">
        <f t="shared" si="21"/>
        <v>Valid</v>
      </c>
      <c r="I278" t="str">
        <f t="shared" si="22"/>
        <v>High(4-5)</v>
      </c>
      <c r="J278" t="str">
        <f t="shared" si="23"/>
        <v>AGN5E2XZAD5HGDXNY462UYI5XAJQ</v>
      </c>
      <c r="K278" t="str">
        <f>IF(COUNTIF(Data_cleaning!$A:$A, A278)&gt;10, "Power User", IF(COUNTIF(Data_cleaning!$A:$A, A278)&gt;5, "Regular User", IF(COUNTIF(Data_cleaning!$A:$A, A278)&gt;1, "Casual User", "One-Time User")))</f>
        <v>One-Time User</v>
      </c>
      <c r="L278">
        <f>YEAR(Table4[[#This Row],[date/timestamp]])</f>
        <v>2025</v>
      </c>
      <c r="M278">
        <f>MONTH(Table4[[#This Row],[date/timestamp]])</f>
        <v>3</v>
      </c>
      <c r="N278" t="str">
        <f>TEXT(Table4[[#This Row],[date/timestamp]], "MMMM")</f>
        <v>March</v>
      </c>
      <c r="O278" t="str">
        <f t="shared" si="24"/>
        <v>Q1</v>
      </c>
    </row>
    <row r="279" spans="1:15" x14ac:dyDescent="0.35">
      <c r="A279" t="s">
        <v>1098</v>
      </c>
      <c r="B279" s="5" t="s">
        <v>5929</v>
      </c>
      <c r="C279" s="5">
        <v>3</v>
      </c>
      <c r="D279" s="9">
        <v>45718.382245370369</v>
      </c>
      <c r="E279" s="6" t="s">
        <v>1072</v>
      </c>
      <c r="F279" t="s">
        <v>1099</v>
      </c>
      <c r="G279" t="str">
        <f t="shared" si="20"/>
        <v>Complete</v>
      </c>
      <c r="H279" t="str">
        <f t="shared" si="21"/>
        <v>Valid</v>
      </c>
      <c r="I279" t="str">
        <f t="shared" si="22"/>
        <v>Medium(3)</v>
      </c>
      <c r="J279" t="str">
        <f t="shared" si="23"/>
        <v>AH5PIKFXD5X6CE7ABYQEUSKWANDQ</v>
      </c>
      <c r="K279" t="str">
        <f>IF(COUNTIF(Data_cleaning!$A:$A, A279)&gt;10, "Power User", IF(COUNTIF(Data_cleaning!$A:$A, A279)&gt;5, "Regular User", IF(COUNTIF(Data_cleaning!$A:$A, A279)&gt;1, "Casual User", "One-Time User")))</f>
        <v>One-Time User</v>
      </c>
      <c r="L279">
        <f>YEAR(Table4[[#This Row],[date/timestamp]])</f>
        <v>2025</v>
      </c>
      <c r="M279">
        <f>MONTH(Table4[[#This Row],[date/timestamp]])</f>
        <v>3</v>
      </c>
      <c r="N279" t="str">
        <f>TEXT(Table4[[#This Row],[date/timestamp]], "MMMM")</f>
        <v>March</v>
      </c>
      <c r="O279" t="str">
        <f t="shared" si="24"/>
        <v>Q1</v>
      </c>
    </row>
    <row r="280" spans="1:15" x14ac:dyDescent="0.35">
      <c r="A280" t="s">
        <v>1102</v>
      </c>
      <c r="B280" s="3" t="s">
        <v>5930</v>
      </c>
      <c r="C280" s="3">
        <v>4</v>
      </c>
      <c r="D280" s="8">
        <v>45718.791238425925</v>
      </c>
      <c r="E280" s="4" t="s">
        <v>1072</v>
      </c>
      <c r="F280" t="s">
        <v>1103</v>
      </c>
      <c r="G280" t="str">
        <f t="shared" si="20"/>
        <v>Complete</v>
      </c>
      <c r="H280" t="str">
        <f t="shared" si="21"/>
        <v>Valid</v>
      </c>
      <c r="I280" t="str">
        <f t="shared" si="22"/>
        <v>High(4-5)</v>
      </c>
      <c r="J280" t="str">
        <f t="shared" si="23"/>
        <v>AGZMI42HM5KQMEPAEZ66WZWWXEFA</v>
      </c>
      <c r="K280" t="str">
        <f>IF(COUNTIF(Data_cleaning!$A:$A, A280)&gt;10, "Power User", IF(COUNTIF(Data_cleaning!$A:$A, A280)&gt;5, "Regular User", IF(COUNTIF(Data_cleaning!$A:$A, A280)&gt;1, "Casual User", "One-Time User")))</f>
        <v>One-Time User</v>
      </c>
      <c r="L280">
        <f>YEAR(Table4[[#This Row],[date/timestamp]])</f>
        <v>2025</v>
      </c>
      <c r="M280">
        <f>MONTH(Table4[[#This Row],[date/timestamp]])</f>
        <v>3</v>
      </c>
      <c r="N280" t="str">
        <f>TEXT(Table4[[#This Row],[date/timestamp]], "MMMM")</f>
        <v>March</v>
      </c>
      <c r="O280" t="str">
        <f t="shared" si="24"/>
        <v>Q1</v>
      </c>
    </row>
    <row r="281" spans="1:15" x14ac:dyDescent="0.35">
      <c r="A281" t="s">
        <v>1106</v>
      </c>
      <c r="B281" s="5" t="s">
        <v>5931</v>
      </c>
      <c r="C281" s="5">
        <v>5</v>
      </c>
      <c r="D281" s="9">
        <v>45718.99491898148</v>
      </c>
      <c r="E281" s="6" t="s">
        <v>1072</v>
      </c>
      <c r="F281" t="s">
        <v>1107</v>
      </c>
      <c r="G281" t="str">
        <f t="shared" si="20"/>
        <v>Complete</v>
      </c>
      <c r="H281" t="str">
        <f t="shared" si="21"/>
        <v>Valid</v>
      </c>
      <c r="I281" t="str">
        <f t="shared" si="22"/>
        <v>High(4-5)</v>
      </c>
      <c r="J281" t="str">
        <f t="shared" si="23"/>
        <v>AF5RIYLOWQ5RGIGVAFYEHM3H46VQ</v>
      </c>
      <c r="K281" t="str">
        <f>IF(COUNTIF(Data_cleaning!$A:$A, A281)&gt;10, "Power User", IF(COUNTIF(Data_cleaning!$A:$A, A281)&gt;5, "Regular User", IF(COUNTIF(Data_cleaning!$A:$A, A281)&gt;1, "Casual User", "One-Time User")))</f>
        <v>One-Time User</v>
      </c>
      <c r="L281">
        <f>YEAR(Table4[[#This Row],[date/timestamp]])</f>
        <v>2025</v>
      </c>
      <c r="M281">
        <f>MONTH(Table4[[#This Row],[date/timestamp]])</f>
        <v>3</v>
      </c>
      <c r="N281" t="str">
        <f>TEXT(Table4[[#This Row],[date/timestamp]], "MMMM")</f>
        <v>March</v>
      </c>
      <c r="O281" t="str">
        <f t="shared" si="24"/>
        <v>Q1</v>
      </c>
    </row>
    <row r="282" spans="1:15" x14ac:dyDescent="0.35">
      <c r="A282" t="s">
        <v>1110</v>
      </c>
      <c r="B282" s="3" t="s">
        <v>5932</v>
      </c>
      <c r="C282" s="3">
        <v>3</v>
      </c>
      <c r="D282" s="8">
        <v>45719.140798611108</v>
      </c>
      <c r="E282" s="4" t="s">
        <v>1072</v>
      </c>
      <c r="F282" t="s">
        <v>1111</v>
      </c>
      <c r="G282" t="str">
        <f t="shared" si="20"/>
        <v>Complete</v>
      </c>
      <c r="H282" t="str">
        <f t="shared" si="21"/>
        <v>Valid</v>
      </c>
      <c r="I282" t="str">
        <f t="shared" si="22"/>
        <v>Medium(3)</v>
      </c>
      <c r="J282" t="str">
        <f t="shared" si="23"/>
        <v>AHA24MQV7CXUYHC4E6T2LEDFOH2Q</v>
      </c>
      <c r="K282" t="str">
        <f>IF(COUNTIF(Data_cleaning!$A:$A, A282)&gt;10, "Power User", IF(COUNTIF(Data_cleaning!$A:$A, A282)&gt;5, "Regular User", IF(COUNTIF(Data_cleaning!$A:$A, A282)&gt;1, "Casual User", "One-Time User")))</f>
        <v>One-Time User</v>
      </c>
      <c r="L282">
        <f>YEAR(Table4[[#This Row],[date/timestamp]])</f>
        <v>2025</v>
      </c>
      <c r="M282">
        <f>MONTH(Table4[[#This Row],[date/timestamp]])</f>
        <v>3</v>
      </c>
      <c r="N282" t="str">
        <f>TEXT(Table4[[#This Row],[date/timestamp]], "MMMM")</f>
        <v>March</v>
      </c>
      <c r="O282" t="str">
        <f t="shared" si="24"/>
        <v>Q1</v>
      </c>
    </row>
    <row r="283" spans="1:15" x14ac:dyDescent="0.35">
      <c r="A283" t="s">
        <v>1114</v>
      </c>
      <c r="B283" s="5" t="s">
        <v>5933</v>
      </c>
      <c r="C283" s="5">
        <v>5</v>
      </c>
      <c r="D283" s="9">
        <v>45719.262789351851</v>
      </c>
      <c r="E283" s="6" t="s">
        <v>1072</v>
      </c>
      <c r="F283" t="s">
        <v>1115</v>
      </c>
      <c r="G283" t="str">
        <f t="shared" si="20"/>
        <v>Complete</v>
      </c>
      <c r="H283" t="str">
        <f t="shared" si="21"/>
        <v>Valid</v>
      </c>
      <c r="I283" t="str">
        <f t="shared" si="22"/>
        <v>High(4-5)</v>
      </c>
      <c r="J283" t="str">
        <f t="shared" si="23"/>
        <v>AGWCLEHBIOPEV2HCDI5Y25QSL6RA</v>
      </c>
      <c r="K283" t="str">
        <f>IF(COUNTIF(Data_cleaning!$A:$A, A283)&gt;10, "Power User", IF(COUNTIF(Data_cleaning!$A:$A, A283)&gt;5, "Regular User", IF(COUNTIF(Data_cleaning!$A:$A, A283)&gt;1, "Casual User", "One-Time User")))</f>
        <v>One-Time User</v>
      </c>
      <c r="L283">
        <f>YEAR(Table4[[#This Row],[date/timestamp]])</f>
        <v>2025</v>
      </c>
      <c r="M283">
        <f>MONTH(Table4[[#This Row],[date/timestamp]])</f>
        <v>3</v>
      </c>
      <c r="N283" t="str">
        <f>TEXT(Table4[[#This Row],[date/timestamp]], "MMMM")</f>
        <v>March</v>
      </c>
      <c r="O283" t="str">
        <f t="shared" si="24"/>
        <v>Q1</v>
      </c>
    </row>
    <row r="284" spans="1:15" x14ac:dyDescent="0.35">
      <c r="A284" t="s">
        <v>1118</v>
      </c>
      <c r="B284" s="3" t="s">
        <v>5934</v>
      </c>
      <c r="C284" s="3">
        <v>5</v>
      </c>
      <c r="D284" s="8">
        <v>45719.351643518516</v>
      </c>
      <c r="E284" s="4" t="s">
        <v>1072</v>
      </c>
      <c r="F284" t="s">
        <v>1119</v>
      </c>
      <c r="G284" t="str">
        <f t="shared" si="20"/>
        <v>Complete</v>
      </c>
      <c r="H284" t="str">
        <f t="shared" si="21"/>
        <v>Valid</v>
      </c>
      <c r="I284" t="str">
        <f t="shared" si="22"/>
        <v>High(4-5)</v>
      </c>
      <c r="J284" t="str">
        <f t="shared" si="23"/>
        <v>AGQ2TSBBVKJQQCIBQQVSNB256PTA</v>
      </c>
      <c r="K284" t="str">
        <f>IF(COUNTIF(Data_cleaning!$A:$A, A284)&gt;10, "Power User", IF(COUNTIF(Data_cleaning!$A:$A, A284)&gt;5, "Regular User", IF(COUNTIF(Data_cleaning!$A:$A, A284)&gt;1, "Casual User", "One-Time User")))</f>
        <v>One-Time User</v>
      </c>
      <c r="L284">
        <f>YEAR(Table4[[#This Row],[date/timestamp]])</f>
        <v>2025</v>
      </c>
      <c r="M284">
        <f>MONTH(Table4[[#This Row],[date/timestamp]])</f>
        <v>3</v>
      </c>
      <c r="N284" t="str">
        <f>TEXT(Table4[[#This Row],[date/timestamp]], "MMMM")</f>
        <v>March</v>
      </c>
      <c r="O284" t="str">
        <f t="shared" si="24"/>
        <v>Q1</v>
      </c>
    </row>
    <row r="285" spans="1:15" x14ac:dyDescent="0.35">
      <c r="A285" t="s">
        <v>1122</v>
      </c>
      <c r="B285" s="5" t="s">
        <v>5935</v>
      </c>
      <c r="C285" s="5">
        <v>3</v>
      </c>
      <c r="D285" s="9">
        <v>45719.422372685185</v>
      </c>
      <c r="E285" s="6" t="s">
        <v>1072</v>
      </c>
      <c r="F285" t="s">
        <v>1123</v>
      </c>
      <c r="G285" t="str">
        <f t="shared" si="20"/>
        <v>Complete</v>
      </c>
      <c r="H285" t="str">
        <f t="shared" si="21"/>
        <v>Valid</v>
      </c>
      <c r="I285" t="str">
        <f t="shared" si="22"/>
        <v>Medium(3)</v>
      </c>
      <c r="J285" t="str">
        <f t="shared" si="23"/>
        <v>AE2MJATCXASYYSC6P4YBUJBGPUBQ</v>
      </c>
      <c r="K285" t="str">
        <f>IF(COUNTIF(Data_cleaning!$A:$A, A285)&gt;10, "Power User", IF(COUNTIF(Data_cleaning!$A:$A, A285)&gt;5, "Regular User", IF(COUNTIF(Data_cleaning!$A:$A, A285)&gt;1, "Casual User", "One-Time User")))</f>
        <v>One-Time User</v>
      </c>
      <c r="L285">
        <f>YEAR(Table4[[#This Row],[date/timestamp]])</f>
        <v>2025</v>
      </c>
      <c r="M285">
        <f>MONTH(Table4[[#This Row],[date/timestamp]])</f>
        <v>3</v>
      </c>
      <c r="N285" t="str">
        <f>TEXT(Table4[[#This Row],[date/timestamp]], "MMMM")</f>
        <v>March</v>
      </c>
      <c r="O285" t="str">
        <f t="shared" si="24"/>
        <v>Q1</v>
      </c>
    </row>
    <row r="286" spans="1:15" x14ac:dyDescent="0.35">
      <c r="A286" t="s">
        <v>1126</v>
      </c>
      <c r="B286" s="3" t="s">
        <v>5936</v>
      </c>
      <c r="C286" s="3">
        <v>5</v>
      </c>
      <c r="D286" s="8">
        <v>45719.507974537039</v>
      </c>
      <c r="E286" s="4" t="s">
        <v>1072</v>
      </c>
      <c r="F286" t="s">
        <v>1127</v>
      </c>
      <c r="G286" t="str">
        <f t="shared" si="20"/>
        <v>Complete</v>
      </c>
      <c r="H286" t="str">
        <f t="shared" si="21"/>
        <v>Valid</v>
      </c>
      <c r="I286" t="str">
        <f t="shared" si="22"/>
        <v>High(4-5)</v>
      </c>
      <c r="J286" t="str">
        <f t="shared" si="23"/>
        <v>AGDWQDNBBYRU2Z532RZEHU6AKDMA</v>
      </c>
      <c r="K286" t="str">
        <f>IF(COUNTIF(Data_cleaning!$A:$A, A286)&gt;10, "Power User", IF(COUNTIF(Data_cleaning!$A:$A, A286)&gt;5, "Regular User", IF(COUNTIF(Data_cleaning!$A:$A, A286)&gt;1, "Casual User", "One-Time User")))</f>
        <v>One-Time User</v>
      </c>
      <c r="L286">
        <f>YEAR(Table4[[#This Row],[date/timestamp]])</f>
        <v>2025</v>
      </c>
      <c r="M286">
        <f>MONTH(Table4[[#This Row],[date/timestamp]])</f>
        <v>3</v>
      </c>
      <c r="N286" t="str">
        <f>TEXT(Table4[[#This Row],[date/timestamp]], "MMMM")</f>
        <v>March</v>
      </c>
      <c r="O286" t="str">
        <f t="shared" si="24"/>
        <v>Q1</v>
      </c>
    </row>
    <row r="287" spans="1:15" x14ac:dyDescent="0.35">
      <c r="A287" t="s">
        <v>1129</v>
      </c>
      <c r="B287" s="5" t="s">
        <v>5937</v>
      </c>
      <c r="C287" s="5">
        <v>4</v>
      </c>
      <c r="D287" s="9">
        <v>45719.810798611114</v>
      </c>
      <c r="E287" s="6" t="s">
        <v>1072</v>
      </c>
      <c r="F287" t="s">
        <v>1130</v>
      </c>
      <c r="G287" t="str">
        <f t="shared" si="20"/>
        <v>Complete</v>
      </c>
      <c r="H287" t="str">
        <f t="shared" si="21"/>
        <v>Valid</v>
      </c>
      <c r="I287" t="str">
        <f t="shared" si="22"/>
        <v>High(4-5)</v>
      </c>
      <c r="J287" t="str">
        <f t="shared" si="23"/>
        <v>AFECXW3ALJPA7GX2PFT5XXOWDNKA</v>
      </c>
      <c r="K287" t="str">
        <f>IF(COUNTIF(Data_cleaning!$A:$A, A287)&gt;10, "Power User", IF(COUNTIF(Data_cleaning!$A:$A, A287)&gt;5, "Regular User", IF(COUNTIF(Data_cleaning!$A:$A, A287)&gt;1, "Casual User", "One-Time User")))</f>
        <v>One-Time User</v>
      </c>
      <c r="L287">
        <f>YEAR(Table4[[#This Row],[date/timestamp]])</f>
        <v>2025</v>
      </c>
      <c r="M287">
        <f>MONTH(Table4[[#This Row],[date/timestamp]])</f>
        <v>3</v>
      </c>
      <c r="N287" t="str">
        <f>TEXT(Table4[[#This Row],[date/timestamp]], "MMMM")</f>
        <v>March</v>
      </c>
      <c r="O287" t="str">
        <f t="shared" si="24"/>
        <v>Q1</v>
      </c>
    </row>
    <row r="288" spans="1:15" x14ac:dyDescent="0.35">
      <c r="A288" t="s">
        <v>1133</v>
      </c>
      <c r="B288" s="3" t="s">
        <v>5938</v>
      </c>
      <c r="C288" s="3">
        <v>5</v>
      </c>
      <c r="D288" s="8">
        <v>45719.826307870368</v>
      </c>
      <c r="E288" s="4" t="s">
        <v>1072</v>
      </c>
      <c r="F288" t="s">
        <v>1134</v>
      </c>
      <c r="G288" t="str">
        <f t="shared" si="20"/>
        <v>Complete</v>
      </c>
      <c r="H288" t="str">
        <f t="shared" si="21"/>
        <v>Valid</v>
      </c>
      <c r="I288" t="str">
        <f t="shared" si="22"/>
        <v>High(4-5)</v>
      </c>
      <c r="J288" t="str">
        <f t="shared" si="23"/>
        <v>AGGRVANKCCCQETJ6FGKI2H5PZAHQ</v>
      </c>
      <c r="K288" t="str">
        <f>IF(COUNTIF(Data_cleaning!$A:$A, A288)&gt;10, "Power User", IF(COUNTIF(Data_cleaning!$A:$A, A288)&gt;5, "Regular User", IF(COUNTIF(Data_cleaning!$A:$A, A288)&gt;1, "Casual User", "One-Time User")))</f>
        <v>One-Time User</v>
      </c>
      <c r="L288">
        <f>YEAR(Table4[[#This Row],[date/timestamp]])</f>
        <v>2025</v>
      </c>
      <c r="M288">
        <f>MONTH(Table4[[#This Row],[date/timestamp]])</f>
        <v>3</v>
      </c>
      <c r="N288" t="str">
        <f>TEXT(Table4[[#This Row],[date/timestamp]], "MMMM")</f>
        <v>March</v>
      </c>
      <c r="O288" t="str">
        <f t="shared" si="24"/>
        <v>Q1</v>
      </c>
    </row>
    <row r="289" spans="1:15" x14ac:dyDescent="0.35">
      <c r="A289" t="s">
        <v>1137</v>
      </c>
      <c r="B289" s="5" t="s">
        <v>5939</v>
      </c>
      <c r="C289" s="5">
        <v>5</v>
      </c>
      <c r="D289" s="9">
        <v>45720.005520833336</v>
      </c>
      <c r="E289" s="6" t="s">
        <v>1072</v>
      </c>
      <c r="F289" t="s">
        <v>1138</v>
      </c>
      <c r="G289" t="str">
        <f t="shared" si="20"/>
        <v>Complete</v>
      </c>
      <c r="H289" t="str">
        <f t="shared" si="21"/>
        <v>Valid</v>
      </c>
      <c r="I289" t="str">
        <f t="shared" si="22"/>
        <v>High(4-5)</v>
      </c>
      <c r="J289" t="str">
        <f t="shared" si="23"/>
        <v>AE5IJONLM63VTRKFRULZGRDUKBTQ</v>
      </c>
      <c r="K289" t="str">
        <f>IF(COUNTIF(Data_cleaning!$A:$A, A289)&gt;10, "Power User", IF(COUNTIF(Data_cleaning!$A:$A, A289)&gt;5, "Regular User", IF(COUNTIF(Data_cleaning!$A:$A, A289)&gt;1, "Casual User", "One-Time User")))</f>
        <v>One-Time User</v>
      </c>
      <c r="L289">
        <f>YEAR(Table4[[#This Row],[date/timestamp]])</f>
        <v>2025</v>
      </c>
      <c r="M289">
        <f>MONTH(Table4[[#This Row],[date/timestamp]])</f>
        <v>3</v>
      </c>
      <c r="N289" t="str">
        <f>TEXT(Table4[[#This Row],[date/timestamp]], "MMMM")</f>
        <v>March</v>
      </c>
      <c r="O289" t="str">
        <f t="shared" si="24"/>
        <v>Q1</v>
      </c>
    </row>
    <row r="290" spans="1:15" x14ac:dyDescent="0.35">
      <c r="A290" t="s">
        <v>1141</v>
      </c>
      <c r="B290" s="3" t="s">
        <v>5940</v>
      </c>
      <c r="C290" s="3">
        <v>5</v>
      </c>
      <c r="D290" s="8">
        <v>45720.130844907406</v>
      </c>
      <c r="E290" s="4" t="s">
        <v>1072</v>
      </c>
      <c r="F290" t="s">
        <v>1142</v>
      </c>
      <c r="G290" t="str">
        <f t="shared" si="20"/>
        <v>Complete</v>
      </c>
      <c r="H290" t="str">
        <f t="shared" si="21"/>
        <v>Valid</v>
      </c>
      <c r="I290" t="str">
        <f t="shared" si="22"/>
        <v>High(4-5)</v>
      </c>
      <c r="J290" t="str">
        <f t="shared" si="23"/>
        <v>AEVYOPJQBAWABWO632V43TTCPMQQ</v>
      </c>
      <c r="K290" t="str">
        <f>IF(COUNTIF(Data_cleaning!$A:$A, A290)&gt;10, "Power User", IF(COUNTIF(Data_cleaning!$A:$A, A290)&gt;5, "Regular User", IF(COUNTIF(Data_cleaning!$A:$A, A290)&gt;1, "Casual User", "One-Time User")))</f>
        <v>One-Time User</v>
      </c>
      <c r="L290">
        <f>YEAR(Table4[[#This Row],[date/timestamp]])</f>
        <v>2025</v>
      </c>
      <c r="M290">
        <f>MONTH(Table4[[#This Row],[date/timestamp]])</f>
        <v>3</v>
      </c>
      <c r="N290" t="str">
        <f>TEXT(Table4[[#This Row],[date/timestamp]], "MMMM")</f>
        <v>March</v>
      </c>
      <c r="O290" t="str">
        <f t="shared" si="24"/>
        <v>Q1</v>
      </c>
    </row>
    <row r="291" spans="1:15" x14ac:dyDescent="0.35">
      <c r="A291" t="s">
        <v>1145</v>
      </c>
      <c r="B291" s="5" t="s">
        <v>5941</v>
      </c>
      <c r="C291" s="5">
        <v>5</v>
      </c>
      <c r="D291" s="9">
        <v>45720.458171296297</v>
      </c>
      <c r="E291" s="6" t="s">
        <v>1072</v>
      </c>
      <c r="F291" t="s">
        <v>1146</v>
      </c>
      <c r="G291" t="str">
        <f t="shared" si="20"/>
        <v>Complete</v>
      </c>
      <c r="H291" t="str">
        <f t="shared" si="21"/>
        <v>Valid</v>
      </c>
      <c r="I291" t="str">
        <f t="shared" si="22"/>
        <v>High(4-5)</v>
      </c>
      <c r="J291" t="str">
        <f t="shared" si="23"/>
        <v>AGINFXY5FEPZF57RHY4ZSI3HVJLA</v>
      </c>
      <c r="K291" t="str">
        <f>IF(COUNTIF(Data_cleaning!$A:$A, A291)&gt;10, "Power User", IF(COUNTIF(Data_cleaning!$A:$A, A291)&gt;5, "Regular User", IF(COUNTIF(Data_cleaning!$A:$A, A291)&gt;1, "Casual User", "One-Time User")))</f>
        <v>One-Time User</v>
      </c>
      <c r="L291">
        <f>YEAR(Table4[[#This Row],[date/timestamp]])</f>
        <v>2025</v>
      </c>
      <c r="M291">
        <f>MONTH(Table4[[#This Row],[date/timestamp]])</f>
        <v>3</v>
      </c>
      <c r="N291" t="str">
        <f>TEXT(Table4[[#This Row],[date/timestamp]], "MMMM")</f>
        <v>March</v>
      </c>
      <c r="O291" t="str">
        <f t="shared" si="24"/>
        <v>Q1</v>
      </c>
    </row>
    <row r="292" spans="1:15" x14ac:dyDescent="0.35">
      <c r="A292" t="s">
        <v>1149</v>
      </c>
      <c r="B292" s="3" t="s">
        <v>5942</v>
      </c>
      <c r="C292" s="3">
        <v>5</v>
      </c>
      <c r="D292" s="8">
        <v>45720.739421296297</v>
      </c>
      <c r="E292" s="4" t="s">
        <v>723</v>
      </c>
      <c r="F292" t="s">
        <v>1150</v>
      </c>
      <c r="G292" t="str">
        <f t="shared" si="20"/>
        <v>Complete</v>
      </c>
      <c r="H292" t="str">
        <f t="shared" si="21"/>
        <v>Valid</v>
      </c>
      <c r="I292" t="str">
        <f t="shared" si="22"/>
        <v>High(4-5)</v>
      </c>
      <c r="J292" t="str">
        <f t="shared" si="23"/>
        <v>AFUWHVGJIEWEIULKLQRTME3UJPQQ</v>
      </c>
      <c r="K292" t="str">
        <f>IF(COUNTIF(Data_cleaning!$A:$A, A292)&gt;10, "Power User", IF(COUNTIF(Data_cleaning!$A:$A, A292)&gt;5, "Regular User", IF(COUNTIF(Data_cleaning!$A:$A, A292)&gt;1, "Casual User", "One-Time User")))</f>
        <v>One-Time User</v>
      </c>
      <c r="L292">
        <f>YEAR(Table4[[#This Row],[date/timestamp]])</f>
        <v>2025</v>
      </c>
      <c r="M292">
        <f>MONTH(Table4[[#This Row],[date/timestamp]])</f>
        <v>3</v>
      </c>
      <c r="N292" t="str">
        <f>TEXT(Table4[[#This Row],[date/timestamp]], "MMMM")</f>
        <v>March</v>
      </c>
      <c r="O292" t="str">
        <f t="shared" si="24"/>
        <v>Q1</v>
      </c>
    </row>
    <row r="293" spans="1:15" x14ac:dyDescent="0.35">
      <c r="A293" t="s">
        <v>1153</v>
      </c>
      <c r="B293" s="5" t="s">
        <v>5943</v>
      </c>
      <c r="C293" s="5">
        <v>5</v>
      </c>
      <c r="D293" s="9">
        <v>45720.752210648148</v>
      </c>
      <c r="E293" s="6" t="s">
        <v>723</v>
      </c>
      <c r="F293" t="s">
        <v>1154</v>
      </c>
      <c r="G293" t="str">
        <f t="shared" si="20"/>
        <v>Complete</v>
      </c>
      <c r="H293" t="str">
        <f t="shared" si="21"/>
        <v>Valid</v>
      </c>
      <c r="I293" t="str">
        <f t="shared" si="22"/>
        <v>High(4-5)</v>
      </c>
      <c r="J293" t="str">
        <f t="shared" si="23"/>
        <v>AEHK4Q6AXU7DLWSIGWR5QOKK2YEA</v>
      </c>
      <c r="K293" t="str">
        <f>IF(COUNTIF(Data_cleaning!$A:$A, A293)&gt;10, "Power User", IF(COUNTIF(Data_cleaning!$A:$A, A293)&gt;5, "Regular User", IF(COUNTIF(Data_cleaning!$A:$A, A293)&gt;1, "Casual User", "One-Time User")))</f>
        <v>One-Time User</v>
      </c>
      <c r="L293">
        <f>YEAR(Table4[[#This Row],[date/timestamp]])</f>
        <v>2025</v>
      </c>
      <c r="M293">
        <f>MONTH(Table4[[#This Row],[date/timestamp]])</f>
        <v>3</v>
      </c>
      <c r="N293" t="str">
        <f>TEXT(Table4[[#This Row],[date/timestamp]], "MMMM")</f>
        <v>March</v>
      </c>
      <c r="O293" t="str">
        <f t="shared" si="24"/>
        <v>Q1</v>
      </c>
    </row>
    <row r="294" spans="1:15" x14ac:dyDescent="0.35">
      <c r="A294" t="s">
        <v>1157</v>
      </c>
      <c r="B294" s="3" t="s">
        <v>5944</v>
      </c>
      <c r="C294" s="3">
        <v>5</v>
      </c>
      <c r="D294" s="8">
        <v>45721.1094212963</v>
      </c>
      <c r="E294" s="4" t="s">
        <v>723</v>
      </c>
      <c r="F294" t="s">
        <v>1158</v>
      </c>
      <c r="G294" t="str">
        <f t="shared" si="20"/>
        <v>Complete</v>
      </c>
      <c r="H294" t="str">
        <f t="shared" si="21"/>
        <v>Valid</v>
      </c>
      <c r="I294" t="str">
        <f t="shared" si="22"/>
        <v>High(4-5)</v>
      </c>
      <c r="J294" t="str">
        <f t="shared" si="23"/>
        <v>AG7SMCXVRNWIHT4NBVB6QNDSN5OA</v>
      </c>
      <c r="K294" t="str">
        <f>IF(COUNTIF(Data_cleaning!$A:$A, A294)&gt;10, "Power User", IF(COUNTIF(Data_cleaning!$A:$A, A294)&gt;5, "Regular User", IF(COUNTIF(Data_cleaning!$A:$A, A294)&gt;1, "Casual User", "One-Time User")))</f>
        <v>One-Time User</v>
      </c>
      <c r="L294">
        <f>YEAR(Table4[[#This Row],[date/timestamp]])</f>
        <v>2025</v>
      </c>
      <c r="M294">
        <f>MONTH(Table4[[#This Row],[date/timestamp]])</f>
        <v>3</v>
      </c>
      <c r="N294" t="str">
        <f>TEXT(Table4[[#This Row],[date/timestamp]], "MMMM")</f>
        <v>March</v>
      </c>
      <c r="O294" t="str">
        <f t="shared" si="24"/>
        <v>Q1</v>
      </c>
    </row>
    <row r="295" spans="1:15" x14ac:dyDescent="0.35">
      <c r="A295" t="s">
        <v>1161</v>
      </c>
      <c r="B295" s="5" t="s">
        <v>5945</v>
      </c>
      <c r="C295" s="5">
        <v>5</v>
      </c>
      <c r="D295" s="9">
        <v>45721.168576388889</v>
      </c>
      <c r="E295" s="6" t="s">
        <v>723</v>
      </c>
      <c r="F295" t="s">
        <v>1162</v>
      </c>
      <c r="G295" t="str">
        <f t="shared" si="20"/>
        <v>Complete</v>
      </c>
      <c r="H295" t="str">
        <f t="shared" si="21"/>
        <v>Valid</v>
      </c>
      <c r="I295" t="str">
        <f t="shared" si="22"/>
        <v>High(4-5)</v>
      </c>
      <c r="J295" t="str">
        <f t="shared" si="23"/>
        <v>AGQ72UQUDFKEB4CN6VXHSTGUO6AQ</v>
      </c>
      <c r="K295" t="str">
        <f>IF(COUNTIF(Data_cleaning!$A:$A, A295)&gt;10, "Power User", IF(COUNTIF(Data_cleaning!$A:$A, A295)&gt;5, "Regular User", IF(COUNTIF(Data_cleaning!$A:$A, A295)&gt;1, "Casual User", "One-Time User")))</f>
        <v>One-Time User</v>
      </c>
      <c r="L295">
        <f>YEAR(Table4[[#This Row],[date/timestamp]])</f>
        <v>2025</v>
      </c>
      <c r="M295">
        <f>MONTH(Table4[[#This Row],[date/timestamp]])</f>
        <v>3</v>
      </c>
      <c r="N295" t="str">
        <f>TEXT(Table4[[#This Row],[date/timestamp]], "MMMM")</f>
        <v>March</v>
      </c>
      <c r="O295" t="str">
        <f t="shared" si="24"/>
        <v>Q1</v>
      </c>
    </row>
    <row r="296" spans="1:15" x14ac:dyDescent="0.35">
      <c r="A296" t="s">
        <v>1165</v>
      </c>
      <c r="B296" s="3" t="s">
        <v>5946</v>
      </c>
      <c r="C296" s="3">
        <v>4</v>
      </c>
      <c r="D296" s="8">
        <v>45721.459224537037</v>
      </c>
      <c r="E296" s="4" t="s">
        <v>723</v>
      </c>
      <c r="F296" t="s">
        <v>1166</v>
      </c>
      <c r="G296" t="str">
        <f t="shared" si="20"/>
        <v>Complete</v>
      </c>
      <c r="H296" t="str">
        <f t="shared" si="21"/>
        <v>Valid</v>
      </c>
      <c r="I296" t="str">
        <f t="shared" si="22"/>
        <v>High(4-5)</v>
      </c>
      <c r="J296" t="str">
        <f t="shared" si="23"/>
        <v>AH46RSX2Z4NHX36B6UMCEFEEHYLQ</v>
      </c>
      <c r="K296" t="str">
        <f>IF(COUNTIF(Data_cleaning!$A:$A, A296)&gt;10, "Power User", IF(COUNTIF(Data_cleaning!$A:$A, A296)&gt;5, "Regular User", IF(COUNTIF(Data_cleaning!$A:$A, A296)&gt;1, "Casual User", "One-Time User")))</f>
        <v>One-Time User</v>
      </c>
      <c r="L296">
        <f>YEAR(Table4[[#This Row],[date/timestamp]])</f>
        <v>2025</v>
      </c>
      <c r="M296">
        <f>MONTH(Table4[[#This Row],[date/timestamp]])</f>
        <v>3</v>
      </c>
      <c r="N296" t="str">
        <f>TEXT(Table4[[#This Row],[date/timestamp]], "MMMM")</f>
        <v>March</v>
      </c>
      <c r="O296" t="str">
        <f t="shared" si="24"/>
        <v>Q1</v>
      </c>
    </row>
    <row r="297" spans="1:15" x14ac:dyDescent="0.35">
      <c r="A297" t="s">
        <v>1169</v>
      </c>
      <c r="B297" s="5" t="s">
        <v>5947</v>
      </c>
      <c r="C297" s="5">
        <v>5</v>
      </c>
      <c r="D297" s="9">
        <v>45721.600324074076</v>
      </c>
      <c r="E297" s="6" t="s">
        <v>723</v>
      </c>
      <c r="F297" t="s">
        <v>1170</v>
      </c>
      <c r="G297" t="str">
        <f t="shared" si="20"/>
        <v>Complete</v>
      </c>
      <c r="H297" t="str">
        <f t="shared" si="21"/>
        <v>Valid</v>
      </c>
      <c r="I297" t="str">
        <f t="shared" si="22"/>
        <v>High(4-5)</v>
      </c>
      <c r="J297" t="str">
        <f t="shared" si="23"/>
        <v>AHWS7UTVIWIQN67MVYIJVABEMXHA</v>
      </c>
      <c r="K297" t="str">
        <f>IF(COUNTIF(Data_cleaning!$A:$A, A297)&gt;10, "Power User", IF(COUNTIF(Data_cleaning!$A:$A, A297)&gt;5, "Regular User", IF(COUNTIF(Data_cleaning!$A:$A, A297)&gt;1, "Casual User", "One-Time User")))</f>
        <v>One-Time User</v>
      </c>
      <c r="L297">
        <f>YEAR(Table4[[#This Row],[date/timestamp]])</f>
        <v>2025</v>
      </c>
      <c r="M297">
        <f>MONTH(Table4[[#This Row],[date/timestamp]])</f>
        <v>3</v>
      </c>
      <c r="N297" t="str">
        <f>TEXT(Table4[[#This Row],[date/timestamp]], "MMMM")</f>
        <v>March</v>
      </c>
      <c r="O297" t="str">
        <f t="shared" si="24"/>
        <v>Q1</v>
      </c>
    </row>
    <row r="298" spans="1:15" x14ac:dyDescent="0.35">
      <c r="A298" t="s">
        <v>1173</v>
      </c>
      <c r="B298" s="3" t="s">
        <v>5948</v>
      </c>
      <c r="C298" s="3">
        <v>5</v>
      </c>
      <c r="D298" s="8">
        <v>45721.938715277778</v>
      </c>
      <c r="E298" s="4" t="s">
        <v>723</v>
      </c>
      <c r="F298" t="s">
        <v>1174</v>
      </c>
      <c r="G298" t="str">
        <f t="shared" si="20"/>
        <v>Complete</v>
      </c>
      <c r="H298" t="str">
        <f t="shared" si="21"/>
        <v>Valid</v>
      </c>
      <c r="I298" t="str">
        <f t="shared" si="22"/>
        <v>High(4-5)</v>
      </c>
      <c r="J298" t="str">
        <f t="shared" si="23"/>
        <v>AGEOPVR2EZFXK4VKO4J5AE6LORIA</v>
      </c>
      <c r="K298" t="str">
        <f>IF(COUNTIF(Data_cleaning!$A:$A, A298)&gt;10, "Power User", IF(COUNTIF(Data_cleaning!$A:$A, A298)&gt;5, "Regular User", IF(COUNTIF(Data_cleaning!$A:$A, A298)&gt;1, "Casual User", "One-Time User")))</f>
        <v>Casual User</v>
      </c>
      <c r="L298">
        <f>YEAR(Table4[[#This Row],[date/timestamp]])</f>
        <v>2025</v>
      </c>
      <c r="M298">
        <f>MONTH(Table4[[#This Row],[date/timestamp]])</f>
        <v>3</v>
      </c>
      <c r="N298" t="str">
        <f>TEXT(Table4[[#This Row],[date/timestamp]], "MMMM")</f>
        <v>March</v>
      </c>
      <c r="O298" t="str">
        <f t="shared" si="24"/>
        <v>Q1</v>
      </c>
    </row>
    <row r="299" spans="1:15" x14ac:dyDescent="0.35">
      <c r="A299" t="s">
        <v>1177</v>
      </c>
      <c r="B299" s="5" t="s">
        <v>5949</v>
      </c>
      <c r="C299" s="5">
        <v>5</v>
      </c>
      <c r="D299" s="9">
        <v>45722.097013888888</v>
      </c>
      <c r="E299" s="6" t="s">
        <v>723</v>
      </c>
      <c r="F299" t="s">
        <v>1178</v>
      </c>
      <c r="G299" t="str">
        <f t="shared" si="20"/>
        <v>Complete</v>
      </c>
      <c r="H299" t="str">
        <f t="shared" si="21"/>
        <v>Valid</v>
      </c>
      <c r="I299" t="str">
        <f t="shared" si="22"/>
        <v>High(4-5)</v>
      </c>
      <c r="J299" t="str">
        <f t="shared" si="23"/>
        <v>AE5HAXSSIX6WJ4MWWH77XKXF45GQ</v>
      </c>
      <c r="K299" t="str">
        <f>IF(COUNTIF(Data_cleaning!$A:$A, A299)&gt;10, "Power User", IF(COUNTIF(Data_cleaning!$A:$A, A299)&gt;5, "Regular User", IF(COUNTIF(Data_cleaning!$A:$A, A299)&gt;1, "Casual User", "One-Time User")))</f>
        <v>One-Time User</v>
      </c>
      <c r="L299">
        <f>YEAR(Table4[[#This Row],[date/timestamp]])</f>
        <v>2025</v>
      </c>
      <c r="M299">
        <f>MONTH(Table4[[#This Row],[date/timestamp]])</f>
        <v>3</v>
      </c>
      <c r="N299" t="str">
        <f>TEXT(Table4[[#This Row],[date/timestamp]], "MMMM")</f>
        <v>March</v>
      </c>
      <c r="O299" t="str">
        <f t="shared" si="24"/>
        <v>Q1</v>
      </c>
    </row>
    <row r="300" spans="1:15" x14ac:dyDescent="0.35">
      <c r="A300" t="s">
        <v>1181</v>
      </c>
      <c r="B300" s="3" t="s">
        <v>5950</v>
      </c>
      <c r="C300" s="3">
        <v>5</v>
      </c>
      <c r="D300" s="8">
        <v>45722.128946759258</v>
      </c>
      <c r="E300" s="4" t="s">
        <v>723</v>
      </c>
      <c r="F300" t="s">
        <v>1182</v>
      </c>
      <c r="G300" t="str">
        <f t="shared" si="20"/>
        <v>Complete</v>
      </c>
      <c r="H300" t="str">
        <f t="shared" si="21"/>
        <v>Valid</v>
      </c>
      <c r="I300" t="str">
        <f t="shared" si="22"/>
        <v>High(4-5)</v>
      </c>
      <c r="J300" t="str">
        <f t="shared" si="23"/>
        <v>AFIW7QXGVIKQ3SJRNZP574EKP6MQ</v>
      </c>
      <c r="K300" t="str">
        <f>IF(COUNTIF(Data_cleaning!$A:$A, A300)&gt;10, "Power User", IF(COUNTIF(Data_cleaning!$A:$A, A300)&gt;5, "Regular User", IF(COUNTIF(Data_cleaning!$A:$A, A300)&gt;1, "Casual User", "One-Time User")))</f>
        <v>One-Time User</v>
      </c>
      <c r="L300">
        <f>YEAR(Table4[[#This Row],[date/timestamp]])</f>
        <v>2025</v>
      </c>
      <c r="M300">
        <f>MONTH(Table4[[#This Row],[date/timestamp]])</f>
        <v>3</v>
      </c>
      <c r="N300" t="str">
        <f>TEXT(Table4[[#This Row],[date/timestamp]], "MMMM")</f>
        <v>March</v>
      </c>
      <c r="O300" t="str">
        <f t="shared" si="24"/>
        <v>Q1</v>
      </c>
    </row>
    <row r="301" spans="1:15" x14ac:dyDescent="0.35">
      <c r="A301" t="s">
        <v>1185</v>
      </c>
      <c r="B301" s="5" t="s">
        <v>5951</v>
      </c>
      <c r="C301" s="5">
        <v>5</v>
      </c>
      <c r="D301" s="9">
        <v>45722.438009259262</v>
      </c>
      <c r="E301" s="6" t="s">
        <v>723</v>
      </c>
      <c r="F301" t="s">
        <v>1186</v>
      </c>
      <c r="G301" t="str">
        <f t="shared" si="20"/>
        <v>Complete</v>
      </c>
      <c r="H301" t="str">
        <f t="shared" si="21"/>
        <v>Valid</v>
      </c>
      <c r="I301" t="str">
        <f t="shared" si="22"/>
        <v>High(4-5)</v>
      </c>
      <c r="J301" t="str">
        <f t="shared" si="23"/>
        <v>AF26PPW7YOCTQ4PFKODTOZYGEZHQ</v>
      </c>
      <c r="K301" t="str">
        <f>IF(COUNTIF(Data_cleaning!$A:$A, A301)&gt;10, "Power User", IF(COUNTIF(Data_cleaning!$A:$A, A301)&gt;5, "Regular User", IF(COUNTIF(Data_cleaning!$A:$A, A301)&gt;1, "Casual User", "One-Time User")))</f>
        <v>One-Time User</v>
      </c>
      <c r="L301">
        <f>YEAR(Table4[[#This Row],[date/timestamp]])</f>
        <v>2025</v>
      </c>
      <c r="M301">
        <f>MONTH(Table4[[#This Row],[date/timestamp]])</f>
        <v>3</v>
      </c>
      <c r="N301" t="str">
        <f>TEXT(Table4[[#This Row],[date/timestamp]], "MMMM")</f>
        <v>March</v>
      </c>
      <c r="O301" t="str">
        <f t="shared" si="24"/>
        <v>Q1</v>
      </c>
    </row>
    <row r="302" spans="1:15" x14ac:dyDescent="0.35">
      <c r="A302" t="s">
        <v>1189</v>
      </c>
      <c r="B302" s="3" t="s">
        <v>5952</v>
      </c>
      <c r="C302" s="3">
        <v>4</v>
      </c>
      <c r="D302" s="8">
        <v>45722.588819444441</v>
      </c>
      <c r="E302" s="4" t="s">
        <v>723</v>
      </c>
      <c r="F302" t="s">
        <v>1190</v>
      </c>
      <c r="G302" t="str">
        <f t="shared" si="20"/>
        <v>Complete</v>
      </c>
      <c r="H302" t="str">
        <f t="shared" si="21"/>
        <v>Valid</v>
      </c>
      <c r="I302" t="str">
        <f t="shared" si="22"/>
        <v>High(4-5)</v>
      </c>
      <c r="J302" t="str">
        <f t="shared" si="23"/>
        <v>AF326PRBN45WYA7IGCWBXOPULBNQ</v>
      </c>
      <c r="K302" t="str">
        <f>IF(COUNTIF(Data_cleaning!$A:$A, A302)&gt;10, "Power User", IF(COUNTIF(Data_cleaning!$A:$A, A302)&gt;5, "Regular User", IF(COUNTIF(Data_cleaning!$A:$A, A302)&gt;1, "Casual User", "One-Time User")))</f>
        <v>One-Time User</v>
      </c>
      <c r="L302">
        <f>YEAR(Table4[[#This Row],[date/timestamp]])</f>
        <v>2025</v>
      </c>
      <c r="M302">
        <f>MONTH(Table4[[#This Row],[date/timestamp]])</f>
        <v>3</v>
      </c>
      <c r="N302" t="str">
        <f>TEXT(Table4[[#This Row],[date/timestamp]], "MMMM")</f>
        <v>March</v>
      </c>
      <c r="O302" t="str">
        <f t="shared" si="24"/>
        <v>Q1</v>
      </c>
    </row>
    <row r="303" spans="1:15" x14ac:dyDescent="0.35">
      <c r="A303" t="s">
        <v>1193</v>
      </c>
      <c r="B303" s="5" t="s">
        <v>5953</v>
      </c>
      <c r="C303" s="5">
        <v>5</v>
      </c>
      <c r="D303" s="9">
        <v>45722.609664351854</v>
      </c>
      <c r="E303" s="6" t="s">
        <v>723</v>
      </c>
      <c r="F303" t="s">
        <v>1194</v>
      </c>
      <c r="G303" t="str">
        <f t="shared" si="20"/>
        <v>Complete</v>
      </c>
      <c r="H303" t="str">
        <f t="shared" si="21"/>
        <v>Valid</v>
      </c>
      <c r="I303" t="str">
        <f t="shared" si="22"/>
        <v>High(4-5)</v>
      </c>
      <c r="J303" t="str">
        <f t="shared" si="23"/>
        <v>AGJXWNDDKQXM2QYSEWBD5H45W2XA</v>
      </c>
      <c r="K303" t="str">
        <f>IF(COUNTIF(Data_cleaning!$A:$A, A303)&gt;10, "Power User", IF(COUNTIF(Data_cleaning!$A:$A, A303)&gt;5, "Regular User", IF(COUNTIF(Data_cleaning!$A:$A, A303)&gt;1, "Casual User", "One-Time User")))</f>
        <v>One-Time User</v>
      </c>
      <c r="L303">
        <f>YEAR(Table4[[#This Row],[date/timestamp]])</f>
        <v>2025</v>
      </c>
      <c r="M303">
        <f>MONTH(Table4[[#This Row],[date/timestamp]])</f>
        <v>3</v>
      </c>
      <c r="N303" t="str">
        <f>TEXT(Table4[[#This Row],[date/timestamp]], "MMMM")</f>
        <v>March</v>
      </c>
      <c r="O303" t="str">
        <f t="shared" si="24"/>
        <v>Q1</v>
      </c>
    </row>
    <row r="304" spans="1:15" x14ac:dyDescent="0.35">
      <c r="A304" t="s">
        <v>1197</v>
      </c>
      <c r="B304" s="3" t="s">
        <v>5954</v>
      </c>
      <c r="C304" s="3">
        <v>5</v>
      </c>
      <c r="D304" s="8">
        <v>45723.162835648145</v>
      </c>
      <c r="E304" s="4" t="s">
        <v>723</v>
      </c>
      <c r="F304" t="s">
        <v>1198</v>
      </c>
      <c r="G304" t="str">
        <f t="shared" si="20"/>
        <v>Complete</v>
      </c>
      <c r="H304" t="str">
        <f t="shared" si="21"/>
        <v>Valid</v>
      </c>
      <c r="I304" t="str">
        <f t="shared" si="22"/>
        <v>High(4-5)</v>
      </c>
      <c r="J304" t="str">
        <f t="shared" si="23"/>
        <v>AGIXZNTB7XZMGZPLW7J4VQCAJKWA</v>
      </c>
      <c r="K304" t="str">
        <f>IF(COUNTIF(Data_cleaning!$A:$A, A304)&gt;10, "Power User", IF(COUNTIF(Data_cleaning!$A:$A, A304)&gt;5, "Regular User", IF(COUNTIF(Data_cleaning!$A:$A, A304)&gt;1, "Casual User", "One-Time User")))</f>
        <v>One-Time User</v>
      </c>
      <c r="L304">
        <f>YEAR(Table4[[#This Row],[date/timestamp]])</f>
        <v>2025</v>
      </c>
      <c r="M304">
        <f>MONTH(Table4[[#This Row],[date/timestamp]])</f>
        <v>3</v>
      </c>
      <c r="N304" t="str">
        <f>TEXT(Table4[[#This Row],[date/timestamp]], "MMMM")</f>
        <v>March</v>
      </c>
      <c r="O304" t="str">
        <f t="shared" si="24"/>
        <v>Q1</v>
      </c>
    </row>
    <row r="305" spans="1:15" x14ac:dyDescent="0.35">
      <c r="A305" t="s">
        <v>1201</v>
      </c>
      <c r="B305" s="5" t="s">
        <v>5955</v>
      </c>
      <c r="C305" s="5">
        <v>5</v>
      </c>
      <c r="D305" s="9">
        <v>45723.901597222219</v>
      </c>
      <c r="E305" s="6" t="s">
        <v>723</v>
      </c>
      <c r="F305" t="s">
        <v>1202</v>
      </c>
      <c r="G305" t="str">
        <f t="shared" si="20"/>
        <v>Complete</v>
      </c>
      <c r="H305" t="str">
        <f t="shared" si="21"/>
        <v>Valid</v>
      </c>
      <c r="I305" t="str">
        <f t="shared" si="22"/>
        <v>High(4-5)</v>
      </c>
      <c r="J305" t="str">
        <f t="shared" si="23"/>
        <v>AGZP4U474HLGQGAT3ARDADAZHBOA</v>
      </c>
      <c r="K305" t="str">
        <f>IF(COUNTIF(Data_cleaning!$A:$A, A305)&gt;10, "Power User", IF(COUNTIF(Data_cleaning!$A:$A, A305)&gt;5, "Regular User", IF(COUNTIF(Data_cleaning!$A:$A, A305)&gt;1, "Casual User", "One-Time User")))</f>
        <v>One-Time User</v>
      </c>
      <c r="L305">
        <f>YEAR(Table4[[#This Row],[date/timestamp]])</f>
        <v>2025</v>
      </c>
      <c r="M305">
        <f>MONTH(Table4[[#This Row],[date/timestamp]])</f>
        <v>3</v>
      </c>
      <c r="N305" t="str">
        <f>TEXT(Table4[[#This Row],[date/timestamp]], "MMMM")</f>
        <v>March</v>
      </c>
      <c r="O305" t="str">
        <f t="shared" si="24"/>
        <v>Q1</v>
      </c>
    </row>
    <row r="306" spans="1:15" x14ac:dyDescent="0.35">
      <c r="A306" t="s">
        <v>1205</v>
      </c>
      <c r="B306" s="3" t="s">
        <v>5956</v>
      </c>
      <c r="C306" s="3">
        <v>5</v>
      </c>
      <c r="D306" s="8">
        <v>45724.015092592592</v>
      </c>
      <c r="E306" s="4" t="s">
        <v>723</v>
      </c>
      <c r="F306" t="s">
        <v>1206</v>
      </c>
      <c r="G306" t="str">
        <f t="shared" si="20"/>
        <v>Complete</v>
      </c>
      <c r="H306" t="str">
        <f t="shared" si="21"/>
        <v>Valid</v>
      </c>
      <c r="I306" t="str">
        <f t="shared" si="22"/>
        <v>High(4-5)</v>
      </c>
      <c r="J306" t="str">
        <f t="shared" si="23"/>
        <v>AFHBL6TP4XPEUXCZRFBIQFVSWQVA</v>
      </c>
      <c r="K306" t="str">
        <f>IF(COUNTIF(Data_cleaning!$A:$A, A306)&gt;10, "Power User", IF(COUNTIF(Data_cleaning!$A:$A, A306)&gt;5, "Regular User", IF(COUNTIF(Data_cleaning!$A:$A, A306)&gt;1, "Casual User", "One-Time User")))</f>
        <v>One-Time User</v>
      </c>
      <c r="L306">
        <f>YEAR(Table4[[#This Row],[date/timestamp]])</f>
        <v>2025</v>
      </c>
      <c r="M306">
        <f>MONTH(Table4[[#This Row],[date/timestamp]])</f>
        <v>3</v>
      </c>
      <c r="N306" t="str">
        <f>TEXT(Table4[[#This Row],[date/timestamp]], "MMMM")</f>
        <v>March</v>
      </c>
      <c r="O306" t="str">
        <f t="shared" si="24"/>
        <v>Q1</v>
      </c>
    </row>
    <row r="307" spans="1:15" x14ac:dyDescent="0.35">
      <c r="A307" t="s">
        <v>1209</v>
      </c>
      <c r="B307" s="5" t="s">
        <v>5957</v>
      </c>
      <c r="C307" s="5">
        <v>5</v>
      </c>
      <c r="D307" s="9">
        <v>45724.46365740741</v>
      </c>
      <c r="E307" s="6" t="s">
        <v>723</v>
      </c>
      <c r="F307" t="s">
        <v>1210</v>
      </c>
      <c r="G307" t="str">
        <f t="shared" si="20"/>
        <v>Complete</v>
      </c>
      <c r="H307" t="str">
        <f t="shared" si="21"/>
        <v>Valid</v>
      </c>
      <c r="I307" t="str">
        <f t="shared" si="22"/>
        <v>High(4-5)</v>
      </c>
      <c r="J307" t="str">
        <f t="shared" si="23"/>
        <v>AFANMTP7YWG4HCU2SEH4LVUT7XLA</v>
      </c>
      <c r="K307" t="str">
        <f>IF(COUNTIF(Data_cleaning!$A:$A, A307)&gt;10, "Power User", IF(COUNTIF(Data_cleaning!$A:$A, A307)&gt;5, "Regular User", IF(COUNTIF(Data_cleaning!$A:$A, A307)&gt;1, "Casual User", "One-Time User")))</f>
        <v>One-Time User</v>
      </c>
      <c r="L307">
        <f>YEAR(Table4[[#This Row],[date/timestamp]])</f>
        <v>2025</v>
      </c>
      <c r="M307">
        <f>MONTH(Table4[[#This Row],[date/timestamp]])</f>
        <v>3</v>
      </c>
      <c r="N307" t="str">
        <f>TEXT(Table4[[#This Row],[date/timestamp]], "MMMM")</f>
        <v>March</v>
      </c>
      <c r="O307" t="str">
        <f t="shared" si="24"/>
        <v>Q1</v>
      </c>
    </row>
    <row r="308" spans="1:15" x14ac:dyDescent="0.35">
      <c r="A308" t="s">
        <v>1213</v>
      </c>
      <c r="B308" s="3" t="s">
        <v>5958</v>
      </c>
      <c r="C308" s="3">
        <v>5</v>
      </c>
      <c r="D308" s="8">
        <v>45725.502476851849</v>
      </c>
      <c r="E308" s="4" t="s">
        <v>723</v>
      </c>
      <c r="F308" t="s">
        <v>1214</v>
      </c>
      <c r="G308" t="str">
        <f t="shared" si="20"/>
        <v>Complete</v>
      </c>
      <c r="H308" t="str">
        <f t="shared" si="21"/>
        <v>Valid</v>
      </c>
      <c r="I308" t="str">
        <f t="shared" si="22"/>
        <v>High(4-5)</v>
      </c>
      <c r="J308" t="str">
        <f t="shared" si="23"/>
        <v>AFCAB5QSPSWKHTWQ3XEHYGMTXBVA</v>
      </c>
      <c r="K308" t="str">
        <f>IF(COUNTIF(Data_cleaning!$A:$A, A308)&gt;10, "Power User", IF(COUNTIF(Data_cleaning!$A:$A, A308)&gt;5, "Regular User", IF(COUNTIF(Data_cleaning!$A:$A, A308)&gt;1, "Casual User", "One-Time User")))</f>
        <v>One-Time User</v>
      </c>
      <c r="L308">
        <f>YEAR(Table4[[#This Row],[date/timestamp]])</f>
        <v>2025</v>
      </c>
      <c r="M308">
        <f>MONTH(Table4[[#This Row],[date/timestamp]])</f>
        <v>3</v>
      </c>
      <c r="N308" t="str">
        <f>TEXT(Table4[[#This Row],[date/timestamp]], "MMMM")</f>
        <v>March</v>
      </c>
      <c r="O308" t="str">
        <f t="shared" si="24"/>
        <v>Q1</v>
      </c>
    </row>
    <row r="309" spans="1:15" x14ac:dyDescent="0.35">
      <c r="A309" t="s">
        <v>1217</v>
      </c>
      <c r="B309" s="5" t="s">
        <v>5959</v>
      </c>
      <c r="C309" s="5">
        <v>5</v>
      </c>
      <c r="D309" s="9">
        <v>45725.585509259261</v>
      </c>
      <c r="E309" s="6" t="s">
        <v>723</v>
      </c>
      <c r="F309" t="s">
        <v>1218</v>
      </c>
      <c r="G309" t="str">
        <f t="shared" si="20"/>
        <v>Complete</v>
      </c>
      <c r="H309" t="str">
        <f t="shared" si="21"/>
        <v>Valid</v>
      </c>
      <c r="I309" t="str">
        <f t="shared" si="22"/>
        <v>High(4-5)</v>
      </c>
      <c r="J309" t="str">
        <f t="shared" si="23"/>
        <v>AHBH6ENRQ5GAMF625UH6X2NDDXNQ</v>
      </c>
      <c r="K309" t="str">
        <f>IF(COUNTIF(Data_cleaning!$A:$A, A309)&gt;10, "Power User", IF(COUNTIF(Data_cleaning!$A:$A, A309)&gt;5, "Regular User", IF(COUNTIF(Data_cleaning!$A:$A, A309)&gt;1, "Casual User", "One-Time User")))</f>
        <v>One-Time User</v>
      </c>
      <c r="L309">
        <f>YEAR(Table4[[#This Row],[date/timestamp]])</f>
        <v>2025</v>
      </c>
      <c r="M309">
        <f>MONTH(Table4[[#This Row],[date/timestamp]])</f>
        <v>3</v>
      </c>
      <c r="N309" t="str">
        <f>TEXT(Table4[[#This Row],[date/timestamp]], "MMMM")</f>
        <v>March</v>
      </c>
      <c r="O309" t="str">
        <f t="shared" si="24"/>
        <v>Q1</v>
      </c>
    </row>
    <row r="310" spans="1:15" x14ac:dyDescent="0.35">
      <c r="A310" t="s">
        <v>1221</v>
      </c>
      <c r="B310" s="3" t="s">
        <v>5960</v>
      </c>
      <c r="C310" s="3">
        <v>5</v>
      </c>
      <c r="D310" s="8">
        <v>45725.990185185183</v>
      </c>
      <c r="E310" s="4" t="s">
        <v>723</v>
      </c>
      <c r="F310" t="s">
        <v>1222</v>
      </c>
      <c r="G310" t="str">
        <f t="shared" si="20"/>
        <v>Complete</v>
      </c>
      <c r="H310" t="str">
        <f t="shared" si="21"/>
        <v>Valid</v>
      </c>
      <c r="I310" t="str">
        <f t="shared" si="22"/>
        <v>High(4-5)</v>
      </c>
      <c r="J310" t="str">
        <f t="shared" si="23"/>
        <v>AENBOCOZCJNDWNMU5DX6V7MMIEAQ</v>
      </c>
      <c r="K310" t="str">
        <f>IF(COUNTIF(Data_cleaning!$A:$A, A310)&gt;10, "Power User", IF(COUNTIF(Data_cleaning!$A:$A, A310)&gt;5, "Regular User", IF(COUNTIF(Data_cleaning!$A:$A, A310)&gt;1, "Casual User", "One-Time User")))</f>
        <v>One-Time User</v>
      </c>
      <c r="L310">
        <f>YEAR(Table4[[#This Row],[date/timestamp]])</f>
        <v>2025</v>
      </c>
      <c r="M310">
        <f>MONTH(Table4[[#This Row],[date/timestamp]])</f>
        <v>3</v>
      </c>
      <c r="N310" t="str">
        <f>TEXT(Table4[[#This Row],[date/timestamp]], "MMMM")</f>
        <v>March</v>
      </c>
      <c r="O310" t="str">
        <f t="shared" si="24"/>
        <v>Q1</v>
      </c>
    </row>
    <row r="311" spans="1:15" x14ac:dyDescent="0.35">
      <c r="A311" t="s">
        <v>1225</v>
      </c>
      <c r="B311" s="5" t="s">
        <v>5961</v>
      </c>
      <c r="C311" s="5">
        <v>5</v>
      </c>
      <c r="D311" s="9">
        <v>45726.037326388891</v>
      </c>
      <c r="E311" s="6" t="s">
        <v>723</v>
      </c>
      <c r="F311" t="s">
        <v>27</v>
      </c>
      <c r="G311" t="str">
        <f t="shared" si="20"/>
        <v>Complete</v>
      </c>
      <c r="H311" t="str">
        <f t="shared" si="21"/>
        <v>Valid</v>
      </c>
      <c r="I311" t="str">
        <f t="shared" si="22"/>
        <v>High(4-5)</v>
      </c>
      <c r="J311" t="str">
        <f t="shared" si="23"/>
        <v>AGTRDY5HAXRVN7UBZTXSOFFGPKHQ</v>
      </c>
      <c r="K311" t="str">
        <f>IF(COUNTIF(Data_cleaning!$A:$A, A311)&gt;10, "Power User", IF(COUNTIF(Data_cleaning!$A:$A, A311)&gt;5, "Regular User", IF(COUNTIF(Data_cleaning!$A:$A, A311)&gt;1, "Casual User", "One-Time User")))</f>
        <v>One-Time User</v>
      </c>
      <c r="L311">
        <f>YEAR(Table4[[#This Row],[date/timestamp]])</f>
        <v>2025</v>
      </c>
      <c r="M311">
        <f>MONTH(Table4[[#This Row],[date/timestamp]])</f>
        <v>3</v>
      </c>
      <c r="N311" t="str">
        <f>TEXT(Table4[[#This Row],[date/timestamp]], "MMMM")</f>
        <v>March</v>
      </c>
      <c r="O311" t="str">
        <f t="shared" si="24"/>
        <v>Q1</v>
      </c>
    </row>
    <row r="312" spans="1:15" x14ac:dyDescent="0.35">
      <c r="A312" t="s">
        <v>1228</v>
      </c>
      <c r="B312" s="3" t="s">
        <v>5962</v>
      </c>
      <c r="C312" s="3">
        <v>5</v>
      </c>
      <c r="D312" s="8">
        <v>45726.211828703701</v>
      </c>
      <c r="E312" s="4" t="s">
        <v>1072</v>
      </c>
      <c r="F312" t="s">
        <v>1229</v>
      </c>
      <c r="G312" t="str">
        <f t="shared" si="20"/>
        <v>Complete</v>
      </c>
      <c r="H312" t="str">
        <f t="shared" si="21"/>
        <v>Valid</v>
      </c>
      <c r="I312" t="str">
        <f t="shared" si="22"/>
        <v>High(4-5)</v>
      </c>
      <c r="J312" t="str">
        <f t="shared" si="23"/>
        <v>AGDOPWXF6VZ7NTNAV3HPI4BH32PQ</v>
      </c>
      <c r="K312" t="str">
        <f>IF(COUNTIF(Data_cleaning!$A:$A, A312)&gt;10, "Power User", IF(COUNTIF(Data_cleaning!$A:$A, A312)&gt;5, "Regular User", IF(COUNTIF(Data_cleaning!$A:$A, A312)&gt;1, "Casual User", "One-Time User")))</f>
        <v>One-Time User</v>
      </c>
      <c r="L312">
        <f>YEAR(Table4[[#This Row],[date/timestamp]])</f>
        <v>2025</v>
      </c>
      <c r="M312">
        <f>MONTH(Table4[[#This Row],[date/timestamp]])</f>
        <v>3</v>
      </c>
      <c r="N312" t="str">
        <f>TEXT(Table4[[#This Row],[date/timestamp]], "MMMM")</f>
        <v>March</v>
      </c>
      <c r="O312" t="str">
        <f t="shared" si="24"/>
        <v>Q1</v>
      </c>
    </row>
    <row r="313" spans="1:15" x14ac:dyDescent="0.35">
      <c r="A313" t="s">
        <v>1232</v>
      </c>
      <c r="B313" s="5" t="s">
        <v>5963</v>
      </c>
      <c r="C313" s="5">
        <v>5</v>
      </c>
      <c r="D313" s="9">
        <v>45726.307604166665</v>
      </c>
      <c r="E313" s="6" t="s">
        <v>1072</v>
      </c>
      <c r="F313" t="s">
        <v>1233</v>
      </c>
      <c r="G313" t="str">
        <f t="shared" si="20"/>
        <v>Complete</v>
      </c>
      <c r="H313" t="str">
        <f t="shared" si="21"/>
        <v>Valid</v>
      </c>
      <c r="I313" t="str">
        <f t="shared" si="22"/>
        <v>High(4-5)</v>
      </c>
      <c r="J313" t="str">
        <f t="shared" si="23"/>
        <v>AGX222DMXY7RVWW7E4GETHR6QYEQ</v>
      </c>
      <c r="K313" t="str">
        <f>IF(COUNTIF(Data_cleaning!$A:$A, A313)&gt;10, "Power User", IF(COUNTIF(Data_cleaning!$A:$A, A313)&gt;5, "Regular User", IF(COUNTIF(Data_cleaning!$A:$A, A313)&gt;1, "Casual User", "One-Time User")))</f>
        <v>One-Time User</v>
      </c>
      <c r="L313">
        <f>YEAR(Table4[[#This Row],[date/timestamp]])</f>
        <v>2025</v>
      </c>
      <c r="M313">
        <f>MONTH(Table4[[#This Row],[date/timestamp]])</f>
        <v>3</v>
      </c>
      <c r="N313" t="str">
        <f>TEXT(Table4[[#This Row],[date/timestamp]], "MMMM")</f>
        <v>March</v>
      </c>
      <c r="O313" t="str">
        <f t="shared" si="24"/>
        <v>Q1</v>
      </c>
    </row>
    <row r="314" spans="1:15" x14ac:dyDescent="0.35">
      <c r="A314" t="s">
        <v>1236</v>
      </c>
      <c r="B314" s="3" t="s">
        <v>5964</v>
      </c>
      <c r="C314" s="3">
        <v>5</v>
      </c>
      <c r="D314" s="8">
        <v>45726.404803240737</v>
      </c>
      <c r="E314" s="4" t="s">
        <v>1072</v>
      </c>
      <c r="F314" t="s">
        <v>1237</v>
      </c>
      <c r="G314" t="str">
        <f t="shared" si="20"/>
        <v>Complete</v>
      </c>
      <c r="H314" t="str">
        <f t="shared" si="21"/>
        <v>Valid</v>
      </c>
      <c r="I314" t="str">
        <f t="shared" si="22"/>
        <v>High(4-5)</v>
      </c>
      <c r="J314" t="str">
        <f t="shared" si="23"/>
        <v>AFEASF3J43HK4QPVTGBMBGR4KVVA</v>
      </c>
      <c r="K314" t="str">
        <f>IF(COUNTIF(Data_cleaning!$A:$A, A314)&gt;10, "Power User", IF(COUNTIF(Data_cleaning!$A:$A, A314)&gt;5, "Regular User", IF(COUNTIF(Data_cleaning!$A:$A, A314)&gt;1, "Casual User", "One-Time User")))</f>
        <v>One-Time User</v>
      </c>
      <c r="L314">
        <f>YEAR(Table4[[#This Row],[date/timestamp]])</f>
        <v>2025</v>
      </c>
      <c r="M314">
        <f>MONTH(Table4[[#This Row],[date/timestamp]])</f>
        <v>3</v>
      </c>
      <c r="N314" t="str">
        <f>TEXT(Table4[[#This Row],[date/timestamp]], "MMMM")</f>
        <v>March</v>
      </c>
      <c r="O314" t="str">
        <f t="shared" si="24"/>
        <v>Q1</v>
      </c>
    </row>
    <row r="315" spans="1:15" x14ac:dyDescent="0.35">
      <c r="A315" t="s">
        <v>1240</v>
      </c>
      <c r="B315" s="5" t="s">
        <v>5965</v>
      </c>
      <c r="C315" s="5">
        <v>4</v>
      </c>
      <c r="D315" s="9">
        <v>45726.760312500002</v>
      </c>
      <c r="E315" s="6" t="s">
        <v>1072</v>
      </c>
      <c r="F315" t="s">
        <v>1241</v>
      </c>
      <c r="G315" t="str">
        <f t="shared" si="20"/>
        <v>Complete</v>
      </c>
      <c r="H315" t="str">
        <f t="shared" si="21"/>
        <v>Valid</v>
      </c>
      <c r="I315" t="str">
        <f t="shared" si="22"/>
        <v>High(4-5)</v>
      </c>
      <c r="J315" t="str">
        <f t="shared" si="23"/>
        <v>AF3IXB43TPHBQS34NEEFLDHVJJNA</v>
      </c>
      <c r="K315" t="str">
        <f>IF(COUNTIF(Data_cleaning!$A:$A, A315)&gt;10, "Power User", IF(COUNTIF(Data_cleaning!$A:$A, A315)&gt;5, "Regular User", IF(COUNTIF(Data_cleaning!$A:$A, A315)&gt;1, "Casual User", "One-Time User")))</f>
        <v>One-Time User</v>
      </c>
      <c r="L315">
        <f>YEAR(Table4[[#This Row],[date/timestamp]])</f>
        <v>2025</v>
      </c>
      <c r="M315">
        <f>MONTH(Table4[[#This Row],[date/timestamp]])</f>
        <v>3</v>
      </c>
      <c r="N315" t="str">
        <f>TEXT(Table4[[#This Row],[date/timestamp]], "MMMM")</f>
        <v>March</v>
      </c>
      <c r="O315" t="str">
        <f t="shared" si="24"/>
        <v>Q1</v>
      </c>
    </row>
    <row r="316" spans="1:15" x14ac:dyDescent="0.35">
      <c r="A316" t="s">
        <v>1244</v>
      </c>
      <c r="B316" s="3" t="s">
        <v>5966</v>
      </c>
      <c r="C316" s="3">
        <v>5</v>
      </c>
      <c r="D316" s="8">
        <v>45727.348854166667</v>
      </c>
      <c r="E316" s="4" t="s">
        <v>1072</v>
      </c>
      <c r="F316" t="s">
        <v>1245</v>
      </c>
      <c r="G316" t="str">
        <f t="shared" si="20"/>
        <v>Complete</v>
      </c>
      <c r="H316" t="str">
        <f t="shared" si="21"/>
        <v>Valid</v>
      </c>
      <c r="I316" t="str">
        <f t="shared" si="22"/>
        <v>High(4-5)</v>
      </c>
      <c r="J316" t="str">
        <f t="shared" si="23"/>
        <v>AE2ZU4ZY4WGANQWXQFKY3MVSU5ZA</v>
      </c>
      <c r="K316" t="str">
        <f>IF(COUNTIF(Data_cleaning!$A:$A, A316)&gt;10, "Power User", IF(COUNTIF(Data_cleaning!$A:$A, A316)&gt;5, "Regular User", IF(COUNTIF(Data_cleaning!$A:$A, A316)&gt;1, "Casual User", "One-Time User")))</f>
        <v>One-Time User</v>
      </c>
      <c r="L316">
        <f>YEAR(Table4[[#This Row],[date/timestamp]])</f>
        <v>2025</v>
      </c>
      <c r="M316">
        <f>MONTH(Table4[[#This Row],[date/timestamp]])</f>
        <v>3</v>
      </c>
      <c r="N316" t="str">
        <f>TEXT(Table4[[#This Row],[date/timestamp]], "MMMM")</f>
        <v>March</v>
      </c>
      <c r="O316" t="str">
        <f t="shared" si="24"/>
        <v>Q1</v>
      </c>
    </row>
    <row r="317" spans="1:15" x14ac:dyDescent="0.35">
      <c r="A317" t="s">
        <v>1248</v>
      </c>
      <c r="B317" s="5" t="s">
        <v>5967</v>
      </c>
      <c r="C317" s="5">
        <v>5</v>
      </c>
      <c r="D317" s="9">
        <v>45727.381504629629</v>
      </c>
      <c r="E317" s="6" t="s">
        <v>1072</v>
      </c>
      <c r="F317" t="s">
        <v>1249</v>
      </c>
      <c r="G317" t="str">
        <f t="shared" si="20"/>
        <v>Complete</v>
      </c>
      <c r="H317" t="str">
        <f t="shared" si="21"/>
        <v>Valid</v>
      </c>
      <c r="I317" t="str">
        <f t="shared" si="22"/>
        <v>High(4-5)</v>
      </c>
      <c r="J317" t="str">
        <f t="shared" si="23"/>
        <v>AEORMBJDR3VRR4IH43MZNPKA7UAQ</v>
      </c>
      <c r="K317" t="str">
        <f>IF(COUNTIF(Data_cleaning!$A:$A, A317)&gt;10, "Power User", IF(COUNTIF(Data_cleaning!$A:$A, A317)&gt;5, "Regular User", IF(COUNTIF(Data_cleaning!$A:$A, A317)&gt;1, "Casual User", "One-Time User")))</f>
        <v>One-Time User</v>
      </c>
      <c r="L317">
        <f>YEAR(Table4[[#This Row],[date/timestamp]])</f>
        <v>2025</v>
      </c>
      <c r="M317">
        <f>MONTH(Table4[[#This Row],[date/timestamp]])</f>
        <v>3</v>
      </c>
      <c r="N317" t="str">
        <f>TEXT(Table4[[#This Row],[date/timestamp]], "MMMM")</f>
        <v>March</v>
      </c>
      <c r="O317" t="str">
        <f t="shared" si="24"/>
        <v>Q1</v>
      </c>
    </row>
    <row r="318" spans="1:15" x14ac:dyDescent="0.35">
      <c r="A318" t="s">
        <v>1252</v>
      </c>
      <c r="B318" s="3" t="s">
        <v>5968</v>
      </c>
      <c r="C318" s="3">
        <v>5</v>
      </c>
      <c r="D318" s="8">
        <v>45727.656770833331</v>
      </c>
      <c r="E318" s="4" t="s">
        <v>1072</v>
      </c>
      <c r="F318" t="s">
        <v>1253</v>
      </c>
      <c r="G318" t="str">
        <f t="shared" si="20"/>
        <v>Complete</v>
      </c>
      <c r="H318" t="str">
        <f t="shared" si="21"/>
        <v>Valid</v>
      </c>
      <c r="I318" t="str">
        <f t="shared" si="22"/>
        <v>High(4-5)</v>
      </c>
      <c r="J318" t="str">
        <f t="shared" si="23"/>
        <v>AFIGKDDKE4XYADHXCJLLMPKRF3MA</v>
      </c>
      <c r="K318" t="str">
        <f>IF(COUNTIF(Data_cleaning!$A:$A, A318)&gt;10, "Power User", IF(COUNTIF(Data_cleaning!$A:$A, A318)&gt;5, "Regular User", IF(COUNTIF(Data_cleaning!$A:$A, A318)&gt;1, "Casual User", "One-Time User")))</f>
        <v>One-Time User</v>
      </c>
      <c r="L318">
        <f>YEAR(Table4[[#This Row],[date/timestamp]])</f>
        <v>2025</v>
      </c>
      <c r="M318">
        <f>MONTH(Table4[[#This Row],[date/timestamp]])</f>
        <v>3</v>
      </c>
      <c r="N318" t="str">
        <f>TEXT(Table4[[#This Row],[date/timestamp]], "MMMM")</f>
        <v>March</v>
      </c>
      <c r="O318" t="str">
        <f t="shared" si="24"/>
        <v>Q1</v>
      </c>
    </row>
    <row r="319" spans="1:15" x14ac:dyDescent="0.35">
      <c r="A319" t="s">
        <v>1256</v>
      </c>
      <c r="B319" s="5" t="s">
        <v>5969</v>
      </c>
      <c r="C319" s="5">
        <v>3</v>
      </c>
      <c r="D319" s="9">
        <v>45727.68818287037</v>
      </c>
      <c r="E319" s="6" t="s">
        <v>1072</v>
      </c>
      <c r="F319" t="s">
        <v>1257</v>
      </c>
      <c r="G319" t="str">
        <f t="shared" si="20"/>
        <v>Complete</v>
      </c>
      <c r="H319" t="str">
        <f t="shared" si="21"/>
        <v>Valid</v>
      </c>
      <c r="I319" t="str">
        <f t="shared" si="22"/>
        <v>Medium(3)</v>
      </c>
      <c r="J319" t="str">
        <f t="shared" si="23"/>
        <v>AFTUJTBOTTCYJMUNKZYWFGNEBC4A</v>
      </c>
      <c r="K319" t="str">
        <f>IF(COUNTIF(Data_cleaning!$A:$A, A319)&gt;10, "Power User", IF(COUNTIF(Data_cleaning!$A:$A, A319)&gt;5, "Regular User", IF(COUNTIF(Data_cleaning!$A:$A, A319)&gt;1, "Casual User", "One-Time User")))</f>
        <v>One-Time User</v>
      </c>
      <c r="L319">
        <f>YEAR(Table4[[#This Row],[date/timestamp]])</f>
        <v>2025</v>
      </c>
      <c r="M319">
        <f>MONTH(Table4[[#This Row],[date/timestamp]])</f>
        <v>3</v>
      </c>
      <c r="N319" t="str">
        <f>TEXT(Table4[[#This Row],[date/timestamp]], "MMMM")</f>
        <v>March</v>
      </c>
      <c r="O319" t="str">
        <f t="shared" si="24"/>
        <v>Q1</v>
      </c>
    </row>
    <row r="320" spans="1:15" x14ac:dyDescent="0.35">
      <c r="A320" t="s">
        <v>1260</v>
      </c>
      <c r="B320" s="3" t="s">
        <v>5970</v>
      </c>
      <c r="C320" s="3">
        <v>4</v>
      </c>
      <c r="D320" s="8">
        <v>45727.927152777775</v>
      </c>
      <c r="E320" s="4" t="s">
        <v>1072</v>
      </c>
      <c r="F320" t="s">
        <v>1261</v>
      </c>
      <c r="G320" t="str">
        <f t="shared" si="20"/>
        <v>Complete</v>
      </c>
      <c r="H320" t="str">
        <f t="shared" si="21"/>
        <v>Valid</v>
      </c>
      <c r="I320" t="str">
        <f t="shared" si="22"/>
        <v>High(4-5)</v>
      </c>
      <c r="J320" t="str">
        <f t="shared" si="23"/>
        <v>AHM2GU7IVKBJIR55WFNNNSXWAJCQ</v>
      </c>
      <c r="K320" t="str">
        <f>IF(COUNTIF(Data_cleaning!$A:$A, A320)&gt;10, "Power User", IF(COUNTIF(Data_cleaning!$A:$A, A320)&gt;5, "Regular User", IF(COUNTIF(Data_cleaning!$A:$A, A320)&gt;1, "Casual User", "One-Time User")))</f>
        <v>One-Time User</v>
      </c>
      <c r="L320">
        <f>YEAR(Table4[[#This Row],[date/timestamp]])</f>
        <v>2025</v>
      </c>
      <c r="M320">
        <f>MONTH(Table4[[#This Row],[date/timestamp]])</f>
        <v>3</v>
      </c>
      <c r="N320" t="str">
        <f>TEXT(Table4[[#This Row],[date/timestamp]], "MMMM")</f>
        <v>March</v>
      </c>
      <c r="O320" t="str">
        <f t="shared" si="24"/>
        <v>Q1</v>
      </c>
    </row>
    <row r="321" spans="1:15" x14ac:dyDescent="0.35">
      <c r="A321" t="s">
        <v>1264</v>
      </c>
      <c r="B321" s="5" t="s">
        <v>5971</v>
      </c>
      <c r="C321" s="5">
        <v>5</v>
      </c>
      <c r="D321" s="9">
        <v>45728.483391203707</v>
      </c>
      <c r="E321" s="6" t="s">
        <v>1072</v>
      </c>
      <c r="F321" t="s">
        <v>1265</v>
      </c>
      <c r="G321" t="str">
        <f t="shared" si="20"/>
        <v>Complete</v>
      </c>
      <c r="H321" t="str">
        <f t="shared" si="21"/>
        <v>Valid</v>
      </c>
      <c r="I321" t="str">
        <f t="shared" si="22"/>
        <v>High(4-5)</v>
      </c>
      <c r="J321" t="str">
        <f t="shared" si="23"/>
        <v>AF7OUJDVVB5UWSBCRQUUN2T2WXWA</v>
      </c>
      <c r="K321" t="str">
        <f>IF(COUNTIF(Data_cleaning!$A:$A, A321)&gt;10, "Power User", IF(COUNTIF(Data_cleaning!$A:$A, A321)&gt;5, "Regular User", IF(COUNTIF(Data_cleaning!$A:$A, A321)&gt;1, "Casual User", "One-Time User")))</f>
        <v>One-Time User</v>
      </c>
      <c r="L321">
        <f>YEAR(Table4[[#This Row],[date/timestamp]])</f>
        <v>2025</v>
      </c>
      <c r="M321">
        <f>MONTH(Table4[[#This Row],[date/timestamp]])</f>
        <v>3</v>
      </c>
      <c r="N321" t="str">
        <f>TEXT(Table4[[#This Row],[date/timestamp]], "MMMM")</f>
        <v>March</v>
      </c>
      <c r="O321" t="str">
        <f t="shared" si="24"/>
        <v>Q1</v>
      </c>
    </row>
    <row r="322" spans="1:15" x14ac:dyDescent="0.35">
      <c r="A322" t="s">
        <v>1268</v>
      </c>
      <c r="B322" s="3" t="s">
        <v>5972</v>
      </c>
      <c r="C322" s="3">
        <v>5</v>
      </c>
      <c r="D322" s="8">
        <v>45728.576550925929</v>
      </c>
      <c r="E322" s="4" t="s">
        <v>1072</v>
      </c>
      <c r="F322" t="s">
        <v>430</v>
      </c>
      <c r="G322" t="str">
        <f t="shared" ref="G322:G385" si="25">IF(AND(A322&lt;&gt;"", B322&lt;&gt;"", C322&lt;&gt;"", D322&lt;&gt;"", E322&lt;&gt;"", F322&lt;&gt;""), "Complete", "Incomplete")</f>
        <v>Complete</v>
      </c>
      <c r="H322" t="str">
        <f t="shared" si="21"/>
        <v>Valid</v>
      </c>
      <c r="I322" t="str">
        <f t="shared" si="22"/>
        <v>High(4-5)</v>
      </c>
      <c r="J322" t="str">
        <f t="shared" si="23"/>
        <v>AHKUPRQHJTHKEZRTBAUMGUGDMZQA</v>
      </c>
      <c r="K322" t="str">
        <f>IF(COUNTIF(Data_cleaning!$A:$A, A322)&gt;10, "Power User", IF(COUNTIF(Data_cleaning!$A:$A, A322)&gt;5, "Regular User", IF(COUNTIF(Data_cleaning!$A:$A, A322)&gt;1, "Casual User", "One-Time User")))</f>
        <v>One-Time User</v>
      </c>
      <c r="L322">
        <f>YEAR(Table4[[#This Row],[date/timestamp]])</f>
        <v>2025</v>
      </c>
      <c r="M322">
        <f>MONTH(Table4[[#This Row],[date/timestamp]])</f>
        <v>3</v>
      </c>
      <c r="N322" t="str">
        <f>TEXT(Table4[[#This Row],[date/timestamp]], "MMMM")</f>
        <v>March</v>
      </c>
      <c r="O322" t="str">
        <f t="shared" si="24"/>
        <v>Q1</v>
      </c>
    </row>
    <row r="323" spans="1:15" x14ac:dyDescent="0.35">
      <c r="A323" t="s">
        <v>1271</v>
      </c>
      <c r="B323" s="5" t="s">
        <v>5973</v>
      </c>
      <c r="C323" s="5">
        <v>4</v>
      </c>
      <c r="D323" s="9">
        <v>45728.61959490741</v>
      </c>
      <c r="E323" s="6" t="s">
        <v>1072</v>
      </c>
      <c r="F323" t="s">
        <v>1272</v>
      </c>
      <c r="G323" t="str">
        <f t="shared" si="25"/>
        <v>Complete</v>
      </c>
      <c r="H323" t="str">
        <f t="shared" ref="H323:H386" si="26">IF(AND(C323&gt;=1, C323&lt;=5), "Valid", "Invalid")</f>
        <v>Valid</v>
      </c>
      <c r="I323" t="str">
        <f t="shared" ref="I323:I386" si="27">IF(C323&gt;=4, "High(4-5)", IF(C323&gt;=3, "Medium(3)", "Low(1-2)"))</f>
        <v>High(4-5)</v>
      </c>
      <c r="J323" t="str">
        <f t="shared" ref="J323:J386" si="28">TRIM(UPPER(A323))</f>
        <v>AFBCE2IX27A6WYATBP3HHGKYCT4A</v>
      </c>
      <c r="K323" t="str">
        <f>IF(COUNTIF(Data_cleaning!$A:$A, A323)&gt;10, "Power User", IF(COUNTIF(Data_cleaning!$A:$A, A323)&gt;5, "Regular User", IF(COUNTIF(Data_cleaning!$A:$A, A323)&gt;1, "Casual User", "One-Time User")))</f>
        <v>One-Time User</v>
      </c>
      <c r="L323">
        <f>YEAR(Table4[[#This Row],[date/timestamp]])</f>
        <v>2025</v>
      </c>
      <c r="M323">
        <f>MONTH(Table4[[#This Row],[date/timestamp]])</f>
        <v>3</v>
      </c>
      <c r="N323" t="str">
        <f>TEXT(Table4[[#This Row],[date/timestamp]], "MMMM")</f>
        <v>March</v>
      </c>
      <c r="O323" t="str">
        <f t="shared" ref="O323:O386" si="29">"Q"&amp;INT((MONTH(D323)-1)/3)+1</f>
        <v>Q1</v>
      </c>
    </row>
    <row r="324" spans="1:15" x14ac:dyDescent="0.35">
      <c r="A324" t="s">
        <v>1275</v>
      </c>
      <c r="B324" s="3" t="s">
        <v>5974</v>
      </c>
      <c r="C324" s="3">
        <v>5</v>
      </c>
      <c r="D324" s="8">
        <v>45729.259675925925</v>
      </c>
      <c r="E324" s="4" t="s">
        <v>1072</v>
      </c>
      <c r="F324" t="s">
        <v>1276</v>
      </c>
      <c r="G324" t="str">
        <f t="shared" si="25"/>
        <v>Complete</v>
      </c>
      <c r="H324" t="str">
        <f t="shared" si="26"/>
        <v>Valid</v>
      </c>
      <c r="I324" t="str">
        <f t="shared" si="27"/>
        <v>High(4-5)</v>
      </c>
      <c r="J324" t="str">
        <f t="shared" si="28"/>
        <v>AH7DL3JZRHU2MS3IPKSNJX2Q662Q</v>
      </c>
      <c r="K324" t="str">
        <f>IF(COUNTIF(Data_cleaning!$A:$A, A324)&gt;10, "Power User", IF(COUNTIF(Data_cleaning!$A:$A, A324)&gt;5, "Regular User", IF(COUNTIF(Data_cleaning!$A:$A, A324)&gt;1, "Casual User", "One-Time User")))</f>
        <v>One-Time User</v>
      </c>
      <c r="L324">
        <f>YEAR(Table4[[#This Row],[date/timestamp]])</f>
        <v>2025</v>
      </c>
      <c r="M324">
        <f>MONTH(Table4[[#This Row],[date/timestamp]])</f>
        <v>3</v>
      </c>
      <c r="N324" t="str">
        <f>TEXT(Table4[[#This Row],[date/timestamp]], "MMMM")</f>
        <v>March</v>
      </c>
      <c r="O324" t="str">
        <f t="shared" si="29"/>
        <v>Q1</v>
      </c>
    </row>
    <row r="325" spans="1:15" x14ac:dyDescent="0.35">
      <c r="A325" t="s">
        <v>1279</v>
      </c>
      <c r="B325" s="5" t="s">
        <v>5975</v>
      </c>
      <c r="C325" s="5">
        <v>5</v>
      </c>
      <c r="D325" s="9">
        <v>45729.599745370368</v>
      </c>
      <c r="E325" s="6" t="s">
        <v>1072</v>
      </c>
      <c r="F325" t="s">
        <v>1280</v>
      </c>
      <c r="G325" t="str">
        <f t="shared" si="25"/>
        <v>Complete</v>
      </c>
      <c r="H325" t="str">
        <f t="shared" si="26"/>
        <v>Valid</v>
      </c>
      <c r="I325" t="str">
        <f t="shared" si="27"/>
        <v>High(4-5)</v>
      </c>
      <c r="J325" t="str">
        <f t="shared" si="28"/>
        <v>AESIGTEBECI5EZB6YW65JVPB2BVQ</v>
      </c>
      <c r="K325" t="str">
        <f>IF(COUNTIF(Data_cleaning!$A:$A, A325)&gt;10, "Power User", IF(COUNTIF(Data_cleaning!$A:$A, A325)&gt;5, "Regular User", IF(COUNTIF(Data_cleaning!$A:$A, A325)&gt;1, "Casual User", "One-Time User")))</f>
        <v>One-Time User</v>
      </c>
      <c r="L325">
        <f>YEAR(Table4[[#This Row],[date/timestamp]])</f>
        <v>2025</v>
      </c>
      <c r="M325">
        <f>MONTH(Table4[[#This Row],[date/timestamp]])</f>
        <v>3</v>
      </c>
      <c r="N325" t="str">
        <f>TEXT(Table4[[#This Row],[date/timestamp]], "MMMM")</f>
        <v>March</v>
      </c>
      <c r="O325" t="str">
        <f t="shared" si="29"/>
        <v>Q1</v>
      </c>
    </row>
    <row r="326" spans="1:15" x14ac:dyDescent="0.35">
      <c r="A326" t="s">
        <v>1282</v>
      </c>
      <c r="B326" s="3" t="s">
        <v>5976</v>
      </c>
      <c r="C326" s="3">
        <v>5</v>
      </c>
      <c r="D326" s="8">
        <v>45729.905057870368</v>
      </c>
      <c r="E326" s="4" t="s">
        <v>1072</v>
      </c>
      <c r="F326" t="s">
        <v>576</v>
      </c>
      <c r="G326" t="str">
        <f t="shared" si="25"/>
        <v>Complete</v>
      </c>
      <c r="H326" t="str">
        <f t="shared" si="26"/>
        <v>Valid</v>
      </c>
      <c r="I326" t="str">
        <f t="shared" si="27"/>
        <v>High(4-5)</v>
      </c>
      <c r="J326" t="str">
        <f t="shared" si="28"/>
        <v>AH67THD4EJZOL4RDGYTSVVS7F5MQ</v>
      </c>
      <c r="K326" t="str">
        <f>IF(COUNTIF(Data_cleaning!$A:$A, A326)&gt;10, "Power User", IF(COUNTIF(Data_cleaning!$A:$A, A326)&gt;5, "Regular User", IF(COUNTIF(Data_cleaning!$A:$A, A326)&gt;1, "Casual User", "One-Time User")))</f>
        <v>One-Time User</v>
      </c>
      <c r="L326">
        <f>YEAR(Table4[[#This Row],[date/timestamp]])</f>
        <v>2025</v>
      </c>
      <c r="M326">
        <f>MONTH(Table4[[#This Row],[date/timestamp]])</f>
        <v>3</v>
      </c>
      <c r="N326" t="str">
        <f>TEXT(Table4[[#This Row],[date/timestamp]], "MMMM")</f>
        <v>March</v>
      </c>
      <c r="O326" t="str">
        <f t="shared" si="29"/>
        <v>Q1</v>
      </c>
    </row>
    <row r="327" spans="1:15" x14ac:dyDescent="0.35">
      <c r="A327" t="s">
        <v>1285</v>
      </c>
      <c r="B327" s="5" t="s">
        <v>5977</v>
      </c>
      <c r="C327" s="5">
        <v>5</v>
      </c>
      <c r="D327" s="9">
        <v>45730.167256944442</v>
      </c>
      <c r="E327" s="6" t="s">
        <v>1072</v>
      </c>
      <c r="F327" t="s">
        <v>7157</v>
      </c>
      <c r="G327" t="str">
        <f t="shared" si="25"/>
        <v>Complete</v>
      </c>
      <c r="H327" t="str">
        <f t="shared" si="26"/>
        <v>Valid</v>
      </c>
      <c r="I327" t="str">
        <f t="shared" si="27"/>
        <v>High(4-5)</v>
      </c>
      <c r="J327" t="str">
        <f t="shared" si="28"/>
        <v>AHCGBC4BGIZSO7MSZEHFF7ET7LDA</v>
      </c>
      <c r="K327" t="str">
        <f>IF(COUNTIF(Data_cleaning!$A:$A, A327)&gt;10, "Power User", IF(COUNTIF(Data_cleaning!$A:$A, A327)&gt;5, "Regular User", IF(COUNTIF(Data_cleaning!$A:$A, A327)&gt;1, "Casual User", "One-Time User")))</f>
        <v>One-Time User</v>
      </c>
      <c r="L327">
        <f>YEAR(Table4[[#This Row],[date/timestamp]])</f>
        <v>2025</v>
      </c>
      <c r="M327">
        <f>MONTH(Table4[[#This Row],[date/timestamp]])</f>
        <v>3</v>
      </c>
      <c r="N327" t="str">
        <f>TEXT(Table4[[#This Row],[date/timestamp]], "MMMM")</f>
        <v>March</v>
      </c>
      <c r="O327" t="str">
        <f t="shared" si="29"/>
        <v>Q1</v>
      </c>
    </row>
    <row r="328" spans="1:15" x14ac:dyDescent="0.35">
      <c r="A328" t="s">
        <v>1288</v>
      </c>
      <c r="B328" s="3" t="s">
        <v>5978</v>
      </c>
      <c r="C328" s="3">
        <v>5</v>
      </c>
      <c r="D328" s="8">
        <v>45730.849826388891</v>
      </c>
      <c r="E328" s="4" t="s">
        <v>1072</v>
      </c>
      <c r="F328" t="s">
        <v>1289</v>
      </c>
      <c r="G328" t="str">
        <f t="shared" si="25"/>
        <v>Complete</v>
      </c>
      <c r="H328" t="str">
        <f t="shared" si="26"/>
        <v>Valid</v>
      </c>
      <c r="I328" t="str">
        <f t="shared" si="27"/>
        <v>High(4-5)</v>
      </c>
      <c r="J328" t="str">
        <f t="shared" si="28"/>
        <v>AGZOIR4APKL47IFMNGU4N4QQT52Q</v>
      </c>
      <c r="K328" t="str">
        <f>IF(COUNTIF(Data_cleaning!$A:$A, A328)&gt;10, "Power User", IF(COUNTIF(Data_cleaning!$A:$A, A328)&gt;5, "Regular User", IF(COUNTIF(Data_cleaning!$A:$A, A328)&gt;1, "Casual User", "One-Time User")))</f>
        <v>One-Time User</v>
      </c>
      <c r="L328">
        <f>YEAR(Table4[[#This Row],[date/timestamp]])</f>
        <v>2025</v>
      </c>
      <c r="M328">
        <f>MONTH(Table4[[#This Row],[date/timestamp]])</f>
        <v>3</v>
      </c>
      <c r="N328" t="str">
        <f>TEXT(Table4[[#This Row],[date/timestamp]], "MMMM")</f>
        <v>March</v>
      </c>
      <c r="O328" t="str">
        <f t="shared" si="29"/>
        <v>Q1</v>
      </c>
    </row>
    <row r="329" spans="1:15" x14ac:dyDescent="0.35">
      <c r="A329" t="s">
        <v>1292</v>
      </c>
      <c r="B329" s="5" t="s">
        <v>5979</v>
      </c>
      <c r="C329" s="5">
        <v>5</v>
      </c>
      <c r="D329" s="9">
        <v>45731.2653125</v>
      </c>
      <c r="E329" s="6" t="s">
        <v>1072</v>
      </c>
      <c r="F329" t="s">
        <v>1293</v>
      </c>
      <c r="G329" t="str">
        <f t="shared" si="25"/>
        <v>Complete</v>
      </c>
      <c r="H329" t="str">
        <f t="shared" si="26"/>
        <v>Valid</v>
      </c>
      <c r="I329" t="str">
        <f t="shared" si="27"/>
        <v>High(4-5)</v>
      </c>
      <c r="J329" t="str">
        <f t="shared" si="28"/>
        <v>AFTZFXGOGRQG4HRRCUYUAJV5Y7RQ</v>
      </c>
      <c r="K329" t="str">
        <f>IF(COUNTIF(Data_cleaning!$A:$A, A329)&gt;10, "Power User", IF(COUNTIF(Data_cleaning!$A:$A, A329)&gt;5, "Regular User", IF(COUNTIF(Data_cleaning!$A:$A, A329)&gt;1, "Casual User", "One-Time User")))</f>
        <v>One-Time User</v>
      </c>
      <c r="L329">
        <f>YEAR(Table4[[#This Row],[date/timestamp]])</f>
        <v>2025</v>
      </c>
      <c r="M329">
        <f>MONTH(Table4[[#This Row],[date/timestamp]])</f>
        <v>3</v>
      </c>
      <c r="N329" t="str">
        <f>TEXT(Table4[[#This Row],[date/timestamp]], "MMMM")</f>
        <v>March</v>
      </c>
      <c r="O329" t="str">
        <f t="shared" si="29"/>
        <v>Q1</v>
      </c>
    </row>
    <row r="330" spans="1:15" x14ac:dyDescent="0.35">
      <c r="A330" t="s">
        <v>1296</v>
      </c>
      <c r="B330" s="3" t="s">
        <v>5980</v>
      </c>
      <c r="C330" s="3">
        <v>5</v>
      </c>
      <c r="D330" s="8">
        <v>45731.749016203707</v>
      </c>
      <c r="E330" s="4" t="s">
        <v>1072</v>
      </c>
      <c r="F330" t="s">
        <v>1297</v>
      </c>
      <c r="G330" t="str">
        <f t="shared" si="25"/>
        <v>Complete</v>
      </c>
      <c r="H330" t="str">
        <f t="shared" si="26"/>
        <v>Valid</v>
      </c>
      <c r="I330" t="str">
        <f t="shared" si="27"/>
        <v>High(4-5)</v>
      </c>
      <c r="J330" t="str">
        <f t="shared" si="28"/>
        <v>AFEDP4O7WC7N7N4WTLGF6BB4NVQA</v>
      </c>
      <c r="K330" t="str">
        <f>IF(COUNTIF(Data_cleaning!$A:$A, A330)&gt;10, "Power User", IF(COUNTIF(Data_cleaning!$A:$A, A330)&gt;5, "Regular User", IF(COUNTIF(Data_cleaning!$A:$A, A330)&gt;1, "Casual User", "One-Time User")))</f>
        <v>One-Time User</v>
      </c>
      <c r="L330">
        <f>YEAR(Table4[[#This Row],[date/timestamp]])</f>
        <v>2025</v>
      </c>
      <c r="M330">
        <f>MONTH(Table4[[#This Row],[date/timestamp]])</f>
        <v>3</v>
      </c>
      <c r="N330" t="str">
        <f>TEXT(Table4[[#This Row],[date/timestamp]], "MMMM")</f>
        <v>March</v>
      </c>
      <c r="O330" t="str">
        <f t="shared" si="29"/>
        <v>Q1</v>
      </c>
    </row>
    <row r="331" spans="1:15" x14ac:dyDescent="0.35">
      <c r="A331" t="s">
        <v>1300</v>
      </c>
      <c r="B331" s="5" t="s">
        <v>5981</v>
      </c>
      <c r="C331" s="5">
        <v>5</v>
      </c>
      <c r="D331" s="9">
        <v>45731.81927083333</v>
      </c>
      <c r="E331" s="6" t="s">
        <v>1072</v>
      </c>
      <c r="F331" t="s">
        <v>1301</v>
      </c>
      <c r="G331" t="str">
        <f t="shared" si="25"/>
        <v>Complete</v>
      </c>
      <c r="H331" t="str">
        <f t="shared" si="26"/>
        <v>Valid</v>
      </c>
      <c r="I331" t="str">
        <f t="shared" si="27"/>
        <v>High(4-5)</v>
      </c>
      <c r="J331" t="str">
        <f t="shared" si="28"/>
        <v>AEEBVST55VP2CVRQ5TGTGXICCQZQ</v>
      </c>
      <c r="K331" t="str">
        <f>IF(COUNTIF(Data_cleaning!$A:$A, A331)&gt;10, "Power User", IF(COUNTIF(Data_cleaning!$A:$A, A331)&gt;5, "Regular User", IF(COUNTIF(Data_cleaning!$A:$A, A331)&gt;1, "Casual User", "One-Time User")))</f>
        <v>One-Time User</v>
      </c>
      <c r="L331">
        <f>YEAR(Table4[[#This Row],[date/timestamp]])</f>
        <v>2025</v>
      </c>
      <c r="M331">
        <f>MONTH(Table4[[#This Row],[date/timestamp]])</f>
        <v>3</v>
      </c>
      <c r="N331" t="str">
        <f>TEXT(Table4[[#This Row],[date/timestamp]], "MMMM")</f>
        <v>March</v>
      </c>
      <c r="O331" t="str">
        <f t="shared" si="29"/>
        <v>Q1</v>
      </c>
    </row>
    <row r="332" spans="1:15" x14ac:dyDescent="0.35">
      <c r="A332" t="s">
        <v>1304</v>
      </c>
      <c r="B332" s="3" t="s">
        <v>5982</v>
      </c>
      <c r="C332" s="3">
        <v>5</v>
      </c>
      <c r="D332" s="8">
        <v>45731.839930555558</v>
      </c>
      <c r="E332" s="4" t="s">
        <v>12</v>
      </c>
      <c r="F332" t="s">
        <v>1305</v>
      </c>
      <c r="G332" t="str">
        <f t="shared" si="25"/>
        <v>Complete</v>
      </c>
      <c r="H332" t="str">
        <f t="shared" si="26"/>
        <v>Valid</v>
      </c>
      <c r="I332" t="str">
        <f t="shared" si="27"/>
        <v>High(4-5)</v>
      </c>
      <c r="J332" t="str">
        <f t="shared" si="28"/>
        <v>AEGSHXDZVI55GLQF4L2SGEMHYJGA</v>
      </c>
      <c r="K332" t="str">
        <f>IF(COUNTIF(Data_cleaning!$A:$A, A332)&gt;10, "Power User", IF(COUNTIF(Data_cleaning!$A:$A, A332)&gt;5, "Regular User", IF(COUNTIF(Data_cleaning!$A:$A, A332)&gt;1, "Casual User", "One-Time User")))</f>
        <v>One-Time User</v>
      </c>
      <c r="L332">
        <f>YEAR(Table4[[#This Row],[date/timestamp]])</f>
        <v>2025</v>
      </c>
      <c r="M332">
        <f>MONTH(Table4[[#This Row],[date/timestamp]])</f>
        <v>3</v>
      </c>
      <c r="N332" t="str">
        <f>TEXT(Table4[[#This Row],[date/timestamp]], "MMMM")</f>
        <v>March</v>
      </c>
      <c r="O332" t="str">
        <f t="shared" si="29"/>
        <v>Q1</v>
      </c>
    </row>
    <row r="333" spans="1:15" x14ac:dyDescent="0.35">
      <c r="A333" t="s">
        <v>1307</v>
      </c>
      <c r="B333" s="5" t="s">
        <v>5983</v>
      </c>
      <c r="C333" s="5">
        <v>5</v>
      </c>
      <c r="D333" s="9">
        <v>45731.869803240741</v>
      </c>
      <c r="E333" s="6" t="s">
        <v>12</v>
      </c>
      <c r="F333" t="s">
        <v>1308</v>
      </c>
      <c r="G333" t="str">
        <f t="shared" si="25"/>
        <v>Complete</v>
      </c>
      <c r="H333" t="str">
        <f t="shared" si="26"/>
        <v>Valid</v>
      </c>
      <c r="I333" t="str">
        <f t="shared" si="27"/>
        <v>High(4-5)</v>
      </c>
      <c r="J333" t="str">
        <f t="shared" si="28"/>
        <v>AFMPWWTLFRLOCLQFYD2W37CMHS5Q</v>
      </c>
      <c r="K333" t="str">
        <f>IF(COUNTIF(Data_cleaning!$A:$A, A333)&gt;10, "Power User", IF(COUNTIF(Data_cleaning!$A:$A, A333)&gt;5, "Regular User", IF(COUNTIF(Data_cleaning!$A:$A, A333)&gt;1, "Casual User", "One-Time User")))</f>
        <v>One-Time User</v>
      </c>
      <c r="L333">
        <f>YEAR(Table4[[#This Row],[date/timestamp]])</f>
        <v>2025</v>
      </c>
      <c r="M333">
        <f>MONTH(Table4[[#This Row],[date/timestamp]])</f>
        <v>3</v>
      </c>
      <c r="N333" t="str">
        <f>TEXT(Table4[[#This Row],[date/timestamp]], "MMMM")</f>
        <v>March</v>
      </c>
      <c r="O333" t="str">
        <f t="shared" si="29"/>
        <v>Q1</v>
      </c>
    </row>
    <row r="334" spans="1:15" x14ac:dyDescent="0.35">
      <c r="A334" t="s">
        <v>1311</v>
      </c>
      <c r="B334" s="3" t="s">
        <v>5984</v>
      </c>
      <c r="C334" s="3">
        <v>4</v>
      </c>
      <c r="D334" s="8">
        <v>45731.947870370372</v>
      </c>
      <c r="E334" s="4" t="s">
        <v>12</v>
      </c>
      <c r="F334" t="s">
        <v>1312</v>
      </c>
      <c r="G334" t="str">
        <f t="shared" si="25"/>
        <v>Complete</v>
      </c>
      <c r="H334" t="str">
        <f t="shared" si="26"/>
        <v>Valid</v>
      </c>
      <c r="I334" t="str">
        <f t="shared" si="27"/>
        <v>High(4-5)</v>
      </c>
      <c r="J334" t="str">
        <f t="shared" si="28"/>
        <v>AGP6ZWDYEFINWQJNOWB4QSVUFX6A</v>
      </c>
      <c r="K334" t="str">
        <f>IF(COUNTIF(Data_cleaning!$A:$A, A334)&gt;10, "Power User", IF(COUNTIF(Data_cleaning!$A:$A, A334)&gt;5, "Regular User", IF(COUNTIF(Data_cleaning!$A:$A, A334)&gt;1, "Casual User", "One-Time User")))</f>
        <v>One-Time User</v>
      </c>
      <c r="L334">
        <f>YEAR(Table4[[#This Row],[date/timestamp]])</f>
        <v>2025</v>
      </c>
      <c r="M334">
        <f>MONTH(Table4[[#This Row],[date/timestamp]])</f>
        <v>3</v>
      </c>
      <c r="N334" t="str">
        <f>TEXT(Table4[[#This Row],[date/timestamp]], "MMMM")</f>
        <v>March</v>
      </c>
      <c r="O334" t="str">
        <f t="shared" si="29"/>
        <v>Q1</v>
      </c>
    </row>
    <row r="335" spans="1:15" x14ac:dyDescent="0.35">
      <c r="A335" t="s">
        <v>1315</v>
      </c>
      <c r="B335" s="5" t="s">
        <v>5985</v>
      </c>
      <c r="C335" s="5">
        <v>5</v>
      </c>
      <c r="D335" s="9">
        <v>45732.025717592594</v>
      </c>
      <c r="E335" s="6" t="s">
        <v>12</v>
      </c>
      <c r="F335" t="s">
        <v>1316</v>
      </c>
      <c r="G335" t="str">
        <f t="shared" si="25"/>
        <v>Complete</v>
      </c>
      <c r="H335" t="str">
        <f t="shared" si="26"/>
        <v>Valid</v>
      </c>
      <c r="I335" t="str">
        <f t="shared" si="27"/>
        <v>High(4-5)</v>
      </c>
      <c r="J335" t="str">
        <f t="shared" si="28"/>
        <v>AGQAWQLFS4GI2MR4BJOFGRGL2BIQ</v>
      </c>
      <c r="K335" t="str">
        <f>IF(COUNTIF(Data_cleaning!$A:$A, A335)&gt;10, "Power User", IF(COUNTIF(Data_cleaning!$A:$A, A335)&gt;5, "Regular User", IF(COUNTIF(Data_cleaning!$A:$A, A335)&gt;1, "Casual User", "One-Time User")))</f>
        <v>One-Time User</v>
      </c>
      <c r="L335">
        <f>YEAR(Table4[[#This Row],[date/timestamp]])</f>
        <v>2025</v>
      </c>
      <c r="M335">
        <f>MONTH(Table4[[#This Row],[date/timestamp]])</f>
        <v>3</v>
      </c>
      <c r="N335" t="str">
        <f>TEXT(Table4[[#This Row],[date/timestamp]], "MMMM")</f>
        <v>March</v>
      </c>
      <c r="O335" t="str">
        <f t="shared" si="29"/>
        <v>Q1</v>
      </c>
    </row>
    <row r="336" spans="1:15" x14ac:dyDescent="0.35">
      <c r="A336" t="s">
        <v>1319</v>
      </c>
      <c r="B336" s="3" t="s">
        <v>5986</v>
      </c>
      <c r="C336" s="3">
        <v>5</v>
      </c>
      <c r="D336" s="8">
        <v>45732.198946759258</v>
      </c>
      <c r="E336" s="4" t="s">
        <v>12</v>
      </c>
      <c r="F336" t="s">
        <v>1320</v>
      </c>
      <c r="G336" t="str">
        <f t="shared" si="25"/>
        <v>Complete</v>
      </c>
      <c r="H336" t="str">
        <f t="shared" si="26"/>
        <v>Valid</v>
      </c>
      <c r="I336" t="str">
        <f t="shared" si="27"/>
        <v>High(4-5)</v>
      </c>
      <c r="J336" t="str">
        <f t="shared" si="28"/>
        <v>AFYITVEQ5ZFTXZEVVK3F72H6HJJQ</v>
      </c>
      <c r="K336" t="str">
        <f>IF(COUNTIF(Data_cleaning!$A:$A, A336)&gt;10, "Power User", IF(COUNTIF(Data_cleaning!$A:$A, A336)&gt;5, "Regular User", IF(COUNTIF(Data_cleaning!$A:$A, A336)&gt;1, "Casual User", "One-Time User")))</f>
        <v>One-Time User</v>
      </c>
      <c r="L336">
        <f>YEAR(Table4[[#This Row],[date/timestamp]])</f>
        <v>2025</v>
      </c>
      <c r="M336">
        <f>MONTH(Table4[[#This Row],[date/timestamp]])</f>
        <v>3</v>
      </c>
      <c r="N336" t="str">
        <f>TEXT(Table4[[#This Row],[date/timestamp]], "MMMM")</f>
        <v>March</v>
      </c>
      <c r="O336" t="str">
        <f t="shared" si="29"/>
        <v>Q1</v>
      </c>
    </row>
    <row r="337" spans="1:15" x14ac:dyDescent="0.35">
      <c r="A337" t="s">
        <v>1322</v>
      </c>
      <c r="B337" s="5" t="s">
        <v>5987</v>
      </c>
      <c r="C337" s="5">
        <v>5</v>
      </c>
      <c r="D337" s="9">
        <v>45732.387129629627</v>
      </c>
      <c r="E337" s="6" t="s">
        <v>12</v>
      </c>
      <c r="F337" t="s">
        <v>1323</v>
      </c>
      <c r="G337" t="str">
        <f t="shared" si="25"/>
        <v>Complete</v>
      </c>
      <c r="H337" t="str">
        <f t="shared" si="26"/>
        <v>Valid</v>
      </c>
      <c r="I337" t="str">
        <f t="shared" si="27"/>
        <v>High(4-5)</v>
      </c>
      <c r="J337" t="str">
        <f t="shared" si="28"/>
        <v>AGWN53WGDT4UIXYJW36VPTWK4O4A</v>
      </c>
      <c r="K337" t="str">
        <f>IF(COUNTIF(Data_cleaning!$A:$A, A337)&gt;10, "Power User", IF(COUNTIF(Data_cleaning!$A:$A, A337)&gt;5, "Regular User", IF(COUNTIF(Data_cleaning!$A:$A, A337)&gt;1, "Casual User", "One-Time User")))</f>
        <v>One-Time User</v>
      </c>
      <c r="L337">
        <f>YEAR(Table4[[#This Row],[date/timestamp]])</f>
        <v>2025</v>
      </c>
      <c r="M337">
        <f>MONTH(Table4[[#This Row],[date/timestamp]])</f>
        <v>3</v>
      </c>
      <c r="N337" t="str">
        <f>TEXT(Table4[[#This Row],[date/timestamp]], "MMMM")</f>
        <v>March</v>
      </c>
      <c r="O337" t="str">
        <f t="shared" si="29"/>
        <v>Q1</v>
      </c>
    </row>
    <row r="338" spans="1:15" x14ac:dyDescent="0.35">
      <c r="A338" t="s">
        <v>1326</v>
      </c>
      <c r="B338" s="3" t="s">
        <v>5988</v>
      </c>
      <c r="C338" s="3">
        <v>5</v>
      </c>
      <c r="D338" s="8">
        <v>45732.4062037037</v>
      </c>
      <c r="E338" s="4" t="s">
        <v>12</v>
      </c>
      <c r="F338" t="s">
        <v>1327</v>
      </c>
      <c r="G338" t="str">
        <f t="shared" si="25"/>
        <v>Complete</v>
      </c>
      <c r="H338" t="str">
        <f t="shared" si="26"/>
        <v>Valid</v>
      </c>
      <c r="I338" t="str">
        <f t="shared" si="27"/>
        <v>High(4-5)</v>
      </c>
      <c r="J338" t="str">
        <f t="shared" si="28"/>
        <v>AEHYZYEPKCM77FJCJ3DYCMHLKNCQ</v>
      </c>
      <c r="K338" t="str">
        <f>IF(COUNTIF(Data_cleaning!$A:$A, A338)&gt;10, "Power User", IF(COUNTIF(Data_cleaning!$A:$A, A338)&gt;5, "Regular User", IF(COUNTIF(Data_cleaning!$A:$A, A338)&gt;1, "Casual User", "One-Time User")))</f>
        <v>One-Time User</v>
      </c>
      <c r="L338">
        <f>YEAR(Table4[[#This Row],[date/timestamp]])</f>
        <v>2025</v>
      </c>
      <c r="M338">
        <f>MONTH(Table4[[#This Row],[date/timestamp]])</f>
        <v>3</v>
      </c>
      <c r="N338" t="str">
        <f>TEXT(Table4[[#This Row],[date/timestamp]], "MMMM")</f>
        <v>March</v>
      </c>
      <c r="O338" t="str">
        <f t="shared" si="29"/>
        <v>Q1</v>
      </c>
    </row>
    <row r="339" spans="1:15" x14ac:dyDescent="0.35">
      <c r="A339" t="s">
        <v>1330</v>
      </c>
      <c r="B339" s="5" t="s">
        <v>5989</v>
      </c>
      <c r="C339" s="5">
        <v>4</v>
      </c>
      <c r="D339" s="9">
        <v>45732.503298611111</v>
      </c>
      <c r="E339" s="6" t="s">
        <v>12</v>
      </c>
      <c r="F339" t="s">
        <v>1331</v>
      </c>
      <c r="G339" t="str">
        <f t="shared" si="25"/>
        <v>Complete</v>
      </c>
      <c r="H339" t="str">
        <f t="shared" si="26"/>
        <v>Valid</v>
      </c>
      <c r="I339" t="str">
        <f t="shared" si="27"/>
        <v>High(4-5)</v>
      </c>
      <c r="J339" t="str">
        <f t="shared" si="28"/>
        <v>AHKP3GEX4GGEDUXBQSYN4RGHRZHQ</v>
      </c>
      <c r="K339" t="str">
        <f>IF(COUNTIF(Data_cleaning!$A:$A, A339)&gt;10, "Power User", IF(COUNTIF(Data_cleaning!$A:$A, A339)&gt;5, "Regular User", IF(COUNTIF(Data_cleaning!$A:$A, A339)&gt;1, "Casual User", "One-Time User")))</f>
        <v>One-Time User</v>
      </c>
      <c r="L339">
        <f>YEAR(Table4[[#This Row],[date/timestamp]])</f>
        <v>2025</v>
      </c>
      <c r="M339">
        <f>MONTH(Table4[[#This Row],[date/timestamp]])</f>
        <v>3</v>
      </c>
      <c r="N339" t="str">
        <f>TEXT(Table4[[#This Row],[date/timestamp]], "MMMM")</f>
        <v>March</v>
      </c>
      <c r="O339" t="str">
        <f t="shared" si="29"/>
        <v>Q1</v>
      </c>
    </row>
    <row r="340" spans="1:15" x14ac:dyDescent="0.35">
      <c r="A340" t="s">
        <v>1334</v>
      </c>
      <c r="B340" s="3" t="s">
        <v>5990</v>
      </c>
      <c r="C340" s="3">
        <v>4</v>
      </c>
      <c r="D340" s="8">
        <v>45732.677476851852</v>
      </c>
      <c r="E340" s="4" t="s">
        <v>12</v>
      </c>
      <c r="F340" t="s">
        <v>1335</v>
      </c>
      <c r="G340" t="str">
        <f t="shared" si="25"/>
        <v>Complete</v>
      </c>
      <c r="H340" t="str">
        <f t="shared" si="26"/>
        <v>Valid</v>
      </c>
      <c r="I340" t="str">
        <f t="shared" si="27"/>
        <v>High(4-5)</v>
      </c>
      <c r="J340" t="str">
        <f t="shared" si="28"/>
        <v>AGPFABWYSHUVZXTGUQIXQI5TFYTQ</v>
      </c>
      <c r="K340" t="str">
        <f>IF(COUNTIF(Data_cleaning!$A:$A, A340)&gt;10, "Power User", IF(COUNTIF(Data_cleaning!$A:$A, A340)&gt;5, "Regular User", IF(COUNTIF(Data_cleaning!$A:$A, A340)&gt;1, "Casual User", "One-Time User")))</f>
        <v>One-Time User</v>
      </c>
      <c r="L340">
        <f>YEAR(Table4[[#This Row],[date/timestamp]])</f>
        <v>2025</v>
      </c>
      <c r="M340">
        <f>MONTH(Table4[[#This Row],[date/timestamp]])</f>
        <v>3</v>
      </c>
      <c r="N340" t="str">
        <f>TEXT(Table4[[#This Row],[date/timestamp]], "MMMM")</f>
        <v>March</v>
      </c>
      <c r="O340" t="str">
        <f t="shared" si="29"/>
        <v>Q1</v>
      </c>
    </row>
    <row r="341" spans="1:15" x14ac:dyDescent="0.35">
      <c r="A341" t="s">
        <v>1338</v>
      </c>
      <c r="B341" s="5" t="s">
        <v>5991</v>
      </c>
      <c r="C341" s="5">
        <v>5</v>
      </c>
      <c r="D341" s="9">
        <v>45732.792314814818</v>
      </c>
      <c r="E341" s="6" t="s">
        <v>12</v>
      </c>
      <c r="F341" t="s">
        <v>1339</v>
      </c>
      <c r="G341" t="str">
        <f t="shared" si="25"/>
        <v>Complete</v>
      </c>
      <c r="H341" t="str">
        <f t="shared" si="26"/>
        <v>Valid</v>
      </c>
      <c r="I341" t="str">
        <f t="shared" si="27"/>
        <v>High(4-5)</v>
      </c>
      <c r="J341" t="str">
        <f t="shared" si="28"/>
        <v>AHA3QYACTWTTBRN3YZ3A54T2PD5A</v>
      </c>
      <c r="K341" t="str">
        <f>IF(COUNTIF(Data_cleaning!$A:$A, A341)&gt;10, "Power User", IF(COUNTIF(Data_cleaning!$A:$A, A341)&gt;5, "Regular User", IF(COUNTIF(Data_cleaning!$A:$A, A341)&gt;1, "Casual User", "One-Time User")))</f>
        <v>One-Time User</v>
      </c>
      <c r="L341">
        <f>YEAR(Table4[[#This Row],[date/timestamp]])</f>
        <v>2025</v>
      </c>
      <c r="M341">
        <f>MONTH(Table4[[#This Row],[date/timestamp]])</f>
        <v>3</v>
      </c>
      <c r="N341" t="str">
        <f>TEXT(Table4[[#This Row],[date/timestamp]], "MMMM")</f>
        <v>March</v>
      </c>
      <c r="O341" t="str">
        <f t="shared" si="29"/>
        <v>Q1</v>
      </c>
    </row>
    <row r="342" spans="1:15" x14ac:dyDescent="0.35">
      <c r="A342" t="s">
        <v>1342</v>
      </c>
      <c r="B342" s="3" t="s">
        <v>5992</v>
      </c>
      <c r="C342" s="3">
        <v>4</v>
      </c>
      <c r="D342" s="8">
        <v>45733.004166666666</v>
      </c>
      <c r="E342" s="4" t="s">
        <v>12</v>
      </c>
      <c r="F342" t="s">
        <v>1343</v>
      </c>
      <c r="G342" t="str">
        <f t="shared" si="25"/>
        <v>Complete</v>
      </c>
      <c r="H342" t="str">
        <f t="shared" si="26"/>
        <v>Valid</v>
      </c>
      <c r="I342" t="str">
        <f t="shared" si="27"/>
        <v>High(4-5)</v>
      </c>
      <c r="J342" t="str">
        <f t="shared" si="28"/>
        <v>AH7JI3WDC4YE6TPP35FRUXCIIDLQ</v>
      </c>
      <c r="K342" t="str">
        <f>IF(COUNTIF(Data_cleaning!$A:$A, A342)&gt;10, "Power User", IF(COUNTIF(Data_cleaning!$A:$A, A342)&gt;5, "Regular User", IF(COUNTIF(Data_cleaning!$A:$A, A342)&gt;1, "Casual User", "One-Time User")))</f>
        <v>One-Time User</v>
      </c>
      <c r="L342">
        <f>YEAR(Table4[[#This Row],[date/timestamp]])</f>
        <v>2025</v>
      </c>
      <c r="M342">
        <f>MONTH(Table4[[#This Row],[date/timestamp]])</f>
        <v>3</v>
      </c>
      <c r="N342" t="str">
        <f>TEXT(Table4[[#This Row],[date/timestamp]], "MMMM")</f>
        <v>March</v>
      </c>
      <c r="O342" t="str">
        <f t="shared" si="29"/>
        <v>Q1</v>
      </c>
    </row>
    <row r="343" spans="1:15" x14ac:dyDescent="0.35">
      <c r="A343" t="s">
        <v>1346</v>
      </c>
      <c r="B343" s="5" t="s">
        <v>5993</v>
      </c>
      <c r="C343" s="5">
        <v>5</v>
      </c>
      <c r="D343" s="9">
        <v>45733.387789351851</v>
      </c>
      <c r="E343" s="6" t="s">
        <v>12</v>
      </c>
      <c r="F343" t="s">
        <v>1347</v>
      </c>
      <c r="G343" t="str">
        <f t="shared" si="25"/>
        <v>Complete</v>
      </c>
      <c r="H343" t="str">
        <f t="shared" si="26"/>
        <v>Valid</v>
      </c>
      <c r="I343" t="str">
        <f t="shared" si="27"/>
        <v>High(4-5)</v>
      </c>
      <c r="J343" t="str">
        <f t="shared" si="28"/>
        <v>AGW457JQ2FO6A4DUD5UQV6KJBM4Q</v>
      </c>
      <c r="K343" t="str">
        <f>IF(COUNTIF(Data_cleaning!$A:$A, A343)&gt;10, "Power User", IF(COUNTIF(Data_cleaning!$A:$A, A343)&gt;5, "Regular User", IF(COUNTIF(Data_cleaning!$A:$A, A343)&gt;1, "Casual User", "One-Time User")))</f>
        <v>One-Time User</v>
      </c>
      <c r="L343">
        <f>YEAR(Table4[[#This Row],[date/timestamp]])</f>
        <v>2025</v>
      </c>
      <c r="M343">
        <f>MONTH(Table4[[#This Row],[date/timestamp]])</f>
        <v>3</v>
      </c>
      <c r="N343" t="str">
        <f>TEXT(Table4[[#This Row],[date/timestamp]], "MMMM")</f>
        <v>March</v>
      </c>
      <c r="O343" t="str">
        <f t="shared" si="29"/>
        <v>Q1</v>
      </c>
    </row>
    <row r="344" spans="1:15" x14ac:dyDescent="0.35">
      <c r="A344" t="s">
        <v>1350</v>
      </c>
      <c r="B344" s="3" t="s">
        <v>5994</v>
      </c>
      <c r="C344" s="3">
        <v>4</v>
      </c>
      <c r="D344" s="8">
        <v>45733.511145833334</v>
      </c>
      <c r="E344" s="4" t="s">
        <v>12</v>
      </c>
      <c r="F344" t="s">
        <v>1351</v>
      </c>
      <c r="G344" t="str">
        <f t="shared" si="25"/>
        <v>Complete</v>
      </c>
      <c r="H344" t="str">
        <f t="shared" si="26"/>
        <v>Valid</v>
      </c>
      <c r="I344" t="str">
        <f t="shared" si="27"/>
        <v>High(4-5)</v>
      </c>
      <c r="J344" t="str">
        <f t="shared" si="28"/>
        <v>AGLXPKFX4B7ORXDCYHKWODF62YIQ</v>
      </c>
      <c r="K344" t="str">
        <f>IF(COUNTIF(Data_cleaning!$A:$A, A344)&gt;10, "Power User", IF(COUNTIF(Data_cleaning!$A:$A, A344)&gt;5, "Regular User", IF(COUNTIF(Data_cleaning!$A:$A, A344)&gt;1, "Casual User", "One-Time User")))</f>
        <v>One-Time User</v>
      </c>
      <c r="L344">
        <f>YEAR(Table4[[#This Row],[date/timestamp]])</f>
        <v>2025</v>
      </c>
      <c r="M344">
        <f>MONTH(Table4[[#This Row],[date/timestamp]])</f>
        <v>3</v>
      </c>
      <c r="N344" t="str">
        <f>TEXT(Table4[[#This Row],[date/timestamp]], "MMMM")</f>
        <v>March</v>
      </c>
      <c r="O344" t="str">
        <f t="shared" si="29"/>
        <v>Q1</v>
      </c>
    </row>
    <row r="345" spans="1:15" x14ac:dyDescent="0.35">
      <c r="A345" t="s">
        <v>839</v>
      </c>
      <c r="B345" s="5" t="s">
        <v>5995</v>
      </c>
      <c r="C345" s="5">
        <v>5</v>
      </c>
      <c r="D345" s="9">
        <v>45734.520844907405</v>
      </c>
      <c r="E345" s="6" t="s">
        <v>12</v>
      </c>
      <c r="F345" t="s">
        <v>568</v>
      </c>
      <c r="G345" t="str">
        <f t="shared" si="25"/>
        <v>Complete</v>
      </c>
      <c r="H345" t="str">
        <f t="shared" si="26"/>
        <v>Valid</v>
      </c>
      <c r="I345" t="str">
        <f t="shared" si="27"/>
        <v>High(4-5)</v>
      </c>
      <c r="J345" t="str">
        <f t="shared" si="28"/>
        <v>AGTSK6Q7WW6L57XNLK74RFMLIMDA</v>
      </c>
      <c r="K345" t="str">
        <f>IF(COUNTIF(Data_cleaning!$A:$A, A345)&gt;10, "Power User", IF(COUNTIF(Data_cleaning!$A:$A, A345)&gt;5, "Regular User", IF(COUNTIF(Data_cleaning!$A:$A, A345)&gt;1, "Casual User", "One-Time User")))</f>
        <v>Casual User</v>
      </c>
      <c r="L345">
        <f>YEAR(Table4[[#This Row],[date/timestamp]])</f>
        <v>2025</v>
      </c>
      <c r="M345">
        <f>MONTH(Table4[[#This Row],[date/timestamp]])</f>
        <v>3</v>
      </c>
      <c r="N345" t="str">
        <f>TEXT(Table4[[#This Row],[date/timestamp]], "MMMM")</f>
        <v>March</v>
      </c>
      <c r="O345" t="str">
        <f t="shared" si="29"/>
        <v>Q1</v>
      </c>
    </row>
    <row r="346" spans="1:15" x14ac:dyDescent="0.35">
      <c r="A346" t="s">
        <v>1354</v>
      </c>
      <c r="B346" s="3" t="s">
        <v>5996</v>
      </c>
      <c r="C346" s="3">
        <v>4</v>
      </c>
      <c r="D346" s="8">
        <v>45734.825358796297</v>
      </c>
      <c r="E346" s="4" t="s">
        <v>12</v>
      </c>
      <c r="F346" t="s">
        <v>1355</v>
      </c>
      <c r="G346" t="str">
        <f t="shared" si="25"/>
        <v>Complete</v>
      </c>
      <c r="H346" t="str">
        <f t="shared" si="26"/>
        <v>Valid</v>
      </c>
      <c r="I346" t="str">
        <f t="shared" si="27"/>
        <v>High(4-5)</v>
      </c>
      <c r="J346" t="str">
        <f t="shared" si="28"/>
        <v>AHVQCOVOEZF5V7GW4UZ3XDM5JOUQ</v>
      </c>
      <c r="K346" t="str">
        <f>IF(COUNTIF(Data_cleaning!$A:$A, A346)&gt;10, "Power User", IF(COUNTIF(Data_cleaning!$A:$A, A346)&gt;5, "Regular User", IF(COUNTIF(Data_cleaning!$A:$A, A346)&gt;1, "Casual User", "One-Time User")))</f>
        <v>One-Time User</v>
      </c>
      <c r="L346">
        <f>YEAR(Table4[[#This Row],[date/timestamp]])</f>
        <v>2025</v>
      </c>
      <c r="M346">
        <f>MONTH(Table4[[#This Row],[date/timestamp]])</f>
        <v>3</v>
      </c>
      <c r="N346" t="str">
        <f>TEXT(Table4[[#This Row],[date/timestamp]], "MMMM")</f>
        <v>March</v>
      </c>
      <c r="O346" t="str">
        <f t="shared" si="29"/>
        <v>Q1</v>
      </c>
    </row>
    <row r="347" spans="1:15" x14ac:dyDescent="0.35">
      <c r="A347" t="s">
        <v>1358</v>
      </c>
      <c r="B347" s="5" t="s">
        <v>5997</v>
      </c>
      <c r="C347" s="5">
        <v>5</v>
      </c>
      <c r="D347" s="9">
        <v>45735.023645833331</v>
      </c>
      <c r="E347" s="6" t="s">
        <v>12</v>
      </c>
      <c r="F347" t="s">
        <v>1359</v>
      </c>
      <c r="G347" t="str">
        <f t="shared" si="25"/>
        <v>Complete</v>
      </c>
      <c r="H347" t="str">
        <f t="shared" si="26"/>
        <v>Valid</v>
      </c>
      <c r="I347" t="str">
        <f t="shared" si="27"/>
        <v>High(4-5)</v>
      </c>
      <c r="J347" t="str">
        <f t="shared" si="28"/>
        <v>AHM2WY3WQQN5M4ULWFK5RQPVBDIQ</v>
      </c>
      <c r="K347" t="str">
        <f>IF(COUNTIF(Data_cleaning!$A:$A, A347)&gt;10, "Power User", IF(COUNTIF(Data_cleaning!$A:$A, A347)&gt;5, "Regular User", IF(COUNTIF(Data_cleaning!$A:$A, A347)&gt;1, "Casual User", "One-Time User")))</f>
        <v>One-Time User</v>
      </c>
      <c r="L347">
        <f>YEAR(Table4[[#This Row],[date/timestamp]])</f>
        <v>2025</v>
      </c>
      <c r="M347">
        <f>MONTH(Table4[[#This Row],[date/timestamp]])</f>
        <v>3</v>
      </c>
      <c r="N347" t="str">
        <f>TEXT(Table4[[#This Row],[date/timestamp]], "MMMM")</f>
        <v>March</v>
      </c>
      <c r="O347" t="str">
        <f t="shared" si="29"/>
        <v>Q1</v>
      </c>
    </row>
    <row r="348" spans="1:15" x14ac:dyDescent="0.35">
      <c r="A348" t="s">
        <v>1362</v>
      </c>
      <c r="B348" s="3" t="s">
        <v>5998</v>
      </c>
      <c r="C348" s="3">
        <v>3</v>
      </c>
      <c r="D348" s="8">
        <v>45735.220879629633</v>
      </c>
      <c r="E348" s="4" t="s">
        <v>12</v>
      </c>
      <c r="F348" t="s">
        <v>1363</v>
      </c>
      <c r="G348" t="str">
        <f t="shared" si="25"/>
        <v>Complete</v>
      </c>
      <c r="H348" t="str">
        <f t="shared" si="26"/>
        <v>Valid</v>
      </c>
      <c r="I348" t="str">
        <f t="shared" si="27"/>
        <v>Medium(3)</v>
      </c>
      <c r="J348" t="str">
        <f t="shared" si="28"/>
        <v>AG6GIVNB5ASPJGDCT5VMAKYV2AFQ</v>
      </c>
      <c r="K348" t="str">
        <f>IF(COUNTIF(Data_cleaning!$A:$A, A348)&gt;10, "Power User", IF(COUNTIF(Data_cleaning!$A:$A, A348)&gt;5, "Regular User", IF(COUNTIF(Data_cleaning!$A:$A, A348)&gt;1, "Casual User", "One-Time User")))</f>
        <v>One-Time User</v>
      </c>
      <c r="L348">
        <f>YEAR(Table4[[#This Row],[date/timestamp]])</f>
        <v>2025</v>
      </c>
      <c r="M348">
        <f>MONTH(Table4[[#This Row],[date/timestamp]])</f>
        <v>3</v>
      </c>
      <c r="N348" t="str">
        <f>TEXT(Table4[[#This Row],[date/timestamp]], "MMMM")</f>
        <v>March</v>
      </c>
      <c r="O348" t="str">
        <f t="shared" si="29"/>
        <v>Q1</v>
      </c>
    </row>
    <row r="349" spans="1:15" x14ac:dyDescent="0.35">
      <c r="A349" t="s">
        <v>1366</v>
      </c>
      <c r="B349" s="5" t="s">
        <v>5999</v>
      </c>
      <c r="C349" s="5">
        <v>5</v>
      </c>
      <c r="D349" s="9">
        <v>45735.249409722222</v>
      </c>
      <c r="E349" s="6" t="s">
        <v>12</v>
      </c>
      <c r="F349" t="s">
        <v>1367</v>
      </c>
      <c r="G349" t="str">
        <f t="shared" si="25"/>
        <v>Complete</v>
      </c>
      <c r="H349" t="str">
        <f t="shared" si="26"/>
        <v>Valid</v>
      </c>
      <c r="I349" t="str">
        <f t="shared" si="27"/>
        <v>High(4-5)</v>
      </c>
      <c r="J349" t="str">
        <f t="shared" si="28"/>
        <v>AG2PSAL6SAZW7ROGSESUOVVPL45A</v>
      </c>
      <c r="K349" t="str">
        <f>IF(COUNTIF(Data_cleaning!$A:$A, A349)&gt;10, "Power User", IF(COUNTIF(Data_cleaning!$A:$A, A349)&gt;5, "Regular User", IF(COUNTIF(Data_cleaning!$A:$A, A349)&gt;1, "Casual User", "One-Time User")))</f>
        <v>One-Time User</v>
      </c>
      <c r="L349">
        <f>YEAR(Table4[[#This Row],[date/timestamp]])</f>
        <v>2025</v>
      </c>
      <c r="M349">
        <f>MONTH(Table4[[#This Row],[date/timestamp]])</f>
        <v>3</v>
      </c>
      <c r="N349" t="str">
        <f>TEXT(Table4[[#This Row],[date/timestamp]], "MMMM")</f>
        <v>March</v>
      </c>
      <c r="O349" t="str">
        <f t="shared" si="29"/>
        <v>Q1</v>
      </c>
    </row>
    <row r="350" spans="1:15" x14ac:dyDescent="0.35">
      <c r="A350" t="s">
        <v>1370</v>
      </c>
      <c r="B350" s="3" t="s">
        <v>6000</v>
      </c>
      <c r="C350" s="3">
        <v>4</v>
      </c>
      <c r="D350" s="8">
        <v>45735.334386574075</v>
      </c>
      <c r="E350" s="4" t="s">
        <v>12</v>
      </c>
      <c r="F350" t="s">
        <v>1371</v>
      </c>
      <c r="G350" t="str">
        <f t="shared" si="25"/>
        <v>Complete</v>
      </c>
      <c r="H350" t="str">
        <f t="shared" si="26"/>
        <v>Valid</v>
      </c>
      <c r="I350" t="str">
        <f t="shared" si="27"/>
        <v>High(4-5)</v>
      </c>
      <c r="J350" t="str">
        <f t="shared" si="28"/>
        <v>AG6WYBTUEMABRN3AWV5FFZI57AWA</v>
      </c>
      <c r="K350" t="str">
        <f>IF(COUNTIF(Data_cleaning!$A:$A, A350)&gt;10, "Power User", IF(COUNTIF(Data_cleaning!$A:$A, A350)&gt;5, "Regular User", IF(COUNTIF(Data_cleaning!$A:$A, A350)&gt;1, "Casual User", "One-Time User")))</f>
        <v>One-Time User</v>
      </c>
      <c r="L350">
        <f>YEAR(Table4[[#This Row],[date/timestamp]])</f>
        <v>2025</v>
      </c>
      <c r="M350">
        <f>MONTH(Table4[[#This Row],[date/timestamp]])</f>
        <v>3</v>
      </c>
      <c r="N350" t="str">
        <f>TEXT(Table4[[#This Row],[date/timestamp]], "MMMM")</f>
        <v>March</v>
      </c>
      <c r="O350" t="str">
        <f t="shared" si="29"/>
        <v>Q1</v>
      </c>
    </row>
    <row r="351" spans="1:15" x14ac:dyDescent="0.35">
      <c r="A351" t="s">
        <v>1374</v>
      </c>
      <c r="B351" s="5" t="s">
        <v>6001</v>
      </c>
      <c r="C351" s="5">
        <v>5</v>
      </c>
      <c r="D351" s="9">
        <v>45735.368206018517</v>
      </c>
      <c r="E351" s="6" t="s">
        <v>12</v>
      </c>
      <c r="F351" t="s">
        <v>1375</v>
      </c>
      <c r="G351" t="str">
        <f t="shared" si="25"/>
        <v>Complete</v>
      </c>
      <c r="H351" t="str">
        <f t="shared" si="26"/>
        <v>Valid</v>
      </c>
      <c r="I351" t="str">
        <f t="shared" si="27"/>
        <v>High(4-5)</v>
      </c>
      <c r="J351" t="str">
        <f t="shared" si="28"/>
        <v>AG2KPK2XSKKA47VYIZIEWBNNYUTQ</v>
      </c>
      <c r="K351" t="str">
        <f>IF(COUNTIF(Data_cleaning!$A:$A, A351)&gt;10, "Power User", IF(COUNTIF(Data_cleaning!$A:$A, A351)&gt;5, "Regular User", IF(COUNTIF(Data_cleaning!$A:$A, A351)&gt;1, "Casual User", "One-Time User")))</f>
        <v>One-Time User</v>
      </c>
      <c r="L351">
        <f>YEAR(Table4[[#This Row],[date/timestamp]])</f>
        <v>2025</v>
      </c>
      <c r="M351">
        <f>MONTH(Table4[[#This Row],[date/timestamp]])</f>
        <v>3</v>
      </c>
      <c r="N351" t="str">
        <f>TEXT(Table4[[#This Row],[date/timestamp]], "MMMM")</f>
        <v>March</v>
      </c>
      <c r="O351" t="str">
        <f t="shared" si="29"/>
        <v>Q1</v>
      </c>
    </row>
    <row r="352" spans="1:15" x14ac:dyDescent="0.35">
      <c r="A352" t="s">
        <v>1378</v>
      </c>
      <c r="B352" s="3" t="s">
        <v>6002</v>
      </c>
      <c r="C352" s="3">
        <v>5</v>
      </c>
      <c r="D352" s="8">
        <v>45735.424004629633</v>
      </c>
      <c r="E352" s="4" t="s">
        <v>1381</v>
      </c>
      <c r="F352" t="s">
        <v>1379</v>
      </c>
      <c r="G352" t="str">
        <f t="shared" si="25"/>
        <v>Complete</v>
      </c>
      <c r="H352" t="str">
        <f t="shared" si="26"/>
        <v>Valid</v>
      </c>
      <c r="I352" t="str">
        <f t="shared" si="27"/>
        <v>High(4-5)</v>
      </c>
      <c r="J352" t="str">
        <f t="shared" si="28"/>
        <v>AGPC7DLIA2OVOO3JPU3D76YOU2BQ</v>
      </c>
      <c r="K352" t="str">
        <f>IF(COUNTIF(Data_cleaning!$A:$A, A352)&gt;10, "Power User", IF(COUNTIF(Data_cleaning!$A:$A, A352)&gt;5, "Regular User", IF(COUNTIF(Data_cleaning!$A:$A, A352)&gt;1, "Casual User", "One-Time User")))</f>
        <v>One-Time User</v>
      </c>
      <c r="L352">
        <f>YEAR(Table4[[#This Row],[date/timestamp]])</f>
        <v>2025</v>
      </c>
      <c r="M352">
        <f>MONTH(Table4[[#This Row],[date/timestamp]])</f>
        <v>3</v>
      </c>
      <c r="N352" t="str">
        <f>TEXT(Table4[[#This Row],[date/timestamp]], "MMMM")</f>
        <v>March</v>
      </c>
      <c r="O352" t="str">
        <f t="shared" si="29"/>
        <v>Q1</v>
      </c>
    </row>
    <row r="353" spans="1:15" x14ac:dyDescent="0.35">
      <c r="A353" t="s">
        <v>1383</v>
      </c>
      <c r="B353" s="5" t="s">
        <v>6003</v>
      </c>
      <c r="C353" s="5">
        <v>5</v>
      </c>
      <c r="D353" s="9">
        <v>45735.506388888891</v>
      </c>
      <c r="E353" s="6" t="s">
        <v>1381</v>
      </c>
      <c r="F353" t="s">
        <v>1384</v>
      </c>
      <c r="G353" t="str">
        <f t="shared" si="25"/>
        <v>Complete</v>
      </c>
      <c r="H353" t="str">
        <f t="shared" si="26"/>
        <v>Valid</v>
      </c>
      <c r="I353" t="str">
        <f t="shared" si="27"/>
        <v>High(4-5)</v>
      </c>
      <c r="J353" t="str">
        <f t="shared" si="28"/>
        <v>AHODT2MMQROSFPHOJT5OL2EUHT6A</v>
      </c>
      <c r="K353" t="str">
        <f>IF(COUNTIF(Data_cleaning!$A:$A, A353)&gt;10, "Power User", IF(COUNTIF(Data_cleaning!$A:$A, A353)&gt;5, "Regular User", IF(COUNTIF(Data_cleaning!$A:$A, A353)&gt;1, "Casual User", "One-Time User")))</f>
        <v>One-Time User</v>
      </c>
      <c r="L353">
        <f>YEAR(Table4[[#This Row],[date/timestamp]])</f>
        <v>2025</v>
      </c>
      <c r="M353">
        <f>MONTH(Table4[[#This Row],[date/timestamp]])</f>
        <v>3</v>
      </c>
      <c r="N353" t="str">
        <f>TEXT(Table4[[#This Row],[date/timestamp]], "MMMM")</f>
        <v>March</v>
      </c>
      <c r="O353" t="str">
        <f t="shared" si="29"/>
        <v>Q1</v>
      </c>
    </row>
    <row r="354" spans="1:15" x14ac:dyDescent="0.35">
      <c r="A354" t="s">
        <v>1387</v>
      </c>
      <c r="B354" s="3" t="s">
        <v>6004</v>
      </c>
      <c r="C354" s="3">
        <v>5</v>
      </c>
      <c r="D354" s="8">
        <v>45735.98096064815</v>
      </c>
      <c r="E354" s="4" t="s">
        <v>1381</v>
      </c>
      <c r="F354" t="s">
        <v>1388</v>
      </c>
      <c r="G354" t="str">
        <f t="shared" si="25"/>
        <v>Complete</v>
      </c>
      <c r="H354" t="str">
        <f t="shared" si="26"/>
        <v>Valid</v>
      </c>
      <c r="I354" t="str">
        <f t="shared" si="27"/>
        <v>High(4-5)</v>
      </c>
      <c r="J354" t="str">
        <f t="shared" si="28"/>
        <v>AH5FFZK7D4B23U6RHZ6EEDTKL64A</v>
      </c>
      <c r="K354" t="str">
        <f>IF(COUNTIF(Data_cleaning!$A:$A, A354)&gt;10, "Power User", IF(COUNTIF(Data_cleaning!$A:$A, A354)&gt;5, "Regular User", IF(COUNTIF(Data_cleaning!$A:$A, A354)&gt;1, "Casual User", "One-Time User")))</f>
        <v>One-Time User</v>
      </c>
      <c r="L354">
        <f>YEAR(Table4[[#This Row],[date/timestamp]])</f>
        <v>2025</v>
      </c>
      <c r="M354">
        <f>MONTH(Table4[[#This Row],[date/timestamp]])</f>
        <v>3</v>
      </c>
      <c r="N354" t="str">
        <f>TEXT(Table4[[#This Row],[date/timestamp]], "MMMM")</f>
        <v>March</v>
      </c>
      <c r="O354" t="str">
        <f t="shared" si="29"/>
        <v>Q1</v>
      </c>
    </row>
    <row r="355" spans="1:15" x14ac:dyDescent="0.35">
      <c r="A355" t="s">
        <v>1391</v>
      </c>
      <c r="B355" s="5" t="s">
        <v>6005</v>
      </c>
      <c r="C355" s="5">
        <v>4</v>
      </c>
      <c r="D355" s="9">
        <v>45736.119317129633</v>
      </c>
      <c r="E355" s="6" t="s">
        <v>1381</v>
      </c>
      <c r="F355" t="s">
        <v>1392</v>
      </c>
      <c r="G355" t="str">
        <f t="shared" si="25"/>
        <v>Complete</v>
      </c>
      <c r="H355" t="str">
        <f t="shared" si="26"/>
        <v>Valid</v>
      </c>
      <c r="I355" t="str">
        <f t="shared" si="27"/>
        <v>High(4-5)</v>
      </c>
      <c r="J355" t="str">
        <f t="shared" si="28"/>
        <v>AGVFVU6DGE3VORHS6QHCJA7XBWEA</v>
      </c>
      <c r="K355" t="str">
        <f>IF(COUNTIF(Data_cleaning!$A:$A, A355)&gt;10, "Power User", IF(COUNTIF(Data_cleaning!$A:$A, A355)&gt;5, "Regular User", IF(COUNTIF(Data_cleaning!$A:$A, A355)&gt;1, "Casual User", "One-Time User")))</f>
        <v>One-Time User</v>
      </c>
      <c r="L355">
        <f>YEAR(Table4[[#This Row],[date/timestamp]])</f>
        <v>2025</v>
      </c>
      <c r="M355">
        <f>MONTH(Table4[[#This Row],[date/timestamp]])</f>
        <v>3</v>
      </c>
      <c r="N355" t="str">
        <f>TEXT(Table4[[#This Row],[date/timestamp]], "MMMM")</f>
        <v>March</v>
      </c>
      <c r="O355" t="str">
        <f t="shared" si="29"/>
        <v>Q1</v>
      </c>
    </row>
    <row r="356" spans="1:15" x14ac:dyDescent="0.35">
      <c r="A356" t="s">
        <v>1395</v>
      </c>
      <c r="B356" s="3" t="s">
        <v>6006</v>
      </c>
      <c r="C356" s="3">
        <v>5</v>
      </c>
      <c r="D356" s="8">
        <v>45737.054178240738</v>
      </c>
      <c r="E356" s="4" t="s">
        <v>1381</v>
      </c>
      <c r="F356" t="s">
        <v>1396</v>
      </c>
      <c r="G356" t="str">
        <f t="shared" si="25"/>
        <v>Complete</v>
      </c>
      <c r="H356" t="str">
        <f t="shared" si="26"/>
        <v>Valid</v>
      </c>
      <c r="I356" t="str">
        <f t="shared" si="27"/>
        <v>High(4-5)</v>
      </c>
      <c r="J356" t="str">
        <f t="shared" si="28"/>
        <v>AHLKO4VTLV4RR7DRBVXHEJIH66FA</v>
      </c>
      <c r="K356" t="str">
        <f>IF(COUNTIF(Data_cleaning!$A:$A, A356)&gt;10, "Power User", IF(COUNTIF(Data_cleaning!$A:$A, A356)&gt;5, "Regular User", IF(COUNTIF(Data_cleaning!$A:$A, A356)&gt;1, "Casual User", "One-Time User")))</f>
        <v>One-Time User</v>
      </c>
      <c r="L356">
        <f>YEAR(Table4[[#This Row],[date/timestamp]])</f>
        <v>2025</v>
      </c>
      <c r="M356">
        <f>MONTH(Table4[[#This Row],[date/timestamp]])</f>
        <v>3</v>
      </c>
      <c r="N356" t="str">
        <f>TEXT(Table4[[#This Row],[date/timestamp]], "MMMM")</f>
        <v>March</v>
      </c>
      <c r="O356" t="str">
        <f t="shared" si="29"/>
        <v>Q1</v>
      </c>
    </row>
    <row r="357" spans="1:15" x14ac:dyDescent="0.35">
      <c r="A357" t="s">
        <v>1399</v>
      </c>
      <c r="B357" s="5" t="s">
        <v>6007</v>
      </c>
      <c r="C357" s="5">
        <v>5</v>
      </c>
      <c r="D357" s="9">
        <v>45737.069351851853</v>
      </c>
      <c r="E357" s="6" t="s">
        <v>1381</v>
      </c>
      <c r="F357" t="s">
        <v>1400</v>
      </c>
      <c r="G357" t="str">
        <f t="shared" si="25"/>
        <v>Complete</v>
      </c>
      <c r="H357" t="str">
        <f t="shared" si="26"/>
        <v>Valid</v>
      </c>
      <c r="I357" t="str">
        <f t="shared" si="27"/>
        <v>High(4-5)</v>
      </c>
      <c r="J357" t="str">
        <f t="shared" si="28"/>
        <v>AELCMBMIFJO5AMNRKPGMGUC65A7A</v>
      </c>
      <c r="K357" t="str">
        <f>IF(COUNTIF(Data_cleaning!$A:$A, A357)&gt;10, "Power User", IF(COUNTIF(Data_cleaning!$A:$A, A357)&gt;5, "Regular User", IF(COUNTIF(Data_cleaning!$A:$A, A357)&gt;1, "Casual User", "One-Time User")))</f>
        <v>One-Time User</v>
      </c>
      <c r="L357">
        <f>YEAR(Table4[[#This Row],[date/timestamp]])</f>
        <v>2025</v>
      </c>
      <c r="M357">
        <f>MONTH(Table4[[#This Row],[date/timestamp]])</f>
        <v>3</v>
      </c>
      <c r="N357" t="str">
        <f>TEXT(Table4[[#This Row],[date/timestamp]], "MMMM")</f>
        <v>March</v>
      </c>
      <c r="O357" t="str">
        <f t="shared" si="29"/>
        <v>Q1</v>
      </c>
    </row>
    <row r="358" spans="1:15" x14ac:dyDescent="0.35">
      <c r="A358" t="s">
        <v>1403</v>
      </c>
      <c r="B358" s="3" t="s">
        <v>6008</v>
      </c>
      <c r="C358" s="3">
        <v>5</v>
      </c>
      <c r="D358" s="8">
        <v>45737.32640046296</v>
      </c>
      <c r="E358" s="4" t="s">
        <v>1381</v>
      </c>
      <c r="F358" t="s">
        <v>1404</v>
      </c>
      <c r="G358" t="str">
        <f t="shared" si="25"/>
        <v>Complete</v>
      </c>
      <c r="H358" t="str">
        <f t="shared" si="26"/>
        <v>Valid</v>
      </c>
      <c r="I358" t="str">
        <f t="shared" si="27"/>
        <v>High(4-5)</v>
      </c>
      <c r="J358" t="str">
        <f t="shared" si="28"/>
        <v>AFX7SKM3OZ4DZKJDXVL6DIVDQA2Q</v>
      </c>
      <c r="K358" t="str">
        <f>IF(COUNTIF(Data_cleaning!$A:$A, A358)&gt;10, "Power User", IF(COUNTIF(Data_cleaning!$A:$A, A358)&gt;5, "Regular User", IF(COUNTIF(Data_cleaning!$A:$A, A358)&gt;1, "Casual User", "One-Time User")))</f>
        <v>One-Time User</v>
      </c>
      <c r="L358">
        <f>YEAR(Table4[[#This Row],[date/timestamp]])</f>
        <v>2025</v>
      </c>
      <c r="M358">
        <f>MONTH(Table4[[#This Row],[date/timestamp]])</f>
        <v>3</v>
      </c>
      <c r="N358" t="str">
        <f>TEXT(Table4[[#This Row],[date/timestamp]], "MMMM")</f>
        <v>March</v>
      </c>
      <c r="O358" t="str">
        <f t="shared" si="29"/>
        <v>Q1</v>
      </c>
    </row>
    <row r="359" spans="1:15" x14ac:dyDescent="0.35">
      <c r="A359" t="s">
        <v>1407</v>
      </c>
      <c r="B359" s="5" t="s">
        <v>6009</v>
      </c>
      <c r="C359" s="5">
        <v>4</v>
      </c>
      <c r="D359" s="9">
        <v>45738.326504629629</v>
      </c>
      <c r="E359" s="6" t="s">
        <v>1381</v>
      </c>
      <c r="F359" t="s">
        <v>1408</v>
      </c>
      <c r="G359" t="str">
        <f t="shared" si="25"/>
        <v>Complete</v>
      </c>
      <c r="H359" t="str">
        <f t="shared" si="26"/>
        <v>Valid</v>
      </c>
      <c r="I359" t="str">
        <f t="shared" si="27"/>
        <v>High(4-5)</v>
      </c>
      <c r="J359" t="str">
        <f t="shared" si="28"/>
        <v>AEHFPSJXAKZXQH7BDJ3PNT526DXA</v>
      </c>
      <c r="K359" t="str">
        <f>IF(COUNTIF(Data_cleaning!$A:$A, A359)&gt;10, "Power User", IF(COUNTIF(Data_cleaning!$A:$A, A359)&gt;5, "Regular User", IF(COUNTIF(Data_cleaning!$A:$A, A359)&gt;1, "Casual User", "One-Time User")))</f>
        <v>One-Time User</v>
      </c>
      <c r="L359">
        <f>YEAR(Table4[[#This Row],[date/timestamp]])</f>
        <v>2025</v>
      </c>
      <c r="M359">
        <f>MONTH(Table4[[#This Row],[date/timestamp]])</f>
        <v>3</v>
      </c>
      <c r="N359" t="str">
        <f>TEXT(Table4[[#This Row],[date/timestamp]], "MMMM")</f>
        <v>March</v>
      </c>
      <c r="O359" t="str">
        <f t="shared" si="29"/>
        <v>Q1</v>
      </c>
    </row>
    <row r="360" spans="1:15" x14ac:dyDescent="0.35">
      <c r="A360" t="s">
        <v>1411</v>
      </c>
      <c r="B360" s="3" t="s">
        <v>6010</v>
      </c>
      <c r="C360" s="3">
        <v>5</v>
      </c>
      <c r="D360" s="8">
        <v>45738.696817129632</v>
      </c>
      <c r="E360" s="4" t="s">
        <v>1381</v>
      </c>
      <c r="F360" t="s">
        <v>1412</v>
      </c>
      <c r="G360" t="str">
        <f t="shared" si="25"/>
        <v>Complete</v>
      </c>
      <c r="H360" t="str">
        <f t="shared" si="26"/>
        <v>Valid</v>
      </c>
      <c r="I360" t="str">
        <f t="shared" si="27"/>
        <v>High(4-5)</v>
      </c>
      <c r="J360" t="str">
        <f t="shared" si="28"/>
        <v>AEI7QALYFCCFXJ7MUZENYZMQVOXQ</v>
      </c>
      <c r="K360" t="str">
        <f>IF(COUNTIF(Data_cleaning!$A:$A, A360)&gt;10, "Power User", IF(COUNTIF(Data_cleaning!$A:$A, A360)&gt;5, "Regular User", IF(COUNTIF(Data_cleaning!$A:$A, A360)&gt;1, "Casual User", "One-Time User")))</f>
        <v>One-Time User</v>
      </c>
      <c r="L360">
        <f>YEAR(Table4[[#This Row],[date/timestamp]])</f>
        <v>2025</v>
      </c>
      <c r="M360">
        <f>MONTH(Table4[[#This Row],[date/timestamp]])</f>
        <v>3</v>
      </c>
      <c r="N360" t="str">
        <f>TEXT(Table4[[#This Row],[date/timestamp]], "MMMM")</f>
        <v>March</v>
      </c>
      <c r="O360" t="str">
        <f t="shared" si="29"/>
        <v>Q1</v>
      </c>
    </row>
    <row r="361" spans="1:15" x14ac:dyDescent="0.35">
      <c r="A361" t="s">
        <v>1415</v>
      </c>
      <c r="B361" s="5" t="s">
        <v>6011</v>
      </c>
      <c r="C361" s="5">
        <v>5</v>
      </c>
      <c r="D361" s="9">
        <v>45739.36445601852</v>
      </c>
      <c r="E361" s="6" t="s">
        <v>1381</v>
      </c>
      <c r="F361" t="s">
        <v>875</v>
      </c>
      <c r="G361" t="str">
        <f t="shared" si="25"/>
        <v>Complete</v>
      </c>
      <c r="H361" t="str">
        <f t="shared" si="26"/>
        <v>Valid</v>
      </c>
      <c r="I361" t="str">
        <f t="shared" si="27"/>
        <v>High(4-5)</v>
      </c>
      <c r="J361" t="str">
        <f t="shared" si="28"/>
        <v>AG3ZBGQREYUFSQEJRGBGIEL7SWHA</v>
      </c>
      <c r="K361" t="str">
        <f>IF(COUNTIF(Data_cleaning!$A:$A, A361)&gt;10, "Power User", IF(COUNTIF(Data_cleaning!$A:$A, A361)&gt;5, "Regular User", IF(COUNTIF(Data_cleaning!$A:$A, A361)&gt;1, "Casual User", "One-Time User")))</f>
        <v>One-Time User</v>
      </c>
      <c r="L361">
        <f>YEAR(Table4[[#This Row],[date/timestamp]])</f>
        <v>2025</v>
      </c>
      <c r="M361">
        <f>MONTH(Table4[[#This Row],[date/timestamp]])</f>
        <v>3</v>
      </c>
      <c r="N361" t="str">
        <f>TEXT(Table4[[#This Row],[date/timestamp]], "MMMM")</f>
        <v>March</v>
      </c>
      <c r="O361" t="str">
        <f t="shared" si="29"/>
        <v>Q1</v>
      </c>
    </row>
    <row r="362" spans="1:15" x14ac:dyDescent="0.35">
      <c r="A362" t="s">
        <v>1418</v>
      </c>
      <c r="B362" s="3" t="s">
        <v>6012</v>
      </c>
      <c r="C362" s="3">
        <v>4</v>
      </c>
      <c r="D362" s="8">
        <v>45739.585625</v>
      </c>
      <c r="E362" s="4" t="s">
        <v>1381</v>
      </c>
      <c r="F362" t="s">
        <v>1419</v>
      </c>
      <c r="G362" t="str">
        <f t="shared" si="25"/>
        <v>Complete</v>
      </c>
      <c r="H362" t="str">
        <f t="shared" si="26"/>
        <v>Valid</v>
      </c>
      <c r="I362" t="str">
        <f t="shared" si="27"/>
        <v>High(4-5)</v>
      </c>
      <c r="J362" t="str">
        <f t="shared" si="28"/>
        <v>AFTEOBULR6RCT22LG4WNZ2L7G23A</v>
      </c>
      <c r="K362" t="str">
        <f>IF(COUNTIF(Data_cleaning!$A:$A, A362)&gt;10, "Power User", IF(COUNTIF(Data_cleaning!$A:$A, A362)&gt;5, "Regular User", IF(COUNTIF(Data_cleaning!$A:$A, A362)&gt;1, "Casual User", "One-Time User")))</f>
        <v>One-Time User</v>
      </c>
      <c r="L362">
        <f>YEAR(Table4[[#This Row],[date/timestamp]])</f>
        <v>2025</v>
      </c>
      <c r="M362">
        <f>MONTH(Table4[[#This Row],[date/timestamp]])</f>
        <v>3</v>
      </c>
      <c r="N362" t="str">
        <f>TEXT(Table4[[#This Row],[date/timestamp]], "MMMM")</f>
        <v>March</v>
      </c>
      <c r="O362" t="str">
        <f t="shared" si="29"/>
        <v>Q1</v>
      </c>
    </row>
    <row r="363" spans="1:15" x14ac:dyDescent="0.35">
      <c r="A363" t="s">
        <v>1422</v>
      </c>
      <c r="B363" s="5" t="s">
        <v>6013</v>
      </c>
      <c r="C363" s="5">
        <v>5</v>
      </c>
      <c r="D363" s="9">
        <v>45739.626851851855</v>
      </c>
      <c r="E363" s="6" t="s">
        <v>1381</v>
      </c>
      <c r="F363" t="s">
        <v>1423</v>
      </c>
      <c r="G363" t="str">
        <f t="shared" si="25"/>
        <v>Complete</v>
      </c>
      <c r="H363" t="str">
        <f t="shared" si="26"/>
        <v>Valid</v>
      </c>
      <c r="I363" t="str">
        <f t="shared" si="27"/>
        <v>High(4-5)</v>
      </c>
      <c r="J363" t="str">
        <f t="shared" si="28"/>
        <v>AE357P6IEWGQ4NJLD7L5M5TZQCMQ</v>
      </c>
      <c r="K363" t="str">
        <f>IF(COUNTIF(Data_cleaning!$A:$A, A363)&gt;10, "Power User", IF(COUNTIF(Data_cleaning!$A:$A, A363)&gt;5, "Regular User", IF(COUNTIF(Data_cleaning!$A:$A, A363)&gt;1, "Casual User", "One-Time User")))</f>
        <v>One-Time User</v>
      </c>
      <c r="L363">
        <f>YEAR(Table4[[#This Row],[date/timestamp]])</f>
        <v>2025</v>
      </c>
      <c r="M363">
        <f>MONTH(Table4[[#This Row],[date/timestamp]])</f>
        <v>3</v>
      </c>
      <c r="N363" t="str">
        <f>TEXT(Table4[[#This Row],[date/timestamp]], "MMMM")</f>
        <v>March</v>
      </c>
      <c r="O363" t="str">
        <f t="shared" si="29"/>
        <v>Q1</v>
      </c>
    </row>
    <row r="364" spans="1:15" x14ac:dyDescent="0.35">
      <c r="A364" t="s">
        <v>1426</v>
      </c>
      <c r="B364" s="3" t="s">
        <v>6014</v>
      </c>
      <c r="C364" s="3">
        <v>5</v>
      </c>
      <c r="D364" s="8">
        <v>45739.800439814811</v>
      </c>
      <c r="E364" s="4" t="s">
        <v>1381</v>
      </c>
      <c r="F364" t="s">
        <v>1427</v>
      </c>
      <c r="G364" t="str">
        <f t="shared" si="25"/>
        <v>Complete</v>
      </c>
      <c r="H364" t="str">
        <f t="shared" si="26"/>
        <v>Valid</v>
      </c>
      <c r="I364" t="str">
        <f t="shared" si="27"/>
        <v>High(4-5)</v>
      </c>
      <c r="J364" t="str">
        <f t="shared" si="28"/>
        <v>AHGWYVT4PSI22GC7RSJ2LLQ6OEKQ</v>
      </c>
      <c r="K364" t="str">
        <f>IF(COUNTIF(Data_cleaning!$A:$A, A364)&gt;10, "Power User", IF(COUNTIF(Data_cleaning!$A:$A, A364)&gt;5, "Regular User", IF(COUNTIF(Data_cleaning!$A:$A, A364)&gt;1, "Casual User", "One-Time User")))</f>
        <v>One-Time User</v>
      </c>
      <c r="L364">
        <f>YEAR(Table4[[#This Row],[date/timestamp]])</f>
        <v>2025</v>
      </c>
      <c r="M364">
        <f>MONTH(Table4[[#This Row],[date/timestamp]])</f>
        <v>3</v>
      </c>
      <c r="N364" t="str">
        <f>TEXT(Table4[[#This Row],[date/timestamp]], "MMMM")</f>
        <v>March</v>
      </c>
      <c r="O364" t="str">
        <f t="shared" si="29"/>
        <v>Q1</v>
      </c>
    </row>
    <row r="365" spans="1:15" x14ac:dyDescent="0.35">
      <c r="A365" t="s">
        <v>1430</v>
      </c>
      <c r="B365" s="5" t="s">
        <v>6015</v>
      </c>
      <c r="C365" s="5">
        <v>4</v>
      </c>
      <c r="D365" s="9">
        <v>45739.937604166669</v>
      </c>
      <c r="E365" s="6" t="s">
        <v>1381</v>
      </c>
      <c r="F365" t="s">
        <v>1431</v>
      </c>
      <c r="G365" t="str">
        <f t="shared" si="25"/>
        <v>Complete</v>
      </c>
      <c r="H365" t="str">
        <f t="shared" si="26"/>
        <v>Valid</v>
      </c>
      <c r="I365" t="str">
        <f t="shared" si="27"/>
        <v>High(4-5)</v>
      </c>
      <c r="J365" t="str">
        <f t="shared" si="28"/>
        <v>AFWP6GN6V44L5DPOQ72BWT6UT6IQ</v>
      </c>
      <c r="K365" t="str">
        <f>IF(COUNTIF(Data_cleaning!$A:$A, A365)&gt;10, "Power User", IF(COUNTIF(Data_cleaning!$A:$A, A365)&gt;5, "Regular User", IF(COUNTIF(Data_cleaning!$A:$A, A365)&gt;1, "Casual User", "One-Time User")))</f>
        <v>One-Time User</v>
      </c>
      <c r="L365">
        <f>YEAR(Table4[[#This Row],[date/timestamp]])</f>
        <v>2025</v>
      </c>
      <c r="M365">
        <f>MONTH(Table4[[#This Row],[date/timestamp]])</f>
        <v>3</v>
      </c>
      <c r="N365" t="str">
        <f>TEXT(Table4[[#This Row],[date/timestamp]], "MMMM")</f>
        <v>March</v>
      </c>
      <c r="O365" t="str">
        <f t="shared" si="29"/>
        <v>Q1</v>
      </c>
    </row>
    <row r="366" spans="1:15" x14ac:dyDescent="0.35">
      <c r="A366" t="s">
        <v>1434</v>
      </c>
      <c r="B366" s="3" t="s">
        <v>6016</v>
      </c>
      <c r="C366" s="3">
        <v>5</v>
      </c>
      <c r="D366" s="8">
        <v>45739.954050925924</v>
      </c>
      <c r="E366" s="4" t="s">
        <v>1381</v>
      </c>
      <c r="F366" t="s">
        <v>1435</v>
      </c>
      <c r="G366" t="str">
        <f t="shared" si="25"/>
        <v>Complete</v>
      </c>
      <c r="H366" t="str">
        <f t="shared" si="26"/>
        <v>Valid</v>
      </c>
      <c r="I366" t="str">
        <f t="shared" si="27"/>
        <v>High(4-5)</v>
      </c>
      <c r="J366" t="str">
        <f t="shared" si="28"/>
        <v>AGZUYHN4DK46GYOXMMGOJ3LKOPZQ</v>
      </c>
      <c r="K366" t="str">
        <f>IF(COUNTIF(Data_cleaning!$A:$A, A366)&gt;10, "Power User", IF(COUNTIF(Data_cleaning!$A:$A, A366)&gt;5, "Regular User", IF(COUNTIF(Data_cleaning!$A:$A, A366)&gt;1, "Casual User", "One-Time User")))</f>
        <v>One-Time User</v>
      </c>
      <c r="L366">
        <f>YEAR(Table4[[#This Row],[date/timestamp]])</f>
        <v>2025</v>
      </c>
      <c r="M366">
        <f>MONTH(Table4[[#This Row],[date/timestamp]])</f>
        <v>3</v>
      </c>
      <c r="N366" t="str">
        <f>TEXT(Table4[[#This Row],[date/timestamp]], "MMMM")</f>
        <v>March</v>
      </c>
      <c r="O366" t="str">
        <f t="shared" si="29"/>
        <v>Q1</v>
      </c>
    </row>
    <row r="367" spans="1:15" x14ac:dyDescent="0.35">
      <c r="A367" t="s">
        <v>1438</v>
      </c>
      <c r="B367" s="5" t="s">
        <v>6017</v>
      </c>
      <c r="C367" s="5">
        <v>5</v>
      </c>
      <c r="D367" s="9">
        <v>45740.200694444444</v>
      </c>
      <c r="E367" s="6" t="s">
        <v>1381</v>
      </c>
      <c r="F367" t="s">
        <v>1439</v>
      </c>
      <c r="G367" t="str">
        <f t="shared" si="25"/>
        <v>Complete</v>
      </c>
      <c r="H367" t="str">
        <f t="shared" si="26"/>
        <v>Valid</v>
      </c>
      <c r="I367" t="str">
        <f t="shared" si="27"/>
        <v>High(4-5)</v>
      </c>
      <c r="J367" t="str">
        <f t="shared" si="28"/>
        <v>AH4L6S323U6DZDT2NF6KJJRRSVLQ</v>
      </c>
      <c r="K367" t="str">
        <f>IF(COUNTIF(Data_cleaning!$A:$A, A367)&gt;10, "Power User", IF(COUNTIF(Data_cleaning!$A:$A, A367)&gt;5, "Regular User", IF(COUNTIF(Data_cleaning!$A:$A, A367)&gt;1, "Casual User", "One-Time User")))</f>
        <v>One-Time User</v>
      </c>
      <c r="L367">
        <f>YEAR(Table4[[#This Row],[date/timestamp]])</f>
        <v>2025</v>
      </c>
      <c r="M367">
        <f>MONTH(Table4[[#This Row],[date/timestamp]])</f>
        <v>3</v>
      </c>
      <c r="N367" t="str">
        <f>TEXT(Table4[[#This Row],[date/timestamp]], "MMMM")</f>
        <v>March</v>
      </c>
      <c r="O367" t="str">
        <f t="shared" si="29"/>
        <v>Q1</v>
      </c>
    </row>
    <row r="368" spans="1:15" x14ac:dyDescent="0.35">
      <c r="A368" t="s">
        <v>1442</v>
      </c>
      <c r="B368" s="3" t="s">
        <v>6018</v>
      </c>
      <c r="C368" s="3">
        <v>5</v>
      </c>
      <c r="D368" s="8">
        <v>45740.254259259258</v>
      </c>
      <c r="E368" s="4" t="s">
        <v>1381</v>
      </c>
      <c r="F368" t="s">
        <v>1443</v>
      </c>
      <c r="G368" t="str">
        <f t="shared" si="25"/>
        <v>Complete</v>
      </c>
      <c r="H368" t="str">
        <f t="shared" si="26"/>
        <v>Valid</v>
      </c>
      <c r="I368" t="str">
        <f t="shared" si="27"/>
        <v>High(4-5)</v>
      </c>
      <c r="J368" t="str">
        <f t="shared" si="28"/>
        <v>AH7QVWLWRZSQMUFMQQTCUCTBRXTQ</v>
      </c>
      <c r="K368" t="str">
        <f>IF(COUNTIF(Data_cleaning!$A:$A, A368)&gt;10, "Power User", IF(COUNTIF(Data_cleaning!$A:$A, A368)&gt;5, "Regular User", IF(COUNTIF(Data_cleaning!$A:$A, A368)&gt;1, "Casual User", "One-Time User")))</f>
        <v>One-Time User</v>
      </c>
      <c r="L368">
        <f>YEAR(Table4[[#This Row],[date/timestamp]])</f>
        <v>2025</v>
      </c>
      <c r="M368">
        <f>MONTH(Table4[[#This Row],[date/timestamp]])</f>
        <v>3</v>
      </c>
      <c r="N368" t="str">
        <f>TEXT(Table4[[#This Row],[date/timestamp]], "MMMM")</f>
        <v>March</v>
      </c>
      <c r="O368" t="str">
        <f t="shared" si="29"/>
        <v>Q1</v>
      </c>
    </row>
    <row r="369" spans="1:15" x14ac:dyDescent="0.35">
      <c r="A369" t="s">
        <v>1446</v>
      </c>
      <c r="B369" s="5" t="s">
        <v>6019</v>
      </c>
      <c r="C369" s="5">
        <v>5</v>
      </c>
      <c r="D369" s="9">
        <v>45740.379178240742</v>
      </c>
      <c r="E369" s="6" t="s">
        <v>1381</v>
      </c>
      <c r="F369" t="s">
        <v>1447</v>
      </c>
      <c r="G369" t="str">
        <f t="shared" si="25"/>
        <v>Complete</v>
      </c>
      <c r="H369" t="str">
        <f t="shared" si="26"/>
        <v>Valid</v>
      </c>
      <c r="I369" t="str">
        <f t="shared" si="27"/>
        <v>High(4-5)</v>
      </c>
      <c r="J369" t="str">
        <f t="shared" si="28"/>
        <v>AHRO43M5HEDAZVYYSGDHWBFLGOVQ</v>
      </c>
      <c r="K369" t="str">
        <f>IF(COUNTIF(Data_cleaning!$A:$A, A369)&gt;10, "Power User", IF(COUNTIF(Data_cleaning!$A:$A, A369)&gt;5, "Regular User", IF(COUNTIF(Data_cleaning!$A:$A, A369)&gt;1, "Casual User", "One-Time User")))</f>
        <v>One-Time User</v>
      </c>
      <c r="L369">
        <f>YEAR(Table4[[#This Row],[date/timestamp]])</f>
        <v>2025</v>
      </c>
      <c r="M369">
        <f>MONTH(Table4[[#This Row],[date/timestamp]])</f>
        <v>3</v>
      </c>
      <c r="N369" t="str">
        <f>TEXT(Table4[[#This Row],[date/timestamp]], "MMMM")</f>
        <v>March</v>
      </c>
      <c r="O369" t="str">
        <f t="shared" si="29"/>
        <v>Q1</v>
      </c>
    </row>
    <row r="370" spans="1:15" x14ac:dyDescent="0.35">
      <c r="A370" t="s">
        <v>1449</v>
      </c>
      <c r="B370" s="3" t="s">
        <v>6020</v>
      </c>
      <c r="C370" s="3">
        <v>5</v>
      </c>
      <c r="D370" s="8">
        <v>45740.575949074075</v>
      </c>
      <c r="E370" s="4" t="s">
        <v>1381</v>
      </c>
      <c r="F370" t="s">
        <v>1450</v>
      </c>
      <c r="G370" t="str">
        <f t="shared" si="25"/>
        <v>Complete</v>
      </c>
      <c r="H370" t="str">
        <f t="shared" si="26"/>
        <v>Valid</v>
      </c>
      <c r="I370" t="str">
        <f t="shared" si="27"/>
        <v>High(4-5)</v>
      </c>
      <c r="J370" t="str">
        <f t="shared" si="28"/>
        <v>AHIAR5XKVUNQKVX2S6PEUWUIKADA</v>
      </c>
      <c r="K370" t="str">
        <f>IF(COUNTIF(Data_cleaning!$A:$A, A370)&gt;10, "Power User", IF(COUNTIF(Data_cleaning!$A:$A, A370)&gt;5, "Regular User", IF(COUNTIF(Data_cleaning!$A:$A, A370)&gt;1, "Casual User", "One-Time User")))</f>
        <v>One-Time User</v>
      </c>
      <c r="L370">
        <f>YEAR(Table4[[#This Row],[date/timestamp]])</f>
        <v>2025</v>
      </c>
      <c r="M370">
        <f>MONTH(Table4[[#This Row],[date/timestamp]])</f>
        <v>3</v>
      </c>
      <c r="N370" t="str">
        <f>TEXT(Table4[[#This Row],[date/timestamp]], "MMMM")</f>
        <v>March</v>
      </c>
      <c r="O370" t="str">
        <f t="shared" si="29"/>
        <v>Q1</v>
      </c>
    </row>
    <row r="371" spans="1:15" x14ac:dyDescent="0.35">
      <c r="A371" t="s">
        <v>1453</v>
      </c>
      <c r="B371" s="5" t="s">
        <v>6021</v>
      </c>
      <c r="C371" s="5">
        <v>4</v>
      </c>
      <c r="D371" s="9">
        <v>45740.780914351853</v>
      </c>
      <c r="E371" s="6" t="s">
        <v>1381</v>
      </c>
      <c r="F371" t="s">
        <v>1454</v>
      </c>
      <c r="G371" t="str">
        <f t="shared" si="25"/>
        <v>Complete</v>
      </c>
      <c r="H371" t="str">
        <f t="shared" si="26"/>
        <v>Valid</v>
      </c>
      <c r="I371" t="str">
        <f t="shared" si="27"/>
        <v>High(4-5)</v>
      </c>
      <c r="J371" t="str">
        <f t="shared" si="28"/>
        <v>AGCGOHKVS5AF7NWDUWINZYGNLOHA</v>
      </c>
      <c r="K371" t="str">
        <f>IF(COUNTIF(Data_cleaning!$A:$A, A371)&gt;10, "Power User", IF(COUNTIF(Data_cleaning!$A:$A, A371)&gt;5, "Regular User", IF(COUNTIF(Data_cleaning!$A:$A, A371)&gt;1, "Casual User", "One-Time User")))</f>
        <v>One-Time User</v>
      </c>
      <c r="L371">
        <f>YEAR(Table4[[#This Row],[date/timestamp]])</f>
        <v>2025</v>
      </c>
      <c r="M371">
        <f>MONTH(Table4[[#This Row],[date/timestamp]])</f>
        <v>3</v>
      </c>
      <c r="N371" t="str">
        <f>TEXT(Table4[[#This Row],[date/timestamp]], "MMMM")</f>
        <v>March</v>
      </c>
      <c r="O371" t="str">
        <f t="shared" si="29"/>
        <v>Q1</v>
      </c>
    </row>
    <row r="372" spans="1:15" x14ac:dyDescent="0.35">
      <c r="A372" t="s">
        <v>1457</v>
      </c>
      <c r="B372" s="3" t="s">
        <v>6022</v>
      </c>
      <c r="C372" s="3">
        <v>5</v>
      </c>
      <c r="D372" s="8">
        <v>45740.993391203701</v>
      </c>
      <c r="E372" s="4" t="s">
        <v>1460</v>
      </c>
      <c r="F372" t="s">
        <v>1458</v>
      </c>
      <c r="G372" t="str">
        <f t="shared" si="25"/>
        <v>Complete</v>
      </c>
      <c r="H372" t="str">
        <f t="shared" si="26"/>
        <v>Valid</v>
      </c>
      <c r="I372" t="str">
        <f t="shared" si="27"/>
        <v>High(4-5)</v>
      </c>
      <c r="J372" t="str">
        <f t="shared" si="28"/>
        <v>AF7NOC5FWTLK2CVUVSAVA2WEPX2A</v>
      </c>
      <c r="K372" t="str">
        <f>IF(COUNTIF(Data_cleaning!$A:$A, A372)&gt;10, "Power User", IF(COUNTIF(Data_cleaning!$A:$A, A372)&gt;5, "Regular User", IF(COUNTIF(Data_cleaning!$A:$A, A372)&gt;1, "Casual User", "One-Time User")))</f>
        <v>One-Time User</v>
      </c>
      <c r="L372">
        <f>YEAR(Table4[[#This Row],[date/timestamp]])</f>
        <v>2025</v>
      </c>
      <c r="M372">
        <f>MONTH(Table4[[#This Row],[date/timestamp]])</f>
        <v>3</v>
      </c>
      <c r="N372" t="str">
        <f>TEXT(Table4[[#This Row],[date/timestamp]], "MMMM")</f>
        <v>March</v>
      </c>
      <c r="O372" t="str">
        <f t="shared" si="29"/>
        <v>Q1</v>
      </c>
    </row>
    <row r="373" spans="1:15" x14ac:dyDescent="0.35">
      <c r="A373" t="s">
        <v>1462</v>
      </c>
      <c r="B373" s="5" t="s">
        <v>6023</v>
      </c>
      <c r="C373" s="5">
        <v>5</v>
      </c>
      <c r="D373" s="9">
        <v>45741.01121527778</v>
      </c>
      <c r="E373" s="6" t="s">
        <v>1460</v>
      </c>
      <c r="F373" t="s">
        <v>1463</v>
      </c>
      <c r="G373" t="str">
        <f t="shared" si="25"/>
        <v>Complete</v>
      </c>
      <c r="H373" t="str">
        <f t="shared" si="26"/>
        <v>Valid</v>
      </c>
      <c r="I373" t="str">
        <f t="shared" si="27"/>
        <v>High(4-5)</v>
      </c>
      <c r="J373" t="str">
        <f t="shared" si="28"/>
        <v>AGVUYUIXMHEGLWKVJGZVKFZ62I7Q</v>
      </c>
      <c r="K373" t="str">
        <f>IF(COUNTIF(Data_cleaning!$A:$A, A373)&gt;10, "Power User", IF(COUNTIF(Data_cleaning!$A:$A, A373)&gt;5, "Regular User", IF(COUNTIF(Data_cleaning!$A:$A, A373)&gt;1, "Casual User", "One-Time User")))</f>
        <v>One-Time User</v>
      </c>
      <c r="L373">
        <f>YEAR(Table4[[#This Row],[date/timestamp]])</f>
        <v>2025</v>
      </c>
      <c r="M373">
        <f>MONTH(Table4[[#This Row],[date/timestamp]])</f>
        <v>3</v>
      </c>
      <c r="N373" t="str">
        <f>TEXT(Table4[[#This Row],[date/timestamp]], "MMMM")</f>
        <v>March</v>
      </c>
      <c r="O373" t="str">
        <f t="shared" si="29"/>
        <v>Q1</v>
      </c>
    </row>
    <row r="374" spans="1:15" x14ac:dyDescent="0.35">
      <c r="A374" t="s">
        <v>1466</v>
      </c>
      <c r="B374" s="3" t="s">
        <v>6024</v>
      </c>
      <c r="C374" s="3">
        <v>5</v>
      </c>
      <c r="D374" s="8">
        <v>45741.091053240743</v>
      </c>
      <c r="E374" s="4" t="s">
        <v>1460</v>
      </c>
      <c r="F374" t="s">
        <v>855</v>
      </c>
      <c r="G374" t="str">
        <f t="shared" si="25"/>
        <v>Complete</v>
      </c>
      <c r="H374" t="str">
        <f t="shared" si="26"/>
        <v>Valid</v>
      </c>
      <c r="I374" t="str">
        <f t="shared" si="27"/>
        <v>High(4-5)</v>
      </c>
      <c r="J374" t="str">
        <f t="shared" si="28"/>
        <v>AHYBZCQTFUHKIOEC23NYIS77G3VQ</v>
      </c>
      <c r="K374" t="str">
        <f>IF(COUNTIF(Data_cleaning!$A:$A, A374)&gt;10, "Power User", IF(COUNTIF(Data_cleaning!$A:$A, A374)&gt;5, "Regular User", IF(COUNTIF(Data_cleaning!$A:$A, A374)&gt;1, "Casual User", "One-Time User")))</f>
        <v>One-Time User</v>
      </c>
      <c r="L374">
        <f>YEAR(Table4[[#This Row],[date/timestamp]])</f>
        <v>2025</v>
      </c>
      <c r="M374">
        <f>MONTH(Table4[[#This Row],[date/timestamp]])</f>
        <v>3</v>
      </c>
      <c r="N374" t="str">
        <f>TEXT(Table4[[#This Row],[date/timestamp]], "MMMM")</f>
        <v>March</v>
      </c>
      <c r="O374" t="str">
        <f t="shared" si="29"/>
        <v>Q1</v>
      </c>
    </row>
    <row r="375" spans="1:15" x14ac:dyDescent="0.35">
      <c r="A375" t="s">
        <v>1469</v>
      </c>
      <c r="B375" s="5" t="s">
        <v>6025</v>
      </c>
      <c r="C375" s="5">
        <v>4</v>
      </c>
      <c r="D375" s="9">
        <v>45741.201319444444</v>
      </c>
      <c r="E375" s="6" t="s">
        <v>1460</v>
      </c>
      <c r="F375" t="s">
        <v>1470</v>
      </c>
      <c r="G375" t="str">
        <f t="shared" si="25"/>
        <v>Complete</v>
      </c>
      <c r="H375" t="str">
        <f t="shared" si="26"/>
        <v>Valid</v>
      </c>
      <c r="I375" t="str">
        <f t="shared" si="27"/>
        <v>High(4-5)</v>
      </c>
      <c r="J375" t="str">
        <f t="shared" si="28"/>
        <v>AFSQNW6UX5CMOQHADHVFNZ2F3SPQ</v>
      </c>
      <c r="K375" t="str">
        <f>IF(COUNTIF(Data_cleaning!$A:$A, A375)&gt;10, "Power User", IF(COUNTIF(Data_cleaning!$A:$A, A375)&gt;5, "Regular User", IF(COUNTIF(Data_cleaning!$A:$A, A375)&gt;1, "Casual User", "One-Time User")))</f>
        <v>One-Time User</v>
      </c>
      <c r="L375">
        <f>YEAR(Table4[[#This Row],[date/timestamp]])</f>
        <v>2025</v>
      </c>
      <c r="M375">
        <f>MONTH(Table4[[#This Row],[date/timestamp]])</f>
        <v>3</v>
      </c>
      <c r="N375" t="str">
        <f>TEXT(Table4[[#This Row],[date/timestamp]], "MMMM")</f>
        <v>March</v>
      </c>
      <c r="O375" t="str">
        <f t="shared" si="29"/>
        <v>Q1</v>
      </c>
    </row>
    <row r="376" spans="1:15" x14ac:dyDescent="0.35">
      <c r="A376" t="s">
        <v>1473</v>
      </c>
      <c r="B376" s="3" t="s">
        <v>6026</v>
      </c>
      <c r="C376" s="3">
        <v>5</v>
      </c>
      <c r="D376" s="8">
        <v>45741.619560185187</v>
      </c>
      <c r="E376" s="4" t="s">
        <v>1460</v>
      </c>
      <c r="F376" t="s">
        <v>1474</v>
      </c>
      <c r="G376" t="str">
        <f t="shared" si="25"/>
        <v>Complete</v>
      </c>
      <c r="H376" t="str">
        <f t="shared" si="26"/>
        <v>Valid</v>
      </c>
      <c r="I376" t="str">
        <f t="shared" si="27"/>
        <v>High(4-5)</v>
      </c>
      <c r="J376" t="str">
        <f t="shared" si="28"/>
        <v>AFM5FPBX6R5MNYEHQPF2I4DDSEBA</v>
      </c>
      <c r="K376" t="str">
        <f>IF(COUNTIF(Data_cleaning!$A:$A, A376)&gt;10, "Power User", IF(COUNTIF(Data_cleaning!$A:$A, A376)&gt;5, "Regular User", IF(COUNTIF(Data_cleaning!$A:$A, A376)&gt;1, "Casual User", "One-Time User")))</f>
        <v>One-Time User</v>
      </c>
      <c r="L376">
        <f>YEAR(Table4[[#This Row],[date/timestamp]])</f>
        <v>2025</v>
      </c>
      <c r="M376">
        <f>MONTH(Table4[[#This Row],[date/timestamp]])</f>
        <v>3</v>
      </c>
      <c r="N376" t="str">
        <f>TEXT(Table4[[#This Row],[date/timestamp]], "MMMM")</f>
        <v>March</v>
      </c>
      <c r="O376" t="str">
        <f t="shared" si="29"/>
        <v>Q1</v>
      </c>
    </row>
    <row r="377" spans="1:15" x14ac:dyDescent="0.35">
      <c r="A377" t="s">
        <v>1477</v>
      </c>
      <c r="B377" s="5" t="s">
        <v>6027</v>
      </c>
      <c r="C377" s="5">
        <v>5</v>
      </c>
      <c r="D377" s="9">
        <v>45742.035451388889</v>
      </c>
      <c r="E377" s="6" t="s">
        <v>1460</v>
      </c>
      <c r="F377" t="s">
        <v>1478</v>
      </c>
      <c r="G377" t="str">
        <f t="shared" si="25"/>
        <v>Complete</v>
      </c>
      <c r="H377" t="str">
        <f t="shared" si="26"/>
        <v>Valid</v>
      </c>
      <c r="I377" t="str">
        <f t="shared" si="27"/>
        <v>High(4-5)</v>
      </c>
      <c r="J377" t="str">
        <f t="shared" si="28"/>
        <v>AEKDGM2Q6N45ILMTBVWHUSDIGUNQ</v>
      </c>
      <c r="K377" t="str">
        <f>IF(COUNTIF(Data_cleaning!$A:$A, A377)&gt;10, "Power User", IF(COUNTIF(Data_cleaning!$A:$A, A377)&gt;5, "Regular User", IF(COUNTIF(Data_cleaning!$A:$A, A377)&gt;1, "Casual User", "One-Time User")))</f>
        <v>One-Time User</v>
      </c>
      <c r="L377">
        <f>YEAR(Table4[[#This Row],[date/timestamp]])</f>
        <v>2025</v>
      </c>
      <c r="M377">
        <f>MONTH(Table4[[#This Row],[date/timestamp]])</f>
        <v>3</v>
      </c>
      <c r="N377" t="str">
        <f>TEXT(Table4[[#This Row],[date/timestamp]], "MMMM")</f>
        <v>March</v>
      </c>
      <c r="O377" t="str">
        <f t="shared" si="29"/>
        <v>Q1</v>
      </c>
    </row>
    <row r="378" spans="1:15" x14ac:dyDescent="0.35">
      <c r="A378" t="s">
        <v>1481</v>
      </c>
      <c r="B378" s="3" t="s">
        <v>6028</v>
      </c>
      <c r="C378" s="3">
        <v>3</v>
      </c>
      <c r="D378" s="8">
        <v>45742.546631944446</v>
      </c>
      <c r="E378" s="4" t="s">
        <v>1460</v>
      </c>
      <c r="F378" t="s">
        <v>1482</v>
      </c>
      <c r="G378" t="str">
        <f t="shared" si="25"/>
        <v>Complete</v>
      </c>
      <c r="H378" t="str">
        <f t="shared" si="26"/>
        <v>Valid</v>
      </c>
      <c r="I378" t="str">
        <f t="shared" si="27"/>
        <v>Medium(3)</v>
      </c>
      <c r="J378" t="str">
        <f t="shared" si="28"/>
        <v>AHCFQFQ3IB54XVIOY724BTVCA4MQ</v>
      </c>
      <c r="K378" t="str">
        <f>IF(COUNTIF(Data_cleaning!$A:$A, A378)&gt;10, "Power User", IF(COUNTIF(Data_cleaning!$A:$A, A378)&gt;5, "Regular User", IF(COUNTIF(Data_cleaning!$A:$A, A378)&gt;1, "Casual User", "One-Time User")))</f>
        <v>One-Time User</v>
      </c>
      <c r="L378">
        <f>YEAR(Table4[[#This Row],[date/timestamp]])</f>
        <v>2025</v>
      </c>
      <c r="M378">
        <f>MONTH(Table4[[#This Row],[date/timestamp]])</f>
        <v>3</v>
      </c>
      <c r="N378" t="str">
        <f>TEXT(Table4[[#This Row],[date/timestamp]], "MMMM")</f>
        <v>March</v>
      </c>
      <c r="O378" t="str">
        <f t="shared" si="29"/>
        <v>Q1</v>
      </c>
    </row>
    <row r="379" spans="1:15" x14ac:dyDescent="0.35">
      <c r="A379" t="s">
        <v>1485</v>
      </c>
      <c r="B379" s="5" t="s">
        <v>6029</v>
      </c>
      <c r="C379" s="5">
        <v>5</v>
      </c>
      <c r="D379" s="9">
        <v>45742.649027777778</v>
      </c>
      <c r="E379" s="6" t="s">
        <v>1460</v>
      </c>
      <c r="F379" t="s">
        <v>1486</v>
      </c>
      <c r="G379" t="str">
        <f t="shared" si="25"/>
        <v>Complete</v>
      </c>
      <c r="H379" t="str">
        <f t="shared" si="26"/>
        <v>Valid</v>
      </c>
      <c r="I379" t="str">
        <f t="shared" si="27"/>
        <v>High(4-5)</v>
      </c>
      <c r="J379" t="str">
        <f t="shared" si="28"/>
        <v>AEW5UQANNII74YGMH5ZS3PY3KBHA</v>
      </c>
      <c r="K379" t="str">
        <f>IF(COUNTIF(Data_cleaning!$A:$A, A379)&gt;10, "Power User", IF(COUNTIF(Data_cleaning!$A:$A, A379)&gt;5, "Regular User", IF(COUNTIF(Data_cleaning!$A:$A, A379)&gt;1, "Casual User", "One-Time User")))</f>
        <v>One-Time User</v>
      </c>
      <c r="L379">
        <f>YEAR(Table4[[#This Row],[date/timestamp]])</f>
        <v>2025</v>
      </c>
      <c r="M379">
        <f>MONTH(Table4[[#This Row],[date/timestamp]])</f>
        <v>3</v>
      </c>
      <c r="N379" t="str">
        <f>TEXT(Table4[[#This Row],[date/timestamp]], "MMMM")</f>
        <v>March</v>
      </c>
      <c r="O379" t="str">
        <f t="shared" si="29"/>
        <v>Q1</v>
      </c>
    </row>
    <row r="380" spans="1:15" x14ac:dyDescent="0.35">
      <c r="A380" t="s">
        <v>1489</v>
      </c>
      <c r="B380" s="3" t="s">
        <v>6030</v>
      </c>
      <c r="C380" s="3">
        <v>4</v>
      </c>
      <c r="D380" s="8">
        <v>45742.910567129627</v>
      </c>
      <c r="E380" s="4" t="s">
        <v>1460</v>
      </c>
      <c r="F380" t="s">
        <v>1490</v>
      </c>
      <c r="G380" t="str">
        <f t="shared" si="25"/>
        <v>Complete</v>
      </c>
      <c r="H380" t="str">
        <f t="shared" si="26"/>
        <v>Valid</v>
      </c>
      <c r="I380" t="str">
        <f t="shared" si="27"/>
        <v>High(4-5)</v>
      </c>
      <c r="J380" t="str">
        <f t="shared" si="28"/>
        <v>AFQFYVV6Q5DQC4K2E64GOGJFYUNA</v>
      </c>
      <c r="K380" t="str">
        <f>IF(COUNTIF(Data_cleaning!$A:$A, A380)&gt;10, "Power User", IF(COUNTIF(Data_cleaning!$A:$A, A380)&gt;5, "Regular User", IF(COUNTIF(Data_cleaning!$A:$A, A380)&gt;1, "Casual User", "One-Time User")))</f>
        <v>One-Time User</v>
      </c>
      <c r="L380">
        <f>YEAR(Table4[[#This Row],[date/timestamp]])</f>
        <v>2025</v>
      </c>
      <c r="M380">
        <f>MONTH(Table4[[#This Row],[date/timestamp]])</f>
        <v>3</v>
      </c>
      <c r="N380" t="str">
        <f>TEXT(Table4[[#This Row],[date/timestamp]], "MMMM")</f>
        <v>March</v>
      </c>
      <c r="O380" t="str">
        <f t="shared" si="29"/>
        <v>Q1</v>
      </c>
    </row>
    <row r="381" spans="1:15" x14ac:dyDescent="0.35">
      <c r="A381" t="s">
        <v>1493</v>
      </c>
      <c r="B381" s="5" t="s">
        <v>6031</v>
      </c>
      <c r="C381" s="5">
        <v>5</v>
      </c>
      <c r="D381" s="9">
        <v>45742.98946759259</v>
      </c>
      <c r="E381" s="6" t="s">
        <v>1460</v>
      </c>
      <c r="F381" t="s">
        <v>1494</v>
      </c>
      <c r="G381" t="str">
        <f t="shared" si="25"/>
        <v>Complete</v>
      </c>
      <c r="H381" t="str">
        <f t="shared" si="26"/>
        <v>Valid</v>
      </c>
      <c r="I381" t="str">
        <f t="shared" si="27"/>
        <v>High(4-5)</v>
      </c>
      <c r="J381" t="str">
        <f t="shared" si="28"/>
        <v>AEWVGXI4KSEWKD2YTYUHD5SUZ6YQ</v>
      </c>
      <c r="K381" t="str">
        <f>IF(COUNTIF(Data_cleaning!$A:$A, A381)&gt;10, "Power User", IF(COUNTIF(Data_cleaning!$A:$A, A381)&gt;5, "Regular User", IF(COUNTIF(Data_cleaning!$A:$A, A381)&gt;1, "Casual User", "One-Time User")))</f>
        <v>One-Time User</v>
      </c>
      <c r="L381">
        <f>YEAR(Table4[[#This Row],[date/timestamp]])</f>
        <v>2025</v>
      </c>
      <c r="M381">
        <f>MONTH(Table4[[#This Row],[date/timestamp]])</f>
        <v>3</v>
      </c>
      <c r="N381" t="str">
        <f>TEXT(Table4[[#This Row],[date/timestamp]], "MMMM")</f>
        <v>March</v>
      </c>
      <c r="O381" t="str">
        <f t="shared" si="29"/>
        <v>Q1</v>
      </c>
    </row>
    <row r="382" spans="1:15" x14ac:dyDescent="0.35">
      <c r="A382" t="s">
        <v>1497</v>
      </c>
      <c r="B382" s="3" t="s">
        <v>6032</v>
      </c>
      <c r="C382" s="3">
        <v>5</v>
      </c>
      <c r="D382" s="8">
        <v>45743.052916666667</v>
      </c>
      <c r="E382" s="4" t="s">
        <v>1460</v>
      </c>
      <c r="F382" t="s">
        <v>1498</v>
      </c>
      <c r="G382" t="str">
        <f t="shared" si="25"/>
        <v>Complete</v>
      </c>
      <c r="H382" t="str">
        <f t="shared" si="26"/>
        <v>Valid</v>
      </c>
      <c r="I382" t="str">
        <f t="shared" si="27"/>
        <v>High(4-5)</v>
      </c>
      <c r="J382" t="str">
        <f t="shared" si="28"/>
        <v>AED7V3MVFEXDRRL35RK7BCXZHFHQ</v>
      </c>
      <c r="K382" t="str">
        <f>IF(COUNTIF(Data_cleaning!$A:$A, A382)&gt;10, "Power User", IF(COUNTIF(Data_cleaning!$A:$A, A382)&gt;5, "Regular User", IF(COUNTIF(Data_cleaning!$A:$A, A382)&gt;1, "Casual User", "One-Time User")))</f>
        <v>One-Time User</v>
      </c>
      <c r="L382">
        <f>YEAR(Table4[[#This Row],[date/timestamp]])</f>
        <v>2025</v>
      </c>
      <c r="M382">
        <f>MONTH(Table4[[#This Row],[date/timestamp]])</f>
        <v>3</v>
      </c>
      <c r="N382" t="str">
        <f>TEXT(Table4[[#This Row],[date/timestamp]], "MMMM")</f>
        <v>March</v>
      </c>
      <c r="O382" t="str">
        <f t="shared" si="29"/>
        <v>Q1</v>
      </c>
    </row>
    <row r="383" spans="1:15" x14ac:dyDescent="0.35">
      <c r="A383" t="s">
        <v>1501</v>
      </c>
      <c r="B383" s="5" t="s">
        <v>6033</v>
      </c>
      <c r="C383" s="5">
        <v>5</v>
      </c>
      <c r="D383" s="9">
        <v>45743.175729166665</v>
      </c>
      <c r="E383" s="6" t="s">
        <v>1460</v>
      </c>
      <c r="F383" t="s">
        <v>1502</v>
      </c>
      <c r="G383" t="str">
        <f t="shared" si="25"/>
        <v>Complete</v>
      </c>
      <c r="H383" t="str">
        <f t="shared" si="26"/>
        <v>Valid</v>
      </c>
      <c r="I383" t="str">
        <f t="shared" si="27"/>
        <v>High(4-5)</v>
      </c>
      <c r="J383" t="str">
        <f t="shared" si="28"/>
        <v>AE55UIUROPUMATQGEBOYHIL2PVSQ</v>
      </c>
      <c r="K383" t="str">
        <f>IF(COUNTIF(Data_cleaning!$A:$A, A383)&gt;10, "Power User", IF(COUNTIF(Data_cleaning!$A:$A, A383)&gt;5, "Regular User", IF(COUNTIF(Data_cleaning!$A:$A, A383)&gt;1, "Casual User", "One-Time User")))</f>
        <v>One-Time User</v>
      </c>
      <c r="L383">
        <f>YEAR(Table4[[#This Row],[date/timestamp]])</f>
        <v>2025</v>
      </c>
      <c r="M383">
        <f>MONTH(Table4[[#This Row],[date/timestamp]])</f>
        <v>3</v>
      </c>
      <c r="N383" t="str">
        <f>TEXT(Table4[[#This Row],[date/timestamp]], "MMMM")</f>
        <v>March</v>
      </c>
      <c r="O383" t="str">
        <f t="shared" si="29"/>
        <v>Q1</v>
      </c>
    </row>
    <row r="384" spans="1:15" x14ac:dyDescent="0.35">
      <c r="A384" t="s">
        <v>1505</v>
      </c>
      <c r="B384" s="3" t="s">
        <v>6034</v>
      </c>
      <c r="C384" s="3">
        <v>5</v>
      </c>
      <c r="D384" s="8">
        <v>45743.214907407404</v>
      </c>
      <c r="E384" s="4" t="s">
        <v>1460</v>
      </c>
      <c r="F384" t="s">
        <v>1506</v>
      </c>
      <c r="G384" t="str">
        <f t="shared" si="25"/>
        <v>Complete</v>
      </c>
      <c r="H384" t="str">
        <f t="shared" si="26"/>
        <v>Valid</v>
      </c>
      <c r="I384" t="str">
        <f t="shared" si="27"/>
        <v>High(4-5)</v>
      </c>
      <c r="J384" t="str">
        <f t="shared" si="28"/>
        <v>AFFG6KVLFFGSPNE5YNE3MHRBOUIA</v>
      </c>
      <c r="K384" t="str">
        <f>IF(COUNTIF(Data_cleaning!$A:$A, A384)&gt;10, "Power User", IF(COUNTIF(Data_cleaning!$A:$A, A384)&gt;5, "Regular User", IF(COUNTIF(Data_cleaning!$A:$A, A384)&gt;1, "Casual User", "One-Time User")))</f>
        <v>One-Time User</v>
      </c>
      <c r="L384">
        <f>YEAR(Table4[[#This Row],[date/timestamp]])</f>
        <v>2025</v>
      </c>
      <c r="M384">
        <f>MONTH(Table4[[#This Row],[date/timestamp]])</f>
        <v>3</v>
      </c>
      <c r="N384" t="str">
        <f>TEXT(Table4[[#This Row],[date/timestamp]], "MMMM")</f>
        <v>March</v>
      </c>
      <c r="O384" t="str">
        <f t="shared" si="29"/>
        <v>Q1</v>
      </c>
    </row>
    <row r="385" spans="1:15" x14ac:dyDescent="0.35">
      <c r="A385" t="s">
        <v>1509</v>
      </c>
      <c r="B385" s="5" t="s">
        <v>6035</v>
      </c>
      <c r="C385" s="5">
        <v>5</v>
      </c>
      <c r="D385" s="9">
        <v>45743.290069444447</v>
      </c>
      <c r="E385" s="6" t="s">
        <v>1460</v>
      </c>
      <c r="F385" t="s">
        <v>1510</v>
      </c>
      <c r="G385" t="str">
        <f t="shared" si="25"/>
        <v>Complete</v>
      </c>
      <c r="H385" t="str">
        <f t="shared" si="26"/>
        <v>Valid</v>
      </c>
      <c r="I385" t="str">
        <f t="shared" si="27"/>
        <v>High(4-5)</v>
      </c>
      <c r="J385" t="str">
        <f t="shared" si="28"/>
        <v>AERUZSREQF5JSFVOIKNOKGCQVN6Q</v>
      </c>
      <c r="K385" t="str">
        <f>IF(COUNTIF(Data_cleaning!$A:$A, A385)&gt;10, "Power User", IF(COUNTIF(Data_cleaning!$A:$A, A385)&gt;5, "Regular User", IF(COUNTIF(Data_cleaning!$A:$A, A385)&gt;1, "Casual User", "One-Time User")))</f>
        <v>One-Time User</v>
      </c>
      <c r="L385">
        <f>YEAR(Table4[[#This Row],[date/timestamp]])</f>
        <v>2025</v>
      </c>
      <c r="M385">
        <f>MONTH(Table4[[#This Row],[date/timestamp]])</f>
        <v>3</v>
      </c>
      <c r="N385" t="str">
        <f>TEXT(Table4[[#This Row],[date/timestamp]], "MMMM")</f>
        <v>March</v>
      </c>
      <c r="O385" t="str">
        <f t="shared" si="29"/>
        <v>Q1</v>
      </c>
    </row>
    <row r="386" spans="1:15" x14ac:dyDescent="0.35">
      <c r="A386" t="s">
        <v>1513</v>
      </c>
      <c r="B386" s="3" t="s">
        <v>6036</v>
      </c>
      <c r="C386" s="3">
        <v>5</v>
      </c>
      <c r="D386" s="8">
        <v>45743.523946759262</v>
      </c>
      <c r="E386" s="4" t="s">
        <v>1460</v>
      </c>
      <c r="F386" t="s">
        <v>1514</v>
      </c>
      <c r="G386" t="str">
        <f t="shared" ref="G386:G449" si="30">IF(AND(A386&lt;&gt;"", B386&lt;&gt;"", C386&lt;&gt;"", D386&lt;&gt;"", E386&lt;&gt;"", F386&lt;&gt;""), "Complete", "Incomplete")</f>
        <v>Complete</v>
      </c>
      <c r="H386" t="str">
        <f t="shared" si="26"/>
        <v>Valid</v>
      </c>
      <c r="I386" t="str">
        <f t="shared" si="27"/>
        <v>High(4-5)</v>
      </c>
      <c r="J386" t="str">
        <f t="shared" si="28"/>
        <v>AGZ66CZB5PBVN5F6F4OO2EURI7IQ</v>
      </c>
      <c r="K386" t="str">
        <f>IF(COUNTIF(Data_cleaning!$A:$A, A386)&gt;10, "Power User", IF(COUNTIF(Data_cleaning!$A:$A, A386)&gt;5, "Regular User", IF(COUNTIF(Data_cleaning!$A:$A, A386)&gt;1, "Casual User", "One-Time User")))</f>
        <v>One-Time User</v>
      </c>
      <c r="L386">
        <f>YEAR(Table4[[#This Row],[date/timestamp]])</f>
        <v>2025</v>
      </c>
      <c r="M386">
        <f>MONTH(Table4[[#This Row],[date/timestamp]])</f>
        <v>3</v>
      </c>
      <c r="N386" t="str">
        <f>TEXT(Table4[[#This Row],[date/timestamp]], "MMMM")</f>
        <v>March</v>
      </c>
      <c r="O386" t="str">
        <f t="shared" si="29"/>
        <v>Q1</v>
      </c>
    </row>
    <row r="387" spans="1:15" x14ac:dyDescent="0.35">
      <c r="A387" t="s">
        <v>1517</v>
      </c>
      <c r="B387" s="5" t="s">
        <v>6037</v>
      </c>
      <c r="C387" s="5">
        <v>5</v>
      </c>
      <c r="D387" s="9">
        <v>45743.610636574071</v>
      </c>
      <c r="E387" s="6" t="s">
        <v>1460</v>
      </c>
      <c r="F387" t="s">
        <v>1518</v>
      </c>
      <c r="G387" t="str">
        <f t="shared" si="30"/>
        <v>Complete</v>
      </c>
      <c r="H387" t="str">
        <f t="shared" ref="H387:H450" si="31">IF(AND(C387&gt;=1, C387&lt;=5), "Valid", "Invalid")</f>
        <v>Valid</v>
      </c>
      <c r="I387" t="str">
        <f t="shared" ref="I387:I450" si="32">IF(C387&gt;=4, "High(4-5)", IF(C387&gt;=3, "Medium(3)", "Low(1-2)"))</f>
        <v>High(4-5)</v>
      </c>
      <c r="J387" t="str">
        <f t="shared" ref="J387:J450" si="33">TRIM(UPPER(A387))</f>
        <v>AGQJQAZGTIN44HTKGO7TRSHI3O3A</v>
      </c>
      <c r="K387" t="str">
        <f>IF(COUNTIF(Data_cleaning!$A:$A, A387)&gt;10, "Power User", IF(COUNTIF(Data_cleaning!$A:$A, A387)&gt;5, "Regular User", IF(COUNTIF(Data_cleaning!$A:$A, A387)&gt;1, "Casual User", "One-Time User")))</f>
        <v>One-Time User</v>
      </c>
      <c r="L387">
        <f>YEAR(Table4[[#This Row],[date/timestamp]])</f>
        <v>2025</v>
      </c>
      <c r="M387">
        <f>MONTH(Table4[[#This Row],[date/timestamp]])</f>
        <v>3</v>
      </c>
      <c r="N387" t="str">
        <f>TEXT(Table4[[#This Row],[date/timestamp]], "MMMM")</f>
        <v>March</v>
      </c>
      <c r="O387" t="str">
        <f t="shared" ref="O387:O450" si="34">"Q"&amp;INT((MONTH(D387)-1)/3)+1</f>
        <v>Q1</v>
      </c>
    </row>
    <row r="388" spans="1:15" x14ac:dyDescent="0.35">
      <c r="A388" t="s">
        <v>1521</v>
      </c>
      <c r="B388" s="3" t="s">
        <v>6038</v>
      </c>
      <c r="C388" s="3">
        <v>5</v>
      </c>
      <c r="D388" s="8">
        <v>45743.648726851854</v>
      </c>
      <c r="E388" s="4" t="s">
        <v>1460</v>
      </c>
      <c r="F388" t="s">
        <v>1522</v>
      </c>
      <c r="G388" t="str">
        <f t="shared" si="30"/>
        <v>Complete</v>
      </c>
      <c r="H388" t="str">
        <f t="shared" si="31"/>
        <v>Valid</v>
      </c>
      <c r="I388" t="str">
        <f t="shared" si="32"/>
        <v>High(4-5)</v>
      </c>
      <c r="J388" t="str">
        <f t="shared" si="33"/>
        <v>AGY3ZKZB2C7QF3T4QKDUHADJF6VQ</v>
      </c>
      <c r="K388" t="str">
        <f>IF(COUNTIF(Data_cleaning!$A:$A, A388)&gt;10, "Power User", IF(COUNTIF(Data_cleaning!$A:$A, A388)&gt;5, "Regular User", IF(COUNTIF(Data_cleaning!$A:$A, A388)&gt;1, "Casual User", "One-Time User")))</f>
        <v>One-Time User</v>
      </c>
      <c r="L388">
        <f>YEAR(Table4[[#This Row],[date/timestamp]])</f>
        <v>2025</v>
      </c>
      <c r="M388">
        <f>MONTH(Table4[[#This Row],[date/timestamp]])</f>
        <v>3</v>
      </c>
      <c r="N388" t="str">
        <f>TEXT(Table4[[#This Row],[date/timestamp]], "MMMM")</f>
        <v>March</v>
      </c>
      <c r="O388" t="str">
        <f t="shared" si="34"/>
        <v>Q1</v>
      </c>
    </row>
    <row r="389" spans="1:15" x14ac:dyDescent="0.35">
      <c r="A389" t="s">
        <v>1525</v>
      </c>
      <c r="B389" s="5" t="s">
        <v>6039</v>
      </c>
      <c r="C389" s="5">
        <v>5</v>
      </c>
      <c r="D389" s="9">
        <v>45744.059502314813</v>
      </c>
      <c r="E389" s="6" t="s">
        <v>1460</v>
      </c>
      <c r="F389" t="s">
        <v>1526</v>
      </c>
      <c r="G389" t="str">
        <f t="shared" si="30"/>
        <v>Complete</v>
      </c>
      <c r="H389" t="str">
        <f t="shared" si="31"/>
        <v>Valid</v>
      </c>
      <c r="I389" t="str">
        <f t="shared" si="32"/>
        <v>High(4-5)</v>
      </c>
      <c r="J389" t="str">
        <f t="shared" si="33"/>
        <v>AGH224OSH262E6R63BEUCC4LVLEQ</v>
      </c>
      <c r="K389" t="str">
        <f>IF(COUNTIF(Data_cleaning!$A:$A, A389)&gt;10, "Power User", IF(COUNTIF(Data_cleaning!$A:$A, A389)&gt;5, "Regular User", IF(COUNTIF(Data_cleaning!$A:$A, A389)&gt;1, "Casual User", "One-Time User")))</f>
        <v>One-Time User</v>
      </c>
      <c r="L389">
        <f>YEAR(Table4[[#This Row],[date/timestamp]])</f>
        <v>2025</v>
      </c>
      <c r="M389">
        <f>MONTH(Table4[[#This Row],[date/timestamp]])</f>
        <v>3</v>
      </c>
      <c r="N389" t="str">
        <f>TEXT(Table4[[#This Row],[date/timestamp]], "MMMM")</f>
        <v>March</v>
      </c>
      <c r="O389" t="str">
        <f t="shared" si="34"/>
        <v>Q1</v>
      </c>
    </row>
    <row r="390" spans="1:15" x14ac:dyDescent="0.35">
      <c r="A390" t="s">
        <v>1529</v>
      </c>
      <c r="B390" s="3" t="s">
        <v>6040</v>
      </c>
      <c r="C390" s="3">
        <v>5</v>
      </c>
      <c r="D390" s="8">
        <v>45744.384687500002</v>
      </c>
      <c r="E390" s="4" t="s">
        <v>1460</v>
      </c>
      <c r="F390" t="s">
        <v>1502</v>
      </c>
      <c r="G390" t="str">
        <f t="shared" si="30"/>
        <v>Complete</v>
      </c>
      <c r="H390" t="str">
        <f t="shared" si="31"/>
        <v>Valid</v>
      </c>
      <c r="I390" t="str">
        <f t="shared" si="32"/>
        <v>High(4-5)</v>
      </c>
      <c r="J390" t="str">
        <f t="shared" si="33"/>
        <v>AHJYETH3SURXWC4OTOSPBPKLPSJQ</v>
      </c>
      <c r="K390" t="str">
        <f>IF(COUNTIF(Data_cleaning!$A:$A, A390)&gt;10, "Power User", IF(COUNTIF(Data_cleaning!$A:$A, A390)&gt;5, "Regular User", IF(COUNTIF(Data_cleaning!$A:$A, A390)&gt;1, "Casual User", "One-Time User")))</f>
        <v>One-Time User</v>
      </c>
      <c r="L390">
        <f>YEAR(Table4[[#This Row],[date/timestamp]])</f>
        <v>2025</v>
      </c>
      <c r="M390">
        <f>MONTH(Table4[[#This Row],[date/timestamp]])</f>
        <v>3</v>
      </c>
      <c r="N390" t="str">
        <f>TEXT(Table4[[#This Row],[date/timestamp]], "MMMM")</f>
        <v>March</v>
      </c>
      <c r="O390" t="str">
        <f t="shared" si="34"/>
        <v>Q1</v>
      </c>
    </row>
    <row r="391" spans="1:15" x14ac:dyDescent="0.35">
      <c r="A391" t="s">
        <v>1532</v>
      </c>
      <c r="B391" s="5" t="s">
        <v>6041</v>
      </c>
      <c r="C391" s="5">
        <v>4</v>
      </c>
      <c r="D391" s="9">
        <v>45744.574918981481</v>
      </c>
      <c r="E391" s="6" t="s">
        <v>1460</v>
      </c>
      <c r="F391" t="s">
        <v>1533</v>
      </c>
      <c r="G391" t="str">
        <f t="shared" si="30"/>
        <v>Complete</v>
      </c>
      <c r="H391" t="str">
        <f t="shared" si="31"/>
        <v>Valid</v>
      </c>
      <c r="I391" t="str">
        <f t="shared" si="32"/>
        <v>High(4-5)</v>
      </c>
      <c r="J391" t="str">
        <f t="shared" si="33"/>
        <v>AHCVVQYNDHNOW2RS4RRWTUO5CCAA</v>
      </c>
      <c r="K391" t="str">
        <f>IF(COUNTIF(Data_cleaning!$A:$A, A391)&gt;10, "Power User", IF(COUNTIF(Data_cleaning!$A:$A, A391)&gt;5, "Regular User", IF(COUNTIF(Data_cleaning!$A:$A, A391)&gt;1, "Casual User", "One-Time User")))</f>
        <v>One-Time User</v>
      </c>
      <c r="L391">
        <f>YEAR(Table4[[#This Row],[date/timestamp]])</f>
        <v>2025</v>
      </c>
      <c r="M391">
        <f>MONTH(Table4[[#This Row],[date/timestamp]])</f>
        <v>3</v>
      </c>
      <c r="N391" t="str">
        <f>TEXT(Table4[[#This Row],[date/timestamp]], "MMMM")</f>
        <v>March</v>
      </c>
      <c r="O391" t="str">
        <f t="shared" si="34"/>
        <v>Q1</v>
      </c>
    </row>
    <row r="392" spans="1:15" x14ac:dyDescent="0.35">
      <c r="A392" t="s">
        <v>1536</v>
      </c>
      <c r="B392" s="3" t="s">
        <v>6042</v>
      </c>
      <c r="C392" s="3">
        <v>5</v>
      </c>
      <c r="D392" s="8">
        <v>45744.68644675926</v>
      </c>
      <c r="E392" s="4" t="s">
        <v>1460</v>
      </c>
      <c r="F392" t="s">
        <v>1537</v>
      </c>
      <c r="G392" t="str">
        <f t="shared" si="30"/>
        <v>Complete</v>
      </c>
      <c r="H392" t="str">
        <f t="shared" si="31"/>
        <v>Valid</v>
      </c>
      <c r="I392" t="str">
        <f t="shared" si="32"/>
        <v>High(4-5)</v>
      </c>
      <c r="J392" t="str">
        <f t="shared" si="33"/>
        <v>AHRMHRBNGZ5MADCROQHZXJJOE2UQ</v>
      </c>
      <c r="K392" t="str">
        <f>IF(COUNTIF(Data_cleaning!$A:$A, A392)&gt;10, "Power User", IF(COUNTIF(Data_cleaning!$A:$A, A392)&gt;5, "Regular User", IF(COUNTIF(Data_cleaning!$A:$A, A392)&gt;1, "Casual User", "One-Time User")))</f>
        <v>One-Time User</v>
      </c>
      <c r="L392">
        <f>YEAR(Table4[[#This Row],[date/timestamp]])</f>
        <v>2025</v>
      </c>
      <c r="M392">
        <f>MONTH(Table4[[#This Row],[date/timestamp]])</f>
        <v>3</v>
      </c>
      <c r="N392" t="str">
        <f>TEXT(Table4[[#This Row],[date/timestamp]], "MMMM")</f>
        <v>March</v>
      </c>
      <c r="O392" t="str">
        <f t="shared" si="34"/>
        <v>Q1</v>
      </c>
    </row>
    <row r="393" spans="1:15" x14ac:dyDescent="0.35">
      <c r="A393" t="s">
        <v>1539</v>
      </c>
      <c r="B393" s="5" t="s">
        <v>6043</v>
      </c>
      <c r="C393" s="5">
        <v>5</v>
      </c>
      <c r="D393" s="9">
        <v>45745.079247685186</v>
      </c>
      <c r="E393" s="6" t="s">
        <v>1460</v>
      </c>
      <c r="F393" t="s">
        <v>1540</v>
      </c>
      <c r="G393" t="str">
        <f t="shared" si="30"/>
        <v>Complete</v>
      </c>
      <c r="H393" t="str">
        <f t="shared" si="31"/>
        <v>Valid</v>
      </c>
      <c r="I393" t="str">
        <f t="shared" si="32"/>
        <v>High(4-5)</v>
      </c>
      <c r="J393" t="str">
        <f t="shared" si="33"/>
        <v>AGDDGAMAU3GFTHOBCIOEPDISNJ5Q</v>
      </c>
      <c r="K393" t="str">
        <f>IF(COUNTIF(Data_cleaning!$A:$A, A393)&gt;10, "Power User", IF(COUNTIF(Data_cleaning!$A:$A, A393)&gt;5, "Regular User", IF(COUNTIF(Data_cleaning!$A:$A, A393)&gt;1, "Casual User", "One-Time User")))</f>
        <v>One-Time User</v>
      </c>
      <c r="L393">
        <f>YEAR(Table4[[#This Row],[date/timestamp]])</f>
        <v>2025</v>
      </c>
      <c r="M393">
        <f>MONTH(Table4[[#This Row],[date/timestamp]])</f>
        <v>3</v>
      </c>
      <c r="N393" t="str">
        <f>TEXT(Table4[[#This Row],[date/timestamp]], "MMMM")</f>
        <v>March</v>
      </c>
      <c r="O393" t="str">
        <f t="shared" si="34"/>
        <v>Q1</v>
      </c>
    </row>
    <row r="394" spans="1:15" x14ac:dyDescent="0.35">
      <c r="A394" t="s">
        <v>1543</v>
      </c>
      <c r="B394" s="3" t="s">
        <v>6044</v>
      </c>
      <c r="C394" s="3">
        <v>5</v>
      </c>
      <c r="D394" s="8">
        <v>45745.241770833331</v>
      </c>
      <c r="E394" s="4" t="s">
        <v>1460</v>
      </c>
      <c r="F394" t="s">
        <v>1544</v>
      </c>
      <c r="G394" t="str">
        <f t="shared" si="30"/>
        <v>Complete</v>
      </c>
      <c r="H394" t="str">
        <f t="shared" si="31"/>
        <v>Valid</v>
      </c>
      <c r="I394" t="str">
        <f t="shared" si="32"/>
        <v>High(4-5)</v>
      </c>
      <c r="J394" t="str">
        <f t="shared" si="33"/>
        <v>AGCGG7CBWZX623A4TDIS7D7TGEQQ</v>
      </c>
      <c r="K394" t="str">
        <f>IF(COUNTIF(Data_cleaning!$A:$A, A394)&gt;10, "Power User", IF(COUNTIF(Data_cleaning!$A:$A, A394)&gt;5, "Regular User", IF(COUNTIF(Data_cleaning!$A:$A, A394)&gt;1, "Casual User", "One-Time User")))</f>
        <v>One-Time User</v>
      </c>
      <c r="L394">
        <f>YEAR(Table4[[#This Row],[date/timestamp]])</f>
        <v>2025</v>
      </c>
      <c r="M394">
        <f>MONTH(Table4[[#This Row],[date/timestamp]])</f>
        <v>3</v>
      </c>
      <c r="N394" t="str">
        <f>TEXT(Table4[[#This Row],[date/timestamp]], "MMMM")</f>
        <v>March</v>
      </c>
      <c r="O394" t="str">
        <f t="shared" si="34"/>
        <v>Q1</v>
      </c>
    </row>
    <row r="395" spans="1:15" x14ac:dyDescent="0.35">
      <c r="A395" t="s">
        <v>1547</v>
      </c>
      <c r="B395" s="5" t="s">
        <v>6045</v>
      </c>
      <c r="C395" s="5">
        <v>4</v>
      </c>
      <c r="D395" s="9">
        <v>45745.263784722221</v>
      </c>
      <c r="E395" s="6" t="s">
        <v>1460</v>
      </c>
      <c r="F395" t="s">
        <v>1548</v>
      </c>
      <c r="G395" t="str">
        <f t="shared" si="30"/>
        <v>Complete</v>
      </c>
      <c r="H395" t="str">
        <f t="shared" si="31"/>
        <v>Valid</v>
      </c>
      <c r="I395" t="str">
        <f t="shared" si="32"/>
        <v>High(4-5)</v>
      </c>
      <c r="J395" t="str">
        <f t="shared" si="33"/>
        <v>AG6HV27N5NDY3U4R7LVJBZIZXHTQ</v>
      </c>
      <c r="K395" t="str">
        <f>IF(COUNTIF(Data_cleaning!$A:$A, A395)&gt;10, "Power User", IF(COUNTIF(Data_cleaning!$A:$A, A395)&gt;5, "Regular User", IF(COUNTIF(Data_cleaning!$A:$A, A395)&gt;1, "Casual User", "One-Time User")))</f>
        <v>One-Time User</v>
      </c>
      <c r="L395">
        <f>YEAR(Table4[[#This Row],[date/timestamp]])</f>
        <v>2025</v>
      </c>
      <c r="M395">
        <f>MONTH(Table4[[#This Row],[date/timestamp]])</f>
        <v>3</v>
      </c>
      <c r="N395" t="str">
        <f>TEXT(Table4[[#This Row],[date/timestamp]], "MMMM")</f>
        <v>March</v>
      </c>
      <c r="O395" t="str">
        <f t="shared" si="34"/>
        <v>Q1</v>
      </c>
    </row>
    <row r="396" spans="1:15" x14ac:dyDescent="0.35">
      <c r="A396" t="s">
        <v>1551</v>
      </c>
      <c r="B396" s="3" t="s">
        <v>6046</v>
      </c>
      <c r="C396" s="3">
        <v>5</v>
      </c>
      <c r="D396" s="8">
        <v>45745.265069444446</v>
      </c>
      <c r="E396" s="4" t="s">
        <v>1460</v>
      </c>
      <c r="F396" t="s">
        <v>1552</v>
      </c>
      <c r="G396" t="str">
        <f t="shared" si="30"/>
        <v>Complete</v>
      </c>
      <c r="H396" t="str">
        <f t="shared" si="31"/>
        <v>Valid</v>
      </c>
      <c r="I396" t="str">
        <f t="shared" si="32"/>
        <v>High(4-5)</v>
      </c>
      <c r="J396" t="str">
        <f t="shared" si="33"/>
        <v>AFVITDGTLG5MR66BU527XGOKXOVQ</v>
      </c>
      <c r="K396" t="str">
        <f>IF(COUNTIF(Data_cleaning!$A:$A, A396)&gt;10, "Power User", IF(COUNTIF(Data_cleaning!$A:$A, A396)&gt;5, "Regular User", IF(COUNTIF(Data_cleaning!$A:$A, A396)&gt;1, "Casual User", "One-Time User")))</f>
        <v>One-Time User</v>
      </c>
      <c r="L396">
        <f>YEAR(Table4[[#This Row],[date/timestamp]])</f>
        <v>2025</v>
      </c>
      <c r="M396">
        <f>MONTH(Table4[[#This Row],[date/timestamp]])</f>
        <v>3</v>
      </c>
      <c r="N396" t="str">
        <f>TEXT(Table4[[#This Row],[date/timestamp]], "MMMM")</f>
        <v>March</v>
      </c>
      <c r="O396" t="str">
        <f t="shared" si="34"/>
        <v>Q1</v>
      </c>
    </row>
    <row r="397" spans="1:15" x14ac:dyDescent="0.35">
      <c r="A397" t="s">
        <v>1555</v>
      </c>
      <c r="B397" s="5" t="s">
        <v>6047</v>
      </c>
      <c r="C397" s="5">
        <v>5</v>
      </c>
      <c r="D397" s="9">
        <v>45745.307326388887</v>
      </c>
      <c r="E397" s="6" t="s">
        <v>1460</v>
      </c>
      <c r="F397" t="s">
        <v>1556</v>
      </c>
      <c r="G397" t="str">
        <f t="shared" si="30"/>
        <v>Complete</v>
      </c>
      <c r="H397" t="str">
        <f t="shared" si="31"/>
        <v>Valid</v>
      </c>
      <c r="I397" t="str">
        <f t="shared" si="32"/>
        <v>High(4-5)</v>
      </c>
      <c r="J397" t="str">
        <f t="shared" si="33"/>
        <v>AGVB5Y524LL66SHNBU6E7EIPMFVQ</v>
      </c>
      <c r="K397" t="str">
        <f>IF(COUNTIF(Data_cleaning!$A:$A, A397)&gt;10, "Power User", IF(COUNTIF(Data_cleaning!$A:$A, A397)&gt;5, "Regular User", IF(COUNTIF(Data_cleaning!$A:$A, A397)&gt;1, "Casual User", "One-Time User")))</f>
        <v>One-Time User</v>
      </c>
      <c r="L397">
        <f>YEAR(Table4[[#This Row],[date/timestamp]])</f>
        <v>2025</v>
      </c>
      <c r="M397">
        <f>MONTH(Table4[[#This Row],[date/timestamp]])</f>
        <v>3</v>
      </c>
      <c r="N397" t="str">
        <f>TEXT(Table4[[#This Row],[date/timestamp]], "MMMM")</f>
        <v>March</v>
      </c>
      <c r="O397" t="str">
        <f t="shared" si="34"/>
        <v>Q1</v>
      </c>
    </row>
    <row r="398" spans="1:15" x14ac:dyDescent="0.35">
      <c r="A398" t="s">
        <v>1558</v>
      </c>
      <c r="B398" s="3" t="s">
        <v>6048</v>
      </c>
      <c r="C398" s="3">
        <v>5</v>
      </c>
      <c r="D398" s="8">
        <v>45745.648182870369</v>
      </c>
      <c r="E398" s="4" t="s">
        <v>1460</v>
      </c>
      <c r="F398" t="s">
        <v>1559</v>
      </c>
      <c r="G398" t="str">
        <f t="shared" si="30"/>
        <v>Complete</v>
      </c>
      <c r="H398" t="str">
        <f t="shared" si="31"/>
        <v>Valid</v>
      </c>
      <c r="I398" t="str">
        <f t="shared" si="32"/>
        <v>High(4-5)</v>
      </c>
      <c r="J398" t="str">
        <f t="shared" si="33"/>
        <v>AH4OZ5CUSNMTEOK6E4CC4F4OSSRQ</v>
      </c>
      <c r="K398" t="str">
        <f>IF(COUNTIF(Data_cleaning!$A:$A, A398)&gt;10, "Power User", IF(COUNTIF(Data_cleaning!$A:$A, A398)&gt;5, "Regular User", IF(COUNTIF(Data_cleaning!$A:$A, A398)&gt;1, "Casual User", "One-Time User")))</f>
        <v>One-Time User</v>
      </c>
      <c r="L398">
        <f>YEAR(Table4[[#This Row],[date/timestamp]])</f>
        <v>2025</v>
      </c>
      <c r="M398">
        <f>MONTH(Table4[[#This Row],[date/timestamp]])</f>
        <v>3</v>
      </c>
      <c r="N398" t="str">
        <f>TEXT(Table4[[#This Row],[date/timestamp]], "MMMM")</f>
        <v>March</v>
      </c>
      <c r="O398" t="str">
        <f t="shared" si="34"/>
        <v>Q1</v>
      </c>
    </row>
    <row r="399" spans="1:15" x14ac:dyDescent="0.35">
      <c r="A399" t="s">
        <v>1562</v>
      </c>
      <c r="B399" s="5" t="s">
        <v>6049</v>
      </c>
      <c r="C399" s="5">
        <v>5</v>
      </c>
      <c r="D399" s="9">
        <v>45746.345694444448</v>
      </c>
      <c r="E399" s="6" t="s">
        <v>1460</v>
      </c>
      <c r="F399" t="s">
        <v>1563</v>
      </c>
      <c r="G399" t="str">
        <f t="shared" si="30"/>
        <v>Complete</v>
      </c>
      <c r="H399" t="str">
        <f t="shared" si="31"/>
        <v>Valid</v>
      </c>
      <c r="I399" t="str">
        <f t="shared" si="32"/>
        <v>High(4-5)</v>
      </c>
      <c r="J399" t="str">
        <f t="shared" si="33"/>
        <v>AEFI6OOPRM5PQJCTWIKOCNOS3SEQ</v>
      </c>
      <c r="K399" t="str">
        <f>IF(COUNTIF(Data_cleaning!$A:$A, A399)&gt;10, "Power User", IF(COUNTIF(Data_cleaning!$A:$A, A399)&gt;5, "Regular User", IF(COUNTIF(Data_cleaning!$A:$A, A399)&gt;1, "Casual User", "One-Time User")))</f>
        <v>One-Time User</v>
      </c>
      <c r="L399">
        <f>YEAR(Table4[[#This Row],[date/timestamp]])</f>
        <v>2025</v>
      </c>
      <c r="M399">
        <f>MONTH(Table4[[#This Row],[date/timestamp]])</f>
        <v>3</v>
      </c>
      <c r="N399" t="str">
        <f>TEXT(Table4[[#This Row],[date/timestamp]], "MMMM")</f>
        <v>March</v>
      </c>
      <c r="O399" t="str">
        <f t="shared" si="34"/>
        <v>Q1</v>
      </c>
    </row>
    <row r="400" spans="1:15" x14ac:dyDescent="0.35">
      <c r="A400" t="s">
        <v>1566</v>
      </c>
      <c r="B400" s="3" t="s">
        <v>6050</v>
      </c>
      <c r="C400" s="3">
        <v>5</v>
      </c>
      <c r="D400" s="8">
        <v>45746.346898148149</v>
      </c>
      <c r="E400" s="4" t="s">
        <v>1460</v>
      </c>
      <c r="F400" t="s">
        <v>1567</v>
      </c>
      <c r="G400" t="str">
        <f t="shared" si="30"/>
        <v>Complete</v>
      </c>
      <c r="H400" t="str">
        <f t="shared" si="31"/>
        <v>Valid</v>
      </c>
      <c r="I400" t="str">
        <f t="shared" si="32"/>
        <v>High(4-5)</v>
      </c>
      <c r="J400" t="str">
        <f t="shared" si="33"/>
        <v>AHDYVUR5FBTJZWFX4DXAV4YHME2Q</v>
      </c>
      <c r="K400" t="str">
        <f>IF(COUNTIF(Data_cleaning!$A:$A, A400)&gt;10, "Power User", IF(COUNTIF(Data_cleaning!$A:$A, A400)&gt;5, "Regular User", IF(COUNTIF(Data_cleaning!$A:$A, A400)&gt;1, "Casual User", "One-Time User")))</f>
        <v>One-Time User</v>
      </c>
      <c r="L400">
        <f>YEAR(Table4[[#This Row],[date/timestamp]])</f>
        <v>2025</v>
      </c>
      <c r="M400">
        <f>MONTH(Table4[[#This Row],[date/timestamp]])</f>
        <v>3</v>
      </c>
      <c r="N400" t="str">
        <f>TEXT(Table4[[#This Row],[date/timestamp]], "MMMM")</f>
        <v>March</v>
      </c>
      <c r="O400" t="str">
        <f t="shared" si="34"/>
        <v>Q1</v>
      </c>
    </row>
    <row r="401" spans="1:15" x14ac:dyDescent="0.35">
      <c r="A401" t="s">
        <v>1570</v>
      </c>
      <c r="B401" s="5" t="s">
        <v>6051</v>
      </c>
      <c r="C401" s="5">
        <v>5</v>
      </c>
      <c r="D401" s="9">
        <v>45746.389317129629</v>
      </c>
      <c r="E401" s="6" t="s">
        <v>1460</v>
      </c>
      <c r="F401" t="s">
        <v>1571</v>
      </c>
      <c r="G401" t="str">
        <f t="shared" si="30"/>
        <v>Complete</v>
      </c>
      <c r="H401" t="str">
        <f t="shared" si="31"/>
        <v>Valid</v>
      </c>
      <c r="I401" t="str">
        <f t="shared" si="32"/>
        <v>High(4-5)</v>
      </c>
      <c r="J401" t="str">
        <f t="shared" si="33"/>
        <v>AGGC733OAH2BXKKJ7H4VNGHTEIFQ</v>
      </c>
      <c r="K401" t="str">
        <f>IF(COUNTIF(Data_cleaning!$A:$A, A401)&gt;10, "Power User", IF(COUNTIF(Data_cleaning!$A:$A, A401)&gt;5, "Regular User", IF(COUNTIF(Data_cleaning!$A:$A, A401)&gt;1, "Casual User", "One-Time User")))</f>
        <v>One-Time User</v>
      </c>
      <c r="L401">
        <f>YEAR(Table4[[#This Row],[date/timestamp]])</f>
        <v>2025</v>
      </c>
      <c r="M401">
        <f>MONTH(Table4[[#This Row],[date/timestamp]])</f>
        <v>3</v>
      </c>
      <c r="N401" t="str">
        <f>TEXT(Table4[[#This Row],[date/timestamp]], "MMMM")</f>
        <v>March</v>
      </c>
      <c r="O401" t="str">
        <f t="shared" si="34"/>
        <v>Q1</v>
      </c>
    </row>
    <row r="402" spans="1:15" x14ac:dyDescent="0.35">
      <c r="A402" t="s">
        <v>1574</v>
      </c>
      <c r="B402" s="3" t="s">
        <v>6052</v>
      </c>
      <c r="C402" s="3">
        <v>5</v>
      </c>
      <c r="D402" s="8">
        <v>45746.506909722222</v>
      </c>
      <c r="E402" s="4" t="s">
        <v>53</v>
      </c>
      <c r="F402" t="s">
        <v>1575</v>
      </c>
      <c r="G402" t="str">
        <f t="shared" si="30"/>
        <v>Complete</v>
      </c>
      <c r="H402" t="str">
        <f t="shared" si="31"/>
        <v>Valid</v>
      </c>
      <c r="I402" t="str">
        <f t="shared" si="32"/>
        <v>High(4-5)</v>
      </c>
      <c r="J402" t="str">
        <f t="shared" si="33"/>
        <v>AEMAPSOMY4FFQ4PZSDPZT5KFACDQ</v>
      </c>
      <c r="K402" t="str">
        <f>IF(COUNTIF(Data_cleaning!$A:$A, A402)&gt;10, "Power User", IF(COUNTIF(Data_cleaning!$A:$A, A402)&gt;5, "Regular User", IF(COUNTIF(Data_cleaning!$A:$A, A402)&gt;1, "Casual User", "One-Time User")))</f>
        <v>One-Time User</v>
      </c>
      <c r="L402">
        <f>YEAR(Table4[[#This Row],[date/timestamp]])</f>
        <v>2025</v>
      </c>
      <c r="M402">
        <f>MONTH(Table4[[#This Row],[date/timestamp]])</f>
        <v>3</v>
      </c>
      <c r="N402" t="str">
        <f>TEXT(Table4[[#This Row],[date/timestamp]], "MMMM")</f>
        <v>March</v>
      </c>
      <c r="O402" t="str">
        <f t="shared" si="34"/>
        <v>Q1</v>
      </c>
    </row>
    <row r="403" spans="1:15" x14ac:dyDescent="0.35">
      <c r="A403" t="s">
        <v>1578</v>
      </c>
      <c r="B403" s="5" t="s">
        <v>6053</v>
      </c>
      <c r="C403" s="5">
        <v>5</v>
      </c>
      <c r="D403" s="9">
        <v>45746.905416666668</v>
      </c>
      <c r="E403" s="6" t="s">
        <v>53</v>
      </c>
      <c r="F403" t="s">
        <v>1579</v>
      </c>
      <c r="G403" t="str">
        <f t="shared" si="30"/>
        <v>Complete</v>
      </c>
      <c r="H403" t="str">
        <f t="shared" si="31"/>
        <v>Valid</v>
      </c>
      <c r="I403" t="str">
        <f t="shared" si="32"/>
        <v>High(4-5)</v>
      </c>
      <c r="J403" t="str">
        <f t="shared" si="33"/>
        <v>AEUFVR7ULNWWWZMSNBVGVOLAAHHA</v>
      </c>
      <c r="K403" t="str">
        <f>IF(COUNTIF(Data_cleaning!$A:$A, A403)&gt;10, "Power User", IF(COUNTIF(Data_cleaning!$A:$A, A403)&gt;5, "Regular User", IF(COUNTIF(Data_cleaning!$A:$A, A403)&gt;1, "Casual User", "One-Time User")))</f>
        <v>One-Time User</v>
      </c>
      <c r="L403">
        <f>YEAR(Table4[[#This Row],[date/timestamp]])</f>
        <v>2025</v>
      </c>
      <c r="M403">
        <f>MONTH(Table4[[#This Row],[date/timestamp]])</f>
        <v>3</v>
      </c>
      <c r="N403" t="str">
        <f>TEXT(Table4[[#This Row],[date/timestamp]], "MMMM")</f>
        <v>March</v>
      </c>
      <c r="O403" t="str">
        <f t="shared" si="34"/>
        <v>Q1</v>
      </c>
    </row>
    <row r="404" spans="1:15" x14ac:dyDescent="0.35">
      <c r="A404" t="s">
        <v>1582</v>
      </c>
      <c r="B404" s="3" t="s">
        <v>6054</v>
      </c>
      <c r="C404" s="3">
        <v>1</v>
      </c>
      <c r="D404" s="8">
        <v>45746.912164351852</v>
      </c>
      <c r="E404" s="4" t="s">
        <v>53</v>
      </c>
      <c r="F404" t="s">
        <v>1583</v>
      </c>
      <c r="G404" t="str">
        <f t="shared" si="30"/>
        <v>Complete</v>
      </c>
      <c r="H404" t="str">
        <f t="shared" si="31"/>
        <v>Valid</v>
      </c>
      <c r="I404" t="str">
        <f t="shared" si="32"/>
        <v>Low(1-2)</v>
      </c>
      <c r="J404" t="str">
        <f t="shared" si="33"/>
        <v>AGZ3FT3FZJMJC44OQAUGETWQYWWQ</v>
      </c>
      <c r="K404" t="str">
        <f>IF(COUNTIF(Data_cleaning!$A:$A, A404)&gt;10, "Power User", IF(COUNTIF(Data_cleaning!$A:$A, A404)&gt;5, "Regular User", IF(COUNTIF(Data_cleaning!$A:$A, A404)&gt;1, "Casual User", "One-Time User")))</f>
        <v>One-Time User</v>
      </c>
      <c r="L404">
        <f>YEAR(Table4[[#This Row],[date/timestamp]])</f>
        <v>2025</v>
      </c>
      <c r="M404">
        <f>MONTH(Table4[[#This Row],[date/timestamp]])</f>
        <v>3</v>
      </c>
      <c r="N404" t="str">
        <f>TEXT(Table4[[#This Row],[date/timestamp]], "MMMM")</f>
        <v>March</v>
      </c>
      <c r="O404" t="str">
        <f t="shared" si="34"/>
        <v>Q1</v>
      </c>
    </row>
    <row r="405" spans="1:15" x14ac:dyDescent="0.35">
      <c r="A405" t="s">
        <v>1586</v>
      </c>
      <c r="B405" s="5" t="s">
        <v>6055</v>
      </c>
      <c r="C405" s="5">
        <v>5</v>
      </c>
      <c r="D405" s="9">
        <v>45746.9534375</v>
      </c>
      <c r="E405" s="6" t="s">
        <v>53</v>
      </c>
      <c r="F405" t="s">
        <v>1587</v>
      </c>
      <c r="G405" t="str">
        <f t="shared" si="30"/>
        <v>Complete</v>
      </c>
      <c r="H405" t="str">
        <f t="shared" si="31"/>
        <v>Valid</v>
      </c>
      <c r="I405" t="str">
        <f t="shared" si="32"/>
        <v>High(4-5)</v>
      </c>
      <c r="J405" t="str">
        <f t="shared" si="33"/>
        <v>AG6OOVQPJXEEZSW6D5MD2OCYYDCQ</v>
      </c>
      <c r="K405" t="str">
        <f>IF(COUNTIF(Data_cleaning!$A:$A, A405)&gt;10, "Power User", IF(COUNTIF(Data_cleaning!$A:$A, A405)&gt;5, "Regular User", IF(COUNTIF(Data_cleaning!$A:$A, A405)&gt;1, "Casual User", "One-Time User")))</f>
        <v>One-Time User</v>
      </c>
      <c r="L405">
        <f>YEAR(Table4[[#This Row],[date/timestamp]])</f>
        <v>2025</v>
      </c>
      <c r="M405">
        <f>MONTH(Table4[[#This Row],[date/timestamp]])</f>
        <v>3</v>
      </c>
      <c r="N405" t="str">
        <f>TEXT(Table4[[#This Row],[date/timestamp]], "MMMM")</f>
        <v>March</v>
      </c>
      <c r="O405" t="str">
        <f t="shared" si="34"/>
        <v>Q1</v>
      </c>
    </row>
    <row r="406" spans="1:15" x14ac:dyDescent="0.35">
      <c r="A406" t="s">
        <v>1590</v>
      </c>
      <c r="B406" s="3" t="s">
        <v>6056</v>
      </c>
      <c r="C406" s="3">
        <v>4</v>
      </c>
      <c r="D406" s="8">
        <v>45747.367696759262</v>
      </c>
      <c r="E406" s="4" t="s">
        <v>53</v>
      </c>
      <c r="F406" t="s">
        <v>1591</v>
      </c>
      <c r="G406" t="str">
        <f t="shared" si="30"/>
        <v>Complete</v>
      </c>
      <c r="H406" t="str">
        <f t="shared" si="31"/>
        <v>Valid</v>
      </c>
      <c r="I406" t="str">
        <f t="shared" si="32"/>
        <v>High(4-5)</v>
      </c>
      <c r="J406" t="str">
        <f t="shared" si="33"/>
        <v>AGHN4I3E2ZBUAURW4PEYYCMHJYYQ</v>
      </c>
      <c r="K406" t="str">
        <f>IF(COUNTIF(Data_cleaning!$A:$A, A406)&gt;10, "Power User", IF(COUNTIF(Data_cleaning!$A:$A, A406)&gt;5, "Regular User", IF(COUNTIF(Data_cleaning!$A:$A, A406)&gt;1, "Casual User", "One-Time User")))</f>
        <v>One-Time User</v>
      </c>
      <c r="L406">
        <f>YEAR(Table4[[#This Row],[date/timestamp]])</f>
        <v>2025</v>
      </c>
      <c r="M406">
        <f>MONTH(Table4[[#This Row],[date/timestamp]])</f>
        <v>3</v>
      </c>
      <c r="N406" t="str">
        <f>TEXT(Table4[[#This Row],[date/timestamp]], "MMMM")</f>
        <v>March</v>
      </c>
      <c r="O406" t="str">
        <f t="shared" si="34"/>
        <v>Q1</v>
      </c>
    </row>
    <row r="407" spans="1:15" x14ac:dyDescent="0.35">
      <c r="A407" t="s">
        <v>1594</v>
      </c>
      <c r="B407" s="5" t="s">
        <v>6057</v>
      </c>
      <c r="C407" s="5">
        <v>3</v>
      </c>
      <c r="D407" s="9">
        <v>45747.369108796294</v>
      </c>
      <c r="E407" s="6" t="s">
        <v>53</v>
      </c>
      <c r="F407" t="s">
        <v>1595</v>
      </c>
      <c r="G407" t="str">
        <f t="shared" si="30"/>
        <v>Complete</v>
      </c>
      <c r="H407" t="str">
        <f t="shared" si="31"/>
        <v>Valid</v>
      </c>
      <c r="I407" t="str">
        <f t="shared" si="32"/>
        <v>Medium(3)</v>
      </c>
      <c r="J407" t="str">
        <f t="shared" si="33"/>
        <v>AE3NH2EGMD4UWY6HXLMSGOKPKMSQ</v>
      </c>
      <c r="K407" t="str">
        <f>IF(COUNTIF(Data_cleaning!$A:$A, A407)&gt;10, "Power User", IF(COUNTIF(Data_cleaning!$A:$A, A407)&gt;5, "Regular User", IF(COUNTIF(Data_cleaning!$A:$A, A407)&gt;1, "Casual User", "One-Time User")))</f>
        <v>One-Time User</v>
      </c>
      <c r="L407">
        <f>YEAR(Table4[[#This Row],[date/timestamp]])</f>
        <v>2025</v>
      </c>
      <c r="M407">
        <f>MONTH(Table4[[#This Row],[date/timestamp]])</f>
        <v>3</v>
      </c>
      <c r="N407" t="str">
        <f>TEXT(Table4[[#This Row],[date/timestamp]], "MMMM")</f>
        <v>March</v>
      </c>
      <c r="O407" t="str">
        <f t="shared" si="34"/>
        <v>Q1</v>
      </c>
    </row>
    <row r="408" spans="1:15" x14ac:dyDescent="0.35">
      <c r="A408" t="s">
        <v>1598</v>
      </c>
      <c r="B408" s="3" t="s">
        <v>6058</v>
      </c>
      <c r="C408" s="3">
        <v>5</v>
      </c>
      <c r="D408" s="8">
        <v>45747.532094907408</v>
      </c>
      <c r="E408" s="4" t="s">
        <v>53</v>
      </c>
      <c r="F408" t="s">
        <v>1599</v>
      </c>
      <c r="G408" t="str">
        <f t="shared" si="30"/>
        <v>Complete</v>
      </c>
      <c r="H408" t="str">
        <f t="shared" si="31"/>
        <v>Valid</v>
      </c>
      <c r="I408" t="str">
        <f t="shared" si="32"/>
        <v>High(4-5)</v>
      </c>
      <c r="J408" t="str">
        <f t="shared" si="33"/>
        <v>AFWVNMKG4LPK4KSTSKT4WFVK5VSQ</v>
      </c>
      <c r="K408" t="str">
        <f>IF(COUNTIF(Data_cleaning!$A:$A, A408)&gt;10, "Power User", IF(COUNTIF(Data_cleaning!$A:$A, A408)&gt;5, "Regular User", IF(COUNTIF(Data_cleaning!$A:$A, A408)&gt;1, "Casual User", "One-Time User")))</f>
        <v>One-Time User</v>
      </c>
      <c r="L408">
        <f>YEAR(Table4[[#This Row],[date/timestamp]])</f>
        <v>2025</v>
      </c>
      <c r="M408">
        <f>MONTH(Table4[[#This Row],[date/timestamp]])</f>
        <v>3</v>
      </c>
      <c r="N408" t="str">
        <f>TEXT(Table4[[#This Row],[date/timestamp]], "MMMM")</f>
        <v>March</v>
      </c>
      <c r="O408" t="str">
        <f t="shared" si="34"/>
        <v>Q1</v>
      </c>
    </row>
    <row r="409" spans="1:15" x14ac:dyDescent="0.35">
      <c r="A409" t="s">
        <v>1602</v>
      </c>
      <c r="B409" s="5" t="s">
        <v>6059</v>
      </c>
      <c r="C409" s="5">
        <v>2</v>
      </c>
      <c r="D409" s="9">
        <v>45747.813043981485</v>
      </c>
      <c r="E409" s="6" t="s">
        <v>53</v>
      </c>
      <c r="F409" t="s">
        <v>1603</v>
      </c>
      <c r="G409" t="str">
        <f t="shared" si="30"/>
        <v>Complete</v>
      </c>
      <c r="H409" t="str">
        <f t="shared" si="31"/>
        <v>Valid</v>
      </c>
      <c r="I409" t="str">
        <f t="shared" si="32"/>
        <v>Low(1-2)</v>
      </c>
      <c r="J409" t="str">
        <f t="shared" si="33"/>
        <v>AFCURUNI4DAVOM2D55SCAWMPRNZQ</v>
      </c>
      <c r="K409" t="str">
        <f>IF(COUNTIF(Data_cleaning!$A:$A, A409)&gt;10, "Power User", IF(COUNTIF(Data_cleaning!$A:$A, A409)&gt;5, "Regular User", IF(COUNTIF(Data_cleaning!$A:$A, A409)&gt;1, "Casual User", "One-Time User")))</f>
        <v>One-Time User</v>
      </c>
      <c r="L409">
        <f>YEAR(Table4[[#This Row],[date/timestamp]])</f>
        <v>2025</v>
      </c>
      <c r="M409">
        <f>MONTH(Table4[[#This Row],[date/timestamp]])</f>
        <v>3</v>
      </c>
      <c r="N409" t="str">
        <f>TEXT(Table4[[#This Row],[date/timestamp]], "MMMM")</f>
        <v>March</v>
      </c>
      <c r="O409" t="str">
        <f t="shared" si="34"/>
        <v>Q1</v>
      </c>
    </row>
    <row r="410" spans="1:15" x14ac:dyDescent="0.35">
      <c r="A410" t="s">
        <v>1606</v>
      </c>
      <c r="B410" s="3" t="s">
        <v>6060</v>
      </c>
      <c r="C410" s="3">
        <v>4</v>
      </c>
      <c r="D410" s="8">
        <v>45747.89644675926</v>
      </c>
      <c r="E410" s="4" t="s">
        <v>53</v>
      </c>
      <c r="F410" t="s">
        <v>1607</v>
      </c>
      <c r="G410" t="str">
        <f t="shared" si="30"/>
        <v>Complete</v>
      </c>
      <c r="H410" t="str">
        <f t="shared" si="31"/>
        <v>Valid</v>
      </c>
      <c r="I410" t="str">
        <f t="shared" si="32"/>
        <v>High(4-5)</v>
      </c>
      <c r="J410" t="str">
        <f t="shared" si="33"/>
        <v>AETEDSSMH2KUTJKTJAGZLNTSSYKQ</v>
      </c>
      <c r="K410" t="str">
        <f>IF(COUNTIF(Data_cleaning!$A:$A, A410)&gt;10, "Power User", IF(COUNTIF(Data_cleaning!$A:$A, A410)&gt;5, "Regular User", IF(COUNTIF(Data_cleaning!$A:$A, A410)&gt;1, "Casual User", "One-Time User")))</f>
        <v>One-Time User</v>
      </c>
      <c r="L410">
        <f>YEAR(Table4[[#This Row],[date/timestamp]])</f>
        <v>2025</v>
      </c>
      <c r="M410">
        <f>MONTH(Table4[[#This Row],[date/timestamp]])</f>
        <v>3</v>
      </c>
      <c r="N410" t="str">
        <f>TEXT(Table4[[#This Row],[date/timestamp]], "MMMM")</f>
        <v>March</v>
      </c>
      <c r="O410" t="str">
        <f t="shared" si="34"/>
        <v>Q1</v>
      </c>
    </row>
    <row r="411" spans="1:15" x14ac:dyDescent="0.35">
      <c r="A411" t="s">
        <v>1610</v>
      </c>
      <c r="B411" s="5" t="s">
        <v>6061</v>
      </c>
      <c r="C411" s="5">
        <v>4</v>
      </c>
      <c r="D411" s="9">
        <v>45748.173043981478</v>
      </c>
      <c r="E411" s="6" t="s">
        <v>53</v>
      </c>
      <c r="F411" t="s">
        <v>1611</v>
      </c>
      <c r="G411" t="str">
        <f t="shared" si="30"/>
        <v>Complete</v>
      </c>
      <c r="H411" t="str">
        <f t="shared" si="31"/>
        <v>Valid</v>
      </c>
      <c r="I411" t="str">
        <f t="shared" si="32"/>
        <v>High(4-5)</v>
      </c>
      <c r="J411" t="str">
        <f t="shared" si="33"/>
        <v>AGRRHVKS3KPIGWU5RTF7GU5A3PLA</v>
      </c>
      <c r="K411" t="str">
        <f>IF(COUNTIF(Data_cleaning!$A:$A, A411)&gt;10, "Power User", IF(COUNTIF(Data_cleaning!$A:$A, A411)&gt;5, "Regular User", IF(COUNTIF(Data_cleaning!$A:$A, A411)&gt;1, "Casual User", "One-Time User")))</f>
        <v>One-Time User</v>
      </c>
      <c r="L411">
        <f>YEAR(Table4[[#This Row],[date/timestamp]])</f>
        <v>2025</v>
      </c>
      <c r="M411">
        <f>MONTH(Table4[[#This Row],[date/timestamp]])</f>
        <v>4</v>
      </c>
      <c r="N411" t="str">
        <f>TEXT(Table4[[#This Row],[date/timestamp]], "MMMM")</f>
        <v>April</v>
      </c>
      <c r="O411" t="str">
        <f t="shared" si="34"/>
        <v>Q2</v>
      </c>
    </row>
    <row r="412" spans="1:15" x14ac:dyDescent="0.35">
      <c r="A412" t="s">
        <v>1614</v>
      </c>
      <c r="B412" s="3" t="s">
        <v>6062</v>
      </c>
      <c r="C412" s="3">
        <v>2</v>
      </c>
      <c r="D412" s="8">
        <v>45748.356527777774</v>
      </c>
      <c r="E412" s="4" t="s">
        <v>53</v>
      </c>
      <c r="F412" t="s">
        <v>1615</v>
      </c>
      <c r="G412" t="str">
        <f t="shared" si="30"/>
        <v>Complete</v>
      </c>
      <c r="H412" t="str">
        <f t="shared" si="31"/>
        <v>Valid</v>
      </c>
      <c r="I412" t="str">
        <f t="shared" si="32"/>
        <v>Low(1-2)</v>
      </c>
      <c r="J412" t="str">
        <f t="shared" si="33"/>
        <v>AGD3IGZJ4HK7USWC5KQU3SPX4ICQ</v>
      </c>
      <c r="K412" t="str">
        <f>IF(COUNTIF(Data_cleaning!$A:$A, A412)&gt;10, "Power User", IF(COUNTIF(Data_cleaning!$A:$A, A412)&gt;5, "Regular User", IF(COUNTIF(Data_cleaning!$A:$A, A412)&gt;1, "Casual User", "One-Time User")))</f>
        <v>One-Time User</v>
      </c>
      <c r="L412">
        <f>YEAR(Table4[[#This Row],[date/timestamp]])</f>
        <v>2025</v>
      </c>
      <c r="M412">
        <f>MONTH(Table4[[#This Row],[date/timestamp]])</f>
        <v>4</v>
      </c>
      <c r="N412" t="str">
        <f>TEXT(Table4[[#This Row],[date/timestamp]], "MMMM")</f>
        <v>April</v>
      </c>
      <c r="O412" t="str">
        <f t="shared" si="34"/>
        <v>Q2</v>
      </c>
    </row>
    <row r="413" spans="1:15" x14ac:dyDescent="0.35">
      <c r="A413" t="s">
        <v>1618</v>
      </c>
      <c r="B413" s="5" t="s">
        <v>6063</v>
      </c>
      <c r="C413" s="5">
        <v>5</v>
      </c>
      <c r="D413" s="9">
        <v>45748.407002314816</v>
      </c>
      <c r="E413" s="6" t="s">
        <v>53</v>
      </c>
      <c r="F413" t="s">
        <v>1619</v>
      </c>
      <c r="G413" t="str">
        <f t="shared" si="30"/>
        <v>Complete</v>
      </c>
      <c r="H413" t="str">
        <f t="shared" si="31"/>
        <v>Valid</v>
      </c>
      <c r="I413" t="str">
        <f t="shared" si="32"/>
        <v>High(4-5)</v>
      </c>
      <c r="J413" t="str">
        <f t="shared" si="33"/>
        <v>AEPT5GUJQKI6EHTVFYEB7MMMUB7A</v>
      </c>
      <c r="K413" t="str">
        <f>IF(COUNTIF(Data_cleaning!$A:$A, A413)&gt;10, "Power User", IF(COUNTIF(Data_cleaning!$A:$A, A413)&gt;5, "Regular User", IF(COUNTIF(Data_cleaning!$A:$A, A413)&gt;1, "Casual User", "One-Time User")))</f>
        <v>One-Time User</v>
      </c>
      <c r="L413">
        <f>YEAR(Table4[[#This Row],[date/timestamp]])</f>
        <v>2025</v>
      </c>
      <c r="M413">
        <f>MONTH(Table4[[#This Row],[date/timestamp]])</f>
        <v>4</v>
      </c>
      <c r="N413" t="str">
        <f>TEXT(Table4[[#This Row],[date/timestamp]], "MMMM")</f>
        <v>April</v>
      </c>
      <c r="O413" t="str">
        <f t="shared" si="34"/>
        <v>Q2</v>
      </c>
    </row>
    <row r="414" spans="1:15" x14ac:dyDescent="0.35">
      <c r="A414" t="s">
        <v>1622</v>
      </c>
      <c r="B414" s="3" t="s">
        <v>6064</v>
      </c>
      <c r="C414" s="3">
        <v>3</v>
      </c>
      <c r="D414" s="8">
        <v>45748.652812499997</v>
      </c>
      <c r="E414" s="4" t="s">
        <v>53</v>
      </c>
      <c r="F414" t="s">
        <v>1623</v>
      </c>
      <c r="G414" t="str">
        <f t="shared" si="30"/>
        <v>Complete</v>
      </c>
      <c r="H414" t="str">
        <f t="shared" si="31"/>
        <v>Valid</v>
      </c>
      <c r="I414" t="str">
        <f t="shared" si="32"/>
        <v>Medium(3)</v>
      </c>
      <c r="J414" t="str">
        <f t="shared" si="33"/>
        <v>AGUEX27ZMK5GCJHWWWIB6DWULH6A</v>
      </c>
      <c r="K414" t="str">
        <f>IF(COUNTIF(Data_cleaning!$A:$A, A414)&gt;10, "Power User", IF(COUNTIF(Data_cleaning!$A:$A, A414)&gt;5, "Regular User", IF(COUNTIF(Data_cleaning!$A:$A, A414)&gt;1, "Casual User", "One-Time User")))</f>
        <v>One-Time User</v>
      </c>
      <c r="L414">
        <f>YEAR(Table4[[#This Row],[date/timestamp]])</f>
        <v>2025</v>
      </c>
      <c r="M414">
        <f>MONTH(Table4[[#This Row],[date/timestamp]])</f>
        <v>4</v>
      </c>
      <c r="N414" t="str">
        <f>TEXT(Table4[[#This Row],[date/timestamp]], "MMMM")</f>
        <v>April</v>
      </c>
      <c r="O414" t="str">
        <f t="shared" si="34"/>
        <v>Q2</v>
      </c>
    </row>
    <row r="415" spans="1:15" x14ac:dyDescent="0.35">
      <c r="A415" t="s">
        <v>1626</v>
      </c>
      <c r="B415" s="5" t="s">
        <v>6065</v>
      </c>
      <c r="C415" s="5">
        <v>4</v>
      </c>
      <c r="D415" s="9">
        <v>45748.706655092596</v>
      </c>
      <c r="E415" s="6" t="s">
        <v>53</v>
      </c>
      <c r="F415" t="s">
        <v>1627</v>
      </c>
      <c r="G415" t="str">
        <f t="shared" si="30"/>
        <v>Complete</v>
      </c>
      <c r="H415" t="str">
        <f t="shared" si="31"/>
        <v>Valid</v>
      </c>
      <c r="I415" t="str">
        <f t="shared" si="32"/>
        <v>High(4-5)</v>
      </c>
      <c r="J415" t="str">
        <f t="shared" si="33"/>
        <v>AFJL3MISFC6ZIM2EXHWLGQ34CHRQ</v>
      </c>
      <c r="K415" t="str">
        <f>IF(COUNTIF(Data_cleaning!$A:$A, A415)&gt;10, "Power User", IF(COUNTIF(Data_cleaning!$A:$A, A415)&gt;5, "Regular User", IF(COUNTIF(Data_cleaning!$A:$A, A415)&gt;1, "Casual User", "One-Time User")))</f>
        <v>One-Time User</v>
      </c>
      <c r="L415">
        <f>YEAR(Table4[[#This Row],[date/timestamp]])</f>
        <v>2025</v>
      </c>
      <c r="M415">
        <f>MONTH(Table4[[#This Row],[date/timestamp]])</f>
        <v>4</v>
      </c>
      <c r="N415" t="str">
        <f>TEXT(Table4[[#This Row],[date/timestamp]], "MMMM")</f>
        <v>April</v>
      </c>
      <c r="O415" t="str">
        <f t="shared" si="34"/>
        <v>Q2</v>
      </c>
    </row>
    <row r="416" spans="1:15" x14ac:dyDescent="0.35">
      <c r="A416" t="s">
        <v>1630</v>
      </c>
      <c r="B416" s="3" t="s">
        <v>6066</v>
      </c>
      <c r="C416" s="3">
        <v>4</v>
      </c>
      <c r="D416" s="8">
        <v>45749.06826388889</v>
      </c>
      <c r="E416" s="4" t="s">
        <v>53</v>
      </c>
      <c r="F416" t="s">
        <v>1631</v>
      </c>
      <c r="G416" t="str">
        <f t="shared" si="30"/>
        <v>Complete</v>
      </c>
      <c r="H416" t="str">
        <f t="shared" si="31"/>
        <v>Valid</v>
      </c>
      <c r="I416" t="str">
        <f t="shared" si="32"/>
        <v>High(4-5)</v>
      </c>
      <c r="J416" t="str">
        <f t="shared" si="33"/>
        <v>AHXPFFKEZAAUAV2UIDQQWMKTABSA</v>
      </c>
      <c r="K416" t="str">
        <f>IF(COUNTIF(Data_cleaning!$A:$A, A416)&gt;10, "Power User", IF(COUNTIF(Data_cleaning!$A:$A, A416)&gt;5, "Regular User", IF(COUNTIF(Data_cleaning!$A:$A, A416)&gt;1, "Casual User", "One-Time User")))</f>
        <v>One-Time User</v>
      </c>
      <c r="L416">
        <f>YEAR(Table4[[#This Row],[date/timestamp]])</f>
        <v>2025</v>
      </c>
      <c r="M416">
        <f>MONTH(Table4[[#This Row],[date/timestamp]])</f>
        <v>4</v>
      </c>
      <c r="N416" t="str">
        <f>TEXT(Table4[[#This Row],[date/timestamp]], "MMMM")</f>
        <v>April</v>
      </c>
      <c r="O416" t="str">
        <f t="shared" si="34"/>
        <v>Q2</v>
      </c>
    </row>
    <row r="417" spans="1:15" x14ac:dyDescent="0.35">
      <c r="A417" t="s">
        <v>1634</v>
      </c>
      <c r="B417" s="5" t="s">
        <v>6067</v>
      </c>
      <c r="C417" s="5">
        <v>5</v>
      </c>
      <c r="D417" s="9">
        <v>45749.175717592596</v>
      </c>
      <c r="E417" s="6" t="s">
        <v>53</v>
      </c>
      <c r="F417" t="s">
        <v>1635</v>
      </c>
      <c r="G417" t="str">
        <f t="shared" si="30"/>
        <v>Complete</v>
      </c>
      <c r="H417" t="str">
        <f t="shared" si="31"/>
        <v>Valid</v>
      </c>
      <c r="I417" t="str">
        <f t="shared" si="32"/>
        <v>High(4-5)</v>
      </c>
      <c r="J417" t="str">
        <f t="shared" si="33"/>
        <v>AHKQGXWRZ4MGD7OSMZUMVQJUZDZA</v>
      </c>
      <c r="K417" t="str">
        <f>IF(COUNTIF(Data_cleaning!$A:$A, A417)&gt;10, "Power User", IF(COUNTIF(Data_cleaning!$A:$A, A417)&gt;5, "Regular User", IF(COUNTIF(Data_cleaning!$A:$A, A417)&gt;1, "Casual User", "One-Time User")))</f>
        <v>One-Time User</v>
      </c>
      <c r="L417">
        <f>YEAR(Table4[[#This Row],[date/timestamp]])</f>
        <v>2025</v>
      </c>
      <c r="M417">
        <f>MONTH(Table4[[#This Row],[date/timestamp]])</f>
        <v>4</v>
      </c>
      <c r="N417" t="str">
        <f>TEXT(Table4[[#This Row],[date/timestamp]], "MMMM")</f>
        <v>April</v>
      </c>
      <c r="O417" t="str">
        <f t="shared" si="34"/>
        <v>Q2</v>
      </c>
    </row>
    <row r="418" spans="1:15" x14ac:dyDescent="0.35">
      <c r="A418" t="s">
        <v>1638</v>
      </c>
      <c r="B418" s="3" t="s">
        <v>6068</v>
      </c>
      <c r="C418" s="3">
        <v>3</v>
      </c>
      <c r="D418" s="8">
        <v>45749.213912037034</v>
      </c>
      <c r="E418" s="4" t="s">
        <v>53</v>
      </c>
      <c r="F418" t="s">
        <v>1639</v>
      </c>
      <c r="G418" t="str">
        <f t="shared" si="30"/>
        <v>Complete</v>
      </c>
      <c r="H418" t="str">
        <f t="shared" si="31"/>
        <v>Valid</v>
      </c>
      <c r="I418" t="str">
        <f t="shared" si="32"/>
        <v>Medium(3)</v>
      </c>
      <c r="J418" t="str">
        <f t="shared" si="33"/>
        <v>AHYAZWNUQVPZULAJRS73CULUAOAQ</v>
      </c>
      <c r="K418" t="str">
        <f>IF(COUNTIF(Data_cleaning!$A:$A, A418)&gt;10, "Power User", IF(COUNTIF(Data_cleaning!$A:$A, A418)&gt;5, "Regular User", IF(COUNTIF(Data_cleaning!$A:$A, A418)&gt;1, "Casual User", "One-Time User")))</f>
        <v>One-Time User</v>
      </c>
      <c r="L418">
        <f>YEAR(Table4[[#This Row],[date/timestamp]])</f>
        <v>2025</v>
      </c>
      <c r="M418">
        <f>MONTH(Table4[[#This Row],[date/timestamp]])</f>
        <v>4</v>
      </c>
      <c r="N418" t="str">
        <f>TEXT(Table4[[#This Row],[date/timestamp]], "MMMM")</f>
        <v>April</v>
      </c>
      <c r="O418" t="str">
        <f t="shared" si="34"/>
        <v>Q2</v>
      </c>
    </row>
    <row r="419" spans="1:15" x14ac:dyDescent="0.35">
      <c r="A419" t="s">
        <v>1641</v>
      </c>
      <c r="B419" s="5" t="s">
        <v>6069</v>
      </c>
      <c r="C419" s="5">
        <v>4</v>
      </c>
      <c r="D419" s="9">
        <v>45749.344131944446</v>
      </c>
      <c r="E419" s="6" t="s">
        <v>53</v>
      </c>
      <c r="F419" t="s">
        <v>1642</v>
      </c>
      <c r="G419" t="str">
        <f t="shared" si="30"/>
        <v>Complete</v>
      </c>
      <c r="H419" t="str">
        <f t="shared" si="31"/>
        <v>Valid</v>
      </c>
      <c r="I419" t="str">
        <f t="shared" si="32"/>
        <v>High(4-5)</v>
      </c>
      <c r="J419" t="str">
        <f t="shared" si="33"/>
        <v>AFVVRRZUISBCUEDFRH3PEARO6SJQ</v>
      </c>
      <c r="K419" t="str">
        <f>IF(COUNTIF(Data_cleaning!$A:$A, A419)&gt;10, "Power User", IF(COUNTIF(Data_cleaning!$A:$A, A419)&gt;5, "Regular User", IF(COUNTIF(Data_cleaning!$A:$A, A419)&gt;1, "Casual User", "One-Time User")))</f>
        <v>One-Time User</v>
      </c>
      <c r="L419">
        <f>YEAR(Table4[[#This Row],[date/timestamp]])</f>
        <v>2025</v>
      </c>
      <c r="M419">
        <f>MONTH(Table4[[#This Row],[date/timestamp]])</f>
        <v>4</v>
      </c>
      <c r="N419" t="str">
        <f>TEXT(Table4[[#This Row],[date/timestamp]], "MMMM")</f>
        <v>April</v>
      </c>
      <c r="O419" t="str">
        <f t="shared" si="34"/>
        <v>Q2</v>
      </c>
    </row>
    <row r="420" spans="1:15" x14ac:dyDescent="0.35">
      <c r="A420" t="s">
        <v>1645</v>
      </c>
      <c r="B420" s="3" t="s">
        <v>6070</v>
      </c>
      <c r="C420" s="3">
        <v>3</v>
      </c>
      <c r="D420" s="8">
        <v>45749.800682870373</v>
      </c>
      <c r="E420" s="4" t="s">
        <v>53</v>
      </c>
      <c r="F420" t="s">
        <v>1646</v>
      </c>
      <c r="G420" t="str">
        <f t="shared" si="30"/>
        <v>Complete</v>
      </c>
      <c r="H420" t="str">
        <f t="shared" si="31"/>
        <v>Valid</v>
      </c>
      <c r="I420" t="str">
        <f t="shared" si="32"/>
        <v>Medium(3)</v>
      </c>
      <c r="J420" t="str">
        <f t="shared" si="33"/>
        <v>AEUF7QLWWPAUX7OJEV7Q2HNAAKUA</v>
      </c>
      <c r="K420" t="str">
        <f>IF(COUNTIF(Data_cleaning!$A:$A, A420)&gt;10, "Power User", IF(COUNTIF(Data_cleaning!$A:$A, A420)&gt;5, "Regular User", IF(COUNTIF(Data_cleaning!$A:$A, A420)&gt;1, "Casual User", "One-Time User")))</f>
        <v>One-Time User</v>
      </c>
      <c r="L420">
        <f>YEAR(Table4[[#This Row],[date/timestamp]])</f>
        <v>2025</v>
      </c>
      <c r="M420">
        <f>MONTH(Table4[[#This Row],[date/timestamp]])</f>
        <v>4</v>
      </c>
      <c r="N420" t="str">
        <f>TEXT(Table4[[#This Row],[date/timestamp]], "MMMM")</f>
        <v>April</v>
      </c>
      <c r="O420" t="str">
        <f t="shared" si="34"/>
        <v>Q2</v>
      </c>
    </row>
    <row r="421" spans="1:15" x14ac:dyDescent="0.35">
      <c r="A421" t="s">
        <v>1649</v>
      </c>
      <c r="B421" s="5" t="s">
        <v>6071</v>
      </c>
      <c r="C421" s="5">
        <v>3</v>
      </c>
      <c r="D421" s="9">
        <v>45749.939652777779</v>
      </c>
      <c r="E421" s="6" t="s">
        <v>53</v>
      </c>
      <c r="F421" t="s">
        <v>1650</v>
      </c>
      <c r="G421" t="str">
        <f t="shared" si="30"/>
        <v>Complete</v>
      </c>
      <c r="H421" t="str">
        <f t="shared" si="31"/>
        <v>Valid</v>
      </c>
      <c r="I421" t="str">
        <f t="shared" si="32"/>
        <v>Medium(3)</v>
      </c>
      <c r="J421" t="str">
        <f t="shared" si="33"/>
        <v>AGUZBNSKCERJUYKCTNRD64PHAKPA</v>
      </c>
      <c r="K421" t="str">
        <f>IF(COUNTIF(Data_cleaning!$A:$A, A421)&gt;10, "Power User", IF(COUNTIF(Data_cleaning!$A:$A, A421)&gt;5, "Regular User", IF(COUNTIF(Data_cleaning!$A:$A, A421)&gt;1, "Casual User", "One-Time User")))</f>
        <v>One-Time User</v>
      </c>
      <c r="L421">
        <f>YEAR(Table4[[#This Row],[date/timestamp]])</f>
        <v>2025</v>
      </c>
      <c r="M421">
        <f>MONTH(Table4[[#This Row],[date/timestamp]])</f>
        <v>4</v>
      </c>
      <c r="N421" t="str">
        <f>TEXT(Table4[[#This Row],[date/timestamp]], "MMMM")</f>
        <v>April</v>
      </c>
      <c r="O421" t="str">
        <f t="shared" si="34"/>
        <v>Q2</v>
      </c>
    </row>
    <row r="422" spans="1:15" x14ac:dyDescent="0.35">
      <c r="A422" t="s">
        <v>1653</v>
      </c>
      <c r="B422" s="3" t="s">
        <v>6072</v>
      </c>
      <c r="C422" s="3">
        <v>5</v>
      </c>
      <c r="D422" s="8">
        <v>45750.121550925927</v>
      </c>
      <c r="E422" s="4" t="s">
        <v>53</v>
      </c>
      <c r="F422" t="s">
        <v>1654</v>
      </c>
      <c r="G422" t="str">
        <f t="shared" si="30"/>
        <v>Complete</v>
      </c>
      <c r="H422" t="str">
        <f t="shared" si="31"/>
        <v>Valid</v>
      </c>
      <c r="I422" t="str">
        <f t="shared" si="32"/>
        <v>High(4-5)</v>
      </c>
      <c r="J422" t="str">
        <f t="shared" si="33"/>
        <v>AEL63XKXYR5VRRAQTHBWBPDA5SWA</v>
      </c>
      <c r="K422" t="str">
        <f>IF(COUNTIF(Data_cleaning!$A:$A, A422)&gt;10, "Power User", IF(COUNTIF(Data_cleaning!$A:$A, A422)&gt;5, "Regular User", IF(COUNTIF(Data_cleaning!$A:$A, A422)&gt;1, "Casual User", "One-Time User")))</f>
        <v>One-Time User</v>
      </c>
      <c r="L422">
        <f>YEAR(Table4[[#This Row],[date/timestamp]])</f>
        <v>2025</v>
      </c>
      <c r="M422">
        <f>MONTH(Table4[[#This Row],[date/timestamp]])</f>
        <v>4</v>
      </c>
      <c r="N422" t="str">
        <f>TEXT(Table4[[#This Row],[date/timestamp]], "MMMM")</f>
        <v>April</v>
      </c>
      <c r="O422" t="str">
        <f t="shared" si="34"/>
        <v>Q2</v>
      </c>
    </row>
    <row r="423" spans="1:15" x14ac:dyDescent="0.35">
      <c r="A423" t="s">
        <v>1657</v>
      </c>
      <c r="B423" s="5" t="s">
        <v>6073</v>
      </c>
      <c r="C423" s="5">
        <v>5</v>
      </c>
      <c r="D423" s="9">
        <v>45750.431828703702</v>
      </c>
      <c r="E423" s="6" t="s">
        <v>53</v>
      </c>
      <c r="F423" t="s">
        <v>1658</v>
      </c>
      <c r="G423" t="str">
        <f t="shared" si="30"/>
        <v>Complete</v>
      </c>
      <c r="H423" t="str">
        <f t="shared" si="31"/>
        <v>Valid</v>
      </c>
      <c r="I423" t="str">
        <f t="shared" si="32"/>
        <v>High(4-5)</v>
      </c>
      <c r="J423" t="str">
        <f t="shared" si="33"/>
        <v>AHJI6HMMYN6Y4ZCIIATIVIIBIHTQ</v>
      </c>
      <c r="K423" t="str">
        <f>IF(COUNTIF(Data_cleaning!$A:$A, A423)&gt;10, "Power User", IF(COUNTIF(Data_cleaning!$A:$A, A423)&gt;5, "Regular User", IF(COUNTIF(Data_cleaning!$A:$A, A423)&gt;1, "Casual User", "One-Time User")))</f>
        <v>One-Time User</v>
      </c>
      <c r="L423">
        <f>YEAR(Table4[[#This Row],[date/timestamp]])</f>
        <v>2025</v>
      </c>
      <c r="M423">
        <f>MONTH(Table4[[#This Row],[date/timestamp]])</f>
        <v>4</v>
      </c>
      <c r="N423" t="str">
        <f>TEXT(Table4[[#This Row],[date/timestamp]], "MMMM")</f>
        <v>April</v>
      </c>
      <c r="O423" t="str">
        <f t="shared" si="34"/>
        <v>Q2</v>
      </c>
    </row>
    <row r="424" spans="1:15" x14ac:dyDescent="0.35">
      <c r="A424" t="s">
        <v>1661</v>
      </c>
      <c r="B424" s="3" t="s">
        <v>6074</v>
      </c>
      <c r="C424" s="3">
        <v>3</v>
      </c>
      <c r="D424" s="8">
        <v>45750.64166666667</v>
      </c>
      <c r="E424" s="4" t="s">
        <v>53</v>
      </c>
      <c r="F424" t="s">
        <v>1662</v>
      </c>
      <c r="G424" t="str">
        <f t="shared" si="30"/>
        <v>Complete</v>
      </c>
      <c r="H424" t="str">
        <f t="shared" si="31"/>
        <v>Valid</v>
      </c>
      <c r="I424" t="str">
        <f t="shared" si="32"/>
        <v>Medium(3)</v>
      </c>
      <c r="J424" t="str">
        <f t="shared" si="33"/>
        <v>AG4L23OECACPED7QRRSMXLAF5R6A</v>
      </c>
      <c r="K424" t="str">
        <f>IF(COUNTIF(Data_cleaning!$A:$A, A424)&gt;10, "Power User", IF(COUNTIF(Data_cleaning!$A:$A, A424)&gt;5, "Regular User", IF(COUNTIF(Data_cleaning!$A:$A, A424)&gt;1, "Casual User", "One-Time User")))</f>
        <v>One-Time User</v>
      </c>
      <c r="L424">
        <f>YEAR(Table4[[#This Row],[date/timestamp]])</f>
        <v>2025</v>
      </c>
      <c r="M424">
        <f>MONTH(Table4[[#This Row],[date/timestamp]])</f>
        <v>4</v>
      </c>
      <c r="N424" t="str">
        <f>TEXT(Table4[[#This Row],[date/timestamp]], "MMMM")</f>
        <v>April</v>
      </c>
      <c r="O424" t="str">
        <f t="shared" si="34"/>
        <v>Q2</v>
      </c>
    </row>
    <row r="425" spans="1:15" x14ac:dyDescent="0.35">
      <c r="A425" t="s">
        <v>1665</v>
      </c>
      <c r="B425" s="5" t="s">
        <v>6075</v>
      </c>
      <c r="C425" s="5">
        <v>4</v>
      </c>
      <c r="D425" s="9">
        <v>45750.696423611109</v>
      </c>
      <c r="E425" s="6" t="s">
        <v>53</v>
      </c>
      <c r="F425" t="s">
        <v>1666</v>
      </c>
      <c r="G425" t="str">
        <f t="shared" si="30"/>
        <v>Complete</v>
      </c>
      <c r="H425" t="str">
        <f t="shared" si="31"/>
        <v>Valid</v>
      </c>
      <c r="I425" t="str">
        <f t="shared" si="32"/>
        <v>High(4-5)</v>
      </c>
      <c r="J425" t="str">
        <f t="shared" si="33"/>
        <v>AFSN2MQY3P2WRT2R2V6DGE2J27MQ</v>
      </c>
      <c r="K425" t="str">
        <f>IF(COUNTIF(Data_cleaning!$A:$A, A425)&gt;10, "Power User", IF(COUNTIF(Data_cleaning!$A:$A, A425)&gt;5, "Regular User", IF(COUNTIF(Data_cleaning!$A:$A, A425)&gt;1, "Casual User", "One-Time User")))</f>
        <v>One-Time User</v>
      </c>
      <c r="L425">
        <f>YEAR(Table4[[#This Row],[date/timestamp]])</f>
        <v>2025</v>
      </c>
      <c r="M425">
        <f>MONTH(Table4[[#This Row],[date/timestamp]])</f>
        <v>4</v>
      </c>
      <c r="N425" t="str">
        <f>TEXT(Table4[[#This Row],[date/timestamp]], "MMMM")</f>
        <v>April</v>
      </c>
      <c r="O425" t="str">
        <f t="shared" si="34"/>
        <v>Q2</v>
      </c>
    </row>
    <row r="426" spans="1:15" x14ac:dyDescent="0.35">
      <c r="A426" t="s">
        <v>1669</v>
      </c>
      <c r="B426" s="3" t="s">
        <v>6076</v>
      </c>
      <c r="C426" s="3">
        <v>3</v>
      </c>
      <c r="D426" s="8">
        <v>45750.74287037037</v>
      </c>
      <c r="E426" s="4" t="s">
        <v>53</v>
      </c>
      <c r="F426" t="s">
        <v>1670</v>
      </c>
      <c r="G426" t="str">
        <f t="shared" si="30"/>
        <v>Complete</v>
      </c>
      <c r="H426" t="str">
        <f t="shared" si="31"/>
        <v>Valid</v>
      </c>
      <c r="I426" t="str">
        <f t="shared" si="32"/>
        <v>Medium(3)</v>
      </c>
      <c r="J426" t="str">
        <f t="shared" si="33"/>
        <v>AHGPDYHBXUTNKMI7NAEGAQJX7LHA</v>
      </c>
      <c r="K426" t="str">
        <f>IF(COUNTIF(Data_cleaning!$A:$A, A426)&gt;10, "Power User", IF(COUNTIF(Data_cleaning!$A:$A, A426)&gt;5, "Regular User", IF(COUNTIF(Data_cleaning!$A:$A, A426)&gt;1, "Casual User", "One-Time User")))</f>
        <v>One-Time User</v>
      </c>
      <c r="L426">
        <f>YEAR(Table4[[#This Row],[date/timestamp]])</f>
        <v>2025</v>
      </c>
      <c r="M426">
        <f>MONTH(Table4[[#This Row],[date/timestamp]])</f>
        <v>4</v>
      </c>
      <c r="N426" t="str">
        <f>TEXT(Table4[[#This Row],[date/timestamp]], "MMMM")</f>
        <v>April</v>
      </c>
      <c r="O426" t="str">
        <f t="shared" si="34"/>
        <v>Q2</v>
      </c>
    </row>
    <row r="427" spans="1:15" x14ac:dyDescent="0.35">
      <c r="A427" t="s">
        <v>1673</v>
      </c>
      <c r="B427" s="5" t="s">
        <v>6077</v>
      </c>
      <c r="C427" s="5">
        <v>5</v>
      </c>
      <c r="D427" s="9">
        <v>45750.913877314815</v>
      </c>
      <c r="E427" s="6" t="s">
        <v>53</v>
      </c>
      <c r="F427" t="s">
        <v>1674</v>
      </c>
      <c r="G427" t="str">
        <f t="shared" si="30"/>
        <v>Complete</v>
      </c>
      <c r="H427" t="str">
        <f t="shared" si="31"/>
        <v>Valid</v>
      </c>
      <c r="I427" t="str">
        <f t="shared" si="32"/>
        <v>High(4-5)</v>
      </c>
      <c r="J427" t="str">
        <f t="shared" si="33"/>
        <v>AEF3FBZ6QCLN5TMGQQFB7LYULSMA</v>
      </c>
      <c r="K427" t="str">
        <f>IF(COUNTIF(Data_cleaning!$A:$A, A427)&gt;10, "Power User", IF(COUNTIF(Data_cleaning!$A:$A, A427)&gt;5, "Regular User", IF(COUNTIF(Data_cleaning!$A:$A, A427)&gt;1, "Casual User", "One-Time User")))</f>
        <v>One-Time User</v>
      </c>
      <c r="L427">
        <f>YEAR(Table4[[#This Row],[date/timestamp]])</f>
        <v>2025</v>
      </c>
      <c r="M427">
        <f>MONTH(Table4[[#This Row],[date/timestamp]])</f>
        <v>4</v>
      </c>
      <c r="N427" t="str">
        <f>TEXT(Table4[[#This Row],[date/timestamp]], "MMMM")</f>
        <v>April</v>
      </c>
      <c r="O427" t="str">
        <f t="shared" si="34"/>
        <v>Q2</v>
      </c>
    </row>
    <row r="428" spans="1:15" x14ac:dyDescent="0.35">
      <c r="A428" t="s">
        <v>1676</v>
      </c>
      <c r="B428" s="3" t="s">
        <v>6078</v>
      </c>
      <c r="C428" s="3">
        <v>2</v>
      </c>
      <c r="D428" s="8">
        <v>45750.933912037035</v>
      </c>
      <c r="E428" s="4" t="s">
        <v>53</v>
      </c>
      <c r="F428" t="s">
        <v>1677</v>
      </c>
      <c r="G428" t="str">
        <f t="shared" si="30"/>
        <v>Complete</v>
      </c>
      <c r="H428" t="str">
        <f t="shared" si="31"/>
        <v>Valid</v>
      </c>
      <c r="I428" t="str">
        <f t="shared" si="32"/>
        <v>Low(1-2)</v>
      </c>
      <c r="J428" t="str">
        <f t="shared" si="33"/>
        <v>AEAV7ATFWS5AXJLFQDPWZOQ575VQ</v>
      </c>
      <c r="K428" t="str">
        <f>IF(COUNTIF(Data_cleaning!$A:$A, A428)&gt;10, "Power User", IF(COUNTIF(Data_cleaning!$A:$A, A428)&gt;5, "Regular User", IF(COUNTIF(Data_cleaning!$A:$A, A428)&gt;1, "Casual User", "One-Time User")))</f>
        <v>One-Time User</v>
      </c>
      <c r="L428">
        <f>YEAR(Table4[[#This Row],[date/timestamp]])</f>
        <v>2025</v>
      </c>
      <c r="M428">
        <f>MONTH(Table4[[#This Row],[date/timestamp]])</f>
        <v>4</v>
      </c>
      <c r="N428" t="str">
        <f>TEXT(Table4[[#This Row],[date/timestamp]], "MMMM")</f>
        <v>April</v>
      </c>
      <c r="O428" t="str">
        <f t="shared" si="34"/>
        <v>Q2</v>
      </c>
    </row>
    <row r="429" spans="1:15" x14ac:dyDescent="0.35">
      <c r="A429" t="s">
        <v>1680</v>
      </c>
      <c r="B429" s="5" t="s">
        <v>6079</v>
      </c>
      <c r="C429" s="5">
        <v>5</v>
      </c>
      <c r="D429" s="9">
        <v>45750.994050925925</v>
      </c>
      <c r="E429" s="6" t="s">
        <v>53</v>
      </c>
      <c r="F429" t="s">
        <v>1681</v>
      </c>
      <c r="G429" t="str">
        <f t="shared" si="30"/>
        <v>Complete</v>
      </c>
      <c r="H429" t="str">
        <f t="shared" si="31"/>
        <v>Valid</v>
      </c>
      <c r="I429" t="str">
        <f t="shared" si="32"/>
        <v>High(4-5)</v>
      </c>
      <c r="J429" t="str">
        <f t="shared" si="33"/>
        <v>AHG4Q7ZOVL637IV7E4JP7TSNVSCA</v>
      </c>
      <c r="K429" t="str">
        <f>IF(COUNTIF(Data_cleaning!$A:$A, A429)&gt;10, "Power User", IF(COUNTIF(Data_cleaning!$A:$A, A429)&gt;5, "Regular User", IF(COUNTIF(Data_cleaning!$A:$A, A429)&gt;1, "Casual User", "One-Time User")))</f>
        <v>One-Time User</v>
      </c>
      <c r="L429">
        <f>YEAR(Table4[[#This Row],[date/timestamp]])</f>
        <v>2025</v>
      </c>
      <c r="M429">
        <f>MONTH(Table4[[#This Row],[date/timestamp]])</f>
        <v>4</v>
      </c>
      <c r="N429" t="str">
        <f>TEXT(Table4[[#This Row],[date/timestamp]], "MMMM")</f>
        <v>April</v>
      </c>
      <c r="O429" t="str">
        <f t="shared" si="34"/>
        <v>Q2</v>
      </c>
    </row>
    <row r="430" spans="1:15" x14ac:dyDescent="0.35">
      <c r="A430" t="s">
        <v>1684</v>
      </c>
      <c r="B430" s="3" t="s">
        <v>6080</v>
      </c>
      <c r="C430" s="3">
        <v>5</v>
      </c>
      <c r="D430" s="8">
        <v>45751.154386574075</v>
      </c>
      <c r="E430" s="4" t="s">
        <v>53</v>
      </c>
      <c r="F430" t="s">
        <v>1685</v>
      </c>
      <c r="G430" t="str">
        <f t="shared" si="30"/>
        <v>Complete</v>
      </c>
      <c r="H430" t="str">
        <f t="shared" si="31"/>
        <v>Valid</v>
      </c>
      <c r="I430" t="str">
        <f t="shared" si="32"/>
        <v>High(4-5)</v>
      </c>
      <c r="J430" t="str">
        <f t="shared" si="33"/>
        <v>AF3ALEKQ4KZEB7UOCD5LWDKPJKWA</v>
      </c>
      <c r="K430" t="str">
        <f>IF(COUNTIF(Data_cleaning!$A:$A, A430)&gt;10, "Power User", IF(COUNTIF(Data_cleaning!$A:$A, A430)&gt;5, "Regular User", IF(COUNTIF(Data_cleaning!$A:$A, A430)&gt;1, "Casual User", "One-Time User")))</f>
        <v>One-Time User</v>
      </c>
      <c r="L430">
        <f>YEAR(Table4[[#This Row],[date/timestamp]])</f>
        <v>2025</v>
      </c>
      <c r="M430">
        <f>MONTH(Table4[[#This Row],[date/timestamp]])</f>
        <v>4</v>
      </c>
      <c r="N430" t="str">
        <f>TEXT(Table4[[#This Row],[date/timestamp]], "MMMM")</f>
        <v>April</v>
      </c>
      <c r="O430" t="str">
        <f t="shared" si="34"/>
        <v>Q2</v>
      </c>
    </row>
    <row r="431" spans="1:15" x14ac:dyDescent="0.35">
      <c r="A431" t="s">
        <v>1688</v>
      </c>
      <c r="B431" s="5" t="s">
        <v>6081</v>
      </c>
      <c r="C431" s="5">
        <v>5</v>
      </c>
      <c r="D431" s="9">
        <v>45751.332557870373</v>
      </c>
      <c r="E431" s="6" t="s">
        <v>53</v>
      </c>
      <c r="F431" t="s">
        <v>1689</v>
      </c>
      <c r="G431" t="str">
        <f t="shared" si="30"/>
        <v>Complete</v>
      </c>
      <c r="H431" t="str">
        <f t="shared" si="31"/>
        <v>Valid</v>
      </c>
      <c r="I431" t="str">
        <f t="shared" si="32"/>
        <v>High(4-5)</v>
      </c>
      <c r="J431" t="str">
        <f t="shared" si="33"/>
        <v>AHYIKSQD3ALOZ54ER6BF2IA57PQQ</v>
      </c>
      <c r="K431" t="str">
        <f>IF(COUNTIF(Data_cleaning!$A:$A, A431)&gt;10, "Power User", IF(COUNTIF(Data_cleaning!$A:$A, A431)&gt;5, "Regular User", IF(COUNTIF(Data_cleaning!$A:$A, A431)&gt;1, "Casual User", "One-Time User")))</f>
        <v>One-Time User</v>
      </c>
      <c r="L431">
        <f>YEAR(Table4[[#This Row],[date/timestamp]])</f>
        <v>2025</v>
      </c>
      <c r="M431">
        <f>MONTH(Table4[[#This Row],[date/timestamp]])</f>
        <v>4</v>
      </c>
      <c r="N431" t="str">
        <f>TEXT(Table4[[#This Row],[date/timestamp]], "MMMM")</f>
        <v>April</v>
      </c>
      <c r="O431" t="str">
        <f t="shared" si="34"/>
        <v>Q2</v>
      </c>
    </row>
    <row r="432" spans="1:15" x14ac:dyDescent="0.35">
      <c r="A432" t="s">
        <v>1692</v>
      </c>
      <c r="B432" s="3" t="s">
        <v>6082</v>
      </c>
      <c r="C432" s="3">
        <v>5</v>
      </c>
      <c r="D432" s="8">
        <v>45751.529004629629</v>
      </c>
      <c r="E432" s="4" t="s">
        <v>53</v>
      </c>
      <c r="F432" t="s">
        <v>1693</v>
      </c>
      <c r="G432" t="str">
        <f t="shared" si="30"/>
        <v>Complete</v>
      </c>
      <c r="H432" t="str">
        <f t="shared" si="31"/>
        <v>Valid</v>
      </c>
      <c r="I432" t="str">
        <f t="shared" si="32"/>
        <v>High(4-5)</v>
      </c>
      <c r="J432" t="str">
        <f t="shared" si="33"/>
        <v>AH65EHTHXKRUEJPMP6YTUAKAATPQ</v>
      </c>
      <c r="K432" t="str">
        <f>IF(COUNTIF(Data_cleaning!$A:$A, A432)&gt;10, "Power User", IF(COUNTIF(Data_cleaning!$A:$A, A432)&gt;5, "Regular User", IF(COUNTIF(Data_cleaning!$A:$A, A432)&gt;1, "Casual User", "One-Time User")))</f>
        <v>One-Time User</v>
      </c>
      <c r="L432">
        <f>YEAR(Table4[[#This Row],[date/timestamp]])</f>
        <v>2025</v>
      </c>
      <c r="M432">
        <f>MONTH(Table4[[#This Row],[date/timestamp]])</f>
        <v>4</v>
      </c>
      <c r="N432" t="str">
        <f>TEXT(Table4[[#This Row],[date/timestamp]], "MMMM")</f>
        <v>April</v>
      </c>
      <c r="O432" t="str">
        <f t="shared" si="34"/>
        <v>Q2</v>
      </c>
    </row>
    <row r="433" spans="1:15" x14ac:dyDescent="0.35">
      <c r="A433" t="s">
        <v>1696</v>
      </c>
      <c r="B433" s="5" t="s">
        <v>6083</v>
      </c>
      <c r="C433" s="5">
        <v>5</v>
      </c>
      <c r="D433" s="9">
        <v>45751.545243055552</v>
      </c>
      <c r="E433" s="6" t="s">
        <v>53</v>
      </c>
      <c r="F433" t="s">
        <v>1697</v>
      </c>
      <c r="G433" t="str">
        <f t="shared" si="30"/>
        <v>Complete</v>
      </c>
      <c r="H433" t="str">
        <f t="shared" si="31"/>
        <v>Valid</v>
      </c>
      <c r="I433" t="str">
        <f t="shared" si="32"/>
        <v>High(4-5)</v>
      </c>
      <c r="J433" t="str">
        <f t="shared" si="33"/>
        <v>AESQ7PHQD6FCKV4XMUHQ2H2MSSBQ</v>
      </c>
      <c r="K433" t="str">
        <f>IF(COUNTIF(Data_cleaning!$A:$A, A433)&gt;10, "Power User", IF(COUNTIF(Data_cleaning!$A:$A, A433)&gt;5, "Regular User", IF(COUNTIF(Data_cleaning!$A:$A, A433)&gt;1, "Casual User", "One-Time User")))</f>
        <v>One-Time User</v>
      </c>
      <c r="L433">
        <f>YEAR(Table4[[#This Row],[date/timestamp]])</f>
        <v>2025</v>
      </c>
      <c r="M433">
        <f>MONTH(Table4[[#This Row],[date/timestamp]])</f>
        <v>4</v>
      </c>
      <c r="N433" t="str">
        <f>TEXT(Table4[[#This Row],[date/timestamp]], "MMMM")</f>
        <v>April</v>
      </c>
      <c r="O433" t="str">
        <f t="shared" si="34"/>
        <v>Q2</v>
      </c>
    </row>
    <row r="434" spans="1:15" x14ac:dyDescent="0.35">
      <c r="A434" t="s">
        <v>1700</v>
      </c>
      <c r="B434" s="3" t="s">
        <v>6084</v>
      </c>
      <c r="C434" s="3">
        <v>5</v>
      </c>
      <c r="D434" s="8">
        <v>45751.733391203707</v>
      </c>
      <c r="E434" s="4" t="s">
        <v>53</v>
      </c>
      <c r="F434" t="s">
        <v>1286</v>
      </c>
      <c r="G434" t="str">
        <f t="shared" si="30"/>
        <v>Complete</v>
      </c>
      <c r="H434" t="str">
        <f t="shared" si="31"/>
        <v>Valid</v>
      </c>
      <c r="I434" t="str">
        <f t="shared" si="32"/>
        <v>High(4-5)</v>
      </c>
      <c r="J434" t="str">
        <f t="shared" si="33"/>
        <v>AEGEWPTUMZMIV3I7PWKVSNJAJ56Q</v>
      </c>
      <c r="K434" t="str">
        <f>IF(COUNTIF(Data_cleaning!$A:$A, A434)&gt;10, "Power User", IF(COUNTIF(Data_cleaning!$A:$A, A434)&gt;5, "Regular User", IF(COUNTIF(Data_cleaning!$A:$A, A434)&gt;1, "Casual User", "One-Time User")))</f>
        <v>One-Time User</v>
      </c>
      <c r="L434">
        <f>YEAR(Table4[[#This Row],[date/timestamp]])</f>
        <v>2025</v>
      </c>
      <c r="M434">
        <f>MONTH(Table4[[#This Row],[date/timestamp]])</f>
        <v>4</v>
      </c>
      <c r="N434" t="str">
        <f>TEXT(Table4[[#This Row],[date/timestamp]], "MMMM")</f>
        <v>April</v>
      </c>
      <c r="O434" t="str">
        <f t="shared" si="34"/>
        <v>Q2</v>
      </c>
    </row>
    <row r="435" spans="1:15" x14ac:dyDescent="0.35">
      <c r="A435" t="s">
        <v>1703</v>
      </c>
      <c r="B435" s="5" t="s">
        <v>6085</v>
      </c>
      <c r="C435" s="5">
        <v>5</v>
      </c>
      <c r="D435" s="9">
        <v>45752.313344907408</v>
      </c>
      <c r="E435" s="6" t="s">
        <v>53</v>
      </c>
      <c r="F435" t="s">
        <v>1704</v>
      </c>
      <c r="G435" t="str">
        <f t="shared" si="30"/>
        <v>Complete</v>
      </c>
      <c r="H435" t="str">
        <f t="shared" si="31"/>
        <v>Valid</v>
      </c>
      <c r="I435" t="str">
        <f t="shared" si="32"/>
        <v>High(4-5)</v>
      </c>
      <c r="J435" t="str">
        <f t="shared" si="33"/>
        <v>AHYTQ7ZMNDCYEVYWI7KYERQQ2DHA</v>
      </c>
      <c r="K435" t="str">
        <f>IF(COUNTIF(Data_cleaning!$A:$A, A435)&gt;10, "Power User", IF(COUNTIF(Data_cleaning!$A:$A, A435)&gt;5, "Regular User", IF(COUNTIF(Data_cleaning!$A:$A, A435)&gt;1, "Casual User", "One-Time User")))</f>
        <v>One-Time User</v>
      </c>
      <c r="L435">
        <f>YEAR(Table4[[#This Row],[date/timestamp]])</f>
        <v>2025</v>
      </c>
      <c r="M435">
        <f>MONTH(Table4[[#This Row],[date/timestamp]])</f>
        <v>4</v>
      </c>
      <c r="N435" t="str">
        <f>TEXT(Table4[[#This Row],[date/timestamp]], "MMMM")</f>
        <v>April</v>
      </c>
      <c r="O435" t="str">
        <f t="shared" si="34"/>
        <v>Q2</v>
      </c>
    </row>
    <row r="436" spans="1:15" x14ac:dyDescent="0.35">
      <c r="A436" t="s">
        <v>1707</v>
      </c>
      <c r="B436" s="3" t="s">
        <v>6086</v>
      </c>
      <c r="C436" s="3">
        <v>5</v>
      </c>
      <c r="D436" s="8">
        <v>45752.370763888888</v>
      </c>
      <c r="E436" s="4" t="s">
        <v>53</v>
      </c>
      <c r="F436" t="s">
        <v>1708</v>
      </c>
      <c r="G436" t="str">
        <f t="shared" si="30"/>
        <v>Complete</v>
      </c>
      <c r="H436" t="str">
        <f t="shared" si="31"/>
        <v>Valid</v>
      </c>
      <c r="I436" t="str">
        <f t="shared" si="32"/>
        <v>High(4-5)</v>
      </c>
      <c r="J436" t="str">
        <f t="shared" si="33"/>
        <v>AFQLC7OOALC5UJX2RBTT3TGKIIQA</v>
      </c>
      <c r="K436" t="str">
        <f>IF(COUNTIF(Data_cleaning!$A:$A, A436)&gt;10, "Power User", IF(COUNTIF(Data_cleaning!$A:$A, A436)&gt;5, "Regular User", IF(COUNTIF(Data_cleaning!$A:$A, A436)&gt;1, "Casual User", "One-Time User")))</f>
        <v>One-Time User</v>
      </c>
      <c r="L436">
        <f>YEAR(Table4[[#This Row],[date/timestamp]])</f>
        <v>2025</v>
      </c>
      <c r="M436">
        <f>MONTH(Table4[[#This Row],[date/timestamp]])</f>
        <v>4</v>
      </c>
      <c r="N436" t="str">
        <f>TEXT(Table4[[#This Row],[date/timestamp]], "MMMM")</f>
        <v>April</v>
      </c>
      <c r="O436" t="str">
        <f t="shared" si="34"/>
        <v>Q2</v>
      </c>
    </row>
    <row r="437" spans="1:15" x14ac:dyDescent="0.35">
      <c r="A437" t="s">
        <v>1711</v>
      </c>
      <c r="B437" s="5" t="s">
        <v>6087</v>
      </c>
      <c r="C437" s="5">
        <v>2</v>
      </c>
      <c r="D437" s="9">
        <v>45752.490347222221</v>
      </c>
      <c r="E437" s="6" t="s">
        <v>53</v>
      </c>
      <c r="F437" t="s">
        <v>1712</v>
      </c>
      <c r="G437" t="str">
        <f t="shared" si="30"/>
        <v>Complete</v>
      </c>
      <c r="H437" t="str">
        <f t="shared" si="31"/>
        <v>Valid</v>
      </c>
      <c r="I437" t="str">
        <f t="shared" si="32"/>
        <v>Low(1-2)</v>
      </c>
      <c r="J437" t="str">
        <f t="shared" si="33"/>
        <v>AEWZLRKGBTIH6KLRHO7AACZNFRDA</v>
      </c>
      <c r="K437" t="str">
        <f>IF(COUNTIF(Data_cleaning!$A:$A, A437)&gt;10, "Power User", IF(COUNTIF(Data_cleaning!$A:$A, A437)&gt;5, "Regular User", IF(COUNTIF(Data_cleaning!$A:$A, A437)&gt;1, "Casual User", "One-Time User")))</f>
        <v>One-Time User</v>
      </c>
      <c r="L437">
        <f>YEAR(Table4[[#This Row],[date/timestamp]])</f>
        <v>2025</v>
      </c>
      <c r="M437">
        <f>MONTH(Table4[[#This Row],[date/timestamp]])</f>
        <v>4</v>
      </c>
      <c r="N437" t="str">
        <f>TEXT(Table4[[#This Row],[date/timestamp]], "MMMM")</f>
        <v>April</v>
      </c>
      <c r="O437" t="str">
        <f t="shared" si="34"/>
        <v>Q2</v>
      </c>
    </row>
    <row r="438" spans="1:15" x14ac:dyDescent="0.35">
      <c r="A438" t="s">
        <v>1715</v>
      </c>
      <c r="B438" s="3" t="s">
        <v>6088</v>
      </c>
      <c r="C438" s="3">
        <v>5</v>
      </c>
      <c r="D438" s="8">
        <v>45752.655694444446</v>
      </c>
      <c r="E438" s="4" t="s">
        <v>53</v>
      </c>
      <c r="F438" t="s">
        <v>1716</v>
      </c>
      <c r="G438" t="str">
        <f t="shared" si="30"/>
        <v>Complete</v>
      </c>
      <c r="H438" t="str">
        <f t="shared" si="31"/>
        <v>Valid</v>
      </c>
      <c r="I438" t="str">
        <f t="shared" si="32"/>
        <v>High(4-5)</v>
      </c>
      <c r="J438" t="str">
        <f t="shared" si="33"/>
        <v>AEZUN4V6JCVLXAYFQRZ6AW2UGNDQ</v>
      </c>
      <c r="K438" t="str">
        <f>IF(COUNTIF(Data_cleaning!$A:$A, A438)&gt;10, "Power User", IF(COUNTIF(Data_cleaning!$A:$A, A438)&gt;5, "Regular User", IF(COUNTIF(Data_cleaning!$A:$A, A438)&gt;1, "Casual User", "One-Time User")))</f>
        <v>One-Time User</v>
      </c>
      <c r="L438">
        <f>YEAR(Table4[[#This Row],[date/timestamp]])</f>
        <v>2025</v>
      </c>
      <c r="M438">
        <f>MONTH(Table4[[#This Row],[date/timestamp]])</f>
        <v>4</v>
      </c>
      <c r="N438" t="str">
        <f>TEXT(Table4[[#This Row],[date/timestamp]], "MMMM")</f>
        <v>April</v>
      </c>
      <c r="O438" t="str">
        <f t="shared" si="34"/>
        <v>Q2</v>
      </c>
    </row>
    <row r="439" spans="1:15" x14ac:dyDescent="0.35">
      <c r="A439" t="s">
        <v>1719</v>
      </c>
      <c r="B439" s="5" t="s">
        <v>6089</v>
      </c>
      <c r="C439" s="5">
        <v>1</v>
      </c>
      <c r="D439" s="9">
        <v>45752.70716435185</v>
      </c>
      <c r="E439" s="6" t="s">
        <v>53</v>
      </c>
      <c r="F439" t="s">
        <v>1720</v>
      </c>
      <c r="G439" t="str">
        <f t="shared" si="30"/>
        <v>Complete</v>
      </c>
      <c r="H439" t="str">
        <f t="shared" si="31"/>
        <v>Valid</v>
      </c>
      <c r="I439" t="str">
        <f t="shared" si="32"/>
        <v>Low(1-2)</v>
      </c>
      <c r="J439" t="str">
        <f t="shared" si="33"/>
        <v>AH5Z5UTYRPCDMGY4REM75SIG4QYA</v>
      </c>
      <c r="K439" t="str">
        <f>IF(COUNTIF(Data_cleaning!$A:$A, A439)&gt;10, "Power User", IF(COUNTIF(Data_cleaning!$A:$A, A439)&gt;5, "Regular User", IF(COUNTIF(Data_cleaning!$A:$A, A439)&gt;1, "Casual User", "One-Time User")))</f>
        <v>One-Time User</v>
      </c>
      <c r="L439">
        <f>YEAR(Table4[[#This Row],[date/timestamp]])</f>
        <v>2025</v>
      </c>
      <c r="M439">
        <f>MONTH(Table4[[#This Row],[date/timestamp]])</f>
        <v>4</v>
      </c>
      <c r="N439" t="str">
        <f>TEXT(Table4[[#This Row],[date/timestamp]], "MMMM")</f>
        <v>April</v>
      </c>
      <c r="O439" t="str">
        <f t="shared" si="34"/>
        <v>Q2</v>
      </c>
    </row>
    <row r="440" spans="1:15" x14ac:dyDescent="0.35">
      <c r="A440" t="s">
        <v>1723</v>
      </c>
      <c r="B440" s="3" t="s">
        <v>6090</v>
      </c>
      <c r="C440" s="3">
        <v>5</v>
      </c>
      <c r="D440" s="8">
        <v>45752.754155092596</v>
      </c>
      <c r="E440" s="4" t="s">
        <v>53</v>
      </c>
      <c r="F440" t="s">
        <v>1724</v>
      </c>
      <c r="G440" t="str">
        <f t="shared" si="30"/>
        <v>Complete</v>
      </c>
      <c r="H440" t="str">
        <f t="shared" si="31"/>
        <v>Valid</v>
      </c>
      <c r="I440" t="str">
        <f t="shared" si="32"/>
        <v>High(4-5)</v>
      </c>
      <c r="J440" t="str">
        <f t="shared" si="33"/>
        <v>AEG7DOMIERXJKD7CCXVAHU42646Q</v>
      </c>
      <c r="K440" t="str">
        <f>IF(COUNTIF(Data_cleaning!$A:$A, A440)&gt;10, "Power User", IF(COUNTIF(Data_cleaning!$A:$A, A440)&gt;5, "Regular User", IF(COUNTIF(Data_cleaning!$A:$A, A440)&gt;1, "Casual User", "One-Time User")))</f>
        <v>One-Time User</v>
      </c>
      <c r="L440">
        <f>YEAR(Table4[[#This Row],[date/timestamp]])</f>
        <v>2025</v>
      </c>
      <c r="M440">
        <f>MONTH(Table4[[#This Row],[date/timestamp]])</f>
        <v>4</v>
      </c>
      <c r="N440" t="str">
        <f>TEXT(Table4[[#This Row],[date/timestamp]], "MMMM")</f>
        <v>April</v>
      </c>
      <c r="O440" t="str">
        <f t="shared" si="34"/>
        <v>Q2</v>
      </c>
    </row>
    <row r="441" spans="1:15" x14ac:dyDescent="0.35">
      <c r="A441" t="s">
        <v>1727</v>
      </c>
      <c r="B441" s="5" t="s">
        <v>6091</v>
      </c>
      <c r="C441" s="5">
        <v>5</v>
      </c>
      <c r="D441" s="9">
        <v>45752.836875000001</v>
      </c>
      <c r="E441" s="6" t="s">
        <v>53</v>
      </c>
      <c r="F441" t="s">
        <v>1728</v>
      </c>
      <c r="G441" t="str">
        <f t="shared" si="30"/>
        <v>Complete</v>
      </c>
      <c r="H441" t="str">
        <f t="shared" si="31"/>
        <v>Valid</v>
      </c>
      <c r="I441" t="str">
        <f t="shared" si="32"/>
        <v>High(4-5)</v>
      </c>
      <c r="J441" t="str">
        <f t="shared" si="33"/>
        <v>AH34MCQNTJL6GZV7ERIMOYGX7Y5A</v>
      </c>
      <c r="K441" t="str">
        <f>IF(COUNTIF(Data_cleaning!$A:$A, A441)&gt;10, "Power User", IF(COUNTIF(Data_cleaning!$A:$A, A441)&gt;5, "Regular User", IF(COUNTIF(Data_cleaning!$A:$A, A441)&gt;1, "Casual User", "One-Time User")))</f>
        <v>One-Time User</v>
      </c>
      <c r="L441">
        <f>YEAR(Table4[[#This Row],[date/timestamp]])</f>
        <v>2025</v>
      </c>
      <c r="M441">
        <f>MONTH(Table4[[#This Row],[date/timestamp]])</f>
        <v>4</v>
      </c>
      <c r="N441" t="str">
        <f>TEXT(Table4[[#This Row],[date/timestamp]], "MMMM")</f>
        <v>April</v>
      </c>
      <c r="O441" t="str">
        <f t="shared" si="34"/>
        <v>Q2</v>
      </c>
    </row>
    <row r="442" spans="1:15" x14ac:dyDescent="0.35">
      <c r="A442" t="s">
        <v>1731</v>
      </c>
      <c r="B442" s="3" t="s">
        <v>6092</v>
      </c>
      <c r="C442" s="3">
        <v>5</v>
      </c>
      <c r="D442" s="8">
        <v>45752.870648148149</v>
      </c>
      <c r="E442" s="4" t="s">
        <v>53</v>
      </c>
      <c r="F442" t="s">
        <v>1732</v>
      </c>
      <c r="G442" t="str">
        <f t="shared" si="30"/>
        <v>Complete</v>
      </c>
      <c r="H442" t="str">
        <f t="shared" si="31"/>
        <v>Valid</v>
      </c>
      <c r="I442" t="str">
        <f t="shared" si="32"/>
        <v>High(4-5)</v>
      </c>
      <c r="J442" t="str">
        <f t="shared" si="33"/>
        <v>AEZPUR52OPPPRRT5OGLGGW2P3YDQ</v>
      </c>
      <c r="K442" t="str">
        <f>IF(COUNTIF(Data_cleaning!$A:$A, A442)&gt;10, "Power User", IF(COUNTIF(Data_cleaning!$A:$A, A442)&gt;5, "Regular User", IF(COUNTIF(Data_cleaning!$A:$A, A442)&gt;1, "Casual User", "One-Time User")))</f>
        <v>One-Time User</v>
      </c>
      <c r="L442">
        <f>YEAR(Table4[[#This Row],[date/timestamp]])</f>
        <v>2025</v>
      </c>
      <c r="M442">
        <f>MONTH(Table4[[#This Row],[date/timestamp]])</f>
        <v>4</v>
      </c>
      <c r="N442" t="str">
        <f>TEXT(Table4[[#This Row],[date/timestamp]], "MMMM")</f>
        <v>April</v>
      </c>
      <c r="O442" t="str">
        <f t="shared" si="34"/>
        <v>Q2</v>
      </c>
    </row>
    <row r="443" spans="1:15" x14ac:dyDescent="0.35">
      <c r="A443" t="s">
        <v>1735</v>
      </c>
      <c r="B443" s="5" t="s">
        <v>6093</v>
      </c>
      <c r="C443" s="5">
        <v>2</v>
      </c>
      <c r="D443" s="9">
        <v>45753.075127314813</v>
      </c>
      <c r="E443" s="6" t="s">
        <v>53</v>
      </c>
      <c r="F443" t="s">
        <v>1736</v>
      </c>
      <c r="G443" t="str">
        <f t="shared" si="30"/>
        <v>Complete</v>
      </c>
      <c r="H443" t="str">
        <f t="shared" si="31"/>
        <v>Valid</v>
      </c>
      <c r="I443" t="str">
        <f t="shared" si="32"/>
        <v>Low(1-2)</v>
      </c>
      <c r="J443" t="str">
        <f t="shared" si="33"/>
        <v>AGZCZB5NE57I525EGVSYFWS2MXIQ</v>
      </c>
      <c r="K443" t="str">
        <f>IF(COUNTIF(Data_cleaning!$A:$A, A443)&gt;10, "Power User", IF(COUNTIF(Data_cleaning!$A:$A, A443)&gt;5, "Regular User", IF(COUNTIF(Data_cleaning!$A:$A, A443)&gt;1, "Casual User", "One-Time User")))</f>
        <v>One-Time User</v>
      </c>
      <c r="L443">
        <f>YEAR(Table4[[#This Row],[date/timestamp]])</f>
        <v>2025</v>
      </c>
      <c r="M443">
        <f>MONTH(Table4[[#This Row],[date/timestamp]])</f>
        <v>4</v>
      </c>
      <c r="N443" t="str">
        <f>TEXT(Table4[[#This Row],[date/timestamp]], "MMMM")</f>
        <v>April</v>
      </c>
      <c r="O443" t="str">
        <f t="shared" si="34"/>
        <v>Q2</v>
      </c>
    </row>
    <row r="444" spans="1:15" x14ac:dyDescent="0.35">
      <c r="A444" t="s">
        <v>1739</v>
      </c>
      <c r="B444" s="3" t="s">
        <v>6094</v>
      </c>
      <c r="C444" s="3">
        <v>1</v>
      </c>
      <c r="D444" s="8">
        <v>45753.087407407409</v>
      </c>
      <c r="E444" s="4" t="s">
        <v>53</v>
      </c>
      <c r="F444" t="s">
        <v>1740</v>
      </c>
      <c r="G444" t="str">
        <f t="shared" si="30"/>
        <v>Complete</v>
      </c>
      <c r="H444" t="str">
        <f t="shared" si="31"/>
        <v>Valid</v>
      </c>
      <c r="I444" t="str">
        <f t="shared" si="32"/>
        <v>Low(1-2)</v>
      </c>
      <c r="J444" t="str">
        <f t="shared" si="33"/>
        <v>AGXTSRKVA5O2QU4HWA4OLV2TMYRA</v>
      </c>
      <c r="K444" t="str">
        <f>IF(COUNTIF(Data_cleaning!$A:$A, A444)&gt;10, "Power User", IF(COUNTIF(Data_cleaning!$A:$A, A444)&gt;5, "Regular User", IF(COUNTIF(Data_cleaning!$A:$A, A444)&gt;1, "Casual User", "One-Time User")))</f>
        <v>One-Time User</v>
      </c>
      <c r="L444">
        <f>YEAR(Table4[[#This Row],[date/timestamp]])</f>
        <v>2025</v>
      </c>
      <c r="M444">
        <f>MONTH(Table4[[#This Row],[date/timestamp]])</f>
        <v>4</v>
      </c>
      <c r="N444" t="str">
        <f>TEXT(Table4[[#This Row],[date/timestamp]], "MMMM")</f>
        <v>April</v>
      </c>
      <c r="O444" t="str">
        <f t="shared" si="34"/>
        <v>Q2</v>
      </c>
    </row>
    <row r="445" spans="1:15" x14ac:dyDescent="0.35">
      <c r="A445" t="s">
        <v>1743</v>
      </c>
      <c r="B445" s="5" t="s">
        <v>6095</v>
      </c>
      <c r="C445" s="5">
        <v>1</v>
      </c>
      <c r="D445" s="9">
        <v>45753.106562499997</v>
      </c>
      <c r="E445" s="6" t="s">
        <v>53</v>
      </c>
      <c r="F445" t="s">
        <v>1744</v>
      </c>
      <c r="G445" t="str">
        <f t="shared" si="30"/>
        <v>Complete</v>
      </c>
      <c r="H445" t="str">
        <f t="shared" si="31"/>
        <v>Valid</v>
      </c>
      <c r="I445" t="str">
        <f t="shared" si="32"/>
        <v>Low(1-2)</v>
      </c>
      <c r="J445" t="str">
        <f t="shared" si="33"/>
        <v>AGYNWC3Q62WIEEL36EM64KW4REEQ</v>
      </c>
      <c r="K445" t="str">
        <f>IF(COUNTIF(Data_cleaning!$A:$A, A445)&gt;10, "Power User", IF(COUNTIF(Data_cleaning!$A:$A, A445)&gt;5, "Regular User", IF(COUNTIF(Data_cleaning!$A:$A, A445)&gt;1, "Casual User", "One-Time User")))</f>
        <v>One-Time User</v>
      </c>
      <c r="L445">
        <f>YEAR(Table4[[#This Row],[date/timestamp]])</f>
        <v>2025</v>
      </c>
      <c r="M445">
        <f>MONTH(Table4[[#This Row],[date/timestamp]])</f>
        <v>4</v>
      </c>
      <c r="N445" t="str">
        <f>TEXT(Table4[[#This Row],[date/timestamp]], "MMMM")</f>
        <v>April</v>
      </c>
      <c r="O445" t="str">
        <f t="shared" si="34"/>
        <v>Q2</v>
      </c>
    </row>
    <row r="446" spans="1:15" x14ac:dyDescent="0.35">
      <c r="A446" t="s">
        <v>1747</v>
      </c>
      <c r="B446" s="3" t="s">
        <v>6096</v>
      </c>
      <c r="C446" s="3">
        <v>1</v>
      </c>
      <c r="D446" s="8">
        <v>45753.340856481482</v>
      </c>
      <c r="E446" s="4" t="s">
        <v>53</v>
      </c>
      <c r="F446" t="s">
        <v>1748</v>
      </c>
      <c r="G446" t="str">
        <f t="shared" si="30"/>
        <v>Complete</v>
      </c>
      <c r="H446" t="str">
        <f t="shared" si="31"/>
        <v>Valid</v>
      </c>
      <c r="I446" t="str">
        <f t="shared" si="32"/>
        <v>Low(1-2)</v>
      </c>
      <c r="J446" t="str">
        <f t="shared" si="33"/>
        <v>AGQNXLWRD2X3ZRTR7LOKYTTSFYQA</v>
      </c>
      <c r="K446" t="str">
        <f>IF(COUNTIF(Data_cleaning!$A:$A, A446)&gt;10, "Power User", IF(COUNTIF(Data_cleaning!$A:$A, A446)&gt;5, "Regular User", IF(COUNTIF(Data_cleaning!$A:$A, A446)&gt;1, "Casual User", "One-Time User")))</f>
        <v>One-Time User</v>
      </c>
      <c r="L446">
        <f>YEAR(Table4[[#This Row],[date/timestamp]])</f>
        <v>2025</v>
      </c>
      <c r="M446">
        <f>MONTH(Table4[[#This Row],[date/timestamp]])</f>
        <v>4</v>
      </c>
      <c r="N446" t="str">
        <f>TEXT(Table4[[#This Row],[date/timestamp]], "MMMM")</f>
        <v>April</v>
      </c>
      <c r="O446" t="str">
        <f t="shared" si="34"/>
        <v>Q2</v>
      </c>
    </row>
    <row r="447" spans="1:15" x14ac:dyDescent="0.35">
      <c r="A447" t="s">
        <v>1751</v>
      </c>
      <c r="B447" s="5" t="s">
        <v>6097</v>
      </c>
      <c r="C447" s="5">
        <v>2</v>
      </c>
      <c r="D447" s="9">
        <v>45753.620555555557</v>
      </c>
      <c r="E447" s="6" t="s">
        <v>53</v>
      </c>
      <c r="F447" t="s">
        <v>1752</v>
      </c>
      <c r="G447" t="str">
        <f t="shared" si="30"/>
        <v>Complete</v>
      </c>
      <c r="H447" t="str">
        <f t="shared" si="31"/>
        <v>Valid</v>
      </c>
      <c r="I447" t="str">
        <f t="shared" si="32"/>
        <v>Low(1-2)</v>
      </c>
      <c r="J447" t="str">
        <f t="shared" si="33"/>
        <v>AFEAWAK55PVHAJBAXUQJLX724K2A</v>
      </c>
      <c r="K447" t="str">
        <f>IF(COUNTIF(Data_cleaning!$A:$A, A447)&gt;10, "Power User", IF(COUNTIF(Data_cleaning!$A:$A, A447)&gt;5, "Regular User", IF(COUNTIF(Data_cleaning!$A:$A, A447)&gt;1, "Casual User", "One-Time User")))</f>
        <v>One-Time User</v>
      </c>
      <c r="L447">
        <f>YEAR(Table4[[#This Row],[date/timestamp]])</f>
        <v>2025</v>
      </c>
      <c r="M447">
        <f>MONTH(Table4[[#This Row],[date/timestamp]])</f>
        <v>4</v>
      </c>
      <c r="N447" t="str">
        <f>TEXT(Table4[[#This Row],[date/timestamp]], "MMMM")</f>
        <v>April</v>
      </c>
      <c r="O447" t="str">
        <f t="shared" si="34"/>
        <v>Q2</v>
      </c>
    </row>
    <row r="448" spans="1:15" x14ac:dyDescent="0.35">
      <c r="A448" t="s">
        <v>1755</v>
      </c>
      <c r="B448" s="3" t="s">
        <v>6098</v>
      </c>
      <c r="C448" s="3">
        <v>1</v>
      </c>
      <c r="D448" s="8">
        <v>45753.780613425923</v>
      </c>
      <c r="E448" s="4" t="s">
        <v>53</v>
      </c>
      <c r="F448" t="s">
        <v>1756</v>
      </c>
      <c r="G448" t="str">
        <f t="shared" si="30"/>
        <v>Complete</v>
      </c>
      <c r="H448" t="str">
        <f t="shared" si="31"/>
        <v>Valid</v>
      </c>
      <c r="I448" t="str">
        <f t="shared" si="32"/>
        <v>Low(1-2)</v>
      </c>
      <c r="J448" t="str">
        <f t="shared" si="33"/>
        <v>AGLC64ZS7ZTTYGAJGBBIKIF6573A</v>
      </c>
      <c r="K448" t="str">
        <f>IF(COUNTIF(Data_cleaning!$A:$A, A448)&gt;10, "Power User", IF(COUNTIF(Data_cleaning!$A:$A, A448)&gt;5, "Regular User", IF(COUNTIF(Data_cleaning!$A:$A, A448)&gt;1, "Casual User", "One-Time User")))</f>
        <v>One-Time User</v>
      </c>
      <c r="L448">
        <f>YEAR(Table4[[#This Row],[date/timestamp]])</f>
        <v>2025</v>
      </c>
      <c r="M448">
        <f>MONTH(Table4[[#This Row],[date/timestamp]])</f>
        <v>4</v>
      </c>
      <c r="N448" t="str">
        <f>TEXT(Table4[[#This Row],[date/timestamp]], "MMMM")</f>
        <v>April</v>
      </c>
      <c r="O448" t="str">
        <f t="shared" si="34"/>
        <v>Q2</v>
      </c>
    </row>
    <row r="449" spans="1:15" x14ac:dyDescent="0.35">
      <c r="A449" t="s">
        <v>1759</v>
      </c>
      <c r="B449" s="5" t="s">
        <v>6099</v>
      </c>
      <c r="C449" s="5">
        <v>1</v>
      </c>
      <c r="D449" s="9">
        <v>45754.018379629626</v>
      </c>
      <c r="E449" s="6" t="s">
        <v>53</v>
      </c>
      <c r="F449" t="s">
        <v>1760</v>
      </c>
      <c r="G449" t="str">
        <f t="shared" si="30"/>
        <v>Complete</v>
      </c>
      <c r="H449" t="str">
        <f t="shared" si="31"/>
        <v>Valid</v>
      </c>
      <c r="I449" t="str">
        <f t="shared" si="32"/>
        <v>Low(1-2)</v>
      </c>
      <c r="J449" t="str">
        <f t="shared" si="33"/>
        <v>AGFONIJ6YVPHGBNI53Z6KYPOYTBQ</v>
      </c>
      <c r="K449" t="str">
        <f>IF(COUNTIF(Data_cleaning!$A:$A, A449)&gt;10, "Power User", IF(COUNTIF(Data_cleaning!$A:$A, A449)&gt;5, "Regular User", IF(COUNTIF(Data_cleaning!$A:$A, A449)&gt;1, "Casual User", "One-Time User")))</f>
        <v>One-Time User</v>
      </c>
      <c r="L449">
        <f>YEAR(Table4[[#This Row],[date/timestamp]])</f>
        <v>2025</v>
      </c>
      <c r="M449">
        <f>MONTH(Table4[[#This Row],[date/timestamp]])</f>
        <v>4</v>
      </c>
      <c r="N449" t="str">
        <f>TEXT(Table4[[#This Row],[date/timestamp]], "MMMM")</f>
        <v>April</v>
      </c>
      <c r="O449" t="str">
        <f t="shared" si="34"/>
        <v>Q2</v>
      </c>
    </row>
    <row r="450" spans="1:15" x14ac:dyDescent="0.35">
      <c r="A450" t="s">
        <v>1763</v>
      </c>
      <c r="B450" s="3" t="s">
        <v>6100</v>
      </c>
      <c r="C450" s="3">
        <v>1</v>
      </c>
      <c r="D450" s="8">
        <v>45754.035300925927</v>
      </c>
      <c r="E450" s="4" t="s">
        <v>53</v>
      </c>
      <c r="F450" t="s">
        <v>1764</v>
      </c>
      <c r="G450" t="str">
        <f t="shared" ref="G450:G513" si="35">IF(AND(A450&lt;&gt;"", B450&lt;&gt;"", C450&lt;&gt;"", D450&lt;&gt;"", E450&lt;&gt;"", F450&lt;&gt;""), "Complete", "Incomplete")</f>
        <v>Complete</v>
      </c>
      <c r="H450" t="str">
        <f t="shared" si="31"/>
        <v>Valid</v>
      </c>
      <c r="I450" t="str">
        <f t="shared" si="32"/>
        <v>Low(1-2)</v>
      </c>
      <c r="J450" t="str">
        <f t="shared" si="33"/>
        <v>AGZRU5KNPRRHJOJ5M7AOR4KIFSBA</v>
      </c>
      <c r="K450" t="str">
        <f>IF(COUNTIF(Data_cleaning!$A:$A, A450)&gt;10, "Power User", IF(COUNTIF(Data_cleaning!$A:$A, A450)&gt;5, "Regular User", IF(COUNTIF(Data_cleaning!$A:$A, A450)&gt;1, "Casual User", "One-Time User")))</f>
        <v>One-Time User</v>
      </c>
      <c r="L450">
        <f>YEAR(Table4[[#This Row],[date/timestamp]])</f>
        <v>2025</v>
      </c>
      <c r="M450">
        <f>MONTH(Table4[[#This Row],[date/timestamp]])</f>
        <v>4</v>
      </c>
      <c r="N450" t="str">
        <f>TEXT(Table4[[#This Row],[date/timestamp]], "MMMM")</f>
        <v>April</v>
      </c>
      <c r="O450" t="str">
        <f t="shared" si="34"/>
        <v>Q2</v>
      </c>
    </row>
    <row r="451" spans="1:15" x14ac:dyDescent="0.35">
      <c r="A451" t="s">
        <v>1767</v>
      </c>
      <c r="B451" s="5" t="s">
        <v>6101</v>
      </c>
      <c r="C451" s="5">
        <v>1</v>
      </c>
      <c r="D451" s="9">
        <v>45754.276990740742</v>
      </c>
      <c r="E451" s="6" t="s">
        <v>53</v>
      </c>
      <c r="F451" t="s">
        <v>1768</v>
      </c>
      <c r="G451" t="str">
        <f t="shared" si="35"/>
        <v>Complete</v>
      </c>
      <c r="H451" t="str">
        <f t="shared" ref="H451:H514" si="36">IF(AND(C451&gt;=1, C451&lt;=5), "Valid", "Invalid")</f>
        <v>Valid</v>
      </c>
      <c r="I451" t="str">
        <f t="shared" ref="I451:I514" si="37">IF(C451&gt;=4, "High(4-5)", IF(C451&gt;=3, "Medium(3)", "Low(1-2)"))</f>
        <v>Low(1-2)</v>
      </c>
      <c r="J451" t="str">
        <f t="shared" ref="J451:J514" si="38">TRIM(UPPER(A451))</f>
        <v>AGMXIGZ2IXTRVH4XWVDBNGZMOO3Q</v>
      </c>
      <c r="K451" t="str">
        <f>IF(COUNTIF(Data_cleaning!$A:$A, A451)&gt;10, "Power User", IF(COUNTIF(Data_cleaning!$A:$A, A451)&gt;5, "Regular User", IF(COUNTIF(Data_cleaning!$A:$A, A451)&gt;1, "Casual User", "One-Time User")))</f>
        <v>One-Time User</v>
      </c>
      <c r="L451">
        <f>YEAR(Table4[[#This Row],[date/timestamp]])</f>
        <v>2025</v>
      </c>
      <c r="M451">
        <f>MONTH(Table4[[#This Row],[date/timestamp]])</f>
        <v>4</v>
      </c>
      <c r="N451" t="str">
        <f>TEXT(Table4[[#This Row],[date/timestamp]], "MMMM")</f>
        <v>April</v>
      </c>
      <c r="O451" t="str">
        <f t="shared" ref="O451:O514" si="39">"Q"&amp;INT((MONTH(D451)-1)/3)+1</f>
        <v>Q2</v>
      </c>
    </row>
    <row r="452" spans="1:15" x14ac:dyDescent="0.35">
      <c r="A452" t="s">
        <v>1086</v>
      </c>
      <c r="B452" s="3" t="s">
        <v>6102</v>
      </c>
      <c r="C452" s="3">
        <v>5</v>
      </c>
      <c r="D452" s="8">
        <v>45754.378587962965</v>
      </c>
      <c r="E452" s="4" t="s">
        <v>1072</v>
      </c>
      <c r="F452" t="s">
        <v>1770</v>
      </c>
      <c r="G452" t="str">
        <f t="shared" si="35"/>
        <v>Complete</v>
      </c>
      <c r="H452" t="str">
        <f t="shared" si="36"/>
        <v>Valid</v>
      </c>
      <c r="I452" t="str">
        <f t="shared" si="37"/>
        <v>High(4-5)</v>
      </c>
      <c r="J452" t="str">
        <f t="shared" si="38"/>
        <v>AF2BLE54TEMGZ546U763ZHZRXC4A</v>
      </c>
      <c r="K452" t="str">
        <f>IF(COUNTIF(Data_cleaning!$A:$A, A452)&gt;10, "Power User", IF(COUNTIF(Data_cleaning!$A:$A, A452)&gt;5, "Regular User", IF(COUNTIF(Data_cleaning!$A:$A, A452)&gt;1, "Casual User", "One-Time User")))</f>
        <v>Casual User</v>
      </c>
      <c r="L452">
        <f>YEAR(Table4[[#This Row],[date/timestamp]])</f>
        <v>2025</v>
      </c>
      <c r="M452">
        <f>MONTH(Table4[[#This Row],[date/timestamp]])</f>
        <v>4</v>
      </c>
      <c r="N452" t="str">
        <f>TEXT(Table4[[#This Row],[date/timestamp]], "MMMM")</f>
        <v>April</v>
      </c>
      <c r="O452" t="str">
        <f t="shared" si="39"/>
        <v>Q2</v>
      </c>
    </row>
    <row r="453" spans="1:15" x14ac:dyDescent="0.35">
      <c r="A453" t="s">
        <v>1773</v>
      </c>
      <c r="B453" s="5" t="s">
        <v>6103</v>
      </c>
      <c r="C453" s="5">
        <v>5</v>
      </c>
      <c r="D453" s="9">
        <v>45754.387800925928</v>
      </c>
      <c r="E453" s="6" t="s">
        <v>1072</v>
      </c>
      <c r="F453" t="s">
        <v>1774</v>
      </c>
      <c r="G453" t="str">
        <f t="shared" si="35"/>
        <v>Complete</v>
      </c>
      <c r="H453" t="str">
        <f t="shared" si="36"/>
        <v>Valid</v>
      </c>
      <c r="I453" t="str">
        <f t="shared" si="37"/>
        <v>High(4-5)</v>
      </c>
      <c r="J453" t="str">
        <f t="shared" si="38"/>
        <v>AHVM2XV6UUKXA2GL7WI3KFA77NLQ</v>
      </c>
      <c r="K453" t="str">
        <f>IF(COUNTIF(Data_cleaning!$A:$A, A453)&gt;10, "Power User", IF(COUNTIF(Data_cleaning!$A:$A, A453)&gt;5, "Regular User", IF(COUNTIF(Data_cleaning!$A:$A, A453)&gt;1, "Casual User", "One-Time User")))</f>
        <v>One-Time User</v>
      </c>
      <c r="L453">
        <f>YEAR(Table4[[#This Row],[date/timestamp]])</f>
        <v>2025</v>
      </c>
      <c r="M453">
        <f>MONTH(Table4[[#This Row],[date/timestamp]])</f>
        <v>4</v>
      </c>
      <c r="N453" t="str">
        <f>TEXT(Table4[[#This Row],[date/timestamp]], "MMMM")</f>
        <v>April</v>
      </c>
      <c r="O453" t="str">
        <f t="shared" si="39"/>
        <v>Q2</v>
      </c>
    </row>
    <row r="454" spans="1:15" x14ac:dyDescent="0.35">
      <c r="A454" t="s">
        <v>1777</v>
      </c>
      <c r="B454" s="3" t="s">
        <v>6104</v>
      </c>
      <c r="C454" s="3">
        <v>5</v>
      </c>
      <c r="D454" s="8">
        <v>45754.568541666667</v>
      </c>
      <c r="E454" s="4" t="s">
        <v>1072</v>
      </c>
      <c r="F454" t="s">
        <v>1778</v>
      </c>
      <c r="G454" t="str">
        <f t="shared" si="35"/>
        <v>Complete</v>
      </c>
      <c r="H454" t="str">
        <f t="shared" si="36"/>
        <v>Valid</v>
      </c>
      <c r="I454" t="str">
        <f t="shared" si="37"/>
        <v>High(4-5)</v>
      </c>
      <c r="J454" t="str">
        <f t="shared" si="38"/>
        <v>AHM56K5NAWA4ZLQXT2W4SBACDYDQ</v>
      </c>
      <c r="K454" t="str">
        <f>IF(COUNTIF(Data_cleaning!$A:$A, A454)&gt;10, "Power User", IF(COUNTIF(Data_cleaning!$A:$A, A454)&gt;5, "Regular User", IF(COUNTIF(Data_cleaning!$A:$A, A454)&gt;1, "Casual User", "One-Time User")))</f>
        <v>One-Time User</v>
      </c>
      <c r="L454">
        <f>YEAR(Table4[[#This Row],[date/timestamp]])</f>
        <v>2025</v>
      </c>
      <c r="M454">
        <f>MONTH(Table4[[#This Row],[date/timestamp]])</f>
        <v>4</v>
      </c>
      <c r="N454" t="str">
        <f>TEXT(Table4[[#This Row],[date/timestamp]], "MMMM")</f>
        <v>April</v>
      </c>
      <c r="O454" t="str">
        <f t="shared" si="39"/>
        <v>Q2</v>
      </c>
    </row>
    <row r="455" spans="1:15" x14ac:dyDescent="0.35">
      <c r="A455" t="s">
        <v>1781</v>
      </c>
      <c r="B455" s="5" t="s">
        <v>6105</v>
      </c>
      <c r="C455" s="5">
        <v>5</v>
      </c>
      <c r="D455" s="9">
        <v>45754.779004629629</v>
      </c>
      <c r="E455" s="6" t="s">
        <v>1072</v>
      </c>
      <c r="F455" t="s">
        <v>1782</v>
      </c>
      <c r="G455" t="str">
        <f t="shared" si="35"/>
        <v>Complete</v>
      </c>
      <c r="H455" t="str">
        <f t="shared" si="36"/>
        <v>Valid</v>
      </c>
      <c r="I455" t="str">
        <f t="shared" si="37"/>
        <v>High(4-5)</v>
      </c>
      <c r="J455" t="str">
        <f t="shared" si="38"/>
        <v>AGYMZQD6RE57K5MXDRYL76L3JDDQ</v>
      </c>
      <c r="K455" t="str">
        <f>IF(COUNTIF(Data_cleaning!$A:$A, A455)&gt;10, "Power User", IF(COUNTIF(Data_cleaning!$A:$A, A455)&gt;5, "Regular User", IF(COUNTIF(Data_cleaning!$A:$A, A455)&gt;1, "Casual User", "One-Time User")))</f>
        <v>One-Time User</v>
      </c>
      <c r="L455">
        <f>YEAR(Table4[[#This Row],[date/timestamp]])</f>
        <v>2025</v>
      </c>
      <c r="M455">
        <f>MONTH(Table4[[#This Row],[date/timestamp]])</f>
        <v>4</v>
      </c>
      <c r="N455" t="str">
        <f>TEXT(Table4[[#This Row],[date/timestamp]], "MMMM")</f>
        <v>April</v>
      </c>
      <c r="O455" t="str">
        <f t="shared" si="39"/>
        <v>Q2</v>
      </c>
    </row>
    <row r="456" spans="1:15" x14ac:dyDescent="0.35">
      <c r="A456" t="s">
        <v>1785</v>
      </c>
      <c r="B456" s="3" t="s">
        <v>6106</v>
      </c>
      <c r="C456" s="3">
        <v>4</v>
      </c>
      <c r="D456" s="8">
        <v>45754.907731481479</v>
      </c>
      <c r="E456" s="4" t="s">
        <v>1072</v>
      </c>
      <c r="F456" t="s">
        <v>1786</v>
      </c>
      <c r="G456" t="str">
        <f t="shared" si="35"/>
        <v>Complete</v>
      </c>
      <c r="H456" t="str">
        <f t="shared" si="36"/>
        <v>Valid</v>
      </c>
      <c r="I456" t="str">
        <f t="shared" si="37"/>
        <v>High(4-5)</v>
      </c>
      <c r="J456" t="str">
        <f t="shared" si="38"/>
        <v>AGZPQSPK3CHVMLZF73DLOENENJKA</v>
      </c>
      <c r="K456" t="str">
        <f>IF(COUNTIF(Data_cleaning!$A:$A, A456)&gt;10, "Power User", IF(COUNTIF(Data_cleaning!$A:$A, A456)&gt;5, "Regular User", IF(COUNTIF(Data_cleaning!$A:$A, A456)&gt;1, "Casual User", "One-Time User")))</f>
        <v>One-Time User</v>
      </c>
      <c r="L456">
        <f>YEAR(Table4[[#This Row],[date/timestamp]])</f>
        <v>2025</v>
      </c>
      <c r="M456">
        <f>MONTH(Table4[[#This Row],[date/timestamp]])</f>
        <v>4</v>
      </c>
      <c r="N456" t="str">
        <f>TEXT(Table4[[#This Row],[date/timestamp]], "MMMM")</f>
        <v>April</v>
      </c>
      <c r="O456" t="str">
        <f t="shared" si="39"/>
        <v>Q2</v>
      </c>
    </row>
    <row r="457" spans="1:15" x14ac:dyDescent="0.35">
      <c r="A457" t="s">
        <v>1789</v>
      </c>
      <c r="B457" s="5" t="s">
        <v>6107</v>
      </c>
      <c r="C457" s="5">
        <v>5</v>
      </c>
      <c r="D457" s="9">
        <v>45755.015196759261</v>
      </c>
      <c r="E457" s="6" t="s">
        <v>1072</v>
      </c>
      <c r="F457" t="s">
        <v>1790</v>
      </c>
      <c r="G457" t="str">
        <f t="shared" si="35"/>
        <v>Complete</v>
      </c>
      <c r="H457" t="str">
        <f t="shared" si="36"/>
        <v>Valid</v>
      </c>
      <c r="I457" t="str">
        <f t="shared" si="37"/>
        <v>High(4-5)</v>
      </c>
      <c r="J457" t="str">
        <f t="shared" si="38"/>
        <v>AFCAF6WIKQJOJQCGHZBDR2RO2EZA</v>
      </c>
      <c r="K457" t="str">
        <f>IF(COUNTIF(Data_cleaning!$A:$A, A457)&gt;10, "Power User", IF(COUNTIF(Data_cleaning!$A:$A, A457)&gt;5, "Regular User", IF(COUNTIF(Data_cleaning!$A:$A, A457)&gt;1, "Casual User", "One-Time User")))</f>
        <v>One-Time User</v>
      </c>
      <c r="L457">
        <f>YEAR(Table4[[#This Row],[date/timestamp]])</f>
        <v>2025</v>
      </c>
      <c r="M457">
        <f>MONTH(Table4[[#This Row],[date/timestamp]])</f>
        <v>4</v>
      </c>
      <c r="N457" t="str">
        <f>TEXT(Table4[[#This Row],[date/timestamp]], "MMMM")</f>
        <v>April</v>
      </c>
      <c r="O457" t="str">
        <f t="shared" si="39"/>
        <v>Q2</v>
      </c>
    </row>
    <row r="458" spans="1:15" x14ac:dyDescent="0.35">
      <c r="A458" t="s">
        <v>1793</v>
      </c>
      <c r="B458" s="3" t="s">
        <v>6108</v>
      </c>
      <c r="C458" s="3">
        <v>5</v>
      </c>
      <c r="D458" s="8">
        <v>45755.128506944442</v>
      </c>
      <c r="E458" s="4" t="s">
        <v>1072</v>
      </c>
      <c r="F458" t="s">
        <v>1794</v>
      </c>
      <c r="G458" t="str">
        <f t="shared" si="35"/>
        <v>Complete</v>
      </c>
      <c r="H458" t="str">
        <f t="shared" si="36"/>
        <v>Valid</v>
      </c>
      <c r="I458" t="str">
        <f t="shared" si="37"/>
        <v>High(4-5)</v>
      </c>
      <c r="J458" t="str">
        <f t="shared" si="38"/>
        <v>AG752JLRCWFOHVL2T64AGYEVOLRA</v>
      </c>
      <c r="K458" t="str">
        <f>IF(COUNTIF(Data_cleaning!$A:$A, A458)&gt;10, "Power User", IF(COUNTIF(Data_cleaning!$A:$A, A458)&gt;5, "Regular User", IF(COUNTIF(Data_cleaning!$A:$A, A458)&gt;1, "Casual User", "One-Time User")))</f>
        <v>One-Time User</v>
      </c>
      <c r="L458">
        <f>YEAR(Table4[[#This Row],[date/timestamp]])</f>
        <v>2025</v>
      </c>
      <c r="M458">
        <f>MONTH(Table4[[#This Row],[date/timestamp]])</f>
        <v>4</v>
      </c>
      <c r="N458" t="str">
        <f>TEXT(Table4[[#This Row],[date/timestamp]], "MMMM")</f>
        <v>April</v>
      </c>
      <c r="O458" t="str">
        <f t="shared" si="39"/>
        <v>Q2</v>
      </c>
    </row>
    <row r="459" spans="1:15" x14ac:dyDescent="0.35">
      <c r="A459" t="s">
        <v>1797</v>
      </c>
      <c r="B459" s="5" t="s">
        <v>6109</v>
      </c>
      <c r="C459" s="5">
        <v>5</v>
      </c>
      <c r="D459" s="9">
        <v>45755.233240740738</v>
      </c>
      <c r="E459" s="6" t="s">
        <v>1072</v>
      </c>
      <c r="F459" t="s">
        <v>1798</v>
      </c>
      <c r="G459" t="str">
        <f t="shared" si="35"/>
        <v>Complete</v>
      </c>
      <c r="H459" t="str">
        <f t="shared" si="36"/>
        <v>Valid</v>
      </c>
      <c r="I459" t="str">
        <f t="shared" si="37"/>
        <v>High(4-5)</v>
      </c>
      <c r="J459" t="str">
        <f t="shared" si="38"/>
        <v>AHME7FF5OKB7CKGS6BZUBRVCY2VQ</v>
      </c>
      <c r="K459" t="str">
        <f>IF(COUNTIF(Data_cleaning!$A:$A, A459)&gt;10, "Power User", IF(COUNTIF(Data_cleaning!$A:$A, A459)&gt;5, "Regular User", IF(COUNTIF(Data_cleaning!$A:$A, A459)&gt;1, "Casual User", "One-Time User")))</f>
        <v>One-Time User</v>
      </c>
      <c r="L459">
        <f>YEAR(Table4[[#This Row],[date/timestamp]])</f>
        <v>2025</v>
      </c>
      <c r="M459">
        <f>MONTH(Table4[[#This Row],[date/timestamp]])</f>
        <v>4</v>
      </c>
      <c r="N459" t="str">
        <f>TEXT(Table4[[#This Row],[date/timestamp]], "MMMM")</f>
        <v>April</v>
      </c>
      <c r="O459" t="str">
        <f t="shared" si="39"/>
        <v>Q2</v>
      </c>
    </row>
    <row r="460" spans="1:15" x14ac:dyDescent="0.35">
      <c r="A460" t="s">
        <v>1801</v>
      </c>
      <c r="B460" s="3" t="s">
        <v>6110</v>
      </c>
      <c r="C460" s="3">
        <v>5</v>
      </c>
      <c r="D460" s="8">
        <v>45755.333784722221</v>
      </c>
      <c r="E460" s="4" t="s">
        <v>1072</v>
      </c>
      <c r="F460" t="s">
        <v>1556</v>
      </c>
      <c r="G460" t="str">
        <f t="shared" si="35"/>
        <v>Complete</v>
      </c>
      <c r="H460" t="str">
        <f t="shared" si="36"/>
        <v>Valid</v>
      </c>
      <c r="I460" t="str">
        <f t="shared" si="37"/>
        <v>High(4-5)</v>
      </c>
      <c r="J460" t="str">
        <f t="shared" si="38"/>
        <v>AGXRGDQGLZ3I6MVMNZYIM5UGDOEA</v>
      </c>
      <c r="K460" t="str">
        <f>IF(COUNTIF(Data_cleaning!$A:$A, A460)&gt;10, "Power User", IF(COUNTIF(Data_cleaning!$A:$A, A460)&gt;5, "Regular User", IF(COUNTIF(Data_cleaning!$A:$A, A460)&gt;1, "Casual User", "One-Time User")))</f>
        <v>One-Time User</v>
      </c>
      <c r="L460">
        <f>YEAR(Table4[[#This Row],[date/timestamp]])</f>
        <v>2025</v>
      </c>
      <c r="M460">
        <f>MONTH(Table4[[#This Row],[date/timestamp]])</f>
        <v>4</v>
      </c>
      <c r="N460" t="str">
        <f>TEXT(Table4[[#This Row],[date/timestamp]], "MMMM")</f>
        <v>April</v>
      </c>
      <c r="O460" t="str">
        <f t="shared" si="39"/>
        <v>Q2</v>
      </c>
    </row>
    <row r="461" spans="1:15" x14ac:dyDescent="0.35">
      <c r="A461" t="s">
        <v>1804</v>
      </c>
      <c r="B461" s="5" t="s">
        <v>6111</v>
      </c>
      <c r="C461" s="5">
        <v>5</v>
      </c>
      <c r="D461" s="9">
        <v>45755.525810185187</v>
      </c>
      <c r="E461" s="6" t="s">
        <v>1072</v>
      </c>
      <c r="F461" t="s">
        <v>1805</v>
      </c>
      <c r="G461" t="str">
        <f t="shared" si="35"/>
        <v>Complete</v>
      </c>
      <c r="H461" t="str">
        <f t="shared" si="36"/>
        <v>Valid</v>
      </c>
      <c r="I461" t="str">
        <f t="shared" si="37"/>
        <v>High(4-5)</v>
      </c>
      <c r="J461" t="str">
        <f t="shared" si="38"/>
        <v>AEYOLJVNMJE6KEGZNTPEXJCLMAMQ</v>
      </c>
      <c r="K461" t="str">
        <f>IF(COUNTIF(Data_cleaning!$A:$A, A461)&gt;10, "Power User", IF(COUNTIF(Data_cleaning!$A:$A, A461)&gt;5, "Regular User", IF(COUNTIF(Data_cleaning!$A:$A, A461)&gt;1, "Casual User", "One-Time User")))</f>
        <v>One-Time User</v>
      </c>
      <c r="L461">
        <f>YEAR(Table4[[#This Row],[date/timestamp]])</f>
        <v>2025</v>
      </c>
      <c r="M461">
        <f>MONTH(Table4[[#This Row],[date/timestamp]])</f>
        <v>4</v>
      </c>
      <c r="N461" t="str">
        <f>TEXT(Table4[[#This Row],[date/timestamp]], "MMMM")</f>
        <v>April</v>
      </c>
      <c r="O461" t="str">
        <f t="shared" si="39"/>
        <v>Q2</v>
      </c>
    </row>
    <row r="462" spans="1:15" x14ac:dyDescent="0.35">
      <c r="A462" t="s">
        <v>1808</v>
      </c>
      <c r="B462" s="3" t="s">
        <v>6112</v>
      </c>
      <c r="C462" s="3">
        <v>5</v>
      </c>
      <c r="D462" s="8">
        <v>45755.635497685187</v>
      </c>
      <c r="E462" s="4" t="s">
        <v>1072</v>
      </c>
      <c r="F462" t="s">
        <v>1809</v>
      </c>
      <c r="G462" t="str">
        <f t="shared" si="35"/>
        <v>Complete</v>
      </c>
      <c r="H462" t="str">
        <f t="shared" si="36"/>
        <v>Valid</v>
      </c>
      <c r="I462" t="str">
        <f t="shared" si="37"/>
        <v>High(4-5)</v>
      </c>
      <c r="J462" t="str">
        <f t="shared" si="38"/>
        <v>AF7FMYARBG7SFR6M73ROCZC2KE4Q</v>
      </c>
      <c r="K462" t="str">
        <f>IF(COUNTIF(Data_cleaning!$A:$A, A462)&gt;10, "Power User", IF(COUNTIF(Data_cleaning!$A:$A, A462)&gt;5, "Regular User", IF(COUNTIF(Data_cleaning!$A:$A, A462)&gt;1, "Casual User", "One-Time User")))</f>
        <v>One-Time User</v>
      </c>
      <c r="L462">
        <f>YEAR(Table4[[#This Row],[date/timestamp]])</f>
        <v>2025</v>
      </c>
      <c r="M462">
        <f>MONTH(Table4[[#This Row],[date/timestamp]])</f>
        <v>4</v>
      </c>
      <c r="N462" t="str">
        <f>TEXT(Table4[[#This Row],[date/timestamp]], "MMMM")</f>
        <v>April</v>
      </c>
      <c r="O462" t="str">
        <f t="shared" si="39"/>
        <v>Q2</v>
      </c>
    </row>
    <row r="463" spans="1:15" x14ac:dyDescent="0.35">
      <c r="A463" t="s">
        <v>1812</v>
      </c>
      <c r="B463" s="5" t="s">
        <v>6113</v>
      </c>
      <c r="C463" s="5">
        <v>5</v>
      </c>
      <c r="D463" s="9">
        <v>45755.639548611114</v>
      </c>
      <c r="E463" s="6" t="s">
        <v>1072</v>
      </c>
      <c r="F463" t="s">
        <v>47</v>
      </c>
      <c r="G463" t="str">
        <f t="shared" si="35"/>
        <v>Complete</v>
      </c>
      <c r="H463" t="str">
        <f t="shared" si="36"/>
        <v>Valid</v>
      </c>
      <c r="I463" t="str">
        <f t="shared" si="37"/>
        <v>High(4-5)</v>
      </c>
      <c r="J463" t="str">
        <f t="shared" si="38"/>
        <v>AEUKDRJJLWB2EGTYMPPEMTLNPSWA</v>
      </c>
      <c r="K463" t="str">
        <f>IF(COUNTIF(Data_cleaning!$A:$A, A463)&gt;10, "Power User", IF(COUNTIF(Data_cleaning!$A:$A, A463)&gt;5, "Regular User", IF(COUNTIF(Data_cleaning!$A:$A, A463)&gt;1, "Casual User", "One-Time User")))</f>
        <v>One-Time User</v>
      </c>
      <c r="L463">
        <f>YEAR(Table4[[#This Row],[date/timestamp]])</f>
        <v>2025</v>
      </c>
      <c r="M463">
        <f>MONTH(Table4[[#This Row],[date/timestamp]])</f>
        <v>4</v>
      </c>
      <c r="N463" t="str">
        <f>TEXT(Table4[[#This Row],[date/timestamp]], "MMMM")</f>
        <v>April</v>
      </c>
      <c r="O463" t="str">
        <f t="shared" si="39"/>
        <v>Q2</v>
      </c>
    </row>
    <row r="464" spans="1:15" x14ac:dyDescent="0.35">
      <c r="A464" t="s">
        <v>1815</v>
      </c>
      <c r="B464" s="3" t="s">
        <v>6114</v>
      </c>
      <c r="C464" s="3">
        <v>5</v>
      </c>
      <c r="D464" s="8">
        <v>45755.972534722219</v>
      </c>
      <c r="E464" s="4" t="s">
        <v>1072</v>
      </c>
      <c r="F464" t="s">
        <v>1816</v>
      </c>
      <c r="G464" t="str">
        <f t="shared" si="35"/>
        <v>Complete</v>
      </c>
      <c r="H464" t="str">
        <f t="shared" si="36"/>
        <v>Valid</v>
      </c>
      <c r="I464" t="str">
        <f t="shared" si="37"/>
        <v>High(4-5)</v>
      </c>
      <c r="J464" t="str">
        <f t="shared" si="38"/>
        <v>AGNNUHZV5FOJRUX5MBQOSWZLOD7Q</v>
      </c>
      <c r="K464" t="str">
        <f>IF(COUNTIF(Data_cleaning!$A:$A, A464)&gt;10, "Power User", IF(COUNTIF(Data_cleaning!$A:$A, A464)&gt;5, "Regular User", IF(COUNTIF(Data_cleaning!$A:$A, A464)&gt;1, "Casual User", "One-Time User")))</f>
        <v>One-Time User</v>
      </c>
      <c r="L464">
        <f>YEAR(Table4[[#This Row],[date/timestamp]])</f>
        <v>2025</v>
      </c>
      <c r="M464">
        <f>MONTH(Table4[[#This Row],[date/timestamp]])</f>
        <v>4</v>
      </c>
      <c r="N464" t="str">
        <f>TEXT(Table4[[#This Row],[date/timestamp]], "MMMM")</f>
        <v>April</v>
      </c>
      <c r="O464" t="str">
        <f t="shared" si="39"/>
        <v>Q2</v>
      </c>
    </row>
    <row r="465" spans="1:15" x14ac:dyDescent="0.35">
      <c r="A465" t="s">
        <v>1819</v>
      </c>
      <c r="B465" s="5" t="s">
        <v>6115</v>
      </c>
      <c r="C465" s="5">
        <v>5</v>
      </c>
      <c r="D465" s="9">
        <v>45756.021990740737</v>
      </c>
      <c r="E465" s="6" t="s">
        <v>1072</v>
      </c>
      <c r="F465" t="s">
        <v>1820</v>
      </c>
      <c r="G465" t="str">
        <f t="shared" si="35"/>
        <v>Complete</v>
      </c>
      <c r="H465" t="str">
        <f t="shared" si="36"/>
        <v>Valid</v>
      </c>
      <c r="I465" t="str">
        <f t="shared" si="37"/>
        <v>High(4-5)</v>
      </c>
      <c r="J465" t="str">
        <f t="shared" si="38"/>
        <v>AE4VEVT5ZMOXLWJ4CXZJB4HQHDGQ</v>
      </c>
      <c r="K465" t="str">
        <f>IF(COUNTIF(Data_cleaning!$A:$A, A465)&gt;10, "Power User", IF(COUNTIF(Data_cleaning!$A:$A, A465)&gt;5, "Regular User", IF(COUNTIF(Data_cleaning!$A:$A, A465)&gt;1, "Casual User", "One-Time User")))</f>
        <v>One-Time User</v>
      </c>
      <c r="L465">
        <f>YEAR(Table4[[#This Row],[date/timestamp]])</f>
        <v>2025</v>
      </c>
      <c r="M465">
        <f>MONTH(Table4[[#This Row],[date/timestamp]])</f>
        <v>4</v>
      </c>
      <c r="N465" t="str">
        <f>TEXT(Table4[[#This Row],[date/timestamp]], "MMMM")</f>
        <v>April</v>
      </c>
      <c r="O465" t="str">
        <f t="shared" si="39"/>
        <v>Q2</v>
      </c>
    </row>
    <row r="466" spans="1:15" x14ac:dyDescent="0.35">
      <c r="A466" t="s">
        <v>1823</v>
      </c>
      <c r="B466" s="3" t="s">
        <v>6116</v>
      </c>
      <c r="C466" s="3">
        <v>5</v>
      </c>
      <c r="D466" s="8">
        <v>45756.052870370368</v>
      </c>
      <c r="E466" s="4" t="s">
        <v>1072</v>
      </c>
      <c r="F466" t="s">
        <v>1824</v>
      </c>
      <c r="G466" t="str">
        <f t="shared" si="35"/>
        <v>Complete</v>
      </c>
      <c r="H466" t="str">
        <f t="shared" si="36"/>
        <v>Valid</v>
      </c>
      <c r="I466" t="str">
        <f t="shared" si="37"/>
        <v>High(4-5)</v>
      </c>
      <c r="J466" t="str">
        <f t="shared" si="38"/>
        <v>AHLGUDTIGAS6I6D7JED47D4ESROQ</v>
      </c>
      <c r="K466" t="str">
        <f>IF(COUNTIF(Data_cleaning!$A:$A, A466)&gt;10, "Power User", IF(COUNTIF(Data_cleaning!$A:$A, A466)&gt;5, "Regular User", IF(COUNTIF(Data_cleaning!$A:$A, A466)&gt;1, "Casual User", "One-Time User")))</f>
        <v>One-Time User</v>
      </c>
      <c r="L466">
        <f>YEAR(Table4[[#This Row],[date/timestamp]])</f>
        <v>2025</v>
      </c>
      <c r="M466">
        <f>MONTH(Table4[[#This Row],[date/timestamp]])</f>
        <v>4</v>
      </c>
      <c r="N466" t="str">
        <f>TEXT(Table4[[#This Row],[date/timestamp]], "MMMM")</f>
        <v>April</v>
      </c>
      <c r="O466" t="str">
        <f t="shared" si="39"/>
        <v>Q2</v>
      </c>
    </row>
    <row r="467" spans="1:15" x14ac:dyDescent="0.35">
      <c r="A467" t="s">
        <v>1827</v>
      </c>
      <c r="B467" s="5" t="s">
        <v>6117</v>
      </c>
      <c r="C467" s="5">
        <v>4</v>
      </c>
      <c r="D467" s="9">
        <v>45756.635011574072</v>
      </c>
      <c r="E467" s="6" t="s">
        <v>1072</v>
      </c>
      <c r="F467" t="s">
        <v>1261</v>
      </c>
      <c r="G467" t="str">
        <f t="shared" si="35"/>
        <v>Complete</v>
      </c>
      <c r="H467" t="str">
        <f t="shared" si="36"/>
        <v>Valid</v>
      </c>
      <c r="I467" t="str">
        <f t="shared" si="37"/>
        <v>High(4-5)</v>
      </c>
      <c r="J467" t="str">
        <f t="shared" si="38"/>
        <v>AE44K7F3E52YU55JW77YXAAV2K2A</v>
      </c>
      <c r="K467" t="str">
        <f>IF(COUNTIF(Data_cleaning!$A:$A, A467)&gt;10, "Power User", IF(COUNTIF(Data_cleaning!$A:$A, A467)&gt;5, "Regular User", IF(COUNTIF(Data_cleaning!$A:$A, A467)&gt;1, "Casual User", "One-Time User")))</f>
        <v>One-Time User</v>
      </c>
      <c r="L467">
        <f>YEAR(Table4[[#This Row],[date/timestamp]])</f>
        <v>2025</v>
      </c>
      <c r="M467">
        <f>MONTH(Table4[[#This Row],[date/timestamp]])</f>
        <v>4</v>
      </c>
      <c r="N467" t="str">
        <f>TEXT(Table4[[#This Row],[date/timestamp]], "MMMM")</f>
        <v>April</v>
      </c>
      <c r="O467" t="str">
        <f t="shared" si="39"/>
        <v>Q2</v>
      </c>
    </row>
    <row r="468" spans="1:15" x14ac:dyDescent="0.35">
      <c r="A468" t="s">
        <v>1830</v>
      </c>
      <c r="B468" s="3" t="s">
        <v>6118</v>
      </c>
      <c r="C468" s="3">
        <v>5</v>
      </c>
      <c r="D468" s="8">
        <v>45756.924409722225</v>
      </c>
      <c r="E468" s="4" t="s">
        <v>1072</v>
      </c>
      <c r="F468" t="s">
        <v>1831</v>
      </c>
      <c r="G468" t="str">
        <f t="shared" si="35"/>
        <v>Complete</v>
      </c>
      <c r="H468" t="str">
        <f t="shared" si="36"/>
        <v>Valid</v>
      </c>
      <c r="I468" t="str">
        <f t="shared" si="37"/>
        <v>High(4-5)</v>
      </c>
      <c r="J468" t="str">
        <f t="shared" si="38"/>
        <v>AHXTQY3WCDECJFC7CXHPUVCDBGIA</v>
      </c>
      <c r="K468" t="str">
        <f>IF(COUNTIF(Data_cleaning!$A:$A, A468)&gt;10, "Power User", IF(COUNTIF(Data_cleaning!$A:$A, A468)&gt;5, "Regular User", IF(COUNTIF(Data_cleaning!$A:$A, A468)&gt;1, "Casual User", "One-Time User")))</f>
        <v>One-Time User</v>
      </c>
      <c r="L468">
        <f>YEAR(Table4[[#This Row],[date/timestamp]])</f>
        <v>2025</v>
      </c>
      <c r="M468">
        <f>MONTH(Table4[[#This Row],[date/timestamp]])</f>
        <v>4</v>
      </c>
      <c r="N468" t="str">
        <f>TEXT(Table4[[#This Row],[date/timestamp]], "MMMM")</f>
        <v>April</v>
      </c>
      <c r="O468" t="str">
        <f t="shared" si="39"/>
        <v>Q2</v>
      </c>
    </row>
    <row r="469" spans="1:15" x14ac:dyDescent="0.35">
      <c r="A469" t="s">
        <v>1834</v>
      </c>
      <c r="B469" s="5" t="s">
        <v>6119</v>
      </c>
      <c r="C469" s="5">
        <v>4</v>
      </c>
      <c r="D469" s="9">
        <v>45757.159050925926</v>
      </c>
      <c r="E469" s="6" t="s">
        <v>1072</v>
      </c>
      <c r="F469" t="s">
        <v>1835</v>
      </c>
      <c r="G469" t="str">
        <f t="shared" si="35"/>
        <v>Complete</v>
      </c>
      <c r="H469" t="str">
        <f t="shared" si="36"/>
        <v>Valid</v>
      </c>
      <c r="I469" t="str">
        <f t="shared" si="37"/>
        <v>High(4-5)</v>
      </c>
      <c r="J469" t="str">
        <f t="shared" si="38"/>
        <v>AHNOLQG5SZLLNGPOF3GAVRMQMQDQ</v>
      </c>
      <c r="K469" t="str">
        <f>IF(COUNTIF(Data_cleaning!$A:$A, A469)&gt;10, "Power User", IF(COUNTIF(Data_cleaning!$A:$A, A469)&gt;5, "Regular User", IF(COUNTIF(Data_cleaning!$A:$A, A469)&gt;1, "Casual User", "One-Time User")))</f>
        <v>One-Time User</v>
      </c>
      <c r="L469">
        <f>YEAR(Table4[[#This Row],[date/timestamp]])</f>
        <v>2025</v>
      </c>
      <c r="M469">
        <f>MONTH(Table4[[#This Row],[date/timestamp]])</f>
        <v>4</v>
      </c>
      <c r="N469" t="str">
        <f>TEXT(Table4[[#This Row],[date/timestamp]], "MMMM")</f>
        <v>April</v>
      </c>
      <c r="O469" t="str">
        <f t="shared" si="39"/>
        <v>Q2</v>
      </c>
    </row>
    <row r="470" spans="1:15" x14ac:dyDescent="0.35">
      <c r="A470" t="s">
        <v>1838</v>
      </c>
      <c r="B470" s="3" t="s">
        <v>6120</v>
      </c>
      <c r="C470" s="3">
        <v>4</v>
      </c>
      <c r="D470" s="8">
        <v>45757.515173611115</v>
      </c>
      <c r="E470" s="4" t="s">
        <v>1072</v>
      </c>
      <c r="F470" t="s">
        <v>1839</v>
      </c>
      <c r="G470" t="str">
        <f t="shared" si="35"/>
        <v>Complete</v>
      </c>
      <c r="H470" t="str">
        <f t="shared" si="36"/>
        <v>Valid</v>
      </c>
      <c r="I470" t="str">
        <f t="shared" si="37"/>
        <v>High(4-5)</v>
      </c>
      <c r="J470" t="str">
        <f t="shared" si="38"/>
        <v>AHUWJGUQ4QYVWZBB5ILXIESJW27A</v>
      </c>
      <c r="K470" t="str">
        <f>IF(COUNTIF(Data_cleaning!$A:$A, A470)&gt;10, "Power User", IF(COUNTIF(Data_cleaning!$A:$A, A470)&gt;5, "Regular User", IF(COUNTIF(Data_cleaning!$A:$A, A470)&gt;1, "Casual User", "One-Time User")))</f>
        <v>One-Time User</v>
      </c>
      <c r="L470">
        <f>YEAR(Table4[[#This Row],[date/timestamp]])</f>
        <v>2025</v>
      </c>
      <c r="M470">
        <f>MONTH(Table4[[#This Row],[date/timestamp]])</f>
        <v>4</v>
      </c>
      <c r="N470" t="str">
        <f>TEXT(Table4[[#This Row],[date/timestamp]], "MMMM")</f>
        <v>April</v>
      </c>
      <c r="O470" t="str">
        <f t="shared" si="39"/>
        <v>Q2</v>
      </c>
    </row>
    <row r="471" spans="1:15" x14ac:dyDescent="0.35">
      <c r="A471" t="s">
        <v>1842</v>
      </c>
      <c r="B471" s="5" t="s">
        <v>6121</v>
      </c>
      <c r="C471" s="5">
        <v>5</v>
      </c>
      <c r="D471" s="9">
        <v>45758.334120370368</v>
      </c>
      <c r="E471" s="6" t="s">
        <v>1072</v>
      </c>
      <c r="F471" t="s">
        <v>1843</v>
      </c>
      <c r="G471" t="str">
        <f t="shared" si="35"/>
        <v>Complete</v>
      </c>
      <c r="H471" t="str">
        <f t="shared" si="36"/>
        <v>Valid</v>
      </c>
      <c r="I471" t="str">
        <f t="shared" si="37"/>
        <v>High(4-5)</v>
      </c>
      <c r="J471" t="str">
        <f t="shared" si="38"/>
        <v>AETXB52QRPOVD2W567QZYOJ4ITFA</v>
      </c>
      <c r="K471" t="str">
        <f>IF(COUNTIF(Data_cleaning!$A:$A, A471)&gt;10, "Power User", IF(COUNTIF(Data_cleaning!$A:$A, A471)&gt;5, "Regular User", IF(COUNTIF(Data_cleaning!$A:$A, A471)&gt;1, "Casual User", "One-Time User")))</f>
        <v>One-Time User</v>
      </c>
      <c r="L471">
        <f>YEAR(Table4[[#This Row],[date/timestamp]])</f>
        <v>2025</v>
      </c>
      <c r="M471">
        <f>MONTH(Table4[[#This Row],[date/timestamp]])</f>
        <v>4</v>
      </c>
      <c r="N471" t="str">
        <f>TEXT(Table4[[#This Row],[date/timestamp]], "MMMM")</f>
        <v>April</v>
      </c>
      <c r="O471" t="str">
        <f t="shared" si="39"/>
        <v>Q2</v>
      </c>
    </row>
    <row r="472" spans="1:15" x14ac:dyDescent="0.35">
      <c r="A472" t="s">
        <v>1846</v>
      </c>
      <c r="B472" s="3" t="s">
        <v>6122</v>
      </c>
      <c r="C472" s="3">
        <v>5</v>
      </c>
      <c r="D472" s="8">
        <v>45758.660011574073</v>
      </c>
      <c r="E472" s="4" t="s">
        <v>877</v>
      </c>
      <c r="F472" t="s">
        <v>1847</v>
      </c>
      <c r="G472" t="str">
        <f t="shared" si="35"/>
        <v>Complete</v>
      </c>
      <c r="H472" t="str">
        <f t="shared" si="36"/>
        <v>Valid</v>
      </c>
      <c r="I472" t="str">
        <f t="shared" si="37"/>
        <v>High(4-5)</v>
      </c>
      <c r="J472" t="str">
        <f t="shared" si="38"/>
        <v>AEQGZMUMIZUGJ3PTTOTOJICRKWVA</v>
      </c>
      <c r="K472" t="str">
        <f>IF(COUNTIF(Data_cleaning!$A:$A, A472)&gt;10, "Power User", IF(COUNTIF(Data_cleaning!$A:$A, A472)&gt;5, "Regular User", IF(COUNTIF(Data_cleaning!$A:$A, A472)&gt;1, "Casual User", "One-Time User")))</f>
        <v>One-Time User</v>
      </c>
      <c r="L472">
        <f>YEAR(Table4[[#This Row],[date/timestamp]])</f>
        <v>2025</v>
      </c>
      <c r="M472">
        <f>MONTH(Table4[[#This Row],[date/timestamp]])</f>
        <v>4</v>
      </c>
      <c r="N472" t="str">
        <f>TEXT(Table4[[#This Row],[date/timestamp]], "MMMM")</f>
        <v>April</v>
      </c>
      <c r="O472" t="str">
        <f t="shared" si="39"/>
        <v>Q2</v>
      </c>
    </row>
    <row r="473" spans="1:15" x14ac:dyDescent="0.35">
      <c r="A473" t="s">
        <v>1850</v>
      </c>
      <c r="B473" s="5" t="s">
        <v>6123</v>
      </c>
      <c r="C473" s="5">
        <v>5</v>
      </c>
      <c r="D473" s="9">
        <v>45759.034687500003</v>
      </c>
      <c r="E473" s="6" t="s">
        <v>877</v>
      </c>
      <c r="F473" t="s">
        <v>1851</v>
      </c>
      <c r="G473" t="str">
        <f t="shared" si="35"/>
        <v>Complete</v>
      </c>
      <c r="H473" t="str">
        <f t="shared" si="36"/>
        <v>Valid</v>
      </c>
      <c r="I473" t="str">
        <f t="shared" si="37"/>
        <v>High(4-5)</v>
      </c>
      <c r="J473" t="str">
        <f t="shared" si="38"/>
        <v>AGEFW74Z6UWN5VL2SGGBWAXCJDXA</v>
      </c>
      <c r="K473" t="str">
        <f>IF(COUNTIF(Data_cleaning!$A:$A, A473)&gt;10, "Power User", IF(COUNTIF(Data_cleaning!$A:$A, A473)&gt;5, "Regular User", IF(COUNTIF(Data_cleaning!$A:$A, A473)&gt;1, "Casual User", "One-Time User")))</f>
        <v>One-Time User</v>
      </c>
      <c r="L473">
        <f>YEAR(Table4[[#This Row],[date/timestamp]])</f>
        <v>2025</v>
      </c>
      <c r="M473">
        <f>MONTH(Table4[[#This Row],[date/timestamp]])</f>
        <v>4</v>
      </c>
      <c r="N473" t="str">
        <f>TEXT(Table4[[#This Row],[date/timestamp]], "MMMM")</f>
        <v>April</v>
      </c>
      <c r="O473" t="str">
        <f t="shared" si="39"/>
        <v>Q2</v>
      </c>
    </row>
    <row r="474" spans="1:15" x14ac:dyDescent="0.35">
      <c r="A474" t="s">
        <v>1854</v>
      </c>
      <c r="B474" s="3" t="s">
        <v>6124</v>
      </c>
      <c r="C474" s="3">
        <v>5</v>
      </c>
      <c r="D474" s="8">
        <v>45759.27134259259</v>
      </c>
      <c r="E474" s="4" t="s">
        <v>877</v>
      </c>
      <c r="F474" t="s">
        <v>1855</v>
      </c>
      <c r="G474" t="str">
        <f t="shared" si="35"/>
        <v>Complete</v>
      </c>
      <c r="H474" t="str">
        <f t="shared" si="36"/>
        <v>Valid</v>
      </c>
      <c r="I474" t="str">
        <f t="shared" si="37"/>
        <v>High(4-5)</v>
      </c>
      <c r="J474" t="str">
        <f t="shared" si="38"/>
        <v>AFAJBPTFMW6SD4TARNNQWNFVM64Q</v>
      </c>
      <c r="K474" t="str">
        <f>IF(COUNTIF(Data_cleaning!$A:$A, A474)&gt;10, "Power User", IF(COUNTIF(Data_cleaning!$A:$A, A474)&gt;5, "Regular User", IF(COUNTIF(Data_cleaning!$A:$A, A474)&gt;1, "Casual User", "One-Time User")))</f>
        <v>One-Time User</v>
      </c>
      <c r="L474">
        <f>YEAR(Table4[[#This Row],[date/timestamp]])</f>
        <v>2025</v>
      </c>
      <c r="M474">
        <f>MONTH(Table4[[#This Row],[date/timestamp]])</f>
        <v>4</v>
      </c>
      <c r="N474" t="str">
        <f>TEXT(Table4[[#This Row],[date/timestamp]], "MMMM")</f>
        <v>April</v>
      </c>
      <c r="O474" t="str">
        <f t="shared" si="39"/>
        <v>Q2</v>
      </c>
    </row>
    <row r="475" spans="1:15" x14ac:dyDescent="0.35">
      <c r="A475" t="s">
        <v>1858</v>
      </c>
      <c r="B475" s="5" t="s">
        <v>6125</v>
      </c>
      <c r="C475" s="5">
        <v>5</v>
      </c>
      <c r="D475" s="9">
        <v>45759.445914351854</v>
      </c>
      <c r="E475" s="6" t="s">
        <v>877</v>
      </c>
      <c r="F475" t="s">
        <v>1859</v>
      </c>
      <c r="G475" t="str">
        <f t="shared" si="35"/>
        <v>Complete</v>
      </c>
      <c r="H475" t="str">
        <f t="shared" si="36"/>
        <v>Valid</v>
      </c>
      <c r="I475" t="str">
        <f t="shared" si="37"/>
        <v>High(4-5)</v>
      </c>
      <c r="J475" t="str">
        <f t="shared" si="38"/>
        <v>AFMP4AW3JKH7T4P6AG3SRVJFYLIQ</v>
      </c>
      <c r="K475" t="str">
        <f>IF(COUNTIF(Data_cleaning!$A:$A, A475)&gt;10, "Power User", IF(COUNTIF(Data_cleaning!$A:$A, A475)&gt;5, "Regular User", IF(COUNTIF(Data_cleaning!$A:$A, A475)&gt;1, "Casual User", "One-Time User")))</f>
        <v>One-Time User</v>
      </c>
      <c r="L475">
        <f>YEAR(Table4[[#This Row],[date/timestamp]])</f>
        <v>2025</v>
      </c>
      <c r="M475">
        <f>MONTH(Table4[[#This Row],[date/timestamp]])</f>
        <v>4</v>
      </c>
      <c r="N475" t="str">
        <f>TEXT(Table4[[#This Row],[date/timestamp]], "MMMM")</f>
        <v>April</v>
      </c>
      <c r="O475" t="str">
        <f t="shared" si="39"/>
        <v>Q2</v>
      </c>
    </row>
    <row r="476" spans="1:15" x14ac:dyDescent="0.35">
      <c r="A476" t="s">
        <v>1862</v>
      </c>
      <c r="B476" s="3" t="s">
        <v>6126</v>
      </c>
      <c r="C476" s="3">
        <v>5</v>
      </c>
      <c r="D476" s="8">
        <v>45759.73333333333</v>
      </c>
      <c r="E476" s="4" t="s">
        <v>877</v>
      </c>
      <c r="F476" t="s">
        <v>1863</v>
      </c>
      <c r="G476" t="str">
        <f t="shared" si="35"/>
        <v>Complete</v>
      </c>
      <c r="H476" t="str">
        <f t="shared" si="36"/>
        <v>Valid</v>
      </c>
      <c r="I476" t="str">
        <f t="shared" si="37"/>
        <v>High(4-5)</v>
      </c>
      <c r="J476" t="str">
        <f t="shared" si="38"/>
        <v>AHRFV2MZ6CGIL4GE7RTWCPM42ABQ</v>
      </c>
      <c r="K476" t="str">
        <f>IF(COUNTIF(Data_cleaning!$A:$A, A476)&gt;10, "Power User", IF(COUNTIF(Data_cleaning!$A:$A, A476)&gt;5, "Regular User", IF(COUNTIF(Data_cleaning!$A:$A, A476)&gt;1, "Casual User", "One-Time User")))</f>
        <v>One-Time User</v>
      </c>
      <c r="L476">
        <f>YEAR(Table4[[#This Row],[date/timestamp]])</f>
        <v>2025</v>
      </c>
      <c r="M476">
        <f>MONTH(Table4[[#This Row],[date/timestamp]])</f>
        <v>4</v>
      </c>
      <c r="N476" t="str">
        <f>TEXT(Table4[[#This Row],[date/timestamp]], "MMMM")</f>
        <v>April</v>
      </c>
      <c r="O476" t="str">
        <f t="shared" si="39"/>
        <v>Q2</v>
      </c>
    </row>
    <row r="477" spans="1:15" x14ac:dyDescent="0.35">
      <c r="A477" t="s">
        <v>1866</v>
      </c>
      <c r="B477" s="5" t="s">
        <v>6127</v>
      </c>
      <c r="C477" s="5">
        <v>4</v>
      </c>
      <c r="D477" s="9">
        <v>45760.038715277777</v>
      </c>
      <c r="E477" s="6" t="s">
        <v>877</v>
      </c>
      <c r="F477" t="s">
        <v>1867</v>
      </c>
      <c r="G477" t="str">
        <f t="shared" si="35"/>
        <v>Complete</v>
      </c>
      <c r="H477" t="str">
        <f t="shared" si="36"/>
        <v>Valid</v>
      </c>
      <c r="I477" t="str">
        <f t="shared" si="37"/>
        <v>High(4-5)</v>
      </c>
      <c r="J477" t="str">
        <f t="shared" si="38"/>
        <v>AF3UFDVHP43R5DFFLSRP3BWO4RNQ</v>
      </c>
      <c r="K477" t="str">
        <f>IF(COUNTIF(Data_cleaning!$A:$A, A477)&gt;10, "Power User", IF(COUNTIF(Data_cleaning!$A:$A, A477)&gt;5, "Regular User", IF(COUNTIF(Data_cleaning!$A:$A, A477)&gt;1, "Casual User", "One-Time User")))</f>
        <v>One-Time User</v>
      </c>
      <c r="L477">
        <f>YEAR(Table4[[#This Row],[date/timestamp]])</f>
        <v>2025</v>
      </c>
      <c r="M477">
        <f>MONTH(Table4[[#This Row],[date/timestamp]])</f>
        <v>4</v>
      </c>
      <c r="N477" t="str">
        <f>TEXT(Table4[[#This Row],[date/timestamp]], "MMMM")</f>
        <v>April</v>
      </c>
      <c r="O477" t="str">
        <f t="shared" si="39"/>
        <v>Q2</v>
      </c>
    </row>
    <row r="478" spans="1:15" x14ac:dyDescent="0.35">
      <c r="A478" t="s">
        <v>1870</v>
      </c>
      <c r="B478" s="3" t="s">
        <v>6128</v>
      </c>
      <c r="C478" s="3">
        <v>5</v>
      </c>
      <c r="D478" s="8">
        <v>45760.290150462963</v>
      </c>
      <c r="E478" s="4" t="s">
        <v>877</v>
      </c>
      <c r="F478" t="s">
        <v>1871</v>
      </c>
      <c r="G478" t="str">
        <f t="shared" si="35"/>
        <v>Complete</v>
      </c>
      <c r="H478" t="str">
        <f t="shared" si="36"/>
        <v>Valid</v>
      </c>
      <c r="I478" t="str">
        <f t="shared" si="37"/>
        <v>High(4-5)</v>
      </c>
      <c r="J478" t="str">
        <f t="shared" si="38"/>
        <v>AEPAXXH67IUSANKAJG3FLTE5MNOA</v>
      </c>
      <c r="K478" t="str">
        <f>IF(COUNTIF(Data_cleaning!$A:$A, A478)&gt;10, "Power User", IF(COUNTIF(Data_cleaning!$A:$A, A478)&gt;5, "Regular User", IF(COUNTIF(Data_cleaning!$A:$A, A478)&gt;1, "Casual User", "One-Time User")))</f>
        <v>One-Time User</v>
      </c>
      <c r="L478">
        <f>YEAR(Table4[[#This Row],[date/timestamp]])</f>
        <v>2025</v>
      </c>
      <c r="M478">
        <f>MONTH(Table4[[#This Row],[date/timestamp]])</f>
        <v>4</v>
      </c>
      <c r="N478" t="str">
        <f>TEXT(Table4[[#This Row],[date/timestamp]], "MMMM")</f>
        <v>April</v>
      </c>
      <c r="O478" t="str">
        <f t="shared" si="39"/>
        <v>Q2</v>
      </c>
    </row>
    <row r="479" spans="1:15" x14ac:dyDescent="0.35">
      <c r="A479" t="s">
        <v>1874</v>
      </c>
      <c r="B479" s="5" t="s">
        <v>6129</v>
      </c>
      <c r="C479" s="5">
        <v>5</v>
      </c>
      <c r="D479" s="9">
        <v>45760.521168981482</v>
      </c>
      <c r="E479" s="6" t="s">
        <v>877</v>
      </c>
      <c r="F479" t="s">
        <v>1875</v>
      </c>
      <c r="G479" t="str">
        <f t="shared" si="35"/>
        <v>Complete</v>
      </c>
      <c r="H479" t="str">
        <f t="shared" si="36"/>
        <v>Valid</v>
      </c>
      <c r="I479" t="str">
        <f t="shared" si="37"/>
        <v>High(4-5)</v>
      </c>
      <c r="J479" t="str">
        <f t="shared" si="38"/>
        <v>AHQ2UP3DZKHZHPBXFDET4YV3UQCA</v>
      </c>
      <c r="K479" t="str">
        <f>IF(COUNTIF(Data_cleaning!$A:$A, A479)&gt;10, "Power User", IF(COUNTIF(Data_cleaning!$A:$A, A479)&gt;5, "Regular User", IF(COUNTIF(Data_cleaning!$A:$A, A479)&gt;1, "Casual User", "One-Time User")))</f>
        <v>One-Time User</v>
      </c>
      <c r="L479">
        <f>YEAR(Table4[[#This Row],[date/timestamp]])</f>
        <v>2025</v>
      </c>
      <c r="M479">
        <f>MONTH(Table4[[#This Row],[date/timestamp]])</f>
        <v>4</v>
      </c>
      <c r="N479" t="str">
        <f>TEXT(Table4[[#This Row],[date/timestamp]], "MMMM")</f>
        <v>April</v>
      </c>
      <c r="O479" t="str">
        <f t="shared" si="39"/>
        <v>Q2</v>
      </c>
    </row>
    <row r="480" spans="1:15" x14ac:dyDescent="0.35">
      <c r="A480" t="s">
        <v>1878</v>
      </c>
      <c r="B480" s="3" t="s">
        <v>6130</v>
      </c>
      <c r="C480" s="3">
        <v>5</v>
      </c>
      <c r="D480" s="8">
        <v>45760.708368055559</v>
      </c>
      <c r="E480" s="4" t="s">
        <v>877</v>
      </c>
      <c r="F480" t="s">
        <v>1879</v>
      </c>
      <c r="G480" t="str">
        <f t="shared" si="35"/>
        <v>Complete</v>
      </c>
      <c r="H480" t="str">
        <f t="shared" si="36"/>
        <v>Valid</v>
      </c>
      <c r="I480" t="str">
        <f t="shared" si="37"/>
        <v>High(4-5)</v>
      </c>
      <c r="J480" t="str">
        <f t="shared" si="38"/>
        <v>AEWSWJYXFAM2NWWU3YDSCKHHZGPA</v>
      </c>
      <c r="K480" t="str">
        <f>IF(COUNTIF(Data_cleaning!$A:$A, A480)&gt;10, "Power User", IF(COUNTIF(Data_cleaning!$A:$A, A480)&gt;5, "Regular User", IF(COUNTIF(Data_cleaning!$A:$A, A480)&gt;1, "Casual User", "One-Time User")))</f>
        <v>One-Time User</v>
      </c>
      <c r="L480">
        <f>YEAR(Table4[[#This Row],[date/timestamp]])</f>
        <v>2025</v>
      </c>
      <c r="M480">
        <f>MONTH(Table4[[#This Row],[date/timestamp]])</f>
        <v>4</v>
      </c>
      <c r="N480" t="str">
        <f>TEXT(Table4[[#This Row],[date/timestamp]], "MMMM")</f>
        <v>April</v>
      </c>
      <c r="O480" t="str">
        <f t="shared" si="39"/>
        <v>Q2</v>
      </c>
    </row>
    <row r="481" spans="1:15" x14ac:dyDescent="0.35">
      <c r="A481" t="s">
        <v>1882</v>
      </c>
      <c r="B481" s="5" t="s">
        <v>6131</v>
      </c>
      <c r="C481" s="5">
        <v>5</v>
      </c>
      <c r="D481" s="9">
        <v>45760.729710648149</v>
      </c>
      <c r="E481" s="6" t="s">
        <v>877</v>
      </c>
      <c r="F481" t="s">
        <v>1883</v>
      </c>
      <c r="G481" t="str">
        <f t="shared" si="35"/>
        <v>Complete</v>
      </c>
      <c r="H481" t="str">
        <f t="shared" si="36"/>
        <v>Valid</v>
      </c>
      <c r="I481" t="str">
        <f t="shared" si="37"/>
        <v>High(4-5)</v>
      </c>
      <c r="J481" t="str">
        <f t="shared" si="38"/>
        <v>AF4WWSV3AEYL4VFKNX7OAUL4MCWA</v>
      </c>
      <c r="K481" t="str">
        <f>IF(COUNTIF(Data_cleaning!$A:$A, A481)&gt;10, "Power User", IF(COUNTIF(Data_cleaning!$A:$A, A481)&gt;5, "Regular User", IF(COUNTIF(Data_cleaning!$A:$A, A481)&gt;1, "Casual User", "One-Time User")))</f>
        <v>One-Time User</v>
      </c>
      <c r="L481">
        <f>YEAR(Table4[[#This Row],[date/timestamp]])</f>
        <v>2025</v>
      </c>
      <c r="M481">
        <f>MONTH(Table4[[#This Row],[date/timestamp]])</f>
        <v>4</v>
      </c>
      <c r="N481" t="str">
        <f>TEXT(Table4[[#This Row],[date/timestamp]], "MMMM")</f>
        <v>April</v>
      </c>
      <c r="O481" t="str">
        <f t="shared" si="39"/>
        <v>Q2</v>
      </c>
    </row>
    <row r="482" spans="1:15" x14ac:dyDescent="0.35">
      <c r="A482" t="s">
        <v>1886</v>
      </c>
      <c r="B482" s="3" t="s">
        <v>6132</v>
      </c>
      <c r="C482" s="3">
        <v>5</v>
      </c>
      <c r="D482" s="8">
        <v>45760.742824074077</v>
      </c>
      <c r="E482" s="4" t="s">
        <v>877</v>
      </c>
      <c r="F482" t="s">
        <v>1887</v>
      </c>
      <c r="G482" t="str">
        <f t="shared" si="35"/>
        <v>Complete</v>
      </c>
      <c r="H482" t="str">
        <f t="shared" si="36"/>
        <v>Valid</v>
      </c>
      <c r="I482" t="str">
        <f t="shared" si="37"/>
        <v>High(4-5)</v>
      </c>
      <c r="J482" t="str">
        <f t="shared" si="38"/>
        <v>AFKRPLK5NSN5OJECPAFVZSUQZDUQ</v>
      </c>
      <c r="K482" t="str">
        <f>IF(COUNTIF(Data_cleaning!$A:$A, A482)&gt;10, "Power User", IF(COUNTIF(Data_cleaning!$A:$A, A482)&gt;5, "Regular User", IF(COUNTIF(Data_cleaning!$A:$A, A482)&gt;1, "Casual User", "One-Time User")))</f>
        <v>One-Time User</v>
      </c>
      <c r="L482">
        <f>YEAR(Table4[[#This Row],[date/timestamp]])</f>
        <v>2025</v>
      </c>
      <c r="M482">
        <f>MONTH(Table4[[#This Row],[date/timestamp]])</f>
        <v>4</v>
      </c>
      <c r="N482" t="str">
        <f>TEXT(Table4[[#This Row],[date/timestamp]], "MMMM")</f>
        <v>April</v>
      </c>
      <c r="O482" t="str">
        <f t="shared" si="39"/>
        <v>Q2</v>
      </c>
    </row>
    <row r="483" spans="1:15" x14ac:dyDescent="0.35">
      <c r="A483" t="s">
        <v>1889</v>
      </c>
      <c r="B483" s="5" t="s">
        <v>6133</v>
      </c>
      <c r="C483" s="5">
        <v>5</v>
      </c>
      <c r="D483" s="9">
        <v>45760.778356481482</v>
      </c>
      <c r="E483" s="6" t="s">
        <v>877</v>
      </c>
      <c r="F483" t="s">
        <v>1890</v>
      </c>
      <c r="G483" t="str">
        <f t="shared" si="35"/>
        <v>Complete</v>
      </c>
      <c r="H483" t="str">
        <f t="shared" si="36"/>
        <v>Valid</v>
      </c>
      <c r="I483" t="str">
        <f t="shared" si="37"/>
        <v>High(4-5)</v>
      </c>
      <c r="J483" t="str">
        <f t="shared" si="38"/>
        <v>AG4YLGBT3LZH3VQHYWG4U6UKY6HQ</v>
      </c>
      <c r="K483" t="str">
        <f>IF(COUNTIF(Data_cleaning!$A:$A, A483)&gt;10, "Power User", IF(COUNTIF(Data_cleaning!$A:$A, A483)&gt;5, "Regular User", IF(COUNTIF(Data_cleaning!$A:$A, A483)&gt;1, "Casual User", "One-Time User")))</f>
        <v>One-Time User</v>
      </c>
      <c r="L483">
        <f>YEAR(Table4[[#This Row],[date/timestamp]])</f>
        <v>2025</v>
      </c>
      <c r="M483">
        <f>MONTH(Table4[[#This Row],[date/timestamp]])</f>
        <v>4</v>
      </c>
      <c r="N483" t="str">
        <f>TEXT(Table4[[#This Row],[date/timestamp]], "MMMM")</f>
        <v>April</v>
      </c>
      <c r="O483" t="str">
        <f t="shared" si="39"/>
        <v>Q2</v>
      </c>
    </row>
    <row r="484" spans="1:15" x14ac:dyDescent="0.35">
      <c r="A484" t="s">
        <v>1893</v>
      </c>
      <c r="B484" s="3" t="s">
        <v>6134</v>
      </c>
      <c r="C484" s="3">
        <v>5</v>
      </c>
      <c r="D484" s="8">
        <v>45760.869247685187</v>
      </c>
      <c r="E484" s="4" t="s">
        <v>877</v>
      </c>
      <c r="F484" t="s">
        <v>1894</v>
      </c>
      <c r="G484" t="str">
        <f t="shared" si="35"/>
        <v>Complete</v>
      </c>
      <c r="H484" t="str">
        <f t="shared" si="36"/>
        <v>Valid</v>
      </c>
      <c r="I484" t="str">
        <f t="shared" si="37"/>
        <v>High(4-5)</v>
      </c>
      <c r="J484" t="str">
        <f t="shared" si="38"/>
        <v>AG67UJ5NXNGNQZ5M3OH4D2XSARKA</v>
      </c>
      <c r="K484" t="str">
        <f>IF(COUNTIF(Data_cleaning!$A:$A, A484)&gt;10, "Power User", IF(COUNTIF(Data_cleaning!$A:$A, A484)&gt;5, "Regular User", IF(COUNTIF(Data_cleaning!$A:$A, A484)&gt;1, "Casual User", "One-Time User")))</f>
        <v>One-Time User</v>
      </c>
      <c r="L484">
        <f>YEAR(Table4[[#This Row],[date/timestamp]])</f>
        <v>2025</v>
      </c>
      <c r="M484">
        <f>MONTH(Table4[[#This Row],[date/timestamp]])</f>
        <v>4</v>
      </c>
      <c r="N484" t="str">
        <f>TEXT(Table4[[#This Row],[date/timestamp]], "MMMM")</f>
        <v>April</v>
      </c>
      <c r="O484" t="str">
        <f t="shared" si="39"/>
        <v>Q2</v>
      </c>
    </row>
    <row r="485" spans="1:15" x14ac:dyDescent="0.35">
      <c r="A485" t="s">
        <v>1897</v>
      </c>
      <c r="B485" s="5" t="s">
        <v>6135</v>
      </c>
      <c r="C485" s="5">
        <v>5</v>
      </c>
      <c r="D485" s="9">
        <v>45760.924629629626</v>
      </c>
      <c r="E485" s="6" t="s">
        <v>877</v>
      </c>
      <c r="F485" t="s">
        <v>1898</v>
      </c>
      <c r="G485" t="str">
        <f t="shared" si="35"/>
        <v>Complete</v>
      </c>
      <c r="H485" t="str">
        <f t="shared" si="36"/>
        <v>Valid</v>
      </c>
      <c r="I485" t="str">
        <f t="shared" si="37"/>
        <v>High(4-5)</v>
      </c>
      <c r="J485" t="str">
        <f t="shared" si="38"/>
        <v>AHCQCC4FCGSLSKLIOMDKXQFOR4DQ</v>
      </c>
      <c r="K485" t="str">
        <f>IF(COUNTIF(Data_cleaning!$A:$A, A485)&gt;10, "Power User", IF(COUNTIF(Data_cleaning!$A:$A, A485)&gt;5, "Regular User", IF(COUNTIF(Data_cleaning!$A:$A, A485)&gt;1, "Casual User", "One-Time User")))</f>
        <v>One-Time User</v>
      </c>
      <c r="L485">
        <f>YEAR(Table4[[#This Row],[date/timestamp]])</f>
        <v>2025</v>
      </c>
      <c r="M485">
        <f>MONTH(Table4[[#This Row],[date/timestamp]])</f>
        <v>4</v>
      </c>
      <c r="N485" t="str">
        <f>TEXT(Table4[[#This Row],[date/timestamp]], "MMMM")</f>
        <v>April</v>
      </c>
      <c r="O485" t="str">
        <f t="shared" si="39"/>
        <v>Q2</v>
      </c>
    </row>
    <row r="486" spans="1:15" x14ac:dyDescent="0.35">
      <c r="A486" t="s">
        <v>1901</v>
      </c>
      <c r="B486" s="3" t="s">
        <v>6136</v>
      </c>
      <c r="C486" s="3">
        <v>5</v>
      </c>
      <c r="D486" s="8">
        <v>45760.937777777777</v>
      </c>
      <c r="E486" s="4" t="s">
        <v>877</v>
      </c>
      <c r="F486" t="s">
        <v>1902</v>
      </c>
      <c r="G486" t="str">
        <f t="shared" si="35"/>
        <v>Complete</v>
      </c>
      <c r="H486" t="str">
        <f t="shared" si="36"/>
        <v>Valid</v>
      </c>
      <c r="I486" t="str">
        <f t="shared" si="37"/>
        <v>High(4-5)</v>
      </c>
      <c r="J486" t="str">
        <f t="shared" si="38"/>
        <v>AFEF7GTV5KEHK2I6JPPQYYAJ7N4A</v>
      </c>
      <c r="K486" t="str">
        <f>IF(COUNTIF(Data_cleaning!$A:$A, A486)&gt;10, "Power User", IF(COUNTIF(Data_cleaning!$A:$A, A486)&gt;5, "Regular User", IF(COUNTIF(Data_cleaning!$A:$A, A486)&gt;1, "Casual User", "One-Time User")))</f>
        <v>One-Time User</v>
      </c>
      <c r="L486">
        <f>YEAR(Table4[[#This Row],[date/timestamp]])</f>
        <v>2025</v>
      </c>
      <c r="M486">
        <f>MONTH(Table4[[#This Row],[date/timestamp]])</f>
        <v>4</v>
      </c>
      <c r="N486" t="str">
        <f>TEXT(Table4[[#This Row],[date/timestamp]], "MMMM")</f>
        <v>April</v>
      </c>
      <c r="O486" t="str">
        <f t="shared" si="39"/>
        <v>Q2</v>
      </c>
    </row>
    <row r="487" spans="1:15" x14ac:dyDescent="0.35">
      <c r="A487" t="s">
        <v>1905</v>
      </c>
      <c r="B487" s="5" t="s">
        <v>6137</v>
      </c>
      <c r="C487" s="5">
        <v>5</v>
      </c>
      <c r="D487" s="9">
        <v>45760.993622685186</v>
      </c>
      <c r="E487" s="6" t="s">
        <v>877</v>
      </c>
      <c r="F487" t="s">
        <v>1906</v>
      </c>
      <c r="G487" t="str">
        <f t="shared" si="35"/>
        <v>Complete</v>
      </c>
      <c r="H487" t="str">
        <f t="shared" si="36"/>
        <v>Valid</v>
      </c>
      <c r="I487" t="str">
        <f t="shared" si="37"/>
        <v>High(4-5)</v>
      </c>
      <c r="J487" t="str">
        <f t="shared" si="38"/>
        <v>AFKSMY7MELLDHQ4LO35LWGIYQWFQ</v>
      </c>
      <c r="K487" t="str">
        <f>IF(COUNTIF(Data_cleaning!$A:$A, A487)&gt;10, "Power User", IF(COUNTIF(Data_cleaning!$A:$A, A487)&gt;5, "Regular User", IF(COUNTIF(Data_cleaning!$A:$A, A487)&gt;1, "Casual User", "One-Time User")))</f>
        <v>One-Time User</v>
      </c>
      <c r="L487">
        <f>YEAR(Table4[[#This Row],[date/timestamp]])</f>
        <v>2025</v>
      </c>
      <c r="M487">
        <f>MONTH(Table4[[#This Row],[date/timestamp]])</f>
        <v>4</v>
      </c>
      <c r="N487" t="str">
        <f>TEXT(Table4[[#This Row],[date/timestamp]], "MMMM")</f>
        <v>April</v>
      </c>
      <c r="O487" t="str">
        <f t="shared" si="39"/>
        <v>Q2</v>
      </c>
    </row>
    <row r="488" spans="1:15" x14ac:dyDescent="0.35">
      <c r="A488" t="s">
        <v>1909</v>
      </c>
      <c r="B488" s="3" t="s">
        <v>6138</v>
      </c>
      <c r="C488" s="3">
        <v>5</v>
      </c>
      <c r="D488" s="8">
        <v>45760.994641203702</v>
      </c>
      <c r="E488" s="4" t="s">
        <v>877</v>
      </c>
      <c r="F488" t="s">
        <v>1910</v>
      </c>
      <c r="G488" t="str">
        <f t="shared" si="35"/>
        <v>Complete</v>
      </c>
      <c r="H488" t="str">
        <f t="shared" si="36"/>
        <v>Valid</v>
      </c>
      <c r="I488" t="str">
        <f t="shared" si="37"/>
        <v>High(4-5)</v>
      </c>
      <c r="J488" t="str">
        <f t="shared" si="38"/>
        <v>AGT7O3IT3UVCHPZYRBC5M3KD7OAA</v>
      </c>
      <c r="K488" t="str">
        <f>IF(COUNTIF(Data_cleaning!$A:$A, A488)&gt;10, "Power User", IF(COUNTIF(Data_cleaning!$A:$A, A488)&gt;5, "Regular User", IF(COUNTIF(Data_cleaning!$A:$A, A488)&gt;1, "Casual User", "One-Time User")))</f>
        <v>One-Time User</v>
      </c>
      <c r="L488">
        <f>YEAR(Table4[[#This Row],[date/timestamp]])</f>
        <v>2025</v>
      </c>
      <c r="M488">
        <f>MONTH(Table4[[#This Row],[date/timestamp]])</f>
        <v>4</v>
      </c>
      <c r="N488" t="str">
        <f>TEXT(Table4[[#This Row],[date/timestamp]], "MMMM")</f>
        <v>April</v>
      </c>
      <c r="O488" t="str">
        <f t="shared" si="39"/>
        <v>Q2</v>
      </c>
    </row>
    <row r="489" spans="1:15" x14ac:dyDescent="0.35">
      <c r="A489" t="s">
        <v>1913</v>
      </c>
      <c r="B489" s="5" t="s">
        <v>6139</v>
      </c>
      <c r="C489" s="5">
        <v>5</v>
      </c>
      <c r="D489" s="9">
        <v>45761.096909722219</v>
      </c>
      <c r="E489" s="6" t="s">
        <v>877</v>
      </c>
      <c r="F489" t="s">
        <v>1914</v>
      </c>
      <c r="G489" t="str">
        <f t="shared" si="35"/>
        <v>Complete</v>
      </c>
      <c r="H489" t="str">
        <f t="shared" si="36"/>
        <v>Valid</v>
      </c>
      <c r="I489" t="str">
        <f t="shared" si="37"/>
        <v>High(4-5)</v>
      </c>
      <c r="J489" t="str">
        <f t="shared" si="38"/>
        <v>AEZBNGRY6BRQAEZD67CJRZAXNZKA</v>
      </c>
      <c r="K489" t="str">
        <f>IF(COUNTIF(Data_cleaning!$A:$A, A489)&gt;10, "Power User", IF(COUNTIF(Data_cleaning!$A:$A, A489)&gt;5, "Regular User", IF(COUNTIF(Data_cleaning!$A:$A, A489)&gt;1, "Casual User", "One-Time User")))</f>
        <v>One-Time User</v>
      </c>
      <c r="L489">
        <f>YEAR(Table4[[#This Row],[date/timestamp]])</f>
        <v>2025</v>
      </c>
      <c r="M489">
        <f>MONTH(Table4[[#This Row],[date/timestamp]])</f>
        <v>4</v>
      </c>
      <c r="N489" t="str">
        <f>TEXT(Table4[[#This Row],[date/timestamp]], "MMMM")</f>
        <v>April</v>
      </c>
      <c r="O489" t="str">
        <f t="shared" si="39"/>
        <v>Q2</v>
      </c>
    </row>
    <row r="490" spans="1:15" x14ac:dyDescent="0.35">
      <c r="A490" t="s">
        <v>1917</v>
      </c>
      <c r="B490" s="3" t="s">
        <v>6140</v>
      </c>
      <c r="C490" s="3">
        <v>5</v>
      </c>
      <c r="D490" s="8">
        <v>45761.154444444444</v>
      </c>
      <c r="E490" s="4" t="s">
        <v>877</v>
      </c>
      <c r="F490" t="s">
        <v>1918</v>
      </c>
      <c r="G490" t="str">
        <f t="shared" si="35"/>
        <v>Complete</v>
      </c>
      <c r="H490" t="str">
        <f t="shared" si="36"/>
        <v>Valid</v>
      </c>
      <c r="I490" t="str">
        <f t="shared" si="37"/>
        <v>High(4-5)</v>
      </c>
      <c r="J490" t="str">
        <f t="shared" si="38"/>
        <v>AG6MJ2DQHRABTWVCLDVSCAT57OSA</v>
      </c>
      <c r="K490" t="str">
        <f>IF(COUNTIF(Data_cleaning!$A:$A, A490)&gt;10, "Power User", IF(COUNTIF(Data_cleaning!$A:$A, A490)&gt;5, "Regular User", IF(COUNTIF(Data_cleaning!$A:$A, A490)&gt;1, "Casual User", "One-Time User")))</f>
        <v>One-Time User</v>
      </c>
      <c r="L490">
        <f>YEAR(Table4[[#This Row],[date/timestamp]])</f>
        <v>2025</v>
      </c>
      <c r="M490">
        <f>MONTH(Table4[[#This Row],[date/timestamp]])</f>
        <v>4</v>
      </c>
      <c r="N490" t="str">
        <f>TEXT(Table4[[#This Row],[date/timestamp]], "MMMM")</f>
        <v>April</v>
      </c>
      <c r="O490" t="str">
        <f t="shared" si="39"/>
        <v>Q2</v>
      </c>
    </row>
    <row r="491" spans="1:15" x14ac:dyDescent="0.35">
      <c r="A491" t="s">
        <v>1921</v>
      </c>
      <c r="B491" s="5" t="s">
        <v>6141</v>
      </c>
      <c r="C491" s="5">
        <v>5</v>
      </c>
      <c r="D491" s="9">
        <v>45761.161412037036</v>
      </c>
      <c r="E491" s="6" t="s">
        <v>877</v>
      </c>
      <c r="F491" t="s">
        <v>1922</v>
      </c>
      <c r="G491" t="str">
        <f t="shared" si="35"/>
        <v>Complete</v>
      </c>
      <c r="H491" t="str">
        <f t="shared" si="36"/>
        <v>Valid</v>
      </c>
      <c r="I491" t="str">
        <f t="shared" si="37"/>
        <v>High(4-5)</v>
      </c>
      <c r="J491" t="str">
        <f t="shared" si="38"/>
        <v>AFB5MPL6ENXWAXSKP5ZCVXBCDNAA</v>
      </c>
      <c r="K491" t="str">
        <f>IF(COUNTIF(Data_cleaning!$A:$A, A491)&gt;10, "Power User", IF(COUNTIF(Data_cleaning!$A:$A, A491)&gt;5, "Regular User", IF(COUNTIF(Data_cleaning!$A:$A, A491)&gt;1, "Casual User", "One-Time User")))</f>
        <v>One-Time User</v>
      </c>
      <c r="L491">
        <f>YEAR(Table4[[#This Row],[date/timestamp]])</f>
        <v>2025</v>
      </c>
      <c r="M491">
        <f>MONTH(Table4[[#This Row],[date/timestamp]])</f>
        <v>4</v>
      </c>
      <c r="N491" t="str">
        <f>TEXT(Table4[[#This Row],[date/timestamp]], "MMMM")</f>
        <v>April</v>
      </c>
      <c r="O491" t="str">
        <f t="shared" si="39"/>
        <v>Q2</v>
      </c>
    </row>
    <row r="492" spans="1:15" x14ac:dyDescent="0.35">
      <c r="A492" t="s">
        <v>1925</v>
      </c>
      <c r="B492" s="3" t="s">
        <v>6142</v>
      </c>
      <c r="C492" s="3">
        <v>5</v>
      </c>
      <c r="D492" s="8">
        <v>45761.617060185185</v>
      </c>
      <c r="E492" s="4" t="s">
        <v>1928</v>
      </c>
      <c r="F492" t="s">
        <v>1926</v>
      </c>
      <c r="G492" t="str">
        <f t="shared" si="35"/>
        <v>Complete</v>
      </c>
      <c r="H492" t="str">
        <f t="shared" si="36"/>
        <v>Valid</v>
      </c>
      <c r="I492" t="str">
        <f t="shared" si="37"/>
        <v>High(4-5)</v>
      </c>
      <c r="J492" t="str">
        <f t="shared" si="38"/>
        <v>AE2IOX2HRYXMTOXB3A2PN7FFZOLQ</v>
      </c>
      <c r="K492" t="str">
        <f>IF(COUNTIF(Data_cleaning!$A:$A, A492)&gt;10, "Power User", IF(COUNTIF(Data_cleaning!$A:$A, A492)&gt;5, "Regular User", IF(COUNTIF(Data_cleaning!$A:$A, A492)&gt;1, "Casual User", "One-Time User")))</f>
        <v>One-Time User</v>
      </c>
      <c r="L492">
        <f>YEAR(Table4[[#This Row],[date/timestamp]])</f>
        <v>2025</v>
      </c>
      <c r="M492">
        <f>MONTH(Table4[[#This Row],[date/timestamp]])</f>
        <v>4</v>
      </c>
      <c r="N492" t="str">
        <f>TEXT(Table4[[#This Row],[date/timestamp]], "MMMM")</f>
        <v>April</v>
      </c>
      <c r="O492" t="str">
        <f t="shared" si="39"/>
        <v>Q2</v>
      </c>
    </row>
    <row r="493" spans="1:15" x14ac:dyDescent="0.35">
      <c r="A493" t="s">
        <v>1930</v>
      </c>
      <c r="B493" s="5" t="s">
        <v>6143</v>
      </c>
      <c r="C493" s="5">
        <v>5</v>
      </c>
      <c r="D493" s="9">
        <v>45761.624618055554</v>
      </c>
      <c r="E493" s="6" t="s">
        <v>1928</v>
      </c>
      <c r="F493" t="s">
        <v>1931</v>
      </c>
      <c r="G493" t="str">
        <f t="shared" si="35"/>
        <v>Complete</v>
      </c>
      <c r="H493" t="str">
        <f t="shared" si="36"/>
        <v>Valid</v>
      </c>
      <c r="I493" t="str">
        <f t="shared" si="37"/>
        <v>High(4-5)</v>
      </c>
      <c r="J493" t="str">
        <f t="shared" si="38"/>
        <v>AHOKHJ3EICDHVLFCB7VJUMIDROKA</v>
      </c>
      <c r="K493" t="str">
        <f>IF(COUNTIF(Data_cleaning!$A:$A, A493)&gt;10, "Power User", IF(COUNTIF(Data_cleaning!$A:$A, A493)&gt;5, "Regular User", IF(COUNTIF(Data_cleaning!$A:$A, A493)&gt;1, "Casual User", "One-Time User")))</f>
        <v>One-Time User</v>
      </c>
      <c r="L493">
        <f>YEAR(Table4[[#This Row],[date/timestamp]])</f>
        <v>2025</v>
      </c>
      <c r="M493">
        <f>MONTH(Table4[[#This Row],[date/timestamp]])</f>
        <v>4</v>
      </c>
      <c r="N493" t="str">
        <f>TEXT(Table4[[#This Row],[date/timestamp]], "MMMM")</f>
        <v>April</v>
      </c>
      <c r="O493" t="str">
        <f t="shared" si="39"/>
        <v>Q2</v>
      </c>
    </row>
    <row r="494" spans="1:15" x14ac:dyDescent="0.35">
      <c r="A494" t="s">
        <v>1934</v>
      </c>
      <c r="B494" s="3" t="s">
        <v>6144</v>
      </c>
      <c r="C494" s="3">
        <v>4</v>
      </c>
      <c r="D494" s="8">
        <v>45761.683900462966</v>
      </c>
      <c r="E494" s="4" t="s">
        <v>1928</v>
      </c>
      <c r="F494" t="s">
        <v>1935</v>
      </c>
      <c r="G494" t="str">
        <f t="shared" si="35"/>
        <v>Complete</v>
      </c>
      <c r="H494" t="str">
        <f t="shared" si="36"/>
        <v>Valid</v>
      </c>
      <c r="I494" t="str">
        <f t="shared" si="37"/>
        <v>High(4-5)</v>
      </c>
      <c r="J494" t="str">
        <f t="shared" si="38"/>
        <v>AGCF7RCVS336WIAJVVXK7V6XVMEQ</v>
      </c>
      <c r="K494" t="str">
        <f>IF(COUNTIF(Data_cleaning!$A:$A, A494)&gt;10, "Power User", IF(COUNTIF(Data_cleaning!$A:$A, A494)&gt;5, "Regular User", IF(COUNTIF(Data_cleaning!$A:$A, A494)&gt;1, "Casual User", "One-Time User")))</f>
        <v>One-Time User</v>
      </c>
      <c r="L494">
        <f>YEAR(Table4[[#This Row],[date/timestamp]])</f>
        <v>2025</v>
      </c>
      <c r="M494">
        <f>MONTH(Table4[[#This Row],[date/timestamp]])</f>
        <v>4</v>
      </c>
      <c r="N494" t="str">
        <f>TEXT(Table4[[#This Row],[date/timestamp]], "MMMM")</f>
        <v>April</v>
      </c>
      <c r="O494" t="str">
        <f t="shared" si="39"/>
        <v>Q2</v>
      </c>
    </row>
    <row r="495" spans="1:15" x14ac:dyDescent="0.35">
      <c r="A495" t="s">
        <v>1938</v>
      </c>
      <c r="B495" s="5" t="s">
        <v>6145</v>
      </c>
      <c r="C495" s="5">
        <v>5</v>
      </c>
      <c r="D495" s="9">
        <v>45761.71435185185</v>
      </c>
      <c r="E495" s="6" t="s">
        <v>1928</v>
      </c>
      <c r="F495" t="s">
        <v>1939</v>
      </c>
      <c r="G495" t="str">
        <f t="shared" si="35"/>
        <v>Complete</v>
      </c>
      <c r="H495" t="str">
        <f t="shared" si="36"/>
        <v>Valid</v>
      </c>
      <c r="I495" t="str">
        <f t="shared" si="37"/>
        <v>High(4-5)</v>
      </c>
      <c r="J495" t="str">
        <f t="shared" si="38"/>
        <v>AGVHZ53XT6F6UCEVOUZ26DQHCUGA</v>
      </c>
      <c r="K495" t="str">
        <f>IF(COUNTIF(Data_cleaning!$A:$A, A495)&gt;10, "Power User", IF(COUNTIF(Data_cleaning!$A:$A, A495)&gt;5, "Regular User", IF(COUNTIF(Data_cleaning!$A:$A, A495)&gt;1, "Casual User", "One-Time User")))</f>
        <v>One-Time User</v>
      </c>
      <c r="L495">
        <f>YEAR(Table4[[#This Row],[date/timestamp]])</f>
        <v>2025</v>
      </c>
      <c r="M495">
        <f>MONTH(Table4[[#This Row],[date/timestamp]])</f>
        <v>4</v>
      </c>
      <c r="N495" t="str">
        <f>TEXT(Table4[[#This Row],[date/timestamp]], "MMMM")</f>
        <v>April</v>
      </c>
      <c r="O495" t="str">
        <f t="shared" si="39"/>
        <v>Q2</v>
      </c>
    </row>
    <row r="496" spans="1:15" x14ac:dyDescent="0.35">
      <c r="A496" t="s">
        <v>1942</v>
      </c>
      <c r="B496" s="3" t="s">
        <v>6146</v>
      </c>
      <c r="C496" s="3">
        <v>5</v>
      </c>
      <c r="D496" s="8">
        <v>45761.759560185186</v>
      </c>
      <c r="E496" s="4" t="s">
        <v>1928</v>
      </c>
      <c r="F496" t="s">
        <v>1943</v>
      </c>
      <c r="G496" t="str">
        <f t="shared" si="35"/>
        <v>Complete</v>
      </c>
      <c r="H496" t="str">
        <f t="shared" si="36"/>
        <v>Valid</v>
      </c>
      <c r="I496" t="str">
        <f t="shared" si="37"/>
        <v>High(4-5)</v>
      </c>
      <c r="J496" t="str">
        <f t="shared" si="38"/>
        <v>AGP6Q7ZHPYF3UDQ5HQWO5IHPQBTQ</v>
      </c>
      <c r="K496" t="str">
        <f>IF(COUNTIF(Data_cleaning!$A:$A, A496)&gt;10, "Power User", IF(COUNTIF(Data_cleaning!$A:$A, A496)&gt;5, "Regular User", IF(COUNTIF(Data_cleaning!$A:$A, A496)&gt;1, "Casual User", "One-Time User")))</f>
        <v>One-Time User</v>
      </c>
      <c r="L496">
        <f>YEAR(Table4[[#This Row],[date/timestamp]])</f>
        <v>2025</v>
      </c>
      <c r="M496">
        <f>MONTH(Table4[[#This Row],[date/timestamp]])</f>
        <v>4</v>
      </c>
      <c r="N496" t="str">
        <f>TEXT(Table4[[#This Row],[date/timestamp]], "MMMM")</f>
        <v>April</v>
      </c>
      <c r="O496" t="str">
        <f t="shared" si="39"/>
        <v>Q2</v>
      </c>
    </row>
    <row r="497" spans="1:15" x14ac:dyDescent="0.35">
      <c r="A497" t="s">
        <v>1946</v>
      </c>
      <c r="B497" s="5" t="s">
        <v>6147</v>
      </c>
      <c r="C497" s="5">
        <v>5</v>
      </c>
      <c r="D497" s="9">
        <v>45761.980243055557</v>
      </c>
      <c r="E497" s="6" t="s">
        <v>1928</v>
      </c>
      <c r="F497" t="s">
        <v>1947</v>
      </c>
      <c r="G497" t="str">
        <f t="shared" si="35"/>
        <v>Complete</v>
      </c>
      <c r="H497" t="str">
        <f t="shared" si="36"/>
        <v>Valid</v>
      </c>
      <c r="I497" t="str">
        <f t="shared" si="37"/>
        <v>High(4-5)</v>
      </c>
      <c r="J497" t="str">
        <f t="shared" si="38"/>
        <v>AGGSUZGNW6E3ZONOT6UQW7IDGTGA</v>
      </c>
      <c r="K497" t="str">
        <f>IF(COUNTIF(Data_cleaning!$A:$A, A497)&gt;10, "Power User", IF(COUNTIF(Data_cleaning!$A:$A, A497)&gt;5, "Regular User", IF(COUNTIF(Data_cleaning!$A:$A, A497)&gt;1, "Casual User", "One-Time User")))</f>
        <v>One-Time User</v>
      </c>
      <c r="L497">
        <f>YEAR(Table4[[#This Row],[date/timestamp]])</f>
        <v>2025</v>
      </c>
      <c r="M497">
        <f>MONTH(Table4[[#This Row],[date/timestamp]])</f>
        <v>4</v>
      </c>
      <c r="N497" t="str">
        <f>TEXT(Table4[[#This Row],[date/timestamp]], "MMMM")</f>
        <v>April</v>
      </c>
      <c r="O497" t="str">
        <f t="shared" si="39"/>
        <v>Q2</v>
      </c>
    </row>
    <row r="498" spans="1:15" x14ac:dyDescent="0.35">
      <c r="A498" t="s">
        <v>1950</v>
      </c>
      <c r="B498" s="3" t="s">
        <v>6148</v>
      </c>
      <c r="C498" s="3">
        <v>3</v>
      </c>
      <c r="D498" s="8">
        <v>45762.234479166669</v>
      </c>
      <c r="E498" s="4" t="s">
        <v>1928</v>
      </c>
      <c r="F498" t="s">
        <v>1951</v>
      </c>
      <c r="G498" t="str">
        <f t="shared" si="35"/>
        <v>Complete</v>
      </c>
      <c r="H498" t="str">
        <f t="shared" si="36"/>
        <v>Valid</v>
      </c>
      <c r="I498" t="str">
        <f t="shared" si="37"/>
        <v>Medium(3)</v>
      </c>
      <c r="J498" t="str">
        <f t="shared" si="38"/>
        <v>AGJ43J6FY3U2BP74QRHPB5MKDHSQ</v>
      </c>
      <c r="K498" t="str">
        <f>IF(COUNTIF(Data_cleaning!$A:$A, A498)&gt;10, "Power User", IF(COUNTIF(Data_cleaning!$A:$A, A498)&gt;5, "Regular User", IF(COUNTIF(Data_cleaning!$A:$A, A498)&gt;1, "Casual User", "One-Time User")))</f>
        <v>One-Time User</v>
      </c>
      <c r="L498">
        <f>YEAR(Table4[[#This Row],[date/timestamp]])</f>
        <v>2025</v>
      </c>
      <c r="M498">
        <f>MONTH(Table4[[#This Row],[date/timestamp]])</f>
        <v>4</v>
      </c>
      <c r="N498" t="str">
        <f>TEXT(Table4[[#This Row],[date/timestamp]], "MMMM")</f>
        <v>April</v>
      </c>
      <c r="O498" t="str">
        <f t="shared" si="39"/>
        <v>Q2</v>
      </c>
    </row>
    <row r="499" spans="1:15" x14ac:dyDescent="0.35">
      <c r="A499" t="s">
        <v>1954</v>
      </c>
      <c r="B499" s="5" t="s">
        <v>6149</v>
      </c>
      <c r="C499" s="5">
        <v>5</v>
      </c>
      <c r="D499" s="9">
        <v>45762.667696759258</v>
      </c>
      <c r="E499" s="6" t="s">
        <v>1928</v>
      </c>
      <c r="F499" t="s">
        <v>1955</v>
      </c>
      <c r="G499" t="str">
        <f t="shared" si="35"/>
        <v>Complete</v>
      </c>
      <c r="H499" t="str">
        <f t="shared" si="36"/>
        <v>Valid</v>
      </c>
      <c r="I499" t="str">
        <f t="shared" si="37"/>
        <v>High(4-5)</v>
      </c>
      <c r="J499" t="str">
        <f t="shared" si="38"/>
        <v>AG4IRL5ANALX7ULM2SRPAURNKJ5Q</v>
      </c>
      <c r="K499" t="str">
        <f>IF(COUNTIF(Data_cleaning!$A:$A, A499)&gt;10, "Power User", IF(COUNTIF(Data_cleaning!$A:$A, A499)&gt;5, "Regular User", IF(COUNTIF(Data_cleaning!$A:$A, A499)&gt;1, "Casual User", "One-Time User")))</f>
        <v>One-Time User</v>
      </c>
      <c r="L499">
        <f>YEAR(Table4[[#This Row],[date/timestamp]])</f>
        <v>2025</v>
      </c>
      <c r="M499">
        <f>MONTH(Table4[[#This Row],[date/timestamp]])</f>
        <v>4</v>
      </c>
      <c r="N499" t="str">
        <f>TEXT(Table4[[#This Row],[date/timestamp]], "MMMM")</f>
        <v>April</v>
      </c>
      <c r="O499" t="str">
        <f t="shared" si="39"/>
        <v>Q2</v>
      </c>
    </row>
    <row r="500" spans="1:15" x14ac:dyDescent="0.35">
      <c r="A500" t="s">
        <v>1958</v>
      </c>
      <c r="B500" s="3" t="s">
        <v>6150</v>
      </c>
      <c r="C500" s="3">
        <v>4</v>
      </c>
      <c r="D500" s="8">
        <v>45762.837326388886</v>
      </c>
      <c r="E500" s="4" t="s">
        <v>1928</v>
      </c>
      <c r="F500" t="s">
        <v>204</v>
      </c>
      <c r="G500" t="str">
        <f t="shared" si="35"/>
        <v>Complete</v>
      </c>
      <c r="H500" t="str">
        <f t="shared" si="36"/>
        <v>Valid</v>
      </c>
      <c r="I500" t="str">
        <f t="shared" si="37"/>
        <v>High(4-5)</v>
      </c>
      <c r="J500" t="str">
        <f t="shared" si="38"/>
        <v>AFL5VG6DOSZ4NOHNQ3RGFQRBH3VA</v>
      </c>
      <c r="K500" t="str">
        <f>IF(COUNTIF(Data_cleaning!$A:$A, A500)&gt;10, "Power User", IF(COUNTIF(Data_cleaning!$A:$A, A500)&gt;5, "Regular User", IF(COUNTIF(Data_cleaning!$A:$A, A500)&gt;1, "Casual User", "One-Time User")))</f>
        <v>One-Time User</v>
      </c>
      <c r="L500">
        <f>YEAR(Table4[[#This Row],[date/timestamp]])</f>
        <v>2025</v>
      </c>
      <c r="M500">
        <f>MONTH(Table4[[#This Row],[date/timestamp]])</f>
        <v>4</v>
      </c>
      <c r="N500" t="str">
        <f>TEXT(Table4[[#This Row],[date/timestamp]], "MMMM")</f>
        <v>April</v>
      </c>
      <c r="O500" t="str">
        <f t="shared" si="39"/>
        <v>Q2</v>
      </c>
    </row>
    <row r="501" spans="1:15" x14ac:dyDescent="0.35">
      <c r="A501" t="s">
        <v>1961</v>
      </c>
      <c r="B501" s="5" t="s">
        <v>6151</v>
      </c>
      <c r="C501" s="5">
        <v>5</v>
      </c>
      <c r="D501" s="9">
        <v>45762.889594907407</v>
      </c>
      <c r="E501" s="6" t="s">
        <v>1928</v>
      </c>
      <c r="F501" t="s">
        <v>1962</v>
      </c>
      <c r="G501" t="str">
        <f t="shared" si="35"/>
        <v>Complete</v>
      </c>
      <c r="H501" t="str">
        <f t="shared" si="36"/>
        <v>Valid</v>
      </c>
      <c r="I501" t="str">
        <f t="shared" si="37"/>
        <v>High(4-5)</v>
      </c>
      <c r="J501" t="str">
        <f t="shared" si="38"/>
        <v>AFTN7L32NAOXB5XX7ULHNVDYRW6Q</v>
      </c>
      <c r="K501" t="str">
        <f>IF(COUNTIF(Data_cleaning!$A:$A, A501)&gt;10, "Power User", IF(COUNTIF(Data_cleaning!$A:$A, A501)&gt;5, "Regular User", IF(COUNTIF(Data_cleaning!$A:$A, A501)&gt;1, "Casual User", "One-Time User")))</f>
        <v>One-Time User</v>
      </c>
      <c r="L501">
        <f>YEAR(Table4[[#This Row],[date/timestamp]])</f>
        <v>2025</v>
      </c>
      <c r="M501">
        <f>MONTH(Table4[[#This Row],[date/timestamp]])</f>
        <v>4</v>
      </c>
      <c r="N501" t="str">
        <f>TEXT(Table4[[#This Row],[date/timestamp]], "MMMM")</f>
        <v>April</v>
      </c>
      <c r="O501" t="str">
        <f t="shared" si="39"/>
        <v>Q2</v>
      </c>
    </row>
    <row r="502" spans="1:15" x14ac:dyDescent="0.35">
      <c r="A502" t="s">
        <v>1965</v>
      </c>
      <c r="B502" s="3" t="s">
        <v>6152</v>
      </c>
      <c r="C502" s="3">
        <v>4</v>
      </c>
      <c r="D502" s="8">
        <v>45763.213495370372</v>
      </c>
      <c r="E502" s="4" t="s">
        <v>1928</v>
      </c>
      <c r="F502" t="s">
        <v>1966</v>
      </c>
      <c r="G502" t="str">
        <f t="shared" si="35"/>
        <v>Complete</v>
      </c>
      <c r="H502" t="str">
        <f t="shared" si="36"/>
        <v>Valid</v>
      </c>
      <c r="I502" t="str">
        <f t="shared" si="37"/>
        <v>High(4-5)</v>
      </c>
      <c r="J502" t="str">
        <f t="shared" si="38"/>
        <v>AHVCP3UUUZE6RY7WCWUWLPFTTGSQ</v>
      </c>
      <c r="K502" t="str">
        <f>IF(COUNTIF(Data_cleaning!$A:$A, A502)&gt;10, "Power User", IF(COUNTIF(Data_cleaning!$A:$A, A502)&gt;5, "Regular User", IF(COUNTIF(Data_cleaning!$A:$A, A502)&gt;1, "Casual User", "One-Time User")))</f>
        <v>One-Time User</v>
      </c>
      <c r="L502">
        <f>YEAR(Table4[[#This Row],[date/timestamp]])</f>
        <v>2025</v>
      </c>
      <c r="M502">
        <f>MONTH(Table4[[#This Row],[date/timestamp]])</f>
        <v>4</v>
      </c>
      <c r="N502" t="str">
        <f>TEXT(Table4[[#This Row],[date/timestamp]], "MMMM")</f>
        <v>April</v>
      </c>
      <c r="O502" t="str">
        <f t="shared" si="39"/>
        <v>Q2</v>
      </c>
    </row>
    <row r="503" spans="1:15" x14ac:dyDescent="0.35">
      <c r="A503" t="s">
        <v>1968</v>
      </c>
      <c r="B503" s="5" t="s">
        <v>6153</v>
      </c>
      <c r="C503" s="5">
        <v>4</v>
      </c>
      <c r="D503" s="9">
        <v>45763.523680555554</v>
      </c>
      <c r="E503" s="6" t="s">
        <v>1928</v>
      </c>
      <c r="F503" t="s">
        <v>1969</v>
      </c>
      <c r="G503" t="str">
        <f t="shared" si="35"/>
        <v>Complete</v>
      </c>
      <c r="H503" t="str">
        <f t="shared" si="36"/>
        <v>Valid</v>
      </c>
      <c r="I503" t="str">
        <f t="shared" si="37"/>
        <v>High(4-5)</v>
      </c>
      <c r="J503" t="str">
        <f t="shared" si="38"/>
        <v>AHOF54NECQ7EQRI3VVV62XYH53WQ</v>
      </c>
      <c r="K503" t="str">
        <f>IF(COUNTIF(Data_cleaning!$A:$A, A503)&gt;10, "Power User", IF(COUNTIF(Data_cleaning!$A:$A, A503)&gt;5, "Regular User", IF(COUNTIF(Data_cleaning!$A:$A, A503)&gt;1, "Casual User", "One-Time User")))</f>
        <v>One-Time User</v>
      </c>
      <c r="L503">
        <f>YEAR(Table4[[#This Row],[date/timestamp]])</f>
        <v>2025</v>
      </c>
      <c r="M503">
        <f>MONTH(Table4[[#This Row],[date/timestamp]])</f>
        <v>4</v>
      </c>
      <c r="N503" t="str">
        <f>TEXT(Table4[[#This Row],[date/timestamp]], "MMMM")</f>
        <v>April</v>
      </c>
      <c r="O503" t="str">
        <f t="shared" si="39"/>
        <v>Q2</v>
      </c>
    </row>
    <row r="504" spans="1:15" x14ac:dyDescent="0.35">
      <c r="A504" t="s">
        <v>1972</v>
      </c>
      <c r="B504" s="3" t="s">
        <v>6154</v>
      </c>
      <c r="C504" s="3">
        <v>5</v>
      </c>
      <c r="D504" s="8">
        <v>45763.729930555557</v>
      </c>
      <c r="E504" s="4" t="s">
        <v>1928</v>
      </c>
      <c r="F504" t="s">
        <v>1973</v>
      </c>
      <c r="G504" t="str">
        <f t="shared" si="35"/>
        <v>Complete</v>
      </c>
      <c r="H504" t="str">
        <f t="shared" si="36"/>
        <v>Valid</v>
      </c>
      <c r="I504" t="str">
        <f t="shared" si="37"/>
        <v>High(4-5)</v>
      </c>
      <c r="J504" t="str">
        <f t="shared" si="38"/>
        <v>AECZQVQXZ5HWNNDKI2RSRI3BAYGA</v>
      </c>
      <c r="K504" t="str">
        <f>IF(COUNTIF(Data_cleaning!$A:$A, A504)&gt;10, "Power User", IF(COUNTIF(Data_cleaning!$A:$A, A504)&gt;5, "Regular User", IF(COUNTIF(Data_cleaning!$A:$A, A504)&gt;1, "Casual User", "One-Time User")))</f>
        <v>One-Time User</v>
      </c>
      <c r="L504">
        <f>YEAR(Table4[[#This Row],[date/timestamp]])</f>
        <v>2025</v>
      </c>
      <c r="M504">
        <f>MONTH(Table4[[#This Row],[date/timestamp]])</f>
        <v>4</v>
      </c>
      <c r="N504" t="str">
        <f>TEXT(Table4[[#This Row],[date/timestamp]], "MMMM")</f>
        <v>April</v>
      </c>
      <c r="O504" t="str">
        <f t="shared" si="39"/>
        <v>Q2</v>
      </c>
    </row>
    <row r="505" spans="1:15" x14ac:dyDescent="0.35">
      <c r="A505" t="s">
        <v>1976</v>
      </c>
      <c r="B505" s="5" t="s">
        <v>6155</v>
      </c>
      <c r="C505" s="5">
        <v>5</v>
      </c>
      <c r="D505" s="9">
        <v>45763.769548611112</v>
      </c>
      <c r="E505" s="6" t="s">
        <v>1928</v>
      </c>
      <c r="F505" t="s">
        <v>1977</v>
      </c>
      <c r="G505" t="str">
        <f t="shared" si="35"/>
        <v>Complete</v>
      </c>
      <c r="H505" t="str">
        <f t="shared" si="36"/>
        <v>Valid</v>
      </c>
      <c r="I505" t="str">
        <f t="shared" si="37"/>
        <v>High(4-5)</v>
      </c>
      <c r="J505" t="str">
        <f t="shared" si="38"/>
        <v>AFPMMFDDABV4IS2JLCVNRKYCASUQ</v>
      </c>
      <c r="K505" t="str">
        <f>IF(COUNTIF(Data_cleaning!$A:$A, A505)&gt;10, "Power User", IF(COUNTIF(Data_cleaning!$A:$A, A505)&gt;5, "Regular User", IF(COUNTIF(Data_cleaning!$A:$A, A505)&gt;1, "Casual User", "One-Time User")))</f>
        <v>One-Time User</v>
      </c>
      <c r="L505">
        <f>YEAR(Table4[[#This Row],[date/timestamp]])</f>
        <v>2025</v>
      </c>
      <c r="M505">
        <f>MONTH(Table4[[#This Row],[date/timestamp]])</f>
        <v>4</v>
      </c>
      <c r="N505" t="str">
        <f>TEXT(Table4[[#This Row],[date/timestamp]], "MMMM")</f>
        <v>April</v>
      </c>
      <c r="O505" t="str">
        <f t="shared" si="39"/>
        <v>Q2</v>
      </c>
    </row>
    <row r="506" spans="1:15" x14ac:dyDescent="0.35">
      <c r="A506" t="s">
        <v>1980</v>
      </c>
      <c r="B506" s="3" t="s">
        <v>6156</v>
      </c>
      <c r="C506" s="3">
        <v>5</v>
      </c>
      <c r="D506" s="8">
        <v>45763.997557870367</v>
      </c>
      <c r="E506" s="4" t="s">
        <v>1928</v>
      </c>
      <c r="F506" t="s">
        <v>1981</v>
      </c>
      <c r="G506" t="str">
        <f t="shared" si="35"/>
        <v>Complete</v>
      </c>
      <c r="H506" t="str">
        <f t="shared" si="36"/>
        <v>Valid</v>
      </c>
      <c r="I506" t="str">
        <f t="shared" si="37"/>
        <v>High(4-5)</v>
      </c>
      <c r="J506" t="str">
        <f t="shared" si="38"/>
        <v>AGYWINLLYPVJ6VLF4652B2JTJB2A</v>
      </c>
      <c r="K506" t="str">
        <f>IF(COUNTIF(Data_cleaning!$A:$A, A506)&gt;10, "Power User", IF(COUNTIF(Data_cleaning!$A:$A, A506)&gt;5, "Regular User", IF(COUNTIF(Data_cleaning!$A:$A, A506)&gt;1, "Casual User", "One-Time User")))</f>
        <v>One-Time User</v>
      </c>
      <c r="L506">
        <f>YEAR(Table4[[#This Row],[date/timestamp]])</f>
        <v>2025</v>
      </c>
      <c r="M506">
        <f>MONTH(Table4[[#This Row],[date/timestamp]])</f>
        <v>4</v>
      </c>
      <c r="N506" t="str">
        <f>TEXT(Table4[[#This Row],[date/timestamp]], "MMMM")</f>
        <v>April</v>
      </c>
      <c r="O506" t="str">
        <f t="shared" si="39"/>
        <v>Q2</v>
      </c>
    </row>
    <row r="507" spans="1:15" x14ac:dyDescent="0.35">
      <c r="A507" t="s">
        <v>1984</v>
      </c>
      <c r="B507" s="5" t="s">
        <v>6157</v>
      </c>
      <c r="C507" s="5">
        <v>4</v>
      </c>
      <c r="D507" s="9">
        <v>45764.187696759262</v>
      </c>
      <c r="E507" s="6" t="s">
        <v>1928</v>
      </c>
      <c r="F507" t="s">
        <v>1571</v>
      </c>
      <c r="G507" t="str">
        <f t="shared" si="35"/>
        <v>Complete</v>
      </c>
      <c r="H507" t="str">
        <f t="shared" si="36"/>
        <v>Valid</v>
      </c>
      <c r="I507" t="str">
        <f t="shared" si="37"/>
        <v>High(4-5)</v>
      </c>
      <c r="J507" t="str">
        <f t="shared" si="38"/>
        <v>AHWQCCTV2PHF44FRKCEUITRPYPFA</v>
      </c>
      <c r="K507" t="str">
        <f>IF(COUNTIF(Data_cleaning!$A:$A, A507)&gt;10, "Power User", IF(COUNTIF(Data_cleaning!$A:$A, A507)&gt;5, "Regular User", IF(COUNTIF(Data_cleaning!$A:$A, A507)&gt;1, "Casual User", "One-Time User")))</f>
        <v>One-Time User</v>
      </c>
      <c r="L507">
        <f>YEAR(Table4[[#This Row],[date/timestamp]])</f>
        <v>2025</v>
      </c>
      <c r="M507">
        <f>MONTH(Table4[[#This Row],[date/timestamp]])</f>
        <v>4</v>
      </c>
      <c r="N507" t="str">
        <f>TEXT(Table4[[#This Row],[date/timestamp]], "MMMM")</f>
        <v>April</v>
      </c>
      <c r="O507" t="str">
        <f t="shared" si="39"/>
        <v>Q2</v>
      </c>
    </row>
    <row r="508" spans="1:15" x14ac:dyDescent="0.35">
      <c r="A508" t="s">
        <v>1987</v>
      </c>
      <c r="B508" s="3" t="s">
        <v>6158</v>
      </c>
      <c r="C508" s="3">
        <v>4</v>
      </c>
      <c r="D508" s="8">
        <v>45764.531944444447</v>
      </c>
      <c r="E508" s="4" t="s">
        <v>1928</v>
      </c>
      <c r="F508" t="s">
        <v>1261</v>
      </c>
      <c r="G508" t="str">
        <f t="shared" si="35"/>
        <v>Complete</v>
      </c>
      <c r="H508" t="str">
        <f t="shared" si="36"/>
        <v>Valid</v>
      </c>
      <c r="I508" t="str">
        <f t="shared" si="37"/>
        <v>High(4-5)</v>
      </c>
      <c r="J508" t="str">
        <f t="shared" si="38"/>
        <v>AG5NLPI6VBFQDGSIEK6KLAFHWSNQ</v>
      </c>
      <c r="K508" t="str">
        <f>IF(COUNTIF(Data_cleaning!$A:$A, A508)&gt;10, "Power User", IF(COUNTIF(Data_cleaning!$A:$A, A508)&gt;5, "Regular User", IF(COUNTIF(Data_cleaning!$A:$A, A508)&gt;1, "Casual User", "One-Time User")))</f>
        <v>One-Time User</v>
      </c>
      <c r="L508">
        <f>YEAR(Table4[[#This Row],[date/timestamp]])</f>
        <v>2025</v>
      </c>
      <c r="M508">
        <f>MONTH(Table4[[#This Row],[date/timestamp]])</f>
        <v>4</v>
      </c>
      <c r="N508" t="str">
        <f>TEXT(Table4[[#This Row],[date/timestamp]], "MMMM")</f>
        <v>April</v>
      </c>
      <c r="O508" t="str">
        <f t="shared" si="39"/>
        <v>Q2</v>
      </c>
    </row>
    <row r="509" spans="1:15" x14ac:dyDescent="0.35">
      <c r="A509" t="s">
        <v>1990</v>
      </c>
      <c r="B509" s="5" t="s">
        <v>6159</v>
      </c>
      <c r="C509" s="5">
        <v>5</v>
      </c>
      <c r="D509" s="9">
        <v>45764.597604166665</v>
      </c>
      <c r="E509" s="6" t="s">
        <v>1928</v>
      </c>
      <c r="F509" t="s">
        <v>1991</v>
      </c>
      <c r="G509" t="str">
        <f t="shared" si="35"/>
        <v>Complete</v>
      </c>
      <c r="H509" t="str">
        <f t="shared" si="36"/>
        <v>Valid</v>
      </c>
      <c r="I509" t="str">
        <f t="shared" si="37"/>
        <v>High(4-5)</v>
      </c>
      <c r="J509" t="str">
        <f t="shared" si="38"/>
        <v>AF3Z2OHFAHMDSVNTJOHSDLMY6PXQ</v>
      </c>
      <c r="K509" t="str">
        <f>IF(COUNTIF(Data_cleaning!$A:$A, A509)&gt;10, "Power User", IF(COUNTIF(Data_cleaning!$A:$A, A509)&gt;5, "Regular User", IF(COUNTIF(Data_cleaning!$A:$A, A509)&gt;1, "Casual User", "One-Time User")))</f>
        <v>One-Time User</v>
      </c>
      <c r="L509">
        <f>YEAR(Table4[[#This Row],[date/timestamp]])</f>
        <v>2025</v>
      </c>
      <c r="M509">
        <f>MONTH(Table4[[#This Row],[date/timestamp]])</f>
        <v>4</v>
      </c>
      <c r="N509" t="str">
        <f>TEXT(Table4[[#This Row],[date/timestamp]], "MMMM")</f>
        <v>April</v>
      </c>
      <c r="O509" t="str">
        <f t="shared" si="39"/>
        <v>Q2</v>
      </c>
    </row>
    <row r="510" spans="1:15" x14ac:dyDescent="0.35">
      <c r="A510" t="s">
        <v>1994</v>
      </c>
      <c r="B510" s="3" t="s">
        <v>6160</v>
      </c>
      <c r="C510" s="3">
        <v>4</v>
      </c>
      <c r="D510" s="8">
        <v>45764.643067129633</v>
      </c>
      <c r="E510" s="4" t="s">
        <v>1928</v>
      </c>
      <c r="F510" t="s">
        <v>1995</v>
      </c>
      <c r="G510" t="str">
        <f t="shared" si="35"/>
        <v>Complete</v>
      </c>
      <c r="H510" t="str">
        <f t="shared" si="36"/>
        <v>Valid</v>
      </c>
      <c r="I510" t="str">
        <f t="shared" si="37"/>
        <v>High(4-5)</v>
      </c>
      <c r="J510" t="str">
        <f t="shared" si="38"/>
        <v>AH2NZWXB3NFBYBWEZXQXIMXXJDTQ</v>
      </c>
      <c r="K510" t="str">
        <f>IF(COUNTIF(Data_cleaning!$A:$A, A510)&gt;10, "Power User", IF(COUNTIF(Data_cleaning!$A:$A, A510)&gt;5, "Regular User", IF(COUNTIF(Data_cleaning!$A:$A, A510)&gt;1, "Casual User", "One-Time User")))</f>
        <v>One-Time User</v>
      </c>
      <c r="L510">
        <f>YEAR(Table4[[#This Row],[date/timestamp]])</f>
        <v>2025</v>
      </c>
      <c r="M510">
        <f>MONTH(Table4[[#This Row],[date/timestamp]])</f>
        <v>4</v>
      </c>
      <c r="N510" t="str">
        <f>TEXT(Table4[[#This Row],[date/timestamp]], "MMMM")</f>
        <v>April</v>
      </c>
      <c r="O510" t="str">
        <f t="shared" si="39"/>
        <v>Q2</v>
      </c>
    </row>
    <row r="511" spans="1:15" x14ac:dyDescent="0.35">
      <c r="A511" t="s">
        <v>1998</v>
      </c>
      <c r="B511" s="5" t="s">
        <v>6161</v>
      </c>
      <c r="C511" s="5">
        <v>4</v>
      </c>
      <c r="D511" s="9">
        <v>45764.810787037037</v>
      </c>
      <c r="E511" s="6" t="s">
        <v>1928</v>
      </c>
      <c r="F511" t="s">
        <v>1999</v>
      </c>
      <c r="G511" t="str">
        <f t="shared" si="35"/>
        <v>Complete</v>
      </c>
      <c r="H511" t="str">
        <f t="shared" si="36"/>
        <v>Valid</v>
      </c>
      <c r="I511" t="str">
        <f t="shared" si="37"/>
        <v>High(4-5)</v>
      </c>
      <c r="J511" t="str">
        <f t="shared" si="38"/>
        <v>AEN2LI35UMT5OKVJRD4N6HLF4DFA</v>
      </c>
      <c r="K511" t="str">
        <f>IF(COUNTIF(Data_cleaning!$A:$A, A511)&gt;10, "Power User", IF(COUNTIF(Data_cleaning!$A:$A, A511)&gt;5, "Regular User", IF(COUNTIF(Data_cleaning!$A:$A, A511)&gt;1, "Casual User", "One-Time User")))</f>
        <v>One-Time User</v>
      </c>
      <c r="L511">
        <f>YEAR(Table4[[#This Row],[date/timestamp]])</f>
        <v>2025</v>
      </c>
      <c r="M511">
        <f>MONTH(Table4[[#This Row],[date/timestamp]])</f>
        <v>4</v>
      </c>
      <c r="N511" t="str">
        <f>TEXT(Table4[[#This Row],[date/timestamp]], "MMMM")</f>
        <v>April</v>
      </c>
      <c r="O511" t="str">
        <f t="shared" si="39"/>
        <v>Q2</v>
      </c>
    </row>
    <row r="512" spans="1:15" x14ac:dyDescent="0.35">
      <c r="A512" t="s">
        <v>2002</v>
      </c>
      <c r="B512" s="3" t="s">
        <v>6162</v>
      </c>
      <c r="C512" s="3">
        <v>5</v>
      </c>
      <c r="D512" s="8">
        <v>45765.283842592595</v>
      </c>
      <c r="E512" s="4" t="s">
        <v>1460</v>
      </c>
      <c r="F512" t="s">
        <v>2003</v>
      </c>
      <c r="G512" t="str">
        <f t="shared" si="35"/>
        <v>Complete</v>
      </c>
      <c r="H512" t="str">
        <f t="shared" si="36"/>
        <v>Valid</v>
      </c>
      <c r="I512" t="str">
        <f t="shared" si="37"/>
        <v>High(4-5)</v>
      </c>
      <c r="J512" t="str">
        <f t="shared" si="38"/>
        <v>AGQAO6CUMVUUQPWRNRR6S4NKMAJQ</v>
      </c>
      <c r="K512" t="str">
        <f>IF(COUNTIF(Data_cleaning!$A:$A, A512)&gt;10, "Power User", IF(COUNTIF(Data_cleaning!$A:$A, A512)&gt;5, "Regular User", IF(COUNTIF(Data_cleaning!$A:$A, A512)&gt;1, "Casual User", "One-Time User")))</f>
        <v>One-Time User</v>
      </c>
      <c r="L512">
        <f>YEAR(Table4[[#This Row],[date/timestamp]])</f>
        <v>2025</v>
      </c>
      <c r="M512">
        <f>MONTH(Table4[[#This Row],[date/timestamp]])</f>
        <v>4</v>
      </c>
      <c r="N512" t="str">
        <f>TEXT(Table4[[#This Row],[date/timestamp]], "MMMM")</f>
        <v>April</v>
      </c>
      <c r="O512" t="str">
        <f t="shared" si="39"/>
        <v>Q2</v>
      </c>
    </row>
    <row r="513" spans="1:15" x14ac:dyDescent="0.35">
      <c r="A513" t="s">
        <v>2005</v>
      </c>
      <c r="B513" s="5" t="s">
        <v>6163</v>
      </c>
      <c r="C513" s="5">
        <v>5</v>
      </c>
      <c r="D513" s="9">
        <v>45765.292071759257</v>
      </c>
      <c r="E513" s="6" t="s">
        <v>1460</v>
      </c>
      <c r="F513" t="s">
        <v>2006</v>
      </c>
      <c r="G513" t="str">
        <f t="shared" si="35"/>
        <v>Complete</v>
      </c>
      <c r="H513" t="str">
        <f t="shared" si="36"/>
        <v>Valid</v>
      </c>
      <c r="I513" t="str">
        <f t="shared" si="37"/>
        <v>High(4-5)</v>
      </c>
      <c r="J513" t="str">
        <f t="shared" si="38"/>
        <v>AEGDHIV35HEXJOY5Y7Y7O2WOTUSA</v>
      </c>
      <c r="K513" t="str">
        <f>IF(COUNTIF(Data_cleaning!$A:$A, A513)&gt;10, "Power User", IF(COUNTIF(Data_cleaning!$A:$A, A513)&gt;5, "Regular User", IF(COUNTIF(Data_cleaning!$A:$A, A513)&gt;1, "Casual User", "One-Time User")))</f>
        <v>One-Time User</v>
      </c>
      <c r="L513">
        <f>YEAR(Table4[[#This Row],[date/timestamp]])</f>
        <v>2025</v>
      </c>
      <c r="M513">
        <f>MONTH(Table4[[#This Row],[date/timestamp]])</f>
        <v>4</v>
      </c>
      <c r="N513" t="str">
        <f>TEXT(Table4[[#This Row],[date/timestamp]], "MMMM")</f>
        <v>April</v>
      </c>
      <c r="O513" t="str">
        <f t="shared" si="39"/>
        <v>Q2</v>
      </c>
    </row>
    <row r="514" spans="1:15" x14ac:dyDescent="0.35">
      <c r="A514" t="s">
        <v>2009</v>
      </c>
      <c r="B514" s="3" t="s">
        <v>6164</v>
      </c>
      <c r="C514" s="3">
        <v>5</v>
      </c>
      <c r="D514" s="8">
        <v>45765.381793981483</v>
      </c>
      <c r="E514" s="4" t="s">
        <v>1460</v>
      </c>
      <c r="F514" t="s">
        <v>47</v>
      </c>
      <c r="G514" t="str">
        <f t="shared" ref="G514:G577" si="40">IF(AND(A514&lt;&gt;"", B514&lt;&gt;"", C514&lt;&gt;"", D514&lt;&gt;"", E514&lt;&gt;"", F514&lt;&gt;""), "Complete", "Incomplete")</f>
        <v>Complete</v>
      </c>
      <c r="H514" t="str">
        <f t="shared" si="36"/>
        <v>Valid</v>
      </c>
      <c r="I514" t="str">
        <f t="shared" si="37"/>
        <v>High(4-5)</v>
      </c>
      <c r="J514" t="str">
        <f t="shared" si="38"/>
        <v>AESYQADNA7X6HU2YN2ZKY6AY763A</v>
      </c>
      <c r="K514" t="str">
        <f>IF(COUNTIF(Data_cleaning!$A:$A, A514)&gt;10, "Power User", IF(COUNTIF(Data_cleaning!$A:$A, A514)&gt;5, "Regular User", IF(COUNTIF(Data_cleaning!$A:$A, A514)&gt;1, "Casual User", "One-Time User")))</f>
        <v>One-Time User</v>
      </c>
      <c r="L514">
        <f>YEAR(Table4[[#This Row],[date/timestamp]])</f>
        <v>2025</v>
      </c>
      <c r="M514">
        <f>MONTH(Table4[[#This Row],[date/timestamp]])</f>
        <v>4</v>
      </c>
      <c r="N514" t="str">
        <f>TEXT(Table4[[#This Row],[date/timestamp]], "MMMM")</f>
        <v>April</v>
      </c>
      <c r="O514" t="str">
        <f t="shared" si="39"/>
        <v>Q2</v>
      </c>
    </row>
    <row r="515" spans="1:15" x14ac:dyDescent="0.35">
      <c r="A515" t="s">
        <v>2011</v>
      </c>
      <c r="B515" s="5" t="s">
        <v>6165</v>
      </c>
      <c r="C515" s="5">
        <v>5</v>
      </c>
      <c r="D515" s="9">
        <v>45765.451932870368</v>
      </c>
      <c r="E515" s="6" t="s">
        <v>1460</v>
      </c>
      <c r="F515" t="s">
        <v>2012</v>
      </c>
      <c r="G515" t="str">
        <f t="shared" si="40"/>
        <v>Complete</v>
      </c>
      <c r="H515" t="str">
        <f t="shared" ref="H515:H578" si="41">IF(AND(C515&gt;=1, C515&lt;=5), "Valid", "Invalid")</f>
        <v>Valid</v>
      </c>
      <c r="I515" t="str">
        <f t="shared" ref="I515:I578" si="42">IF(C515&gt;=4, "High(4-5)", IF(C515&gt;=3, "Medium(3)", "Low(1-2)"))</f>
        <v>High(4-5)</v>
      </c>
      <c r="J515" t="str">
        <f t="shared" ref="J515:J578" si="43">TRIM(UPPER(A515))</f>
        <v>AEDIJ3FFAK4ZADRCNDYHNCYSOSKA</v>
      </c>
      <c r="K515" t="str">
        <f>IF(COUNTIF(Data_cleaning!$A:$A, A515)&gt;10, "Power User", IF(COUNTIF(Data_cleaning!$A:$A, A515)&gt;5, "Regular User", IF(COUNTIF(Data_cleaning!$A:$A, A515)&gt;1, "Casual User", "One-Time User")))</f>
        <v>One-Time User</v>
      </c>
      <c r="L515">
        <f>YEAR(Table4[[#This Row],[date/timestamp]])</f>
        <v>2025</v>
      </c>
      <c r="M515">
        <f>MONTH(Table4[[#This Row],[date/timestamp]])</f>
        <v>4</v>
      </c>
      <c r="N515" t="str">
        <f>TEXT(Table4[[#This Row],[date/timestamp]], "MMMM")</f>
        <v>April</v>
      </c>
      <c r="O515" t="str">
        <f t="shared" ref="O515:O578" si="44">"Q"&amp;INT((MONTH(D515)-1)/3)+1</f>
        <v>Q2</v>
      </c>
    </row>
    <row r="516" spans="1:15" x14ac:dyDescent="0.35">
      <c r="A516" t="s">
        <v>2079</v>
      </c>
      <c r="B516" s="5" t="s">
        <v>6189</v>
      </c>
      <c r="C516" s="5">
        <v>5</v>
      </c>
      <c r="D516" s="9">
        <v>45769.606932870367</v>
      </c>
      <c r="E516" s="6" t="s">
        <v>723</v>
      </c>
      <c r="F516" t="s">
        <v>1556</v>
      </c>
      <c r="G516" t="str">
        <f t="shared" si="40"/>
        <v>Complete</v>
      </c>
      <c r="H516" t="str">
        <f t="shared" si="41"/>
        <v>Valid</v>
      </c>
      <c r="I516" t="str">
        <f t="shared" si="42"/>
        <v>High(4-5)</v>
      </c>
      <c r="J516" t="str">
        <f t="shared" si="43"/>
        <v>AHC2F6UCBNBF7VGKXZIWYYX24JRA</v>
      </c>
      <c r="K516" t="str">
        <f>IF(COUNTIF(Data_cleaning!$A:$A, A516)&gt;10, "Power User", IF(COUNTIF(Data_cleaning!$A:$A, A516)&gt;5, "Regular User", IF(COUNTIF(Data_cleaning!$A:$A, A516)&gt;1, "Casual User", "One-Time User")))</f>
        <v>One-Time User</v>
      </c>
      <c r="L516">
        <f>YEAR(Table4[[#This Row],[date/timestamp]])</f>
        <v>2025</v>
      </c>
      <c r="M516">
        <f>MONTH(Table4[[#This Row],[date/timestamp]])</f>
        <v>4</v>
      </c>
      <c r="N516" t="str">
        <f>TEXT(Table4[[#This Row],[date/timestamp]], "MMMM")</f>
        <v>April</v>
      </c>
      <c r="O516" t="str">
        <f t="shared" si="44"/>
        <v>Q2</v>
      </c>
    </row>
    <row r="517" spans="1:15" x14ac:dyDescent="0.35">
      <c r="A517" t="s">
        <v>2082</v>
      </c>
      <c r="B517" s="3" t="s">
        <v>6190</v>
      </c>
      <c r="C517" s="3">
        <v>5</v>
      </c>
      <c r="D517" s="8">
        <v>45769.705057870371</v>
      </c>
      <c r="E517" s="4" t="s">
        <v>723</v>
      </c>
      <c r="F517" t="s">
        <v>2083</v>
      </c>
      <c r="G517" t="str">
        <f t="shared" si="40"/>
        <v>Complete</v>
      </c>
      <c r="H517" t="str">
        <f t="shared" si="41"/>
        <v>Valid</v>
      </c>
      <c r="I517" t="str">
        <f t="shared" si="42"/>
        <v>High(4-5)</v>
      </c>
      <c r="J517" t="str">
        <f t="shared" si="43"/>
        <v>AHSRIN7KGT36UQPGC5LF46OLDADA</v>
      </c>
      <c r="K517" t="str">
        <f>IF(COUNTIF(Data_cleaning!$A:$A, A517)&gt;10, "Power User", IF(COUNTIF(Data_cleaning!$A:$A, A517)&gt;5, "Regular User", IF(COUNTIF(Data_cleaning!$A:$A, A517)&gt;1, "Casual User", "One-Time User")))</f>
        <v>One-Time User</v>
      </c>
      <c r="L517">
        <f>YEAR(Table4[[#This Row],[date/timestamp]])</f>
        <v>2025</v>
      </c>
      <c r="M517">
        <f>MONTH(Table4[[#This Row],[date/timestamp]])</f>
        <v>4</v>
      </c>
      <c r="N517" t="str">
        <f>TEXT(Table4[[#This Row],[date/timestamp]], "MMMM")</f>
        <v>April</v>
      </c>
      <c r="O517" t="str">
        <f t="shared" si="44"/>
        <v>Q2</v>
      </c>
    </row>
    <row r="518" spans="1:15" x14ac:dyDescent="0.35">
      <c r="A518" t="s">
        <v>2086</v>
      </c>
      <c r="B518" s="5" t="s">
        <v>6191</v>
      </c>
      <c r="C518" s="5">
        <v>4</v>
      </c>
      <c r="D518" s="9">
        <v>45769.8594212963</v>
      </c>
      <c r="E518" s="6" t="s">
        <v>723</v>
      </c>
      <c r="F518" t="s">
        <v>2087</v>
      </c>
      <c r="G518" t="str">
        <f t="shared" si="40"/>
        <v>Complete</v>
      </c>
      <c r="H518" t="str">
        <f t="shared" si="41"/>
        <v>Valid</v>
      </c>
      <c r="I518" t="str">
        <f t="shared" si="42"/>
        <v>High(4-5)</v>
      </c>
      <c r="J518" t="str">
        <f t="shared" si="43"/>
        <v>AEJCL7Z7VCCRFFDDOSIS43H35NRA</v>
      </c>
      <c r="K518" t="str">
        <f>IF(COUNTIF(Data_cleaning!$A:$A, A518)&gt;10, "Power User", IF(COUNTIF(Data_cleaning!$A:$A, A518)&gt;5, "Regular User", IF(COUNTIF(Data_cleaning!$A:$A, A518)&gt;1, "Casual User", "One-Time User")))</f>
        <v>One-Time User</v>
      </c>
      <c r="L518">
        <f>YEAR(Table4[[#This Row],[date/timestamp]])</f>
        <v>2025</v>
      </c>
      <c r="M518">
        <f>MONTH(Table4[[#This Row],[date/timestamp]])</f>
        <v>4</v>
      </c>
      <c r="N518" t="str">
        <f>TEXT(Table4[[#This Row],[date/timestamp]], "MMMM")</f>
        <v>April</v>
      </c>
      <c r="O518" t="str">
        <f t="shared" si="44"/>
        <v>Q2</v>
      </c>
    </row>
    <row r="519" spans="1:15" x14ac:dyDescent="0.35">
      <c r="A519" t="s">
        <v>2090</v>
      </c>
      <c r="B519" s="3" t="s">
        <v>6192</v>
      </c>
      <c r="C519" s="3">
        <v>5</v>
      </c>
      <c r="D519" s="8">
        <v>45769.888831018521</v>
      </c>
      <c r="E519" s="4" t="s">
        <v>723</v>
      </c>
      <c r="F519" t="s">
        <v>2091</v>
      </c>
      <c r="G519" t="str">
        <f t="shared" si="40"/>
        <v>Complete</v>
      </c>
      <c r="H519" t="str">
        <f t="shared" si="41"/>
        <v>Valid</v>
      </c>
      <c r="I519" t="str">
        <f t="shared" si="42"/>
        <v>High(4-5)</v>
      </c>
      <c r="J519" t="str">
        <f t="shared" si="43"/>
        <v>AFF43NIM7ULHH5KQ6Q7NABZNJFSA</v>
      </c>
      <c r="K519" t="str">
        <f>IF(COUNTIF(Data_cleaning!$A:$A, A519)&gt;10, "Power User", IF(COUNTIF(Data_cleaning!$A:$A, A519)&gt;5, "Regular User", IF(COUNTIF(Data_cleaning!$A:$A, A519)&gt;1, "Casual User", "One-Time User")))</f>
        <v>One-Time User</v>
      </c>
      <c r="L519">
        <f>YEAR(Table4[[#This Row],[date/timestamp]])</f>
        <v>2025</v>
      </c>
      <c r="M519">
        <f>MONTH(Table4[[#This Row],[date/timestamp]])</f>
        <v>4</v>
      </c>
      <c r="N519" t="str">
        <f>TEXT(Table4[[#This Row],[date/timestamp]], "MMMM")</f>
        <v>April</v>
      </c>
      <c r="O519" t="str">
        <f t="shared" si="44"/>
        <v>Q2</v>
      </c>
    </row>
    <row r="520" spans="1:15" x14ac:dyDescent="0.35">
      <c r="A520" t="s">
        <v>2094</v>
      </c>
      <c r="B520" s="5" t="s">
        <v>6193</v>
      </c>
      <c r="C520" s="5">
        <v>5</v>
      </c>
      <c r="D520" s="9">
        <v>45769.932685185187</v>
      </c>
      <c r="E520" s="6" t="s">
        <v>723</v>
      </c>
      <c r="F520" t="s">
        <v>2095</v>
      </c>
      <c r="G520" t="str">
        <f t="shared" si="40"/>
        <v>Complete</v>
      </c>
      <c r="H520" t="str">
        <f t="shared" si="41"/>
        <v>Valid</v>
      </c>
      <c r="I520" t="str">
        <f t="shared" si="42"/>
        <v>High(4-5)</v>
      </c>
      <c r="J520" t="str">
        <f t="shared" si="43"/>
        <v>AGMR57H3CVL27K3S2MPX3VKKPWNA</v>
      </c>
      <c r="K520" t="str">
        <f>IF(COUNTIF(Data_cleaning!$A:$A, A520)&gt;10, "Power User", IF(COUNTIF(Data_cleaning!$A:$A, A520)&gt;5, "Regular User", IF(COUNTIF(Data_cleaning!$A:$A, A520)&gt;1, "Casual User", "One-Time User")))</f>
        <v>One-Time User</v>
      </c>
      <c r="L520">
        <f>YEAR(Table4[[#This Row],[date/timestamp]])</f>
        <v>2025</v>
      </c>
      <c r="M520">
        <f>MONTH(Table4[[#This Row],[date/timestamp]])</f>
        <v>4</v>
      </c>
      <c r="N520" t="str">
        <f>TEXT(Table4[[#This Row],[date/timestamp]], "MMMM")</f>
        <v>April</v>
      </c>
      <c r="O520" t="str">
        <f t="shared" si="44"/>
        <v>Q2</v>
      </c>
    </row>
    <row r="521" spans="1:15" x14ac:dyDescent="0.35">
      <c r="A521" t="s">
        <v>2098</v>
      </c>
      <c r="B521" s="3" t="s">
        <v>6194</v>
      </c>
      <c r="C521" s="3">
        <v>5</v>
      </c>
      <c r="D521" s="8">
        <v>45770.085231481484</v>
      </c>
      <c r="E521" s="4" t="s">
        <v>723</v>
      </c>
      <c r="F521" t="s">
        <v>2099</v>
      </c>
      <c r="G521" t="str">
        <f t="shared" si="40"/>
        <v>Complete</v>
      </c>
      <c r="H521" t="str">
        <f t="shared" si="41"/>
        <v>Valid</v>
      </c>
      <c r="I521" t="str">
        <f t="shared" si="42"/>
        <v>High(4-5)</v>
      </c>
      <c r="J521" t="str">
        <f t="shared" si="43"/>
        <v>AHGUVAAWRQAAFCWPEKPH55VIZNAA</v>
      </c>
      <c r="K521" t="str">
        <f>IF(COUNTIF(Data_cleaning!$A:$A, A521)&gt;10, "Power User", IF(COUNTIF(Data_cleaning!$A:$A, A521)&gt;5, "Regular User", IF(COUNTIF(Data_cleaning!$A:$A, A521)&gt;1, "Casual User", "One-Time User")))</f>
        <v>One-Time User</v>
      </c>
      <c r="L521">
        <f>YEAR(Table4[[#This Row],[date/timestamp]])</f>
        <v>2025</v>
      </c>
      <c r="M521">
        <f>MONTH(Table4[[#This Row],[date/timestamp]])</f>
        <v>4</v>
      </c>
      <c r="N521" t="str">
        <f>TEXT(Table4[[#This Row],[date/timestamp]], "MMMM")</f>
        <v>April</v>
      </c>
      <c r="O521" t="str">
        <f t="shared" si="44"/>
        <v>Q2</v>
      </c>
    </row>
    <row r="522" spans="1:15" x14ac:dyDescent="0.35">
      <c r="A522" t="s">
        <v>2102</v>
      </c>
      <c r="B522" s="5" t="s">
        <v>6195</v>
      </c>
      <c r="C522" s="5">
        <v>5</v>
      </c>
      <c r="D522" s="9">
        <v>45770.387129629627</v>
      </c>
      <c r="E522" s="6" t="s">
        <v>723</v>
      </c>
      <c r="F522" t="s">
        <v>2103</v>
      </c>
      <c r="G522" t="str">
        <f t="shared" si="40"/>
        <v>Complete</v>
      </c>
      <c r="H522" t="str">
        <f t="shared" si="41"/>
        <v>Valid</v>
      </c>
      <c r="I522" t="str">
        <f t="shared" si="42"/>
        <v>High(4-5)</v>
      </c>
      <c r="J522" t="str">
        <f t="shared" si="43"/>
        <v>AE2E64YQ55CFUEUOGNZXINM3NVVQ</v>
      </c>
      <c r="K522" t="str">
        <f>IF(COUNTIF(Data_cleaning!$A:$A, A522)&gt;10, "Power User", IF(COUNTIF(Data_cleaning!$A:$A, A522)&gt;5, "Regular User", IF(COUNTIF(Data_cleaning!$A:$A, A522)&gt;1, "Casual User", "One-Time User")))</f>
        <v>One-Time User</v>
      </c>
      <c r="L522">
        <f>YEAR(Table4[[#This Row],[date/timestamp]])</f>
        <v>2025</v>
      </c>
      <c r="M522">
        <f>MONTH(Table4[[#This Row],[date/timestamp]])</f>
        <v>4</v>
      </c>
      <c r="N522" t="str">
        <f>TEXT(Table4[[#This Row],[date/timestamp]], "MMMM")</f>
        <v>April</v>
      </c>
      <c r="O522" t="str">
        <f t="shared" si="44"/>
        <v>Q2</v>
      </c>
    </row>
    <row r="523" spans="1:15" x14ac:dyDescent="0.35">
      <c r="A523" t="s">
        <v>2106</v>
      </c>
      <c r="B523" s="3" t="s">
        <v>6196</v>
      </c>
      <c r="C523" s="3">
        <v>3</v>
      </c>
      <c r="D523" s="8">
        <v>45771.113888888889</v>
      </c>
      <c r="E523" s="4" t="s">
        <v>723</v>
      </c>
      <c r="F523" t="s">
        <v>2107</v>
      </c>
      <c r="G523" t="str">
        <f t="shared" si="40"/>
        <v>Complete</v>
      </c>
      <c r="H523" t="str">
        <f t="shared" si="41"/>
        <v>Valid</v>
      </c>
      <c r="I523" t="str">
        <f t="shared" si="42"/>
        <v>Medium(3)</v>
      </c>
      <c r="J523" t="str">
        <f t="shared" si="43"/>
        <v>AEKHWLHL6IGNPWPRLOXYBXKIZUIQ</v>
      </c>
      <c r="K523" t="str">
        <f>IF(COUNTIF(Data_cleaning!$A:$A, A523)&gt;10, "Power User", IF(COUNTIF(Data_cleaning!$A:$A, A523)&gt;5, "Regular User", IF(COUNTIF(Data_cleaning!$A:$A, A523)&gt;1, "Casual User", "One-Time User")))</f>
        <v>One-Time User</v>
      </c>
      <c r="L523">
        <f>YEAR(Table4[[#This Row],[date/timestamp]])</f>
        <v>2025</v>
      </c>
      <c r="M523">
        <f>MONTH(Table4[[#This Row],[date/timestamp]])</f>
        <v>4</v>
      </c>
      <c r="N523" t="str">
        <f>TEXT(Table4[[#This Row],[date/timestamp]], "MMMM")</f>
        <v>April</v>
      </c>
      <c r="O523" t="str">
        <f t="shared" si="44"/>
        <v>Q2</v>
      </c>
    </row>
    <row r="524" spans="1:15" x14ac:dyDescent="0.35">
      <c r="A524" t="s">
        <v>2110</v>
      </c>
      <c r="B524" s="5" t="s">
        <v>6197</v>
      </c>
      <c r="C524" s="5">
        <v>5</v>
      </c>
      <c r="D524" s="9">
        <v>45771.347777777781</v>
      </c>
      <c r="E524" s="6" t="s">
        <v>723</v>
      </c>
      <c r="F524" t="s">
        <v>2111</v>
      </c>
      <c r="G524" t="str">
        <f t="shared" si="40"/>
        <v>Complete</v>
      </c>
      <c r="H524" t="str">
        <f t="shared" si="41"/>
        <v>Valid</v>
      </c>
      <c r="I524" t="str">
        <f t="shared" si="42"/>
        <v>High(4-5)</v>
      </c>
      <c r="J524" t="str">
        <f t="shared" si="43"/>
        <v>AG2GT54GYNOL3SQM2FE2FVSEMWNA</v>
      </c>
      <c r="K524" t="str">
        <f>IF(COUNTIF(Data_cleaning!$A:$A, A524)&gt;10, "Power User", IF(COUNTIF(Data_cleaning!$A:$A, A524)&gt;5, "Regular User", IF(COUNTIF(Data_cleaning!$A:$A, A524)&gt;1, "Casual User", "One-Time User")))</f>
        <v>One-Time User</v>
      </c>
      <c r="L524">
        <f>YEAR(Table4[[#This Row],[date/timestamp]])</f>
        <v>2025</v>
      </c>
      <c r="M524">
        <f>MONTH(Table4[[#This Row],[date/timestamp]])</f>
        <v>4</v>
      </c>
      <c r="N524" t="str">
        <f>TEXT(Table4[[#This Row],[date/timestamp]], "MMMM")</f>
        <v>April</v>
      </c>
      <c r="O524" t="str">
        <f t="shared" si="44"/>
        <v>Q2</v>
      </c>
    </row>
    <row r="525" spans="1:15" x14ac:dyDescent="0.35">
      <c r="A525" t="s">
        <v>2114</v>
      </c>
      <c r="B525" s="3" t="s">
        <v>6198</v>
      </c>
      <c r="C525" s="3">
        <v>5</v>
      </c>
      <c r="D525" s="8">
        <v>45771.454618055555</v>
      </c>
      <c r="E525" s="4" t="s">
        <v>723</v>
      </c>
      <c r="F525" t="s">
        <v>1280</v>
      </c>
      <c r="G525" t="str">
        <f t="shared" si="40"/>
        <v>Complete</v>
      </c>
      <c r="H525" t="str">
        <f t="shared" si="41"/>
        <v>Valid</v>
      </c>
      <c r="I525" t="str">
        <f t="shared" si="42"/>
        <v>High(4-5)</v>
      </c>
      <c r="J525" t="str">
        <f t="shared" si="43"/>
        <v>AGU3ZU2Z4LS6KTWMV2PWVPGIQLUA</v>
      </c>
      <c r="K525" t="str">
        <f>IF(COUNTIF(Data_cleaning!$A:$A, A525)&gt;10, "Power User", IF(COUNTIF(Data_cleaning!$A:$A, A525)&gt;5, "Regular User", IF(COUNTIF(Data_cleaning!$A:$A, A525)&gt;1, "Casual User", "One-Time User")))</f>
        <v>One-Time User</v>
      </c>
      <c r="L525">
        <f>YEAR(Table4[[#This Row],[date/timestamp]])</f>
        <v>2025</v>
      </c>
      <c r="M525">
        <f>MONTH(Table4[[#This Row],[date/timestamp]])</f>
        <v>4</v>
      </c>
      <c r="N525" t="str">
        <f>TEXT(Table4[[#This Row],[date/timestamp]], "MMMM")</f>
        <v>April</v>
      </c>
      <c r="O525" t="str">
        <f t="shared" si="44"/>
        <v>Q2</v>
      </c>
    </row>
    <row r="526" spans="1:15" x14ac:dyDescent="0.35">
      <c r="A526" t="s">
        <v>2117</v>
      </c>
      <c r="B526" s="5" t="s">
        <v>6199</v>
      </c>
      <c r="C526" s="5">
        <v>5</v>
      </c>
      <c r="D526" s="9">
        <v>45771.859143518515</v>
      </c>
      <c r="E526" s="6" t="s">
        <v>723</v>
      </c>
      <c r="F526" t="s">
        <v>2118</v>
      </c>
      <c r="G526" t="str">
        <f t="shared" si="40"/>
        <v>Complete</v>
      </c>
      <c r="H526" t="str">
        <f t="shared" si="41"/>
        <v>Valid</v>
      </c>
      <c r="I526" t="str">
        <f t="shared" si="42"/>
        <v>High(4-5)</v>
      </c>
      <c r="J526" t="str">
        <f t="shared" si="43"/>
        <v>AG5DAANVPWWSCJKASDH6KCFR2UVA</v>
      </c>
      <c r="K526" t="str">
        <f>IF(COUNTIF(Data_cleaning!$A:$A, A526)&gt;10, "Power User", IF(COUNTIF(Data_cleaning!$A:$A, A526)&gt;5, "Regular User", IF(COUNTIF(Data_cleaning!$A:$A, A526)&gt;1, "Casual User", "One-Time User")))</f>
        <v>One-Time User</v>
      </c>
      <c r="L526">
        <f>YEAR(Table4[[#This Row],[date/timestamp]])</f>
        <v>2025</v>
      </c>
      <c r="M526">
        <f>MONTH(Table4[[#This Row],[date/timestamp]])</f>
        <v>4</v>
      </c>
      <c r="N526" t="str">
        <f>TEXT(Table4[[#This Row],[date/timestamp]], "MMMM")</f>
        <v>April</v>
      </c>
      <c r="O526" t="str">
        <f t="shared" si="44"/>
        <v>Q2</v>
      </c>
    </row>
    <row r="527" spans="1:15" x14ac:dyDescent="0.35">
      <c r="A527" t="s">
        <v>2121</v>
      </c>
      <c r="B527" s="3" t="s">
        <v>6200</v>
      </c>
      <c r="C527" s="3">
        <v>4</v>
      </c>
      <c r="D527" s="8">
        <v>45771.932743055557</v>
      </c>
      <c r="E527" s="4" t="s">
        <v>723</v>
      </c>
      <c r="F527" t="s">
        <v>2122</v>
      </c>
      <c r="G527" t="str">
        <f t="shared" si="40"/>
        <v>Complete</v>
      </c>
      <c r="H527" t="str">
        <f t="shared" si="41"/>
        <v>Valid</v>
      </c>
      <c r="I527" t="str">
        <f t="shared" si="42"/>
        <v>High(4-5)</v>
      </c>
      <c r="J527" t="str">
        <f t="shared" si="43"/>
        <v>AEY27K3ZE6GLMLJA23TVJFFNWRAQ</v>
      </c>
      <c r="K527" t="str">
        <f>IF(COUNTIF(Data_cleaning!$A:$A, A527)&gt;10, "Power User", IF(COUNTIF(Data_cleaning!$A:$A, A527)&gt;5, "Regular User", IF(COUNTIF(Data_cleaning!$A:$A, A527)&gt;1, "Casual User", "One-Time User")))</f>
        <v>One-Time User</v>
      </c>
      <c r="L527">
        <f>YEAR(Table4[[#This Row],[date/timestamp]])</f>
        <v>2025</v>
      </c>
      <c r="M527">
        <f>MONTH(Table4[[#This Row],[date/timestamp]])</f>
        <v>4</v>
      </c>
      <c r="N527" t="str">
        <f>TEXT(Table4[[#This Row],[date/timestamp]], "MMMM")</f>
        <v>April</v>
      </c>
      <c r="O527" t="str">
        <f t="shared" si="44"/>
        <v>Q2</v>
      </c>
    </row>
    <row r="528" spans="1:15" x14ac:dyDescent="0.35">
      <c r="A528" t="s">
        <v>2125</v>
      </c>
      <c r="B528" s="5" t="s">
        <v>6201</v>
      </c>
      <c r="C528" s="5">
        <v>5</v>
      </c>
      <c r="D528" s="9">
        <v>45771.984143518515</v>
      </c>
      <c r="E528" s="6" t="s">
        <v>723</v>
      </c>
      <c r="F528" t="s">
        <v>2126</v>
      </c>
      <c r="G528" t="str">
        <f t="shared" si="40"/>
        <v>Complete</v>
      </c>
      <c r="H528" t="str">
        <f t="shared" si="41"/>
        <v>Valid</v>
      </c>
      <c r="I528" t="str">
        <f t="shared" si="42"/>
        <v>High(4-5)</v>
      </c>
      <c r="J528" t="str">
        <f t="shared" si="43"/>
        <v>AG3KPRUJDRWS7HMI3EGN6VFHJAZA</v>
      </c>
      <c r="K528" t="str">
        <f>IF(COUNTIF(Data_cleaning!$A:$A, A528)&gt;10, "Power User", IF(COUNTIF(Data_cleaning!$A:$A, A528)&gt;5, "Regular User", IF(COUNTIF(Data_cleaning!$A:$A, A528)&gt;1, "Casual User", "One-Time User")))</f>
        <v>One-Time User</v>
      </c>
      <c r="L528">
        <f>YEAR(Table4[[#This Row],[date/timestamp]])</f>
        <v>2025</v>
      </c>
      <c r="M528">
        <f>MONTH(Table4[[#This Row],[date/timestamp]])</f>
        <v>4</v>
      </c>
      <c r="N528" t="str">
        <f>TEXT(Table4[[#This Row],[date/timestamp]], "MMMM")</f>
        <v>April</v>
      </c>
      <c r="O528" t="str">
        <f t="shared" si="44"/>
        <v>Q2</v>
      </c>
    </row>
    <row r="529" spans="1:15" x14ac:dyDescent="0.35">
      <c r="A529" t="s">
        <v>2129</v>
      </c>
      <c r="B529" s="3" t="s">
        <v>6202</v>
      </c>
      <c r="C529" s="3">
        <v>4</v>
      </c>
      <c r="D529" s="8">
        <v>45772.269756944443</v>
      </c>
      <c r="E529" s="4" t="s">
        <v>723</v>
      </c>
      <c r="F529" t="s">
        <v>2130</v>
      </c>
      <c r="G529" t="str">
        <f t="shared" si="40"/>
        <v>Complete</v>
      </c>
      <c r="H529" t="str">
        <f t="shared" si="41"/>
        <v>Valid</v>
      </c>
      <c r="I529" t="str">
        <f t="shared" si="42"/>
        <v>High(4-5)</v>
      </c>
      <c r="J529" t="str">
        <f t="shared" si="43"/>
        <v>AFVOQBHLFNBPMDDM5QFL32N42Y3Q</v>
      </c>
      <c r="K529" t="str">
        <f>IF(COUNTIF(Data_cleaning!$A:$A, A529)&gt;10, "Power User", IF(COUNTIF(Data_cleaning!$A:$A, A529)&gt;5, "Regular User", IF(COUNTIF(Data_cleaning!$A:$A, A529)&gt;1, "Casual User", "One-Time User")))</f>
        <v>One-Time User</v>
      </c>
      <c r="L529">
        <f>YEAR(Table4[[#This Row],[date/timestamp]])</f>
        <v>2025</v>
      </c>
      <c r="M529">
        <f>MONTH(Table4[[#This Row],[date/timestamp]])</f>
        <v>4</v>
      </c>
      <c r="N529" t="str">
        <f>TEXT(Table4[[#This Row],[date/timestamp]], "MMMM")</f>
        <v>April</v>
      </c>
      <c r="O529" t="str">
        <f t="shared" si="44"/>
        <v>Q2</v>
      </c>
    </row>
    <row r="530" spans="1:15" x14ac:dyDescent="0.35">
      <c r="A530" t="s">
        <v>2133</v>
      </c>
      <c r="B530" s="5" t="s">
        <v>6203</v>
      </c>
      <c r="C530" s="5">
        <v>5</v>
      </c>
      <c r="D530" s="9">
        <v>45772.609525462962</v>
      </c>
      <c r="E530" s="6" t="s">
        <v>723</v>
      </c>
      <c r="F530" t="s">
        <v>2134</v>
      </c>
      <c r="G530" t="str">
        <f t="shared" si="40"/>
        <v>Complete</v>
      </c>
      <c r="H530" t="str">
        <f t="shared" si="41"/>
        <v>Valid</v>
      </c>
      <c r="I530" t="str">
        <f t="shared" si="42"/>
        <v>High(4-5)</v>
      </c>
      <c r="J530" t="str">
        <f t="shared" si="43"/>
        <v>AG3WZBWF6OPTXD6TLFNDGU3RUZBQ</v>
      </c>
      <c r="K530" t="str">
        <f>IF(COUNTIF(Data_cleaning!$A:$A, A530)&gt;10, "Power User", IF(COUNTIF(Data_cleaning!$A:$A, A530)&gt;5, "Regular User", IF(COUNTIF(Data_cleaning!$A:$A, A530)&gt;1, "Casual User", "One-Time User")))</f>
        <v>One-Time User</v>
      </c>
      <c r="L530">
        <f>YEAR(Table4[[#This Row],[date/timestamp]])</f>
        <v>2025</v>
      </c>
      <c r="M530">
        <f>MONTH(Table4[[#This Row],[date/timestamp]])</f>
        <v>4</v>
      </c>
      <c r="N530" t="str">
        <f>TEXT(Table4[[#This Row],[date/timestamp]], "MMMM")</f>
        <v>April</v>
      </c>
      <c r="O530" t="str">
        <f t="shared" si="44"/>
        <v>Q2</v>
      </c>
    </row>
    <row r="531" spans="1:15" x14ac:dyDescent="0.35">
      <c r="A531" t="s">
        <v>2137</v>
      </c>
      <c r="B531" s="3" t="s">
        <v>6204</v>
      </c>
      <c r="C531" s="3">
        <v>5</v>
      </c>
      <c r="D531" s="8">
        <v>45772.65625</v>
      </c>
      <c r="E531" s="4" t="s">
        <v>723</v>
      </c>
      <c r="F531" t="s">
        <v>2138</v>
      </c>
      <c r="G531" t="str">
        <f t="shared" si="40"/>
        <v>Complete</v>
      </c>
      <c r="H531" t="str">
        <f t="shared" si="41"/>
        <v>Valid</v>
      </c>
      <c r="I531" t="str">
        <f t="shared" si="42"/>
        <v>High(4-5)</v>
      </c>
      <c r="J531" t="str">
        <f t="shared" si="43"/>
        <v>AGQ3RENUQHYKFOHNZXF6NP7CB4EQ</v>
      </c>
      <c r="K531" t="str">
        <f>IF(COUNTIF(Data_cleaning!$A:$A, A531)&gt;10, "Power User", IF(COUNTIF(Data_cleaning!$A:$A, A531)&gt;5, "Regular User", IF(COUNTIF(Data_cleaning!$A:$A, A531)&gt;1, "Casual User", "One-Time User")))</f>
        <v>One-Time User</v>
      </c>
      <c r="L531">
        <f>YEAR(Table4[[#This Row],[date/timestamp]])</f>
        <v>2025</v>
      </c>
      <c r="M531">
        <f>MONTH(Table4[[#This Row],[date/timestamp]])</f>
        <v>4</v>
      </c>
      <c r="N531" t="str">
        <f>TEXT(Table4[[#This Row],[date/timestamp]], "MMMM")</f>
        <v>April</v>
      </c>
      <c r="O531" t="str">
        <f t="shared" si="44"/>
        <v>Q2</v>
      </c>
    </row>
    <row r="532" spans="1:15" x14ac:dyDescent="0.35">
      <c r="A532" t="s">
        <v>2141</v>
      </c>
      <c r="B532" s="5" t="s">
        <v>6205</v>
      </c>
      <c r="C532" s="5">
        <v>5</v>
      </c>
      <c r="D532" s="9">
        <v>45772.821087962962</v>
      </c>
      <c r="E532" s="6" t="s">
        <v>723</v>
      </c>
      <c r="F532" t="s">
        <v>2142</v>
      </c>
      <c r="G532" t="str">
        <f t="shared" si="40"/>
        <v>Complete</v>
      </c>
      <c r="H532" t="str">
        <f t="shared" si="41"/>
        <v>Valid</v>
      </c>
      <c r="I532" t="str">
        <f t="shared" si="42"/>
        <v>High(4-5)</v>
      </c>
      <c r="J532" t="str">
        <f t="shared" si="43"/>
        <v>AEIMMCJCNZW4476ICK36K7GE2W7A</v>
      </c>
      <c r="K532" t="str">
        <f>IF(COUNTIF(Data_cleaning!$A:$A, A532)&gt;10, "Power User", IF(COUNTIF(Data_cleaning!$A:$A, A532)&gt;5, "Regular User", IF(COUNTIF(Data_cleaning!$A:$A, A532)&gt;1, "Casual User", "One-Time User")))</f>
        <v>One-Time User</v>
      </c>
      <c r="L532">
        <f>YEAR(Table4[[#This Row],[date/timestamp]])</f>
        <v>2025</v>
      </c>
      <c r="M532">
        <f>MONTH(Table4[[#This Row],[date/timestamp]])</f>
        <v>4</v>
      </c>
      <c r="N532" t="str">
        <f>TEXT(Table4[[#This Row],[date/timestamp]], "MMMM")</f>
        <v>April</v>
      </c>
      <c r="O532" t="str">
        <f t="shared" si="44"/>
        <v>Q2</v>
      </c>
    </row>
    <row r="533" spans="1:15" x14ac:dyDescent="0.35">
      <c r="A533" t="s">
        <v>2145</v>
      </c>
      <c r="B533" s="3" t="s">
        <v>6206</v>
      </c>
      <c r="C533" s="3">
        <v>3</v>
      </c>
      <c r="D533" s="8">
        <v>45772.905428240738</v>
      </c>
      <c r="E533" s="4" t="s">
        <v>723</v>
      </c>
      <c r="F533" t="s">
        <v>2146</v>
      </c>
      <c r="G533" t="str">
        <f t="shared" si="40"/>
        <v>Complete</v>
      </c>
      <c r="H533" t="str">
        <f t="shared" si="41"/>
        <v>Valid</v>
      </c>
      <c r="I533" t="str">
        <f t="shared" si="42"/>
        <v>Medium(3)</v>
      </c>
      <c r="J533" t="str">
        <f t="shared" si="43"/>
        <v>AFAXX6MRUYLUOHJUSV3FQNE6RRWA</v>
      </c>
      <c r="K533" t="str">
        <f>IF(COUNTIF(Data_cleaning!$A:$A, A533)&gt;10, "Power User", IF(COUNTIF(Data_cleaning!$A:$A, A533)&gt;5, "Regular User", IF(COUNTIF(Data_cleaning!$A:$A, A533)&gt;1, "Casual User", "One-Time User")))</f>
        <v>One-Time User</v>
      </c>
      <c r="L533">
        <f>YEAR(Table4[[#This Row],[date/timestamp]])</f>
        <v>2025</v>
      </c>
      <c r="M533">
        <f>MONTH(Table4[[#This Row],[date/timestamp]])</f>
        <v>4</v>
      </c>
      <c r="N533" t="str">
        <f>TEXT(Table4[[#This Row],[date/timestamp]], "MMMM")</f>
        <v>April</v>
      </c>
      <c r="O533" t="str">
        <f t="shared" si="44"/>
        <v>Q2</v>
      </c>
    </row>
    <row r="534" spans="1:15" x14ac:dyDescent="0.35">
      <c r="A534" t="s">
        <v>2149</v>
      </c>
      <c r="B534" s="5" t="s">
        <v>6207</v>
      </c>
      <c r="C534" s="5">
        <v>3</v>
      </c>
      <c r="D534" s="9">
        <v>45773.050706018519</v>
      </c>
      <c r="E534" s="6" t="s">
        <v>723</v>
      </c>
      <c r="F534" t="s">
        <v>2150</v>
      </c>
      <c r="G534" t="str">
        <f t="shared" si="40"/>
        <v>Complete</v>
      </c>
      <c r="H534" t="str">
        <f t="shared" si="41"/>
        <v>Valid</v>
      </c>
      <c r="I534" t="str">
        <f t="shared" si="42"/>
        <v>Medium(3)</v>
      </c>
      <c r="J534" t="str">
        <f t="shared" si="43"/>
        <v>AF6YSJEEIAWI77H6IEFRWSRVXFZQ</v>
      </c>
      <c r="K534" t="str">
        <f>IF(COUNTIF(Data_cleaning!$A:$A, A534)&gt;10, "Power User", IF(COUNTIF(Data_cleaning!$A:$A, A534)&gt;5, "Regular User", IF(COUNTIF(Data_cleaning!$A:$A, A534)&gt;1, "Casual User", "One-Time User")))</f>
        <v>One-Time User</v>
      </c>
      <c r="L534">
        <f>YEAR(Table4[[#This Row],[date/timestamp]])</f>
        <v>2025</v>
      </c>
      <c r="M534">
        <f>MONTH(Table4[[#This Row],[date/timestamp]])</f>
        <v>4</v>
      </c>
      <c r="N534" t="str">
        <f>TEXT(Table4[[#This Row],[date/timestamp]], "MMMM")</f>
        <v>April</v>
      </c>
      <c r="O534" t="str">
        <f t="shared" si="44"/>
        <v>Q2</v>
      </c>
    </row>
    <row r="535" spans="1:15" x14ac:dyDescent="0.35">
      <c r="A535" t="s">
        <v>2153</v>
      </c>
      <c r="B535" s="3" t="s">
        <v>6208</v>
      </c>
      <c r="C535" s="3">
        <v>4</v>
      </c>
      <c r="D535" s="8">
        <v>45773.229884259257</v>
      </c>
      <c r="E535" s="4" t="s">
        <v>723</v>
      </c>
      <c r="F535" t="s">
        <v>2154</v>
      </c>
      <c r="G535" t="str">
        <f t="shared" si="40"/>
        <v>Complete</v>
      </c>
      <c r="H535" t="str">
        <f t="shared" si="41"/>
        <v>Valid</v>
      </c>
      <c r="I535" t="str">
        <f t="shared" si="42"/>
        <v>High(4-5)</v>
      </c>
      <c r="J535" t="str">
        <f t="shared" si="43"/>
        <v>AGBPMVK3BRN5S2ZK2LUN6NYHDHJA</v>
      </c>
      <c r="K535" t="str">
        <f>IF(COUNTIF(Data_cleaning!$A:$A, A535)&gt;10, "Power User", IF(COUNTIF(Data_cleaning!$A:$A, A535)&gt;5, "Regular User", IF(COUNTIF(Data_cleaning!$A:$A, A535)&gt;1, "Casual User", "One-Time User")))</f>
        <v>One-Time User</v>
      </c>
      <c r="L535">
        <f>YEAR(Table4[[#This Row],[date/timestamp]])</f>
        <v>2025</v>
      </c>
      <c r="M535">
        <f>MONTH(Table4[[#This Row],[date/timestamp]])</f>
        <v>4</v>
      </c>
      <c r="N535" t="str">
        <f>TEXT(Table4[[#This Row],[date/timestamp]], "MMMM")</f>
        <v>April</v>
      </c>
      <c r="O535" t="str">
        <f t="shared" si="44"/>
        <v>Q2</v>
      </c>
    </row>
    <row r="536" spans="1:15" x14ac:dyDescent="0.35">
      <c r="A536" t="s">
        <v>2157</v>
      </c>
      <c r="B536" s="5" t="s">
        <v>6209</v>
      </c>
      <c r="C536" s="5">
        <v>5</v>
      </c>
      <c r="D536" s="9">
        <v>45773.480497685188</v>
      </c>
      <c r="E536" s="6" t="s">
        <v>2160</v>
      </c>
      <c r="F536" t="s">
        <v>2158</v>
      </c>
      <c r="G536" t="str">
        <f t="shared" si="40"/>
        <v>Complete</v>
      </c>
      <c r="H536" t="str">
        <f t="shared" si="41"/>
        <v>Valid</v>
      </c>
      <c r="I536" t="str">
        <f t="shared" si="42"/>
        <v>High(4-5)</v>
      </c>
      <c r="J536" t="str">
        <f t="shared" si="43"/>
        <v>AEZW7ERATYYQXT2VPEC3247CMHBA</v>
      </c>
      <c r="K536" t="str">
        <f>IF(COUNTIF(Data_cleaning!$A:$A, A536)&gt;10, "Power User", IF(COUNTIF(Data_cleaning!$A:$A, A536)&gt;5, "Regular User", IF(COUNTIF(Data_cleaning!$A:$A, A536)&gt;1, "Casual User", "One-Time User")))</f>
        <v>One-Time User</v>
      </c>
      <c r="L536">
        <f>YEAR(Table4[[#This Row],[date/timestamp]])</f>
        <v>2025</v>
      </c>
      <c r="M536">
        <f>MONTH(Table4[[#This Row],[date/timestamp]])</f>
        <v>4</v>
      </c>
      <c r="N536" t="str">
        <f>TEXT(Table4[[#This Row],[date/timestamp]], "MMMM")</f>
        <v>April</v>
      </c>
      <c r="O536" t="str">
        <f t="shared" si="44"/>
        <v>Q2</v>
      </c>
    </row>
    <row r="537" spans="1:15" x14ac:dyDescent="0.35">
      <c r="A537" t="s">
        <v>2162</v>
      </c>
      <c r="B537" s="3" t="s">
        <v>6210</v>
      </c>
      <c r="C537" s="3">
        <v>5</v>
      </c>
      <c r="D537" s="8">
        <v>45773.904456018521</v>
      </c>
      <c r="E537" s="4" t="s">
        <v>2160</v>
      </c>
      <c r="F537" t="s">
        <v>2163</v>
      </c>
      <c r="G537" t="str">
        <f t="shared" si="40"/>
        <v>Complete</v>
      </c>
      <c r="H537" t="str">
        <f t="shared" si="41"/>
        <v>Valid</v>
      </c>
      <c r="I537" t="str">
        <f t="shared" si="42"/>
        <v>High(4-5)</v>
      </c>
      <c r="J537" t="str">
        <f t="shared" si="43"/>
        <v>AE6WRLNNYSENK7I3UGTVAZCZJXBQ</v>
      </c>
      <c r="K537" t="str">
        <f>IF(COUNTIF(Data_cleaning!$A:$A, A537)&gt;10, "Power User", IF(COUNTIF(Data_cleaning!$A:$A, A537)&gt;5, "Regular User", IF(COUNTIF(Data_cleaning!$A:$A, A537)&gt;1, "Casual User", "One-Time User")))</f>
        <v>One-Time User</v>
      </c>
      <c r="L537">
        <f>YEAR(Table4[[#This Row],[date/timestamp]])</f>
        <v>2025</v>
      </c>
      <c r="M537">
        <f>MONTH(Table4[[#This Row],[date/timestamp]])</f>
        <v>4</v>
      </c>
      <c r="N537" t="str">
        <f>TEXT(Table4[[#This Row],[date/timestamp]], "MMMM")</f>
        <v>April</v>
      </c>
      <c r="O537" t="str">
        <f t="shared" si="44"/>
        <v>Q2</v>
      </c>
    </row>
    <row r="538" spans="1:15" x14ac:dyDescent="0.35">
      <c r="A538" t="s">
        <v>2166</v>
      </c>
      <c r="B538" s="5" t="s">
        <v>6211</v>
      </c>
      <c r="C538" s="5">
        <v>5</v>
      </c>
      <c r="D538" s="9">
        <v>45773.947581018518</v>
      </c>
      <c r="E538" s="6" t="s">
        <v>2160</v>
      </c>
      <c r="F538" t="s">
        <v>2167</v>
      </c>
      <c r="G538" t="str">
        <f t="shared" si="40"/>
        <v>Complete</v>
      </c>
      <c r="H538" t="str">
        <f t="shared" si="41"/>
        <v>Valid</v>
      </c>
      <c r="I538" t="str">
        <f t="shared" si="42"/>
        <v>High(4-5)</v>
      </c>
      <c r="J538" t="str">
        <f t="shared" si="43"/>
        <v>AFJ3TBCLTTQPKL6EYKSLOE3QEHQA</v>
      </c>
      <c r="K538" t="str">
        <f>IF(COUNTIF(Data_cleaning!$A:$A, A538)&gt;10, "Power User", IF(COUNTIF(Data_cleaning!$A:$A, A538)&gt;5, "Regular User", IF(COUNTIF(Data_cleaning!$A:$A, A538)&gt;1, "Casual User", "One-Time User")))</f>
        <v>One-Time User</v>
      </c>
      <c r="L538">
        <f>YEAR(Table4[[#This Row],[date/timestamp]])</f>
        <v>2025</v>
      </c>
      <c r="M538">
        <f>MONTH(Table4[[#This Row],[date/timestamp]])</f>
        <v>4</v>
      </c>
      <c r="N538" t="str">
        <f>TEXT(Table4[[#This Row],[date/timestamp]], "MMMM")</f>
        <v>April</v>
      </c>
      <c r="O538" t="str">
        <f t="shared" si="44"/>
        <v>Q2</v>
      </c>
    </row>
    <row r="539" spans="1:15" x14ac:dyDescent="0.35">
      <c r="A539" t="s">
        <v>2170</v>
      </c>
      <c r="B539" s="3" t="s">
        <v>6212</v>
      </c>
      <c r="C539" s="3">
        <v>5</v>
      </c>
      <c r="D539" s="8">
        <v>45773.969641203701</v>
      </c>
      <c r="E539" s="4" t="s">
        <v>2160</v>
      </c>
      <c r="F539" t="s">
        <v>2171</v>
      </c>
      <c r="G539" t="str">
        <f t="shared" si="40"/>
        <v>Complete</v>
      </c>
      <c r="H539" t="str">
        <f t="shared" si="41"/>
        <v>Valid</v>
      </c>
      <c r="I539" t="str">
        <f t="shared" si="42"/>
        <v>High(4-5)</v>
      </c>
      <c r="J539" t="str">
        <f t="shared" si="43"/>
        <v>AGOYVRAWBBM6M3W42SJGIL5NVQXA</v>
      </c>
      <c r="K539" t="str">
        <f>IF(COUNTIF(Data_cleaning!$A:$A, A539)&gt;10, "Power User", IF(COUNTIF(Data_cleaning!$A:$A, A539)&gt;5, "Regular User", IF(COUNTIF(Data_cleaning!$A:$A, A539)&gt;1, "Casual User", "One-Time User")))</f>
        <v>One-Time User</v>
      </c>
      <c r="L539">
        <f>YEAR(Table4[[#This Row],[date/timestamp]])</f>
        <v>2025</v>
      </c>
      <c r="M539">
        <f>MONTH(Table4[[#This Row],[date/timestamp]])</f>
        <v>4</v>
      </c>
      <c r="N539" t="str">
        <f>TEXT(Table4[[#This Row],[date/timestamp]], "MMMM")</f>
        <v>April</v>
      </c>
      <c r="O539" t="str">
        <f t="shared" si="44"/>
        <v>Q2</v>
      </c>
    </row>
    <row r="540" spans="1:15" x14ac:dyDescent="0.35">
      <c r="A540" t="s">
        <v>2174</v>
      </c>
      <c r="B540" s="5" t="s">
        <v>6213</v>
      </c>
      <c r="C540" s="5">
        <v>4</v>
      </c>
      <c r="D540" s="9">
        <v>45774.179976851854</v>
      </c>
      <c r="E540" s="6" t="s">
        <v>2160</v>
      </c>
      <c r="F540" t="s">
        <v>2175</v>
      </c>
      <c r="G540" t="str">
        <f t="shared" si="40"/>
        <v>Complete</v>
      </c>
      <c r="H540" t="str">
        <f t="shared" si="41"/>
        <v>Valid</v>
      </c>
      <c r="I540" t="str">
        <f t="shared" si="42"/>
        <v>High(4-5)</v>
      </c>
      <c r="J540" t="str">
        <f t="shared" si="43"/>
        <v>AEYPGMTQFEUPCC6DVG4TQY6T5SKA</v>
      </c>
      <c r="K540" t="str">
        <f>IF(COUNTIF(Data_cleaning!$A:$A, A540)&gt;10, "Power User", IF(COUNTIF(Data_cleaning!$A:$A, A540)&gt;5, "Regular User", IF(COUNTIF(Data_cleaning!$A:$A, A540)&gt;1, "Casual User", "One-Time User")))</f>
        <v>One-Time User</v>
      </c>
      <c r="L540">
        <f>YEAR(Table4[[#This Row],[date/timestamp]])</f>
        <v>2025</v>
      </c>
      <c r="M540">
        <f>MONTH(Table4[[#This Row],[date/timestamp]])</f>
        <v>4</v>
      </c>
      <c r="N540" t="str">
        <f>TEXT(Table4[[#This Row],[date/timestamp]], "MMMM")</f>
        <v>April</v>
      </c>
      <c r="O540" t="str">
        <f t="shared" si="44"/>
        <v>Q2</v>
      </c>
    </row>
    <row r="541" spans="1:15" x14ac:dyDescent="0.35">
      <c r="A541" t="s">
        <v>2177</v>
      </c>
      <c r="B541" s="3" t="s">
        <v>6214</v>
      </c>
      <c r="C541" s="3">
        <v>5</v>
      </c>
      <c r="D541" s="8">
        <v>45774.267164351855</v>
      </c>
      <c r="E541" s="4" t="s">
        <v>2160</v>
      </c>
      <c r="F541" t="s">
        <v>2178</v>
      </c>
      <c r="G541" t="str">
        <f t="shared" si="40"/>
        <v>Complete</v>
      </c>
      <c r="H541" t="str">
        <f t="shared" si="41"/>
        <v>Valid</v>
      </c>
      <c r="I541" t="str">
        <f t="shared" si="42"/>
        <v>High(4-5)</v>
      </c>
      <c r="J541" t="str">
        <f t="shared" si="43"/>
        <v>AEAT2JMHLPV6YEE4FF6JL73A52KQ</v>
      </c>
      <c r="K541" t="str">
        <f>IF(COUNTIF(Data_cleaning!$A:$A, A541)&gt;10, "Power User", IF(COUNTIF(Data_cleaning!$A:$A, A541)&gt;5, "Regular User", IF(COUNTIF(Data_cleaning!$A:$A, A541)&gt;1, "Casual User", "One-Time User")))</f>
        <v>One-Time User</v>
      </c>
      <c r="L541">
        <f>YEAR(Table4[[#This Row],[date/timestamp]])</f>
        <v>2025</v>
      </c>
      <c r="M541">
        <f>MONTH(Table4[[#This Row],[date/timestamp]])</f>
        <v>4</v>
      </c>
      <c r="N541" t="str">
        <f>TEXT(Table4[[#This Row],[date/timestamp]], "MMMM")</f>
        <v>April</v>
      </c>
      <c r="O541" t="str">
        <f t="shared" si="44"/>
        <v>Q2</v>
      </c>
    </row>
    <row r="542" spans="1:15" x14ac:dyDescent="0.35">
      <c r="A542" t="s">
        <v>2180</v>
      </c>
      <c r="B542" s="5" t="s">
        <v>6215</v>
      </c>
      <c r="C542" s="5">
        <v>5</v>
      </c>
      <c r="D542" s="9">
        <v>45774.301087962966</v>
      </c>
      <c r="E542" s="6" t="s">
        <v>2160</v>
      </c>
      <c r="F542" t="s">
        <v>2181</v>
      </c>
      <c r="G542" t="str">
        <f t="shared" si="40"/>
        <v>Complete</v>
      </c>
      <c r="H542" t="str">
        <f t="shared" si="41"/>
        <v>Valid</v>
      </c>
      <c r="I542" t="str">
        <f t="shared" si="42"/>
        <v>High(4-5)</v>
      </c>
      <c r="J542" t="str">
        <f t="shared" si="43"/>
        <v>AHPP2BPB3VZBF2NK6P2RRHEXVNVA</v>
      </c>
      <c r="K542" t="str">
        <f>IF(COUNTIF(Data_cleaning!$A:$A, A542)&gt;10, "Power User", IF(COUNTIF(Data_cleaning!$A:$A, A542)&gt;5, "Regular User", IF(COUNTIF(Data_cleaning!$A:$A, A542)&gt;1, "Casual User", "One-Time User")))</f>
        <v>One-Time User</v>
      </c>
      <c r="L542">
        <f>YEAR(Table4[[#This Row],[date/timestamp]])</f>
        <v>2025</v>
      </c>
      <c r="M542">
        <f>MONTH(Table4[[#This Row],[date/timestamp]])</f>
        <v>4</v>
      </c>
      <c r="N542" t="str">
        <f>TEXT(Table4[[#This Row],[date/timestamp]], "MMMM")</f>
        <v>April</v>
      </c>
      <c r="O542" t="str">
        <f t="shared" si="44"/>
        <v>Q2</v>
      </c>
    </row>
    <row r="543" spans="1:15" x14ac:dyDescent="0.35">
      <c r="A543" t="s">
        <v>2184</v>
      </c>
      <c r="B543" s="3" t="s">
        <v>6216</v>
      </c>
      <c r="C543" s="3">
        <v>5</v>
      </c>
      <c r="D543" s="8">
        <v>45774.507303240738</v>
      </c>
      <c r="E543" s="4" t="s">
        <v>2160</v>
      </c>
      <c r="F543" t="s">
        <v>2185</v>
      </c>
      <c r="G543" t="str">
        <f t="shared" si="40"/>
        <v>Complete</v>
      </c>
      <c r="H543" t="str">
        <f t="shared" si="41"/>
        <v>Valid</v>
      </c>
      <c r="I543" t="str">
        <f t="shared" si="42"/>
        <v>High(4-5)</v>
      </c>
      <c r="J543" t="str">
        <f t="shared" si="43"/>
        <v>AFFX2VFZSTDW3EOGYITHEB27X2BA</v>
      </c>
      <c r="K543" t="str">
        <f>IF(COUNTIF(Data_cleaning!$A:$A, A543)&gt;10, "Power User", IF(COUNTIF(Data_cleaning!$A:$A, A543)&gt;5, "Regular User", IF(COUNTIF(Data_cleaning!$A:$A, A543)&gt;1, "Casual User", "One-Time User")))</f>
        <v>One-Time User</v>
      </c>
      <c r="L543">
        <f>YEAR(Table4[[#This Row],[date/timestamp]])</f>
        <v>2025</v>
      </c>
      <c r="M543">
        <f>MONTH(Table4[[#This Row],[date/timestamp]])</f>
        <v>4</v>
      </c>
      <c r="N543" t="str">
        <f>TEXT(Table4[[#This Row],[date/timestamp]], "MMMM")</f>
        <v>April</v>
      </c>
      <c r="O543" t="str">
        <f t="shared" si="44"/>
        <v>Q2</v>
      </c>
    </row>
    <row r="544" spans="1:15" x14ac:dyDescent="0.35">
      <c r="A544" t="s">
        <v>2188</v>
      </c>
      <c r="B544" s="5" t="s">
        <v>6217</v>
      </c>
      <c r="C544" s="5">
        <v>5</v>
      </c>
      <c r="D544" s="9">
        <v>45774.633599537039</v>
      </c>
      <c r="E544" s="6" t="s">
        <v>2160</v>
      </c>
      <c r="F544" t="s">
        <v>2189</v>
      </c>
      <c r="G544" t="str">
        <f t="shared" si="40"/>
        <v>Complete</v>
      </c>
      <c r="H544" t="str">
        <f t="shared" si="41"/>
        <v>Valid</v>
      </c>
      <c r="I544" t="str">
        <f t="shared" si="42"/>
        <v>High(4-5)</v>
      </c>
      <c r="J544" t="str">
        <f t="shared" si="43"/>
        <v>AHPDYW53CVMAPI5XML5RLUV65QQQ</v>
      </c>
      <c r="K544" t="str">
        <f>IF(COUNTIF(Data_cleaning!$A:$A, A544)&gt;10, "Power User", IF(COUNTIF(Data_cleaning!$A:$A, A544)&gt;5, "Regular User", IF(COUNTIF(Data_cleaning!$A:$A, A544)&gt;1, "Casual User", "One-Time User")))</f>
        <v>One-Time User</v>
      </c>
      <c r="L544">
        <f>YEAR(Table4[[#This Row],[date/timestamp]])</f>
        <v>2025</v>
      </c>
      <c r="M544">
        <f>MONTH(Table4[[#This Row],[date/timestamp]])</f>
        <v>4</v>
      </c>
      <c r="N544" t="str">
        <f>TEXT(Table4[[#This Row],[date/timestamp]], "MMMM")</f>
        <v>April</v>
      </c>
      <c r="O544" t="str">
        <f t="shared" si="44"/>
        <v>Q2</v>
      </c>
    </row>
    <row r="545" spans="1:15" x14ac:dyDescent="0.35">
      <c r="A545" t="s">
        <v>2192</v>
      </c>
      <c r="B545" s="3" t="s">
        <v>6218</v>
      </c>
      <c r="C545" s="3">
        <v>5</v>
      </c>
      <c r="D545" s="8">
        <v>45774.877337962964</v>
      </c>
      <c r="E545" s="4" t="s">
        <v>2160</v>
      </c>
      <c r="F545" t="s">
        <v>2193</v>
      </c>
      <c r="G545" t="str">
        <f t="shared" si="40"/>
        <v>Complete</v>
      </c>
      <c r="H545" t="str">
        <f t="shared" si="41"/>
        <v>Valid</v>
      </c>
      <c r="I545" t="str">
        <f t="shared" si="42"/>
        <v>High(4-5)</v>
      </c>
      <c r="J545" t="str">
        <f t="shared" si="43"/>
        <v>AGPHBZ4F7KPT7SMYEOHXLBG3C34Q</v>
      </c>
      <c r="K545" t="str">
        <f>IF(COUNTIF(Data_cleaning!$A:$A, A545)&gt;10, "Power User", IF(COUNTIF(Data_cleaning!$A:$A, A545)&gt;5, "Regular User", IF(COUNTIF(Data_cleaning!$A:$A, A545)&gt;1, "Casual User", "One-Time User")))</f>
        <v>One-Time User</v>
      </c>
      <c r="L545">
        <f>YEAR(Table4[[#This Row],[date/timestamp]])</f>
        <v>2025</v>
      </c>
      <c r="M545">
        <f>MONTH(Table4[[#This Row],[date/timestamp]])</f>
        <v>4</v>
      </c>
      <c r="N545" t="str">
        <f>TEXT(Table4[[#This Row],[date/timestamp]], "MMMM")</f>
        <v>April</v>
      </c>
      <c r="O545" t="str">
        <f t="shared" si="44"/>
        <v>Q2</v>
      </c>
    </row>
    <row r="546" spans="1:15" x14ac:dyDescent="0.35">
      <c r="A546" t="s">
        <v>2196</v>
      </c>
      <c r="B546" s="5" t="s">
        <v>6219</v>
      </c>
      <c r="C546" s="5">
        <v>5</v>
      </c>
      <c r="D546" s="9">
        <v>45775.123090277775</v>
      </c>
      <c r="E546" s="6" t="s">
        <v>2160</v>
      </c>
      <c r="F546" t="s">
        <v>568</v>
      </c>
      <c r="G546" t="str">
        <f t="shared" si="40"/>
        <v>Complete</v>
      </c>
      <c r="H546" t="str">
        <f t="shared" si="41"/>
        <v>Valid</v>
      </c>
      <c r="I546" t="str">
        <f t="shared" si="42"/>
        <v>High(4-5)</v>
      </c>
      <c r="J546" t="str">
        <f t="shared" si="43"/>
        <v>AGJRMVCRE2ERPXSDNGFDBN4CADYA</v>
      </c>
      <c r="K546" t="str">
        <f>IF(COUNTIF(Data_cleaning!$A:$A, A546)&gt;10, "Power User", IF(COUNTIF(Data_cleaning!$A:$A, A546)&gt;5, "Regular User", IF(COUNTIF(Data_cleaning!$A:$A, A546)&gt;1, "Casual User", "One-Time User")))</f>
        <v>One-Time User</v>
      </c>
      <c r="L546">
        <f>YEAR(Table4[[#This Row],[date/timestamp]])</f>
        <v>2025</v>
      </c>
      <c r="M546">
        <f>MONTH(Table4[[#This Row],[date/timestamp]])</f>
        <v>4</v>
      </c>
      <c r="N546" t="str">
        <f>TEXT(Table4[[#This Row],[date/timestamp]], "MMMM")</f>
        <v>April</v>
      </c>
      <c r="O546" t="str">
        <f t="shared" si="44"/>
        <v>Q2</v>
      </c>
    </row>
    <row r="547" spans="1:15" x14ac:dyDescent="0.35">
      <c r="A547" t="s">
        <v>2199</v>
      </c>
      <c r="B547" s="3" t="s">
        <v>6220</v>
      </c>
      <c r="C547" s="3">
        <v>5</v>
      </c>
      <c r="D547" s="8">
        <v>45775.332418981481</v>
      </c>
      <c r="E547" s="4" t="s">
        <v>2160</v>
      </c>
      <c r="F547" t="s">
        <v>47</v>
      </c>
      <c r="G547" t="str">
        <f t="shared" si="40"/>
        <v>Complete</v>
      </c>
      <c r="H547" t="str">
        <f t="shared" si="41"/>
        <v>Valid</v>
      </c>
      <c r="I547" t="str">
        <f t="shared" si="42"/>
        <v>High(4-5)</v>
      </c>
      <c r="J547" t="str">
        <f t="shared" si="43"/>
        <v>AE7ZMPBTQ77LVU44WRVCZBJZYBUQ</v>
      </c>
      <c r="K547" t="str">
        <f>IF(COUNTIF(Data_cleaning!$A:$A, A547)&gt;10, "Power User", IF(COUNTIF(Data_cleaning!$A:$A, A547)&gt;5, "Regular User", IF(COUNTIF(Data_cleaning!$A:$A, A547)&gt;1, "Casual User", "One-Time User")))</f>
        <v>One-Time User</v>
      </c>
      <c r="L547">
        <f>YEAR(Table4[[#This Row],[date/timestamp]])</f>
        <v>2025</v>
      </c>
      <c r="M547">
        <f>MONTH(Table4[[#This Row],[date/timestamp]])</f>
        <v>4</v>
      </c>
      <c r="N547" t="str">
        <f>TEXT(Table4[[#This Row],[date/timestamp]], "MMMM")</f>
        <v>April</v>
      </c>
      <c r="O547" t="str">
        <f t="shared" si="44"/>
        <v>Q2</v>
      </c>
    </row>
    <row r="548" spans="1:15" x14ac:dyDescent="0.35">
      <c r="A548" t="s">
        <v>2201</v>
      </c>
      <c r="B548" s="5" t="s">
        <v>6221</v>
      </c>
      <c r="C548" s="5">
        <v>5</v>
      </c>
      <c r="D548" s="9">
        <v>45775.389085648145</v>
      </c>
      <c r="E548" s="6" t="s">
        <v>2160</v>
      </c>
      <c r="F548" t="s">
        <v>2202</v>
      </c>
      <c r="G548" t="str">
        <f t="shared" si="40"/>
        <v>Complete</v>
      </c>
      <c r="H548" t="str">
        <f t="shared" si="41"/>
        <v>Valid</v>
      </c>
      <c r="I548" t="str">
        <f t="shared" si="42"/>
        <v>High(4-5)</v>
      </c>
      <c r="J548" t="str">
        <f t="shared" si="43"/>
        <v>AGTAPEOZSPJIPC57YS3FWS5JBC2A</v>
      </c>
      <c r="K548" t="str">
        <f>IF(COUNTIF(Data_cleaning!$A:$A, A548)&gt;10, "Power User", IF(COUNTIF(Data_cleaning!$A:$A, A548)&gt;5, "Regular User", IF(COUNTIF(Data_cleaning!$A:$A, A548)&gt;1, "Casual User", "One-Time User")))</f>
        <v>One-Time User</v>
      </c>
      <c r="L548">
        <f>YEAR(Table4[[#This Row],[date/timestamp]])</f>
        <v>2025</v>
      </c>
      <c r="M548">
        <f>MONTH(Table4[[#This Row],[date/timestamp]])</f>
        <v>4</v>
      </c>
      <c r="N548" t="str">
        <f>TEXT(Table4[[#This Row],[date/timestamp]], "MMMM")</f>
        <v>April</v>
      </c>
      <c r="O548" t="str">
        <f t="shared" si="44"/>
        <v>Q2</v>
      </c>
    </row>
    <row r="549" spans="1:15" x14ac:dyDescent="0.35">
      <c r="A549" t="s">
        <v>2205</v>
      </c>
      <c r="B549" s="3" t="s">
        <v>6222</v>
      </c>
      <c r="C549" s="3">
        <v>5</v>
      </c>
      <c r="D549" s="8">
        <v>45775.485995370371</v>
      </c>
      <c r="E549" s="4" t="s">
        <v>2160</v>
      </c>
      <c r="F549" t="s">
        <v>430</v>
      </c>
      <c r="G549" t="str">
        <f t="shared" si="40"/>
        <v>Complete</v>
      </c>
      <c r="H549" t="str">
        <f t="shared" si="41"/>
        <v>Valid</v>
      </c>
      <c r="I549" t="str">
        <f t="shared" si="42"/>
        <v>High(4-5)</v>
      </c>
      <c r="J549" t="str">
        <f t="shared" si="43"/>
        <v>AETSVU2ERM4XML2NH7SRQZW35YEA</v>
      </c>
      <c r="K549" t="str">
        <f>IF(COUNTIF(Data_cleaning!$A:$A, A549)&gt;10, "Power User", IF(COUNTIF(Data_cleaning!$A:$A, A549)&gt;5, "Regular User", IF(COUNTIF(Data_cleaning!$A:$A, A549)&gt;1, "Casual User", "One-Time User")))</f>
        <v>One-Time User</v>
      </c>
      <c r="L549">
        <f>YEAR(Table4[[#This Row],[date/timestamp]])</f>
        <v>2025</v>
      </c>
      <c r="M549">
        <f>MONTH(Table4[[#This Row],[date/timestamp]])</f>
        <v>4</v>
      </c>
      <c r="N549" t="str">
        <f>TEXT(Table4[[#This Row],[date/timestamp]], "MMMM")</f>
        <v>April</v>
      </c>
      <c r="O549" t="str">
        <f t="shared" si="44"/>
        <v>Q2</v>
      </c>
    </row>
    <row r="550" spans="1:15" x14ac:dyDescent="0.35">
      <c r="A550" t="s">
        <v>2208</v>
      </c>
      <c r="B550" s="5" t="s">
        <v>6223</v>
      </c>
      <c r="C550" s="5">
        <v>5</v>
      </c>
      <c r="D550" s="9">
        <v>45775.99800925926</v>
      </c>
      <c r="E550" s="6" t="s">
        <v>2160</v>
      </c>
      <c r="F550" t="s">
        <v>2209</v>
      </c>
      <c r="G550" t="str">
        <f t="shared" si="40"/>
        <v>Complete</v>
      </c>
      <c r="H550" t="str">
        <f t="shared" si="41"/>
        <v>Valid</v>
      </c>
      <c r="I550" t="str">
        <f t="shared" si="42"/>
        <v>High(4-5)</v>
      </c>
      <c r="J550" t="str">
        <f t="shared" si="43"/>
        <v>AHJ24K3KIQJ2A5IVTSSWR3R6W2LA</v>
      </c>
      <c r="K550" t="str">
        <f>IF(COUNTIF(Data_cleaning!$A:$A, A550)&gt;10, "Power User", IF(COUNTIF(Data_cleaning!$A:$A, A550)&gt;5, "Regular User", IF(COUNTIF(Data_cleaning!$A:$A, A550)&gt;1, "Casual User", "One-Time User")))</f>
        <v>One-Time User</v>
      </c>
      <c r="L550">
        <f>YEAR(Table4[[#This Row],[date/timestamp]])</f>
        <v>2025</v>
      </c>
      <c r="M550">
        <f>MONTH(Table4[[#This Row],[date/timestamp]])</f>
        <v>4</v>
      </c>
      <c r="N550" t="str">
        <f>TEXT(Table4[[#This Row],[date/timestamp]], "MMMM")</f>
        <v>April</v>
      </c>
      <c r="O550" t="str">
        <f t="shared" si="44"/>
        <v>Q2</v>
      </c>
    </row>
    <row r="551" spans="1:15" x14ac:dyDescent="0.35">
      <c r="A551" t="s">
        <v>2212</v>
      </c>
      <c r="B551" s="3" t="s">
        <v>6224</v>
      </c>
      <c r="C551" s="3">
        <v>5</v>
      </c>
      <c r="D551" s="8">
        <v>45776.013321759259</v>
      </c>
      <c r="E551" s="4" t="s">
        <v>2160</v>
      </c>
      <c r="F551" t="s">
        <v>2213</v>
      </c>
      <c r="G551" t="str">
        <f t="shared" si="40"/>
        <v>Complete</v>
      </c>
      <c r="H551" t="str">
        <f t="shared" si="41"/>
        <v>Valid</v>
      </c>
      <c r="I551" t="str">
        <f t="shared" si="42"/>
        <v>High(4-5)</v>
      </c>
      <c r="J551" t="str">
        <f t="shared" si="43"/>
        <v>AEC3M5DSDUZKV7K6L77HVZGYNMXA</v>
      </c>
      <c r="K551" t="str">
        <f>IF(COUNTIF(Data_cleaning!$A:$A, A551)&gt;10, "Power User", IF(COUNTIF(Data_cleaning!$A:$A, A551)&gt;5, "Regular User", IF(COUNTIF(Data_cleaning!$A:$A, A551)&gt;1, "Casual User", "One-Time User")))</f>
        <v>One-Time User</v>
      </c>
      <c r="L551">
        <f>YEAR(Table4[[#This Row],[date/timestamp]])</f>
        <v>2025</v>
      </c>
      <c r="M551">
        <f>MONTH(Table4[[#This Row],[date/timestamp]])</f>
        <v>4</v>
      </c>
      <c r="N551" t="str">
        <f>TEXT(Table4[[#This Row],[date/timestamp]], "MMMM")</f>
        <v>April</v>
      </c>
      <c r="O551" t="str">
        <f t="shared" si="44"/>
        <v>Q2</v>
      </c>
    </row>
    <row r="552" spans="1:15" x14ac:dyDescent="0.35">
      <c r="A552" t="s">
        <v>2216</v>
      </c>
      <c r="B552" s="5" t="s">
        <v>6225</v>
      </c>
      <c r="C552" s="5">
        <v>5</v>
      </c>
      <c r="D552" s="9">
        <v>45776.097303240742</v>
      </c>
      <c r="E552" s="6" t="s">
        <v>2160</v>
      </c>
      <c r="F552" t="s">
        <v>2217</v>
      </c>
      <c r="G552" t="str">
        <f t="shared" si="40"/>
        <v>Complete</v>
      </c>
      <c r="H552" t="str">
        <f t="shared" si="41"/>
        <v>Valid</v>
      </c>
      <c r="I552" t="str">
        <f t="shared" si="42"/>
        <v>High(4-5)</v>
      </c>
      <c r="J552" t="str">
        <f t="shared" si="43"/>
        <v>AH7GAPRKWFJAUF5QJE2F5Y4I552Q</v>
      </c>
      <c r="K552" t="str">
        <f>IF(COUNTIF(Data_cleaning!$A:$A, A552)&gt;10, "Power User", IF(COUNTIF(Data_cleaning!$A:$A, A552)&gt;5, "Regular User", IF(COUNTIF(Data_cleaning!$A:$A, A552)&gt;1, "Casual User", "One-Time User")))</f>
        <v>One-Time User</v>
      </c>
      <c r="L552">
        <f>YEAR(Table4[[#This Row],[date/timestamp]])</f>
        <v>2025</v>
      </c>
      <c r="M552">
        <f>MONTH(Table4[[#This Row],[date/timestamp]])</f>
        <v>4</v>
      </c>
      <c r="N552" t="str">
        <f>TEXT(Table4[[#This Row],[date/timestamp]], "MMMM")</f>
        <v>April</v>
      </c>
      <c r="O552" t="str">
        <f t="shared" si="44"/>
        <v>Q2</v>
      </c>
    </row>
    <row r="553" spans="1:15" x14ac:dyDescent="0.35">
      <c r="A553" t="s">
        <v>2220</v>
      </c>
      <c r="B553" s="3" t="s">
        <v>6226</v>
      </c>
      <c r="C553" s="3">
        <v>4</v>
      </c>
      <c r="D553" s="8">
        <v>45776.524375000001</v>
      </c>
      <c r="E553" s="4" t="s">
        <v>2160</v>
      </c>
      <c r="F553" t="s">
        <v>2221</v>
      </c>
      <c r="G553" t="str">
        <f t="shared" si="40"/>
        <v>Complete</v>
      </c>
      <c r="H553" t="str">
        <f t="shared" si="41"/>
        <v>Valid</v>
      </c>
      <c r="I553" t="str">
        <f t="shared" si="42"/>
        <v>High(4-5)</v>
      </c>
      <c r="J553" t="str">
        <f t="shared" si="43"/>
        <v>AEFTNYLTI4W2FNHR7FGSD3XQJDIQ</v>
      </c>
      <c r="K553" t="str">
        <f>IF(COUNTIF(Data_cleaning!$A:$A, A553)&gt;10, "Power User", IF(COUNTIF(Data_cleaning!$A:$A, A553)&gt;5, "Regular User", IF(COUNTIF(Data_cleaning!$A:$A, A553)&gt;1, "Casual User", "One-Time User")))</f>
        <v>One-Time User</v>
      </c>
      <c r="L553">
        <f>YEAR(Table4[[#This Row],[date/timestamp]])</f>
        <v>2025</v>
      </c>
      <c r="M553">
        <f>MONTH(Table4[[#This Row],[date/timestamp]])</f>
        <v>4</v>
      </c>
      <c r="N553" t="str">
        <f>TEXT(Table4[[#This Row],[date/timestamp]], "MMMM")</f>
        <v>April</v>
      </c>
      <c r="O553" t="str">
        <f t="shared" si="44"/>
        <v>Q2</v>
      </c>
    </row>
    <row r="554" spans="1:15" x14ac:dyDescent="0.35">
      <c r="A554" t="s">
        <v>2224</v>
      </c>
      <c r="B554" s="5" t="s">
        <v>6227</v>
      </c>
      <c r="C554" s="5">
        <v>5</v>
      </c>
      <c r="D554" s="9">
        <v>45776.597916666666</v>
      </c>
      <c r="E554" s="6" t="s">
        <v>2160</v>
      </c>
      <c r="F554" t="s">
        <v>2225</v>
      </c>
      <c r="G554" t="str">
        <f t="shared" si="40"/>
        <v>Complete</v>
      </c>
      <c r="H554" t="str">
        <f t="shared" si="41"/>
        <v>Valid</v>
      </c>
      <c r="I554" t="str">
        <f t="shared" si="42"/>
        <v>High(4-5)</v>
      </c>
      <c r="J554" t="str">
        <f t="shared" si="43"/>
        <v>AEY3WTCMJF3KKI6PWVNECJNGQCDQ</v>
      </c>
      <c r="K554" t="str">
        <f>IF(COUNTIF(Data_cleaning!$A:$A, A554)&gt;10, "Power User", IF(COUNTIF(Data_cleaning!$A:$A, A554)&gt;5, "Regular User", IF(COUNTIF(Data_cleaning!$A:$A, A554)&gt;1, "Casual User", "One-Time User")))</f>
        <v>One-Time User</v>
      </c>
      <c r="L554">
        <f>YEAR(Table4[[#This Row],[date/timestamp]])</f>
        <v>2025</v>
      </c>
      <c r="M554">
        <f>MONTH(Table4[[#This Row],[date/timestamp]])</f>
        <v>4</v>
      </c>
      <c r="N554" t="str">
        <f>TEXT(Table4[[#This Row],[date/timestamp]], "MMMM")</f>
        <v>April</v>
      </c>
      <c r="O554" t="str">
        <f t="shared" si="44"/>
        <v>Q2</v>
      </c>
    </row>
    <row r="555" spans="1:15" x14ac:dyDescent="0.35">
      <c r="A555" t="s">
        <v>2228</v>
      </c>
      <c r="B555" s="3" t="s">
        <v>6228</v>
      </c>
      <c r="C555" s="3">
        <v>5</v>
      </c>
      <c r="D555" s="8">
        <v>45776.918622685182</v>
      </c>
      <c r="E555" s="4" t="s">
        <v>2160</v>
      </c>
      <c r="F555" t="s">
        <v>1802</v>
      </c>
      <c r="G555" t="str">
        <f t="shared" si="40"/>
        <v>Complete</v>
      </c>
      <c r="H555" t="str">
        <f t="shared" si="41"/>
        <v>Valid</v>
      </c>
      <c r="I555" t="str">
        <f t="shared" si="42"/>
        <v>High(4-5)</v>
      </c>
      <c r="J555" t="str">
        <f t="shared" si="43"/>
        <v>AHDLSVI22GDFUN6XQ37FZO5FT55A</v>
      </c>
      <c r="K555" t="str">
        <f>IF(COUNTIF(Data_cleaning!$A:$A, A555)&gt;10, "Power User", IF(COUNTIF(Data_cleaning!$A:$A, A555)&gt;5, "Regular User", IF(COUNTIF(Data_cleaning!$A:$A, A555)&gt;1, "Casual User", "One-Time User")))</f>
        <v>One-Time User</v>
      </c>
      <c r="L555">
        <f>YEAR(Table4[[#This Row],[date/timestamp]])</f>
        <v>2025</v>
      </c>
      <c r="M555">
        <f>MONTH(Table4[[#This Row],[date/timestamp]])</f>
        <v>4</v>
      </c>
      <c r="N555" t="str">
        <f>TEXT(Table4[[#This Row],[date/timestamp]], "MMMM")</f>
        <v>April</v>
      </c>
      <c r="O555" t="str">
        <f t="shared" si="44"/>
        <v>Q2</v>
      </c>
    </row>
    <row r="556" spans="1:15" x14ac:dyDescent="0.35">
      <c r="A556" t="s">
        <v>2231</v>
      </c>
      <c r="B556" s="5" t="s">
        <v>6229</v>
      </c>
      <c r="C556" s="5">
        <v>5</v>
      </c>
      <c r="D556" s="9">
        <v>45777.080555555556</v>
      </c>
      <c r="E556" s="6" t="s">
        <v>2160</v>
      </c>
      <c r="F556" t="s">
        <v>2232</v>
      </c>
      <c r="G556" t="str">
        <f t="shared" si="40"/>
        <v>Complete</v>
      </c>
      <c r="H556" t="str">
        <f t="shared" si="41"/>
        <v>Valid</v>
      </c>
      <c r="I556" t="str">
        <f t="shared" si="42"/>
        <v>High(4-5)</v>
      </c>
      <c r="J556" t="str">
        <f t="shared" si="43"/>
        <v>AFL4YE5FCEZ6CDJFS23PSRQXGFTQ</v>
      </c>
      <c r="K556" t="str">
        <f>IF(COUNTIF(Data_cleaning!$A:$A, A556)&gt;10, "Power User", IF(COUNTIF(Data_cleaning!$A:$A, A556)&gt;5, "Regular User", IF(COUNTIF(Data_cleaning!$A:$A, A556)&gt;1, "Casual User", "One-Time User")))</f>
        <v>One-Time User</v>
      </c>
      <c r="L556">
        <f>YEAR(Table4[[#This Row],[date/timestamp]])</f>
        <v>2025</v>
      </c>
      <c r="M556">
        <f>MONTH(Table4[[#This Row],[date/timestamp]])</f>
        <v>4</v>
      </c>
      <c r="N556" t="str">
        <f>TEXT(Table4[[#This Row],[date/timestamp]], "MMMM")</f>
        <v>April</v>
      </c>
      <c r="O556" t="str">
        <f t="shared" si="44"/>
        <v>Q2</v>
      </c>
    </row>
    <row r="557" spans="1:15" x14ac:dyDescent="0.35">
      <c r="A557" t="s">
        <v>2235</v>
      </c>
      <c r="B557" s="3" t="s">
        <v>6230</v>
      </c>
      <c r="C557" s="3">
        <v>5</v>
      </c>
      <c r="D557" s="8">
        <v>45777.426631944443</v>
      </c>
      <c r="E557" s="4" t="s">
        <v>2160</v>
      </c>
      <c r="F557" t="s">
        <v>2236</v>
      </c>
      <c r="G557" t="str">
        <f t="shared" si="40"/>
        <v>Complete</v>
      </c>
      <c r="H557" t="str">
        <f t="shared" si="41"/>
        <v>Valid</v>
      </c>
      <c r="I557" t="str">
        <f t="shared" si="42"/>
        <v>High(4-5)</v>
      </c>
      <c r="J557" t="str">
        <f t="shared" si="43"/>
        <v>AEKY6UTC6HDTGSRQUC5HJFIUSLSA</v>
      </c>
      <c r="K557" t="str">
        <f>IF(COUNTIF(Data_cleaning!$A:$A, A557)&gt;10, "Power User", IF(COUNTIF(Data_cleaning!$A:$A, A557)&gt;5, "Regular User", IF(COUNTIF(Data_cleaning!$A:$A, A557)&gt;1, "Casual User", "One-Time User")))</f>
        <v>One-Time User</v>
      </c>
      <c r="L557">
        <f>YEAR(Table4[[#This Row],[date/timestamp]])</f>
        <v>2025</v>
      </c>
      <c r="M557">
        <f>MONTH(Table4[[#This Row],[date/timestamp]])</f>
        <v>4</v>
      </c>
      <c r="N557" t="str">
        <f>TEXT(Table4[[#This Row],[date/timestamp]], "MMMM")</f>
        <v>April</v>
      </c>
      <c r="O557" t="str">
        <f t="shared" si="44"/>
        <v>Q2</v>
      </c>
    </row>
    <row r="558" spans="1:15" x14ac:dyDescent="0.35">
      <c r="A558" t="s">
        <v>2239</v>
      </c>
      <c r="B558" s="5" t="s">
        <v>6231</v>
      </c>
      <c r="C558" s="5">
        <v>5</v>
      </c>
      <c r="D558" s="9">
        <v>45777.464571759258</v>
      </c>
      <c r="E558" s="6" t="s">
        <v>2160</v>
      </c>
      <c r="F558" t="s">
        <v>2240</v>
      </c>
      <c r="G558" t="str">
        <f t="shared" si="40"/>
        <v>Complete</v>
      </c>
      <c r="H558" t="str">
        <f t="shared" si="41"/>
        <v>Valid</v>
      </c>
      <c r="I558" t="str">
        <f t="shared" si="42"/>
        <v>High(4-5)</v>
      </c>
      <c r="J558" t="str">
        <f t="shared" si="43"/>
        <v>AFNZVFG4QXRCP2V6FDN5U7UU6M5Q</v>
      </c>
      <c r="K558" t="str">
        <f>IF(COUNTIF(Data_cleaning!$A:$A, A558)&gt;10, "Power User", IF(COUNTIF(Data_cleaning!$A:$A, A558)&gt;5, "Regular User", IF(COUNTIF(Data_cleaning!$A:$A, A558)&gt;1, "Casual User", "One-Time User")))</f>
        <v>One-Time User</v>
      </c>
      <c r="L558">
        <f>YEAR(Table4[[#This Row],[date/timestamp]])</f>
        <v>2025</v>
      </c>
      <c r="M558">
        <f>MONTH(Table4[[#This Row],[date/timestamp]])</f>
        <v>4</v>
      </c>
      <c r="N558" t="str">
        <f>TEXT(Table4[[#This Row],[date/timestamp]], "MMMM")</f>
        <v>April</v>
      </c>
      <c r="O558" t="str">
        <f t="shared" si="44"/>
        <v>Q2</v>
      </c>
    </row>
    <row r="559" spans="1:15" x14ac:dyDescent="0.35">
      <c r="A559" t="s">
        <v>2243</v>
      </c>
      <c r="B559" s="3" t="s">
        <v>6232</v>
      </c>
      <c r="C559" s="3">
        <v>5</v>
      </c>
      <c r="D559" s="8">
        <v>45777.71565972222</v>
      </c>
      <c r="E559" s="4" t="s">
        <v>2160</v>
      </c>
      <c r="F559" t="s">
        <v>2244</v>
      </c>
      <c r="G559" t="str">
        <f t="shared" si="40"/>
        <v>Complete</v>
      </c>
      <c r="H559" t="str">
        <f t="shared" si="41"/>
        <v>Valid</v>
      </c>
      <c r="I559" t="str">
        <f t="shared" si="42"/>
        <v>High(4-5)</v>
      </c>
      <c r="J559" t="str">
        <f t="shared" si="43"/>
        <v>AH4MRI6EUYRQY2OV4P3C6CDLK2MA</v>
      </c>
      <c r="K559" t="str">
        <f>IF(COUNTIF(Data_cleaning!$A:$A, A559)&gt;10, "Power User", IF(COUNTIF(Data_cleaning!$A:$A, A559)&gt;5, "Regular User", IF(COUNTIF(Data_cleaning!$A:$A, A559)&gt;1, "Casual User", "One-Time User")))</f>
        <v>One-Time User</v>
      </c>
      <c r="L559">
        <f>YEAR(Table4[[#This Row],[date/timestamp]])</f>
        <v>2025</v>
      </c>
      <c r="M559">
        <f>MONTH(Table4[[#This Row],[date/timestamp]])</f>
        <v>4</v>
      </c>
      <c r="N559" t="str">
        <f>TEXT(Table4[[#This Row],[date/timestamp]], "MMMM")</f>
        <v>April</v>
      </c>
      <c r="O559" t="str">
        <f t="shared" si="44"/>
        <v>Q2</v>
      </c>
    </row>
    <row r="560" spans="1:15" x14ac:dyDescent="0.35">
      <c r="A560" t="s">
        <v>2247</v>
      </c>
      <c r="B560" s="5" t="s">
        <v>6233</v>
      </c>
      <c r="C560" s="5">
        <v>4</v>
      </c>
      <c r="D560" s="9">
        <v>45777.977627314816</v>
      </c>
      <c r="E560" s="6" t="s">
        <v>2160</v>
      </c>
      <c r="F560" t="s">
        <v>2248</v>
      </c>
      <c r="G560" t="str">
        <f t="shared" si="40"/>
        <v>Complete</v>
      </c>
      <c r="H560" t="str">
        <f t="shared" si="41"/>
        <v>Valid</v>
      </c>
      <c r="I560" t="str">
        <f t="shared" si="42"/>
        <v>High(4-5)</v>
      </c>
      <c r="J560" t="str">
        <f t="shared" si="43"/>
        <v>AH354WRH7BMS24D7AOKMPB63MYUQ</v>
      </c>
      <c r="K560" t="str">
        <f>IF(COUNTIF(Data_cleaning!$A:$A, A560)&gt;10, "Power User", IF(COUNTIF(Data_cleaning!$A:$A, A560)&gt;5, "Regular User", IF(COUNTIF(Data_cleaning!$A:$A, A560)&gt;1, "Casual User", "One-Time User")))</f>
        <v>One-Time User</v>
      </c>
      <c r="L560">
        <f>YEAR(Table4[[#This Row],[date/timestamp]])</f>
        <v>2025</v>
      </c>
      <c r="M560">
        <f>MONTH(Table4[[#This Row],[date/timestamp]])</f>
        <v>4</v>
      </c>
      <c r="N560" t="str">
        <f>TEXT(Table4[[#This Row],[date/timestamp]], "MMMM")</f>
        <v>April</v>
      </c>
      <c r="O560" t="str">
        <f t="shared" si="44"/>
        <v>Q2</v>
      </c>
    </row>
    <row r="561" spans="1:15" x14ac:dyDescent="0.35">
      <c r="A561" t="s">
        <v>2251</v>
      </c>
      <c r="B561" s="3" t="s">
        <v>6234</v>
      </c>
      <c r="C561" s="3">
        <v>5</v>
      </c>
      <c r="D561" s="8">
        <v>45778.114247685182</v>
      </c>
      <c r="E561" s="4" t="s">
        <v>2160</v>
      </c>
      <c r="F561" t="s">
        <v>2252</v>
      </c>
      <c r="G561" t="str">
        <f t="shared" si="40"/>
        <v>Complete</v>
      </c>
      <c r="H561" t="str">
        <f t="shared" si="41"/>
        <v>Valid</v>
      </c>
      <c r="I561" t="str">
        <f t="shared" si="42"/>
        <v>High(4-5)</v>
      </c>
      <c r="J561" t="str">
        <f t="shared" si="43"/>
        <v>AFRFFGBDXSK6SVFR47HU6O7IFPXQ</v>
      </c>
      <c r="K561" t="str">
        <f>IF(COUNTIF(Data_cleaning!$A:$A, A561)&gt;10, "Power User", IF(COUNTIF(Data_cleaning!$A:$A, A561)&gt;5, "Regular User", IF(COUNTIF(Data_cleaning!$A:$A, A561)&gt;1, "Casual User", "One-Time User")))</f>
        <v>One-Time User</v>
      </c>
      <c r="L561">
        <f>YEAR(Table4[[#This Row],[date/timestamp]])</f>
        <v>2025</v>
      </c>
      <c r="M561">
        <f>MONTH(Table4[[#This Row],[date/timestamp]])</f>
        <v>5</v>
      </c>
      <c r="N561" t="str">
        <f>TEXT(Table4[[#This Row],[date/timestamp]], "MMMM")</f>
        <v>May</v>
      </c>
      <c r="O561" t="str">
        <f t="shared" si="44"/>
        <v>Q2</v>
      </c>
    </row>
    <row r="562" spans="1:15" x14ac:dyDescent="0.35">
      <c r="A562" t="s">
        <v>2255</v>
      </c>
      <c r="B562" s="5" t="s">
        <v>6235</v>
      </c>
      <c r="C562" s="5">
        <v>5</v>
      </c>
      <c r="D562" s="9">
        <v>45778.5549537037</v>
      </c>
      <c r="E562" s="6" t="s">
        <v>2160</v>
      </c>
      <c r="F562" t="s">
        <v>2256</v>
      </c>
      <c r="G562" t="str">
        <f t="shared" si="40"/>
        <v>Complete</v>
      </c>
      <c r="H562" t="str">
        <f t="shared" si="41"/>
        <v>Valid</v>
      </c>
      <c r="I562" t="str">
        <f t="shared" si="42"/>
        <v>High(4-5)</v>
      </c>
      <c r="J562" t="str">
        <f t="shared" si="43"/>
        <v>AGIHO6ENYDMMJPKAPNLMJQ7UMHGA</v>
      </c>
      <c r="K562" t="str">
        <f>IF(COUNTIF(Data_cleaning!$A:$A, A562)&gt;10, "Power User", IF(COUNTIF(Data_cleaning!$A:$A, A562)&gt;5, "Regular User", IF(COUNTIF(Data_cleaning!$A:$A, A562)&gt;1, "Casual User", "One-Time User")))</f>
        <v>One-Time User</v>
      </c>
      <c r="L562">
        <f>YEAR(Table4[[#This Row],[date/timestamp]])</f>
        <v>2025</v>
      </c>
      <c r="M562">
        <f>MONTH(Table4[[#This Row],[date/timestamp]])</f>
        <v>5</v>
      </c>
      <c r="N562" t="str">
        <f>TEXT(Table4[[#This Row],[date/timestamp]], "MMMM")</f>
        <v>May</v>
      </c>
      <c r="O562" t="str">
        <f t="shared" si="44"/>
        <v>Q2</v>
      </c>
    </row>
    <row r="563" spans="1:15" x14ac:dyDescent="0.35">
      <c r="A563" t="s">
        <v>2258</v>
      </c>
      <c r="B563" s="3" t="s">
        <v>6236</v>
      </c>
      <c r="C563" s="3">
        <v>5</v>
      </c>
      <c r="D563" s="8">
        <v>45778.683379629627</v>
      </c>
      <c r="E563" s="4" t="s">
        <v>2160</v>
      </c>
      <c r="F563" t="s">
        <v>2259</v>
      </c>
      <c r="G563" t="str">
        <f t="shared" si="40"/>
        <v>Complete</v>
      </c>
      <c r="H563" t="str">
        <f t="shared" si="41"/>
        <v>Valid</v>
      </c>
      <c r="I563" t="str">
        <f t="shared" si="42"/>
        <v>High(4-5)</v>
      </c>
      <c r="J563" t="str">
        <f t="shared" si="43"/>
        <v>AEVHYO2UTHOI5LQM7F4UGG3MXM3Q</v>
      </c>
      <c r="K563" t="str">
        <f>IF(COUNTIF(Data_cleaning!$A:$A, A563)&gt;10, "Power User", IF(COUNTIF(Data_cleaning!$A:$A, A563)&gt;5, "Regular User", IF(COUNTIF(Data_cleaning!$A:$A, A563)&gt;1, "Casual User", "One-Time User")))</f>
        <v>One-Time User</v>
      </c>
      <c r="L563">
        <f>YEAR(Table4[[#This Row],[date/timestamp]])</f>
        <v>2025</v>
      </c>
      <c r="M563">
        <f>MONTH(Table4[[#This Row],[date/timestamp]])</f>
        <v>5</v>
      </c>
      <c r="N563" t="str">
        <f>TEXT(Table4[[#This Row],[date/timestamp]], "MMMM")</f>
        <v>May</v>
      </c>
      <c r="O563" t="str">
        <f t="shared" si="44"/>
        <v>Q2</v>
      </c>
    </row>
    <row r="564" spans="1:15" x14ac:dyDescent="0.35">
      <c r="A564" t="s">
        <v>2262</v>
      </c>
      <c r="B564" s="5" t="s">
        <v>6237</v>
      </c>
      <c r="C564" s="5">
        <v>5</v>
      </c>
      <c r="D564" s="9">
        <v>45778.795532407406</v>
      </c>
      <c r="E564" s="6" t="s">
        <v>2160</v>
      </c>
      <c r="F564" t="s">
        <v>2263</v>
      </c>
      <c r="G564" t="str">
        <f t="shared" si="40"/>
        <v>Complete</v>
      </c>
      <c r="H564" t="str">
        <f t="shared" si="41"/>
        <v>Valid</v>
      </c>
      <c r="I564" t="str">
        <f t="shared" si="42"/>
        <v>High(4-5)</v>
      </c>
      <c r="J564" t="str">
        <f t="shared" si="43"/>
        <v>AFJNWRYYXABXMKKLXXXYZVRGJEOQ</v>
      </c>
      <c r="K564" t="str">
        <f>IF(COUNTIF(Data_cleaning!$A:$A, A564)&gt;10, "Power User", IF(COUNTIF(Data_cleaning!$A:$A, A564)&gt;5, "Regular User", IF(COUNTIF(Data_cleaning!$A:$A, A564)&gt;1, "Casual User", "One-Time User")))</f>
        <v>One-Time User</v>
      </c>
      <c r="L564">
        <f>YEAR(Table4[[#This Row],[date/timestamp]])</f>
        <v>2025</v>
      </c>
      <c r="M564">
        <f>MONTH(Table4[[#This Row],[date/timestamp]])</f>
        <v>5</v>
      </c>
      <c r="N564" t="str">
        <f>TEXT(Table4[[#This Row],[date/timestamp]], "MMMM")</f>
        <v>May</v>
      </c>
      <c r="O564" t="str">
        <f t="shared" si="44"/>
        <v>Q2</v>
      </c>
    </row>
    <row r="565" spans="1:15" x14ac:dyDescent="0.35">
      <c r="A565" t="s">
        <v>2266</v>
      </c>
      <c r="B565" s="3" t="s">
        <v>6238</v>
      </c>
      <c r="C565" s="3">
        <v>5</v>
      </c>
      <c r="D565" s="8">
        <v>45779.058599537035</v>
      </c>
      <c r="E565" s="4" t="s">
        <v>2160</v>
      </c>
      <c r="F565" t="s">
        <v>2267</v>
      </c>
      <c r="G565" t="str">
        <f t="shared" si="40"/>
        <v>Complete</v>
      </c>
      <c r="H565" t="str">
        <f t="shared" si="41"/>
        <v>Valid</v>
      </c>
      <c r="I565" t="str">
        <f t="shared" si="42"/>
        <v>High(4-5)</v>
      </c>
      <c r="J565" t="str">
        <f t="shared" si="43"/>
        <v>AEVAZF4XWZOEIMEYLTM4ABLLYR2Q</v>
      </c>
      <c r="K565" t="str">
        <f>IF(COUNTIF(Data_cleaning!$A:$A, A565)&gt;10, "Power User", IF(COUNTIF(Data_cleaning!$A:$A, A565)&gt;5, "Regular User", IF(COUNTIF(Data_cleaning!$A:$A, A565)&gt;1, "Casual User", "One-Time User")))</f>
        <v>One-Time User</v>
      </c>
      <c r="L565">
        <f>YEAR(Table4[[#This Row],[date/timestamp]])</f>
        <v>2025</v>
      </c>
      <c r="M565">
        <f>MONTH(Table4[[#This Row],[date/timestamp]])</f>
        <v>5</v>
      </c>
      <c r="N565" t="str">
        <f>TEXT(Table4[[#This Row],[date/timestamp]], "MMMM")</f>
        <v>May</v>
      </c>
      <c r="O565" t="str">
        <f t="shared" si="44"/>
        <v>Q2</v>
      </c>
    </row>
    <row r="566" spans="1:15" x14ac:dyDescent="0.35">
      <c r="A566" t="s">
        <v>2270</v>
      </c>
      <c r="B566" s="5" t="s">
        <v>6239</v>
      </c>
      <c r="C566" s="5">
        <v>5</v>
      </c>
      <c r="D566" s="9">
        <v>45779.152175925927</v>
      </c>
      <c r="E566" s="6" t="s">
        <v>2160</v>
      </c>
      <c r="F566" t="s">
        <v>2271</v>
      </c>
      <c r="G566" t="str">
        <f t="shared" si="40"/>
        <v>Complete</v>
      </c>
      <c r="H566" t="str">
        <f t="shared" si="41"/>
        <v>Valid</v>
      </c>
      <c r="I566" t="str">
        <f t="shared" si="42"/>
        <v>High(4-5)</v>
      </c>
      <c r="J566" t="str">
        <f t="shared" si="43"/>
        <v>AFL7OWWVPVHCJSMA5ILJASFFLABQ</v>
      </c>
      <c r="K566" t="str">
        <f>IF(COUNTIF(Data_cleaning!$A:$A, A566)&gt;10, "Power User", IF(COUNTIF(Data_cleaning!$A:$A, A566)&gt;5, "Regular User", IF(COUNTIF(Data_cleaning!$A:$A, A566)&gt;1, "Casual User", "One-Time User")))</f>
        <v>One-Time User</v>
      </c>
      <c r="L566">
        <f>YEAR(Table4[[#This Row],[date/timestamp]])</f>
        <v>2025</v>
      </c>
      <c r="M566">
        <f>MONTH(Table4[[#This Row],[date/timestamp]])</f>
        <v>5</v>
      </c>
      <c r="N566" t="str">
        <f>TEXT(Table4[[#This Row],[date/timestamp]], "MMMM")</f>
        <v>May</v>
      </c>
      <c r="O566" t="str">
        <f t="shared" si="44"/>
        <v>Q2</v>
      </c>
    </row>
    <row r="567" spans="1:15" x14ac:dyDescent="0.35">
      <c r="A567" t="s">
        <v>2274</v>
      </c>
      <c r="B567" s="3" t="s">
        <v>6240</v>
      </c>
      <c r="C567" s="3">
        <v>5</v>
      </c>
      <c r="D567" s="8">
        <v>45779.792025462964</v>
      </c>
      <c r="E567" s="4" t="s">
        <v>2160</v>
      </c>
      <c r="F567" t="s">
        <v>2275</v>
      </c>
      <c r="G567" t="str">
        <f t="shared" si="40"/>
        <v>Complete</v>
      </c>
      <c r="H567" t="str">
        <f t="shared" si="41"/>
        <v>Valid</v>
      </c>
      <c r="I567" t="str">
        <f t="shared" si="42"/>
        <v>High(4-5)</v>
      </c>
      <c r="J567" t="str">
        <f t="shared" si="43"/>
        <v>AGR3CMBTDSVJMC6ADW7GUKI545VA</v>
      </c>
      <c r="K567" t="str">
        <f>IF(COUNTIF(Data_cleaning!$A:$A, A567)&gt;10, "Power User", IF(COUNTIF(Data_cleaning!$A:$A, A567)&gt;5, "Regular User", IF(COUNTIF(Data_cleaning!$A:$A, A567)&gt;1, "Casual User", "One-Time User")))</f>
        <v>One-Time User</v>
      </c>
      <c r="L567">
        <f>YEAR(Table4[[#This Row],[date/timestamp]])</f>
        <v>2025</v>
      </c>
      <c r="M567">
        <f>MONTH(Table4[[#This Row],[date/timestamp]])</f>
        <v>5</v>
      </c>
      <c r="N567" t="str">
        <f>TEXT(Table4[[#This Row],[date/timestamp]], "MMMM")</f>
        <v>May</v>
      </c>
      <c r="O567" t="str">
        <f t="shared" si="44"/>
        <v>Q2</v>
      </c>
    </row>
    <row r="568" spans="1:15" x14ac:dyDescent="0.35">
      <c r="A568" t="s">
        <v>2278</v>
      </c>
      <c r="B568" s="5" t="s">
        <v>6241</v>
      </c>
      <c r="C568" s="5">
        <v>5</v>
      </c>
      <c r="D568" s="9">
        <v>45779.820185185185</v>
      </c>
      <c r="E568" s="6" t="s">
        <v>2160</v>
      </c>
      <c r="F568" t="s">
        <v>47</v>
      </c>
      <c r="G568" t="str">
        <f t="shared" si="40"/>
        <v>Complete</v>
      </c>
      <c r="H568" t="str">
        <f t="shared" si="41"/>
        <v>Valid</v>
      </c>
      <c r="I568" t="str">
        <f t="shared" si="42"/>
        <v>High(4-5)</v>
      </c>
      <c r="J568" t="str">
        <f t="shared" si="43"/>
        <v>AGFCSBGJUGDCQLINPO2R3X4TTVDA</v>
      </c>
      <c r="K568" t="str">
        <f>IF(COUNTIF(Data_cleaning!$A:$A, A568)&gt;10, "Power User", IF(COUNTIF(Data_cleaning!$A:$A, A568)&gt;5, "Regular User", IF(COUNTIF(Data_cleaning!$A:$A, A568)&gt;1, "Casual User", "One-Time User")))</f>
        <v>One-Time User</v>
      </c>
      <c r="L568">
        <f>YEAR(Table4[[#This Row],[date/timestamp]])</f>
        <v>2025</v>
      </c>
      <c r="M568">
        <f>MONTH(Table4[[#This Row],[date/timestamp]])</f>
        <v>5</v>
      </c>
      <c r="N568" t="str">
        <f>TEXT(Table4[[#This Row],[date/timestamp]], "MMMM")</f>
        <v>May</v>
      </c>
      <c r="O568" t="str">
        <f t="shared" si="44"/>
        <v>Q2</v>
      </c>
    </row>
    <row r="569" spans="1:15" x14ac:dyDescent="0.35">
      <c r="A569" t="s">
        <v>2281</v>
      </c>
      <c r="B569" s="3" t="s">
        <v>6242</v>
      </c>
      <c r="C569" s="3">
        <v>5</v>
      </c>
      <c r="D569" s="8">
        <v>45779.912743055553</v>
      </c>
      <c r="E569" s="4" t="s">
        <v>2160</v>
      </c>
      <c r="F569" t="s">
        <v>2282</v>
      </c>
      <c r="G569" t="str">
        <f t="shared" si="40"/>
        <v>Complete</v>
      </c>
      <c r="H569" t="str">
        <f t="shared" si="41"/>
        <v>Valid</v>
      </c>
      <c r="I569" t="str">
        <f t="shared" si="42"/>
        <v>High(4-5)</v>
      </c>
      <c r="J569" t="str">
        <f t="shared" si="43"/>
        <v>AH4YBE77CQ3BOGI7NSXQ4SFKIJRA</v>
      </c>
      <c r="K569" t="str">
        <f>IF(COUNTIF(Data_cleaning!$A:$A, A569)&gt;10, "Power User", IF(COUNTIF(Data_cleaning!$A:$A, A569)&gt;5, "Regular User", IF(COUNTIF(Data_cleaning!$A:$A, A569)&gt;1, "Casual User", "One-Time User")))</f>
        <v>One-Time User</v>
      </c>
      <c r="L569">
        <f>YEAR(Table4[[#This Row],[date/timestamp]])</f>
        <v>2025</v>
      </c>
      <c r="M569">
        <f>MONTH(Table4[[#This Row],[date/timestamp]])</f>
        <v>5</v>
      </c>
      <c r="N569" t="str">
        <f>TEXT(Table4[[#This Row],[date/timestamp]], "MMMM")</f>
        <v>May</v>
      </c>
      <c r="O569" t="str">
        <f t="shared" si="44"/>
        <v>Q2</v>
      </c>
    </row>
    <row r="570" spans="1:15" x14ac:dyDescent="0.35">
      <c r="A570" t="s">
        <v>2285</v>
      </c>
      <c r="B570" s="5" t="s">
        <v>6243</v>
      </c>
      <c r="C570" s="5">
        <v>5</v>
      </c>
      <c r="D570" s="9">
        <v>45780.016909722224</v>
      </c>
      <c r="E570" s="6" t="s">
        <v>2160</v>
      </c>
      <c r="F570" t="s">
        <v>2286</v>
      </c>
      <c r="G570" t="str">
        <f t="shared" si="40"/>
        <v>Complete</v>
      </c>
      <c r="H570" t="str">
        <f t="shared" si="41"/>
        <v>Valid</v>
      </c>
      <c r="I570" t="str">
        <f t="shared" si="42"/>
        <v>High(4-5)</v>
      </c>
      <c r="J570" t="str">
        <f t="shared" si="43"/>
        <v>AEY4RVYXD7MOUWMOPXATNJC755NA</v>
      </c>
      <c r="K570" t="str">
        <f>IF(COUNTIF(Data_cleaning!$A:$A, A570)&gt;10, "Power User", IF(COUNTIF(Data_cleaning!$A:$A, A570)&gt;5, "Regular User", IF(COUNTIF(Data_cleaning!$A:$A, A570)&gt;1, "Casual User", "One-Time User")))</f>
        <v>One-Time User</v>
      </c>
      <c r="L570">
        <f>YEAR(Table4[[#This Row],[date/timestamp]])</f>
        <v>2025</v>
      </c>
      <c r="M570">
        <f>MONTH(Table4[[#This Row],[date/timestamp]])</f>
        <v>5</v>
      </c>
      <c r="N570" t="str">
        <f>TEXT(Table4[[#This Row],[date/timestamp]], "MMMM")</f>
        <v>May</v>
      </c>
      <c r="O570" t="str">
        <f t="shared" si="44"/>
        <v>Q2</v>
      </c>
    </row>
    <row r="571" spans="1:15" x14ac:dyDescent="0.35">
      <c r="A571" t="s">
        <v>2289</v>
      </c>
      <c r="B571" s="3" t="s">
        <v>6244</v>
      </c>
      <c r="C571" s="3">
        <v>4</v>
      </c>
      <c r="D571" s="8">
        <v>45780.14634259259</v>
      </c>
      <c r="E571" s="4" t="s">
        <v>2160</v>
      </c>
      <c r="F571" t="s">
        <v>2290</v>
      </c>
      <c r="G571" t="str">
        <f t="shared" si="40"/>
        <v>Complete</v>
      </c>
      <c r="H571" t="str">
        <f t="shared" si="41"/>
        <v>Valid</v>
      </c>
      <c r="I571" t="str">
        <f t="shared" si="42"/>
        <v>High(4-5)</v>
      </c>
      <c r="J571" t="str">
        <f t="shared" si="43"/>
        <v>AE6QLKMP4QMACHL4X2MRTOX6PIOQ</v>
      </c>
      <c r="K571" t="str">
        <f>IF(COUNTIF(Data_cleaning!$A:$A, A571)&gt;10, "Power User", IF(COUNTIF(Data_cleaning!$A:$A, A571)&gt;5, "Regular User", IF(COUNTIF(Data_cleaning!$A:$A, A571)&gt;1, "Casual User", "One-Time User")))</f>
        <v>One-Time User</v>
      </c>
      <c r="L571">
        <f>YEAR(Table4[[#This Row],[date/timestamp]])</f>
        <v>2025</v>
      </c>
      <c r="M571">
        <f>MONTH(Table4[[#This Row],[date/timestamp]])</f>
        <v>5</v>
      </c>
      <c r="N571" t="str">
        <f>TEXT(Table4[[#This Row],[date/timestamp]], "MMMM")</f>
        <v>May</v>
      </c>
      <c r="O571" t="str">
        <f t="shared" si="44"/>
        <v>Q2</v>
      </c>
    </row>
    <row r="572" spans="1:15" x14ac:dyDescent="0.35">
      <c r="A572" t="s">
        <v>2293</v>
      </c>
      <c r="B572" s="5" t="s">
        <v>6245</v>
      </c>
      <c r="C572" s="5">
        <v>4</v>
      </c>
      <c r="D572" s="9">
        <v>45780.208761574075</v>
      </c>
      <c r="E572" s="6" t="s">
        <v>2160</v>
      </c>
      <c r="F572" t="s">
        <v>1261</v>
      </c>
      <c r="G572" t="str">
        <f t="shared" si="40"/>
        <v>Complete</v>
      </c>
      <c r="H572" t="str">
        <f t="shared" si="41"/>
        <v>Valid</v>
      </c>
      <c r="I572" t="str">
        <f t="shared" si="42"/>
        <v>High(4-5)</v>
      </c>
      <c r="J572" t="str">
        <f t="shared" si="43"/>
        <v>AG7DZ4IDH3JUE4ZN7AXRYD4TJVBA</v>
      </c>
      <c r="K572" t="str">
        <f>IF(COUNTIF(Data_cleaning!$A:$A, A572)&gt;10, "Power User", IF(COUNTIF(Data_cleaning!$A:$A, A572)&gt;5, "Regular User", IF(COUNTIF(Data_cleaning!$A:$A, A572)&gt;1, "Casual User", "One-Time User")))</f>
        <v>One-Time User</v>
      </c>
      <c r="L572">
        <f>YEAR(Table4[[#This Row],[date/timestamp]])</f>
        <v>2025</v>
      </c>
      <c r="M572">
        <f>MONTH(Table4[[#This Row],[date/timestamp]])</f>
        <v>5</v>
      </c>
      <c r="N572" t="str">
        <f>TEXT(Table4[[#This Row],[date/timestamp]], "MMMM")</f>
        <v>May</v>
      </c>
      <c r="O572" t="str">
        <f t="shared" si="44"/>
        <v>Q2</v>
      </c>
    </row>
    <row r="573" spans="1:15" x14ac:dyDescent="0.35">
      <c r="A573" t="s">
        <v>2296</v>
      </c>
      <c r="B573" s="3" t="s">
        <v>6246</v>
      </c>
      <c r="C573" s="3">
        <v>4</v>
      </c>
      <c r="D573" s="8">
        <v>45780.50980324074</v>
      </c>
      <c r="E573" s="4" t="s">
        <v>2160</v>
      </c>
      <c r="F573" t="s">
        <v>2297</v>
      </c>
      <c r="G573" t="str">
        <f t="shared" si="40"/>
        <v>Complete</v>
      </c>
      <c r="H573" t="str">
        <f t="shared" si="41"/>
        <v>Valid</v>
      </c>
      <c r="I573" t="str">
        <f t="shared" si="42"/>
        <v>High(4-5)</v>
      </c>
      <c r="J573" t="str">
        <f t="shared" si="43"/>
        <v>AFXIPMLAUYWPBC6G4PU3EYS3DPKA</v>
      </c>
      <c r="K573" t="str">
        <f>IF(COUNTIF(Data_cleaning!$A:$A, A573)&gt;10, "Power User", IF(COUNTIF(Data_cleaning!$A:$A, A573)&gt;5, "Regular User", IF(COUNTIF(Data_cleaning!$A:$A, A573)&gt;1, "Casual User", "One-Time User")))</f>
        <v>One-Time User</v>
      </c>
      <c r="L573">
        <f>YEAR(Table4[[#This Row],[date/timestamp]])</f>
        <v>2025</v>
      </c>
      <c r="M573">
        <f>MONTH(Table4[[#This Row],[date/timestamp]])</f>
        <v>5</v>
      </c>
      <c r="N573" t="str">
        <f>TEXT(Table4[[#This Row],[date/timestamp]], "MMMM")</f>
        <v>May</v>
      </c>
      <c r="O573" t="str">
        <f t="shared" si="44"/>
        <v>Q2</v>
      </c>
    </row>
    <row r="574" spans="1:15" x14ac:dyDescent="0.35">
      <c r="A574" t="s">
        <v>2300</v>
      </c>
      <c r="B574" s="5" t="s">
        <v>6247</v>
      </c>
      <c r="C574" s="5">
        <v>5</v>
      </c>
      <c r="D574" s="9">
        <v>45780.546666666669</v>
      </c>
      <c r="E574" s="6" t="s">
        <v>2160</v>
      </c>
      <c r="F574" t="s">
        <v>2301</v>
      </c>
      <c r="G574" t="str">
        <f t="shared" si="40"/>
        <v>Complete</v>
      </c>
      <c r="H574" t="str">
        <f t="shared" si="41"/>
        <v>Valid</v>
      </c>
      <c r="I574" t="str">
        <f t="shared" si="42"/>
        <v>High(4-5)</v>
      </c>
      <c r="J574" t="str">
        <f t="shared" si="43"/>
        <v>AGMTEH2NRHVZL3QC72FF7HVEHDNQ</v>
      </c>
      <c r="K574" t="str">
        <f>IF(COUNTIF(Data_cleaning!$A:$A, A574)&gt;10, "Power User", IF(COUNTIF(Data_cleaning!$A:$A, A574)&gt;5, "Regular User", IF(COUNTIF(Data_cleaning!$A:$A, A574)&gt;1, "Casual User", "One-Time User")))</f>
        <v>One-Time User</v>
      </c>
      <c r="L574">
        <f>YEAR(Table4[[#This Row],[date/timestamp]])</f>
        <v>2025</v>
      </c>
      <c r="M574">
        <f>MONTH(Table4[[#This Row],[date/timestamp]])</f>
        <v>5</v>
      </c>
      <c r="N574" t="str">
        <f>TEXT(Table4[[#This Row],[date/timestamp]], "MMMM")</f>
        <v>May</v>
      </c>
      <c r="O574" t="str">
        <f t="shared" si="44"/>
        <v>Q2</v>
      </c>
    </row>
    <row r="575" spans="1:15" x14ac:dyDescent="0.35">
      <c r="A575" t="s">
        <v>2304</v>
      </c>
      <c r="B575" s="3" t="s">
        <v>6248</v>
      </c>
      <c r="C575" s="3">
        <v>5</v>
      </c>
      <c r="D575" s="8">
        <v>45780.791041666664</v>
      </c>
      <c r="E575" s="4" t="s">
        <v>2160</v>
      </c>
      <c r="F575" t="s">
        <v>2305</v>
      </c>
      <c r="G575" t="str">
        <f t="shared" si="40"/>
        <v>Complete</v>
      </c>
      <c r="H575" t="str">
        <f t="shared" si="41"/>
        <v>Valid</v>
      </c>
      <c r="I575" t="str">
        <f t="shared" si="42"/>
        <v>High(4-5)</v>
      </c>
      <c r="J575" t="str">
        <f t="shared" si="43"/>
        <v>AFGVNXGTGOVTHZTT5SJJPYD5BIVQ</v>
      </c>
      <c r="K575" t="str">
        <f>IF(COUNTIF(Data_cleaning!$A:$A, A575)&gt;10, "Power User", IF(COUNTIF(Data_cleaning!$A:$A, A575)&gt;5, "Regular User", IF(COUNTIF(Data_cleaning!$A:$A, A575)&gt;1, "Casual User", "One-Time User")))</f>
        <v>One-Time User</v>
      </c>
      <c r="L575">
        <f>YEAR(Table4[[#This Row],[date/timestamp]])</f>
        <v>2025</v>
      </c>
      <c r="M575">
        <f>MONTH(Table4[[#This Row],[date/timestamp]])</f>
        <v>5</v>
      </c>
      <c r="N575" t="str">
        <f>TEXT(Table4[[#This Row],[date/timestamp]], "MMMM")</f>
        <v>May</v>
      </c>
      <c r="O575" t="str">
        <f t="shared" si="44"/>
        <v>Q2</v>
      </c>
    </row>
    <row r="576" spans="1:15" x14ac:dyDescent="0.35">
      <c r="A576" t="s">
        <v>2348</v>
      </c>
      <c r="B576" s="3" t="s">
        <v>6260</v>
      </c>
      <c r="C576" s="3">
        <v>5</v>
      </c>
      <c r="D576" s="8">
        <v>45783.889722222222</v>
      </c>
      <c r="E576" s="4" t="s">
        <v>1072</v>
      </c>
      <c r="F576" t="s">
        <v>2349</v>
      </c>
      <c r="G576" t="str">
        <f t="shared" si="40"/>
        <v>Complete</v>
      </c>
      <c r="H576" t="str">
        <f t="shared" si="41"/>
        <v>Valid</v>
      </c>
      <c r="I576" t="str">
        <f t="shared" si="42"/>
        <v>High(4-5)</v>
      </c>
      <c r="J576" t="str">
        <f t="shared" si="43"/>
        <v>AHMMUX6CRBQXG7MJLAVAD26TLHEQ</v>
      </c>
      <c r="K576" t="str">
        <f>IF(COUNTIF(Data_cleaning!$A:$A, A576)&gt;10, "Power User", IF(COUNTIF(Data_cleaning!$A:$A, A576)&gt;5, "Regular User", IF(COUNTIF(Data_cleaning!$A:$A, A576)&gt;1, "Casual User", "One-Time User")))</f>
        <v>One-Time User</v>
      </c>
      <c r="L576">
        <f>YEAR(Table4[[#This Row],[date/timestamp]])</f>
        <v>2025</v>
      </c>
      <c r="M576">
        <f>MONTH(Table4[[#This Row],[date/timestamp]])</f>
        <v>5</v>
      </c>
      <c r="N576" t="str">
        <f>TEXT(Table4[[#This Row],[date/timestamp]], "MMMM")</f>
        <v>May</v>
      </c>
      <c r="O576" t="str">
        <f t="shared" si="44"/>
        <v>Q2</v>
      </c>
    </row>
    <row r="577" spans="1:15" x14ac:dyDescent="0.35">
      <c r="A577" t="s">
        <v>2352</v>
      </c>
      <c r="B577" s="5" t="s">
        <v>6261</v>
      </c>
      <c r="C577" s="5">
        <v>5</v>
      </c>
      <c r="D577" s="9">
        <v>45783.93891203704</v>
      </c>
      <c r="E577" s="6" t="s">
        <v>1072</v>
      </c>
      <c r="F577" t="s">
        <v>2353</v>
      </c>
      <c r="G577" t="str">
        <f t="shared" si="40"/>
        <v>Complete</v>
      </c>
      <c r="H577" t="str">
        <f t="shared" si="41"/>
        <v>Valid</v>
      </c>
      <c r="I577" t="str">
        <f t="shared" si="42"/>
        <v>High(4-5)</v>
      </c>
      <c r="J577" t="str">
        <f t="shared" si="43"/>
        <v>AGO3H7RLCHVCCYG44FAHDBYPUA4Q</v>
      </c>
      <c r="K577" t="str">
        <f>IF(COUNTIF(Data_cleaning!$A:$A, A577)&gt;10, "Power User", IF(COUNTIF(Data_cleaning!$A:$A, A577)&gt;5, "Regular User", IF(COUNTIF(Data_cleaning!$A:$A, A577)&gt;1, "Casual User", "One-Time User")))</f>
        <v>One-Time User</v>
      </c>
      <c r="L577">
        <f>YEAR(Table4[[#This Row],[date/timestamp]])</f>
        <v>2025</v>
      </c>
      <c r="M577">
        <f>MONTH(Table4[[#This Row],[date/timestamp]])</f>
        <v>5</v>
      </c>
      <c r="N577" t="str">
        <f>TEXT(Table4[[#This Row],[date/timestamp]], "MMMM")</f>
        <v>May</v>
      </c>
      <c r="O577" t="str">
        <f t="shared" si="44"/>
        <v>Q2</v>
      </c>
    </row>
    <row r="578" spans="1:15" x14ac:dyDescent="0.35">
      <c r="A578" t="s">
        <v>2356</v>
      </c>
      <c r="B578" s="3" t="s">
        <v>6262</v>
      </c>
      <c r="C578" s="3">
        <v>5</v>
      </c>
      <c r="D578" s="8">
        <v>45783.974618055552</v>
      </c>
      <c r="E578" s="4" t="s">
        <v>1072</v>
      </c>
      <c r="F578" t="s">
        <v>1778</v>
      </c>
      <c r="G578" t="str">
        <f t="shared" ref="G578:G641" si="45">IF(AND(A578&lt;&gt;"", B578&lt;&gt;"", C578&lt;&gt;"", D578&lt;&gt;"", E578&lt;&gt;"", F578&lt;&gt;""), "Complete", "Incomplete")</f>
        <v>Complete</v>
      </c>
      <c r="H578" t="str">
        <f t="shared" si="41"/>
        <v>Valid</v>
      </c>
      <c r="I578" t="str">
        <f t="shared" si="42"/>
        <v>High(4-5)</v>
      </c>
      <c r="J578" t="str">
        <f t="shared" si="43"/>
        <v>AGFSRCYXWUJC7RIYRJCC4IQ3SG2A</v>
      </c>
      <c r="K578" t="str">
        <f>IF(COUNTIF(Data_cleaning!$A:$A, A578)&gt;10, "Power User", IF(COUNTIF(Data_cleaning!$A:$A, A578)&gt;5, "Regular User", IF(COUNTIF(Data_cleaning!$A:$A, A578)&gt;1, "Casual User", "One-Time User")))</f>
        <v>One-Time User</v>
      </c>
      <c r="L578">
        <f>YEAR(Table4[[#This Row],[date/timestamp]])</f>
        <v>2025</v>
      </c>
      <c r="M578">
        <f>MONTH(Table4[[#This Row],[date/timestamp]])</f>
        <v>5</v>
      </c>
      <c r="N578" t="str">
        <f>TEXT(Table4[[#This Row],[date/timestamp]], "MMMM")</f>
        <v>May</v>
      </c>
      <c r="O578" t="str">
        <f t="shared" si="44"/>
        <v>Q2</v>
      </c>
    </row>
    <row r="579" spans="1:15" x14ac:dyDescent="0.35">
      <c r="A579" t="s">
        <v>2359</v>
      </c>
      <c r="B579" s="5" t="s">
        <v>6263</v>
      </c>
      <c r="C579" s="5">
        <v>4</v>
      </c>
      <c r="D579" s="9">
        <v>45784.222974537035</v>
      </c>
      <c r="E579" s="6" t="s">
        <v>1072</v>
      </c>
      <c r="F579" t="s">
        <v>2360</v>
      </c>
      <c r="G579" t="str">
        <f t="shared" si="45"/>
        <v>Complete</v>
      </c>
      <c r="H579" t="str">
        <f t="shared" ref="H579:H642" si="46">IF(AND(C579&gt;=1, C579&lt;=5), "Valid", "Invalid")</f>
        <v>Valid</v>
      </c>
      <c r="I579" t="str">
        <f t="shared" ref="I579:I642" si="47">IF(C579&gt;=4, "High(4-5)", IF(C579&gt;=3, "Medium(3)", "Low(1-2)"))</f>
        <v>High(4-5)</v>
      </c>
      <c r="J579" t="str">
        <f t="shared" ref="J579:J642" si="48">TRIM(UPPER(A579))</f>
        <v>AEUZ67CIFZOAHRUYKQDPWQ3RZCIQ</v>
      </c>
      <c r="K579" t="str">
        <f>IF(COUNTIF(Data_cleaning!$A:$A, A579)&gt;10, "Power User", IF(COUNTIF(Data_cleaning!$A:$A, A579)&gt;5, "Regular User", IF(COUNTIF(Data_cleaning!$A:$A, A579)&gt;1, "Casual User", "One-Time User")))</f>
        <v>One-Time User</v>
      </c>
      <c r="L579">
        <f>YEAR(Table4[[#This Row],[date/timestamp]])</f>
        <v>2025</v>
      </c>
      <c r="M579">
        <f>MONTH(Table4[[#This Row],[date/timestamp]])</f>
        <v>5</v>
      </c>
      <c r="N579" t="str">
        <f>TEXT(Table4[[#This Row],[date/timestamp]], "MMMM")</f>
        <v>May</v>
      </c>
      <c r="O579" t="str">
        <f t="shared" ref="O579:O642" si="49">"Q"&amp;INT((MONTH(D579)-1)/3)+1</f>
        <v>Q2</v>
      </c>
    </row>
    <row r="580" spans="1:15" x14ac:dyDescent="0.35">
      <c r="A580" t="s">
        <v>2363</v>
      </c>
      <c r="B580" s="3" t="s">
        <v>6264</v>
      </c>
      <c r="C580" s="3">
        <v>5</v>
      </c>
      <c r="D580" s="8">
        <v>45784.676874999997</v>
      </c>
      <c r="E580" s="4" t="s">
        <v>1072</v>
      </c>
      <c r="F580" t="s">
        <v>2364</v>
      </c>
      <c r="G580" t="str">
        <f t="shared" si="45"/>
        <v>Complete</v>
      </c>
      <c r="H580" t="str">
        <f t="shared" si="46"/>
        <v>Valid</v>
      </c>
      <c r="I580" t="str">
        <f t="shared" si="47"/>
        <v>High(4-5)</v>
      </c>
      <c r="J580" t="str">
        <f t="shared" si="48"/>
        <v>AGXGGAOGCBG4IAFV6JH7FOG353QA</v>
      </c>
      <c r="K580" t="str">
        <f>IF(COUNTIF(Data_cleaning!$A:$A, A580)&gt;10, "Power User", IF(COUNTIF(Data_cleaning!$A:$A, A580)&gt;5, "Regular User", IF(COUNTIF(Data_cleaning!$A:$A, A580)&gt;1, "Casual User", "One-Time User")))</f>
        <v>One-Time User</v>
      </c>
      <c r="L580">
        <f>YEAR(Table4[[#This Row],[date/timestamp]])</f>
        <v>2025</v>
      </c>
      <c r="M580">
        <f>MONTH(Table4[[#This Row],[date/timestamp]])</f>
        <v>5</v>
      </c>
      <c r="N580" t="str">
        <f>TEXT(Table4[[#This Row],[date/timestamp]], "MMMM")</f>
        <v>May</v>
      </c>
      <c r="O580" t="str">
        <f t="shared" si="49"/>
        <v>Q2</v>
      </c>
    </row>
    <row r="581" spans="1:15" x14ac:dyDescent="0.35">
      <c r="A581" t="s">
        <v>2367</v>
      </c>
      <c r="B581" s="5" t="s">
        <v>6265</v>
      </c>
      <c r="C581" s="5">
        <v>5</v>
      </c>
      <c r="D581" s="9">
        <v>45784.885115740741</v>
      </c>
      <c r="E581" s="6" t="s">
        <v>1072</v>
      </c>
      <c r="F581" t="s">
        <v>2368</v>
      </c>
      <c r="G581" t="str">
        <f t="shared" si="45"/>
        <v>Complete</v>
      </c>
      <c r="H581" t="str">
        <f t="shared" si="46"/>
        <v>Valid</v>
      </c>
      <c r="I581" t="str">
        <f t="shared" si="47"/>
        <v>High(4-5)</v>
      </c>
      <c r="J581" t="str">
        <f t="shared" si="48"/>
        <v>AEQ4PYADMYHSHLESG5WJXPTCUE4Q</v>
      </c>
      <c r="K581" t="str">
        <f>IF(COUNTIF(Data_cleaning!$A:$A, A581)&gt;10, "Power User", IF(COUNTIF(Data_cleaning!$A:$A, A581)&gt;5, "Regular User", IF(COUNTIF(Data_cleaning!$A:$A, A581)&gt;1, "Casual User", "One-Time User")))</f>
        <v>One-Time User</v>
      </c>
      <c r="L581">
        <f>YEAR(Table4[[#This Row],[date/timestamp]])</f>
        <v>2025</v>
      </c>
      <c r="M581">
        <f>MONTH(Table4[[#This Row],[date/timestamp]])</f>
        <v>5</v>
      </c>
      <c r="N581" t="str">
        <f>TEXT(Table4[[#This Row],[date/timestamp]], "MMMM")</f>
        <v>May</v>
      </c>
      <c r="O581" t="str">
        <f t="shared" si="49"/>
        <v>Q2</v>
      </c>
    </row>
    <row r="582" spans="1:15" x14ac:dyDescent="0.35">
      <c r="A582" t="s">
        <v>2371</v>
      </c>
      <c r="B582" s="3" t="s">
        <v>6266</v>
      </c>
      <c r="C582" s="3">
        <v>5</v>
      </c>
      <c r="D582" s="8">
        <v>45784.934317129628</v>
      </c>
      <c r="E582" s="4" t="s">
        <v>1072</v>
      </c>
      <c r="F582" t="s">
        <v>2372</v>
      </c>
      <c r="G582" t="str">
        <f t="shared" si="45"/>
        <v>Complete</v>
      </c>
      <c r="H582" t="str">
        <f t="shared" si="46"/>
        <v>Valid</v>
      </c>
      <c r="I582" t="str">
        <f t="shared" si="47"/>
        <v>High(4-5)</v>
      </c>
      <c r="J582" t="str">
        <f t="shared" si="48"/>
        <v>AGWDYYVVWM3DC3CASUZKXK67G6IA</v>
      </c>
      <c r="K582" t="str">
        <f>IF(COUNTIF(Data_cleaning!$A:$A, A582)&gt;10, "Power User", IF(COUNTIF(Data_cleaning!$A:$A, A582)&gt;5, "Regular User", IF(COUNTIF(Data_cleaning!$A:$A, A582)&gt;1, "Casual User", "One-Time User")))</f>
        <v>One-Time User</v>
      </c>
      <c r="L582">
        <f>YEAR(Table4[[#This Row],[date/timestamp]])</f>
        <v>2025</v>
      </c>
      <c r="M582">
        <f>MONTH(Table4[[#This Row],[date/timestamp]])</f>
        <v>5</v>
      </c>
      <c r="N582" t="str">
        <f>TEXT(Table4[[#This Row],[date/timestamp]], "MMMM")</f>
        <v>May</v>
      </c>
      <c r="O582" t="str">
        <f t="shared" si="49"/>
        <v>Q2</v>
      </c>
    </row>
    <row r="583" spans="1:15" x14ac:dyDescent="0.35">
      <c r="A583" t="s">
        <v>2375</v>
      </c>
      <c r="B583" s="5" t="s">
        <v>6267</v>
      </c>
      <c r="C583" s="5">
        <v>5</v>
      </c>
      <c r="D583" s="9">
        <v>45785.131157407406</v>
      </c>
      <c r="E583" s="6" t="s">
        <v>1072</v>
      </c>
      <c r="F583" t="s">
        <v>600</v>
      </c>
      <c r="G583" t="str">
        <f t="shared" si="45"/>
        <v>Complete</v>
      </c>
      <c r="H583" t="str">
        <f t="shared" si="46"/>
        <v>Valid</v>
      </c>
      <c r="I583" t="str">
        <f t="shared" si="47"/>
        <v>High(4-5)</v>
      </c>
      <c r="J583" t="str">
        <f t="shared" si="48"/>
        <v>AHIJNBEQQERER2FU4AVVSZDMWNCA</v>
      </c>
      <c r="K583" t="str">
        <f>IF(COUNTIF(Data_cleaning!$A:$A, A583)&gt;10, "Power User", IF(COUNTIF(Data_cleaning!$A:$A, A583)&gt;5, "Regular User", IF(COUNTIF(Data_cleaning!$A:$A, A583)&gt;1, "Casual User", "One-Time User")))</f>
        <v>One-Time User</v>
      </c>
      <c r="L583">
        <f>YEAR(Table4[[#This Row],[date/timestamp]])</f>
        <v>2025</v>
      </c>
      <c r="M583">
        <f>MONTH(Table4[[#This Row],[date/timestamp]])</f>
        <v>5</v>
      </c>
      <c r="N583" t="str">
        <f>TEXT(Table4[[#This Row],[date/timestamp]], "MMMM")</f>
        <v>May</v>
      </c>
      <c r="O583" t="str">
        <f t="shared" si="49"/>
        <v>Q2</v>
      </c>
    </row>
    <row r="584" spans="1:15" x14ac:dyDescent="0.35">
      <c r="A584" t="s">
        <v>2378</v>
      </c>
      <c r="B584" s="3" t="s">
        <v>6268</v>
      </c>
      <c r="C584" s="3">
        <v>4</v>
      </c>
      <c r="D584" s="8">
        <v>45785.484293981484</v>
      </c>
      <c r="E584" s="4" t="s">
        <v>1072</v>
      </c>
      <c r="F584" t="s">
        <v>2379</v>
      </c>
      <c r="G584" t="str">
        <f t="shared" si="45"/>
        <v>Complete</v>
      </c>
      <c r="H584" t="str">
        <f t="shared" si="46"/>
        <v>Valid</v>
      </c>
      <c r="I584" t="str">
        <f t="shared" si="47"/>
        <v>High(4-5)</v>
      </c>
      <c r="J584" t="str">
        <f t="shared" si="48"/>
        <v>AFHAHBJSHN774D7QPMTOG4LEYRGQ</v>
      </c>
      <c r="K584" t="str">
        <f>IF(COUNTIF(Data_cleaning!$A:$A, A584)&gt;10, "Power User", IF(COUNTIF(Data_cleaning!$A:$A, A584)&gt;5, "Regular User", IF(COUNTIF(Data_cleaning!$A:$A, A584)&gt;1, "Casual User", "One-Time User")))</f>
        <v>One-Time User</v>
      </c>
      <c r="L584">
        <f>YEAR(Table4[[#This Row],[date/timestamp]])</f>
        <v>2025</v>
      </c>
      <c r="M584">
        <f>MONTH(Table4[[#This Row],[date/timestamp]])</f>
        <v>5</v>
      </c>
      <c r="N584" t="str">
        <f>TEXT(Table4[[#This Row],[date/timestamp]], "MMMM")</f>
        <v>May</v>
      </c>
      <c r="O584" t="str">
        <f t="shared" si="49"/>
        <v>Q2</v>
      </c>
    </row>
    <row r="585" spans="1:15" x14ac:dyDescent="0.35">
      <c r="A585" t="s">
        <v>2382</v>
      </c>
      <c r="B585" s="5" t="s">
        <v>6269</v>
      </c>
      <c r="C585" s="5">
        <v>5</v>
      </c>
      <c r="D585" s="9">
        <v>45785.602210648147</v>
      </c>
      <c r="E585" s="6" t="s">
        <v>1072</v>
      </c>
      <c r="F585" t="s">
        <v>2383</v>
      </c>
      <c r="G585" t="str">
        <f t="shared" si="45"/>
        <v>Complete</v>
      </c>
      <c r="H585" t="str">
        <f t="shared" si="46"/>
        <v>Valid</v>
      </c>
      <c r="I585" t="str">
        <f t="shared" si="47"/>
        <v>High(4-5)</v>
      </c>
      <c r="J585" t="str">
        <f t="shared" si="48"/>
        <v>AHSZVQVMBNKPVARSUMU6BP3JIUVQ</v>
      </c>
      <c r="K585" t="str">
        <f>IF(COUNTIF(Data_cleaning!$A:$A, A585)&gt;10, "Power User", IF(COUNTIF(Data_cleaning!$A:$A, A585)&gt;5, "Regular User", IF(COUNTIF(Data_cleaning!$A:$A, A585)&gt;1, "Casual User", "One-Time User")))</f>
        <v>One-Time User</v>
      </c>
      <c r="L585">
        <f>YEAR(Table4[[#This Row],[date/timestamp]])</f>
        <v>2025</v>
      </c>
      <c r="M585">
        <f>MONTH(Table4[[#This Row],[date/timestamp]])</f>
        <v>5</v>
      </c>
      <c r="N585" t="str">
        <f>TEXT(Table4[[#This Row],[date/timestamp]], "MMMM")</f>
        <v>May</v>
      </c>
      <c r="O585" t="str">
        <f t="shared" si="49"/>
        <v>Q2</v>
      </c>
    </row>
    <row r="586" spans="1:15" x14ac:dyDescent="0.35">
      <c r="A586" t="s">
        <v>2386</v>
      </c>
      <c r="B586" s="3" t="s">
        <v>6270</v>
      </c>
      <c r="C586" s="3">
        <v>5</v>
      </c>
      <c r="D586" s="8">
        <v>45786.083032407405</v>
      </c>
      <c r="E586" s="4" t="s">
        <v>1072</v>
      </c>
      <c r="F586" t="s">
        <v>2387</v>
      </c>
      <c r="G586" t="str">
        <f t="shared" si="45"/>
        <v>Complete</v>
      </c>
      <c r="H586" t="str">
        <f t="shared" si="46"/>
        <v>Valid</v>
      </c>
      <c r="I586" t="str">
        <f t="shared" si="47"/>
        <v>High(4-5)</v>
      </c>
      <c r="J586" t="str">
        <f t="shared" si="48"/>
        <v>AE7VLWWURXXKC3S4HNZQJNFCHFVQ</v>
      </c>
      <c r="K586" t="str">
        <f>IF(COUNTIF(Data_cleaning!$A:$A, A586)&gt;10, "Power User", IF(COUNTIF(Data_cleaning!$A:$A, A586)&gt;5, "Regular User", IF(COUNTIF(Data_cleaning!$A:$A, A586)&gt;1, "Casual User", "One-Time User")))</f>
        <v>One-Time User</v>
      </c>
      <c r="L586">
        <f>YEAR(Table4[[#This Row],[date/timestamp]])</f>
        <v>2025</v>
      </c>
      <c r="M586">
        <f>MONTH(Table4[[#This Row],[date/timestamp]])</f>
        <v>5</v>
      </c>
      <c r="N586" t="str">
        <f>TEXT(Table4[[#This Row],[date/timestamp]], "MMMM")</f>
        <v>May</v>
      </c>
      <c r="O586" t="str">
        <f t="shared" si="49"/>
        <v>Q2</v>
      </c>
    </row>
    <row r="587" spans="1:15" x14ac:dyDescent="0.35">
      <c r="A587" t="s">
        <v>2390</v>
      </c>
      <c r="B587" s="5" t="s">
        <v>6271</v>
      </c>
      <c r="C587" s="5">
        <v>4</v>
      </c>
      <c r="D587" s="9">
        <v>45786.236967592595</v>
      </c>
      <c r="E587" s="6" t="s">
        <v>1072</v>
      </c>
      <c r="F587" t="s">
        <v>2391</v>
      </c>
      <c r="G587" t="str">
        <f t="shared" si="45"/>
        <v>Complete</v>
      </c>
      <c r="H587" t="str">
        <f t="shared" si="46"/>
        <v>Valid</v>
      </c>
      <c r="I587" t="str">
        <f t="shared" si="47"/>
        <v>High(4-5)</v>
      </c>
      <c r="J587" t="str">
        <f t="shared" si="48"/>
        <v>AGHW43PGX7JMB6BHQJIONBM6DPAA</v>
      </c>
      <c r="K587" t="str">
        <f>IF(COUNTIF(Data_cleaning!$A:$A, A587)&gt;10, "Power User", IF(COUNTIF(Data_cleaning!$A:$A, A587)&gt;5, "Regular User", IF(COUNTIF(Data_cleaning!$A:$A, A587)&gt;1, "Casual User", "One-Time User")))</f>
        <v>One-Time User</v>
      </c>
      <c r="L587">
        <f>YEAR(Table4[[#This Row],[date/timestamp]])</f>
        <v>2025</v>
      </c>
      <c r="M587">
        <f>MONTH(Table4[[#This Row],[date/timestamp]])</f>
        <v>5</v>
      </c>
      <c r="N587" t="str">
        <f>TEXT(Table4[[#This Row],[date/timestamp]], "MMMM")</f>
        <v>May</v>
      </c>
      <c r="O587" t="str">
        <f t="shared" si="49"/>
        <v>Q2</v>
      </c>
    </row>
    <row r="588" spans="1:15" x14ac:dyDescent="0.35">
      <c r="A588" t="s">
        <v>2394</v>
      </c>
      <c r="B588" s="3" t="s">
        <v>6272</v>
      </c>
      <c r="C588" s="3">
        <v>4</v>
      </c>
      <c r="D588" s="8">
        <v>45786.325694444444</v>
      </c>
      <c r="E588" s="4" t="s">
        <v>1072</v>
      </c>
      <c r="F588" t="s">
        <v>2395</v>
      </c>
      <c r="G588" t="str">
        <f t="shared" si="45"/>
        <v>Complete</v>
      </c>
      <c r="H588" t="str">
        <f t="shared" si="46"/>
        <v>Valid</v>
      </c>
      <c r="I588" t="str">
        <f t="shared" si="47"/>
        <v>High(4-5)</v>
      </c>
      <c r="J588" t="str">
        <f t="shared" si="48"/>
        <v>AHJKDLPVUCAGI6UT6OXFJ7ZH5LZA</v>
      </c>
      <c r="K588" t="str">
        <f>IF(COUNTIF(Data_cleaning!$A:$A, A588)&gt;10, "Power User", IF(COUNTIF(Data_cleaning!$A:$A, A588)&gt;5, "Regular User", IF(COUNTIF(Data_cleaning!$A:$A, A588)&gt;1, "Casual User", "One-Time User")))</f>
        <v>One-Time User</v>
      </c>
      <c r="L588">
        <f>YEAR(Table4[[#This Row],[date/timestamp]])</f>
        <v>2025</v>
      </c>
      <c r="M588">
        <f>MONTH(Table4[[#This Row],[date/timestamp]])</f>
        <v>5</v>
      </c>
      <c r="N588" t="str">
        <f>TEXT(Table4[[#This Row],[date/timestamp]], "MMMM")</f>
        <v>May</v>
      </c>
      <c r="O588" t="str">
        <f t="shared" si="49"/>
        <v>Q2</v>
      </c>
    </row>
    <row r="589" spans="1:15" x14ac:dyDescent="0.35">
      <c r="A589" t="s">
        <v>2398</v>
      </c>
      <c r="B589" s="5" t="s">
        <v>6273</v>
      </c>
      <c r="C589" s="5">
        <v>5</v>
      </c>
      <c r="D589" s="9">
        <v>45786.466597222221</v>
      </c>
      <c r="E589" s="6" t="s">
        <v>1072</v>
      </c>
      <c r="F589" t="s">
        <v>2399</v>
      </c>
      <c r="G589" t="str">
        <f t="shared" si="45"/>
        <v>Complete</v>
      </c>
      <c r="H589" t="str">
        <f t="shared" si="46"/>
        <v>Valid</v>
      </c>
      <c r="I589" t="str">
        <f t="shared" si="47"/>
        <v>High(4-5)</v>
      </c>
      <c r="J589" t="str">
        <f t="shared" si="48"/>
        <v>AHEINNUMWZSELKF3IUR2GKFXTBSA</v>
      </c>
      <c r="K589" t="str">
        <f>IF(COUNTIF(Data_cleaning!$A:$A, A589)&gt;10, "Power User", IF(COUNTIF(Data_cleaning!$A:$A, A589)&gt;5, "Regular User", IF(COUNTIF(Data_cleaning!$A:$A, A589)&gt;1, "Casual User", "One-Time User")))</f>
        <v>One-Time User</v>
      </c>
      <c r="L589">
        <f>YEAR(Table4[[#This Row],[date/timestamp]])</f>
        <v>2025</v>
      </c>
      <c r="M589">
        <f>MONTH(Table4[[#This Row],[date/timestamp]])</f>
        <v>5</v>
      </c>
      <c r="N589" t="str">
        <f>TEXT(Table4[[#This Row],[date/timestamp]], "MMMM")</f>
        <v>May</v>
      </c>
      <c r="O589" t="str">
        <f t="shared" si="49"/>
        <v>Q2</v>
      </c>
    </row>
    <row r="590" spans="1:15" x14ac:dyDescent="0.35">
      <c r="A590" t="s">
        <v>2402</v>
      </c>
      <c r="B590" s="3" t="s">
        <v>6274</v>
      </c>
      <c r="C590" s="3">
        <v>4</v>
      </c>
      <c r="D590" s="8">
        <v>45786.501585648148</v>
      </c>
      <c r="E590" s="4" t="s">
        <v>1072</v>
      </c>
      <c r="F590" t="s">
        <v>2403</v>
      </c>
      <c r="G590" t="str">
        <f t="shared" si="45"/>
        <v>Complete</v>
      </c>
      <c r="H590" t="str">
        <f t="shared" si="46"/>
        <v>Valid</v>
      </c>
      <c r="I590" t="str">
        <f t="shared" si="47"/>
        <v>High(4-5)</v>
      </c>
      <c r="J590" t="str">
        <f t="shared" si="48"/>
        <v>AE2BDEYY3HY4TAMZDAKE2NBP3VMQ</v>
      </c>
      <c r="K590" t="str">
        <f>IF(COUNTIF(Data_cleaning!$A:$A, A590)&gt;10, "Power User", IF(COUNTIF(Data_cleaning!$A:$A, A590)&gt;5, "Regular User", IF(COUNTIF(Data_cleaning!$A:$A, A590)&gt;1, "Casual User", "One-Time User")))</f>
        <v>One-Time User</v>
      </c>
      <c r="L590">
        <f>YEAR(Table4[[#This Row],[date/timestamp]])</f>
        <v>2025</v>
      </c>
      <c r="M590">
        <f>MONTH(Table4[[#This Row],[date/timestamp]])</f>
        <v>5</v>
      </c>
      <c r="N590" t="str">
        <f>TEXT(Table4[[#This Row],[date/timestamp]], "MMMM")</f>
        <v>May</v>
      </c>
      <c r="O590" t="str">
        <f t="shared" si="49"/>
        <v>Q2</v>
      </c>
    </row>
    <row r="591" spans="1:15" x14ac:dyDescent="0.35">
      <c r="A591" t="s">
        <v>2406</v>
      </c>
      <c r="B591" s="5" t="s">
        <v>6275</v>
      </c>
      <c r="C591" s="5">
        <v>5</v>
      </c>
      <c r="D591" s="9">
        <v>45786.605844907404</v>
      </c>
      <c r="E591" s="6" t="s">
        <v>1072</v>
      </c>
      <c r="F591" t="s">
        <v>2407</v>
      </c>
      <c r="G591" t="str">
        <f t="shared" si="45"/>
        <v>Complete</v>
      </c>
      <c r="H591" t="str">
        <f t="shared" si="46"/>
        <v>Valid</v>
      </c>
      <c r="I591" t="str">
        <f t="shared" si="47"/>
        <v>High(4-5)</v>
      </c>
      <c r="J591" t="str">
        <f t="shared" si="48"/>
        <v>AFEZK5E3RHMYCWS4C5WD3W6J2TYQ</v>
      </c>
      <c r="K591" t="str">
        <f>IF(COUNTIF(Data_cleaning!$A:$A, A591)&gt;10, "Power User", IF(COUNTIF(Data_cleaning!$A:$A, A591)&gt;5, "Regular User", IF(COUNTIF(Data_cleaning!$A:$A, A591)&gt;1, "Casual User", "One-Time User")))</f>
        <v>One-Time User</v>
      </c>
      <c r="L591">
        <f>YEAR(Table4[[#This Row],[date/timestamp]])</f>
        <v>2025</v>
      </c>
      <c r="M591">
        <f>MONTH(Table4[[#This Row],[date/timestamp]])</f>
        <v>5</v>
      </c>
      <c r="N591" t="str">
        <f>TEXT(Table4[[#This Row],[date/timestamp]], "MMMM")</f>
        <v>May</v>
      </c>
      <c r="O591" t="str">
        <f t="shared" si="49"/>
        <v>Q2</v>
      </c>
    </row>
    <row r="592" spans="1:15" x14ac:dyDescent="0.35">
      <c r="A592" t="s">
        <v>2410</v>
      </c>
      <c r="B592" s="3" t="s">
        <v>6276</v>
      </c>
      <c r="C592" s="3">
        <v>5</v>
      </c>
      <c r="D592" s="8">
        <v>45786.933946759258</v>
      </c>
      <c r="E592" s="4" t="s">
        <v>1072</v>
      </c>
      <c r="F592" t="s">
        <v>2411</v>
      </c>
      <c r="G592" t="str">
        <f t="shared" si="45"/>
        <v>Complete</v>
      </c>
      <c r="H592" t="str">
        <f t="shared" si="46"/>
        <v>Valid</v>
      </c>
      <c r="I592" t="str">
        <f t="shared" si="47"/>
        <v>High(4-5)</v>
      </c>
      <c r="J592" t="str">
        <f t="shared" si="48"/>
        <v>AFCH7W3DPO4CKQNVTJHTJKOTFPAQ</v>
      </c>
      <c r="K592" t="str">
        <f>IF(COUNTIF(Data_cleaning!$A:$A, A592)&gt;10, "Power User", IF(COUNTIF(Data_cleaning!$A:$A, A592)&gt;5, "Regular User", IF(COUNTIF(Data_cleaning!$A:$A, A592)&gt;1, "Casual User", "One-Time User")))</f>
        <v>One-Time User</v>
      </c>
      <c r="L592">
        <f>YEAR(Table4[[#This Row],[date/timestamp]])</f>
        <v>2025</v>
      </c>
      <c r="M592">
        <f>MONTH(Table4[[#This Row],[date/timestamp]])</f>
        <v>5</v>
      </c>
      <c r="N592" t="str">
        <f>TEXT(Table4[[#This Row],[date/timestamp]], "MMMM")</f>
        <v>May</v>
      </c>
      <c r="O592" t="str">
        <f t="shared" si="49"/>
        <v>Q2</v>
      </c>
    </row>
    <row r="593" spans="1:15" x14ac:dyDescent="0.35">
      <c r="A593" t="s">
        <v>2414</v>
      </c>
      <c r="B593" s="5" t="s">
        <v>6277</v>
      </c>
      <c r="C593" s="5">
        <v>5</v>
      </c>
      <c r="D593" s="9">
        <v>45787.008032407408</v>
      </c>
      <c r="E593" s="6" t="s">
        <v>1072</v>
      </c>
      <c r="F593" t="s">
        <v>2415</v>
      </c>
      <c r="G593" t="str">
        <f t="shared" si="45"/>
        <v>Complete</v>
      </c>
      <c r="H593" t="str">
        <f t="shared" si="46"/>
        <v>Valid</v>
      </c>
      <c r="I593" t="str">
        <f t="shared" si="47"/>
        <v>High(4-5)</v>
      </c>
      <c r="J593" t="str">
        <f t="shared" si="48"/>
        <v>AEBGGDBDMBYDE46GK6VGYII4YOHA</v>
      </c>
      <c r="K593" t="str">
        <f>IF(COUNTIF(Data_cleaning!$A:$A, A593)&gt;10, "Power User", IF(COUNTIF(Data_cleaning!$A:$A, A593)&gt;5, "Regular User", IF(COUNTIF(Data_cleaning!$A:$A, A593)&gt;1, "Casual User", "One-Time User")))</f>
        <v>One-Time User</v>
      </c>
      <c r="L593">
        <f>YEAR(Table4[[#This Row],[date/timestamp]])</f>
        <v>2025</v>
      </c>
      <c r="M593">
        <f>MONTH(Table4[[#This Row],[date/timestamp]])</f>
        <v>5</v>
      </c>
      <c r="N593" t="str">
        <f>TEXT(Table4[[#This Row],[date/timestamp]], "MMMM")</f>
        <v>May</v>
      </c>
      <c r="O593" t="str">
        <f t="shared" si="49"/>
        <v>Q2</v>
      </c>
    </row>
    <row r="594" spans="1:15" x14ac:dyDescent="0.35">
      <c r="A594" t="s">
        <v>2418</v>
      </c>
      <c r="B594" s="3" t="s">
        <v>6278</v>
      </c>
      <c r="C594" s="3">
        <v>3</v>
      </c>
      <c r="D594" s="8">
        <v>45787.106863425928</v>
      </c>
      <c r="E594" s="4" t="s">
        <v>1072</v>
      </c>
      <c r="F594" t="s">
        <v>2419</v>
      </c>
      <c r="G594" t="str">
        <f t="shared" si="45"/>
        <v>Complete</v>
      </c>
      <c r="H594" t="str">
        <f t="shared" si="46"/>
        <v>Valid</v>
      </c>
      <c r="I594" t="str">
        <f t="shared" si="47"/>
        <v>Medium(3)</v>
      </c>
      <c r="J594" t="str">
        <f t="shared" si="48"/>
        <v>AEDNOS4F2DPQWCYAE7OPLPJATF6A</v>
      </c>
      <c r="K594" t="str">
        <f>IF(COUNTIF(Data_cleaning!$A:$A, A594)&gt;10, "Power User", IF(COUNTIF(Data_cleaning!$A:$A, A594)&gt;5, "Regular User", IF(COUNTIF(Data_cleaning!$A:$A, A594)&gt;1, "Casual User", "One-Time User")))</f>
        <v>One-Time User</v>
      </c>
      <c r="L594">
        <f>YEAR(Table4[[#This Row],[date/timestamp]])</f>
        <v>2025</v>
      </c>
      <c r="M594">
        <f>MONTH(Table4[[#This Row],[date/timestamp]])</f>
        <v>5</v>
      </c>
      <c r="N594" t="str">
        <f>TEXT(Table4[[#This Row],[date/timestamp]], "MMMM")</f>
        <v>May</v>
      </c>
      <c r="O594" t="str">
        <f t="shared" si="49"/>
        <v>Q2</v>
      </c>
    </row>
    <row r="595" spans="1:15" x14ac:dyDescent="0.35">
      <c r="A595" t="s">
        <v>2422</v>
      </c>
      <c r="B595" s="5" t="s">
        <v>6279</v>
      </c>
      <c r="C595" s="5">
        <v>4</v>
      </c>
      <c r="D595" s="9">
        <v>45787.444131944445</v>
      </c>
      <c r="E595" s="6" t="s">
        <v>1072</v>
      </c>
      <c r="F595" t="s">
        <v>2423</v>
      </c>
      <c r="G595" t="str">
        <f t="shared" si="45"/>
        <v>Complete</v>
      </c>
      <c r="H595" t="str">
        <f t="shared" si="46"/>
        <v>Valid</v>
      </c>
      <c r="I595" t="str">
        <f t="shared" si="47"/>
        <v>High(4-5)</v>
      </c>
      <c r="J595" t="str">
        <f t="shared" si="48"/>
        <v>AHMXZFHYHL4ELERVYDOHO6NOJF4A</v>
      </c>
      <c r="K595" t="str">
        <f>IF(COUNTIF(Data_cleaning!$A:$A, A595)&gt;10, "Power User", IF(COUNTIF(Data_cleaning!$A:$A, A595)&gt;5, "Regular User", IF(COUNTIF(Data_cleaning!$A:$A, A595)&gt;1, "Casual User", "One-Time User")))</f>
        <v>One-Time User</v>
      </c>
      <c r="L595">
        <f>YEAR(Table4[[#This Row],[date/timestamp]])</f>
        <v>2025</v>
      </c>
      <c r="M595">
        <f>MONTH(Table4[[#This Row],[date/timestamp]])</f>
        <v>5</v>
      </c>
      <c r="N595" t="str">
        <f>TEXT(Table4[[#This Row],[date/timestamp]], "MMMM")</f>
        <v>May</v>
      </c>
      <c r="O595" t="str">
        <f t="shared" si="49"/>
        <v>Q2</v>
      </c>
    </row>
    <row r="596" spans="1:15" x14ac:dyDescent="0.35">
      <c r="A596" t="s">
        <v>2426</v>
      </c>
      <c r="B596" s="3" t="s">
        <v>6280</v>
      </c>
      <c r="C596" s="3">
        <v>5</v>
      </c>
      <c r="D596" s="8">
        <v>45787.540509259263</v>
      </c>
      <c r="E596" s="4" t="s">
        <v>12</v>
      </c>
      <c r="F596" t="s">
        <v>2427</v>
      </c>
      <c r="G596" t="str">
        <f t="shared" si="45"/>
        <v>Complete</v>
      </c>
      <c r="H596" t="str">
        <f t="shared" si="46"/>
        <v>Valid</v>
      </c>
      <c r="I596" t="str">
        <f t="shared" si="47"/>
        <v>High(4-5)</v>
      </c>
      <c r="J596" t="str">
        <f t="shared" si="48"/>
        <v>AH4RHOB2I62FE5GRVMYJRWE3SVDA</v>
      </c>
      <c r="K596" t="str">
        <f>IF(COUNTIF(Data_cleaning!$A:$A, A596)&gt;10, "Power User", IF(COUNTIF(Data_cleaning!$A:$A, A596)&gt;5, "Regular User", IF(COUNTIF(Data_cleaning!$A:$A, A596)&gt;1, "Casual User", "One-Time User")))</f>
        <v>One-Time User</v>
      </c>
      <c r="L596">
        <f>YEAR(Table4[[#This Row],[date/timestamp]])</f>
        <v>2025</v>
      </c>
      <c r="M596">
        <f>MONTH(Table4[[#This Row],[date/timestamp]])</f>
        <v>5</v>
      </c>
      <c r="N596" t="str">
        <f>TEXT(Table4[[#This Row],[date/timestamp]], "MMMM")</f>
        <v>May</v>
      </c>
      <c r="O596" t="str">
        <f t="shared" si="49"/>
        <v>Q2</v>
      </c>
    </row>
    <row r="597" spans="1:15" x14ac:dyDescent="0.35">
      <c r="A597" t="s">
        <v>2430</v>
      </c>
      <c r="B597" s="5" t="s">
        <v>6281</v>
      </c>
      <c r="C597" s="5">
        <v>5</v>
      </c>
      <c r="D597" s="9">
        <v>45788.174201388887</v>
      </c>
      <c r="E597" s="6" t="s">
        <v>12</v>
      </c>
      <c r="F597" t="s">
        <v>2431</v>
      </c>
      <c r="G597" t="str">
        <f t="shared" si="45"/>
        <v>Complete</v>
      </c>
      <c r="H597" t="str">
        <f t="shared" si="46"/>
        <v>Valid</v>
      </c>
      <c r="I597" t="str">
        <f t="shared" si="47"/>
        <v>High(4-5)</v>
      </c>
      <c r="J597" t="str">
        <f t="shared" si="48"/>
        <v>AFWRNJANYDO6JMKQK7ARFEBM3Q5Q</v>
      </c>
      <c r="K597" t="str">
        <f>IF(COUNTIF(Data_cleaning!$A:$A, A597)&gt;10, "Power User", IF(COUNTIF(Data_cleaning!$A:$A, A597)&gt;5, "Regular User", IF(COUNTIF(Data_cleaning!$A:$A, A597)&gt;1, "Casual User", "One-Time User")))</f>
        <v>One-Time User</v>
      </c>
      <c r="L597">
        <f>YEAR(Table4[[#This Row],[date/timestamp]])</f>
        <v>2025</v>
      </c>
      <c r="M597">
        <f>MONTH(Table4[[#This Row],[date/timestamp]])</f>
        <v>5</v>
      </c>
      <c r="N597" t="str">
        <f>TEXT(Table4[[#This Row],[date/timestamp]], "MMMM")</f>
        <v>May</v>
      </c>
      <c r="O597" t="str">
        <f t="shared" si="49"/>
        <v>Q2</v>
      </c>
    </row>
    <row r="598" spans="1:15" x14ac:dyDescent="0.35">
      <c r="A598" t="s">
        <v>2434</v>
      </c>
      <c r="B598" s="3" t="s">
        <v>6282</v>
      </c>
      <c r="C598" s="3">
        <v>4</v>
      </c>
      <c r="D598" s="8">
        <v>45788.430243055554</v>
      </c>
      <c r="E598" s="4" t="s">
        <v>12</v>
      </c>
      <c r="F598" t="s">
        <v>2435</v>
      </c>
      <c r="G598" t="str">
        <f t="shared" si="45"/>
        <v>Complete</v>
      </c>
      <c r="H598" t="str">
        <f t="shared" si="46"/>
        <v>Valid</v>
      </c>
      <c r="I598" t="str">
        <f t="shared" si="47"/>
        <v>High(4-5)</v>
      </c>
      <c r="J598" t="str">
        <f t="shared" si="48"/>
        <v>AEHUBLO7OT7E27CDSV2LZWQCMP5A</v>
      </c>
      <c r="K598" t="str">
        <f>IF(COUNTIF(Data_cleaning!$A:$A, A598)&gt;10, "Power User", IF(COUNTIF(Data_cleaning!$A:$A, A598)&gt;5, "Regular User", IF(COUNTIF(Data_cleaning!$A:$A, A598)&gt;1, "Casual User", "One-Time User")))</f>
        <v>One-Time User</v>
      </c>
      <c r="L598">
        <f>YEAR(Table4[[#This Row],[date/timestamp]])</f>
        <v>2025</v>
      </c>
      <c r="M598">
        <f>MONTH(Table4[[#This Row],[date/timestamp]])</f>
        <v>5</v>
      </c>
      <c r="N598" t="str">
        <f>TEXT(Table4[[#This Row],[date/timestamp]], "MMMM")</f>
        <v>May</v>
      </c>
      <c r="O598" t="str">
        <f t="shared" si="49"/>
        <v>Q2</v>
      </c>
    </row>
    <row r="599" spans="1:15" x14ac:dyDescent="0.35">
      <c r="A599" t="s">
        <v>2438</v>
      </c>
      <c r="B599" s="5" t="s">
        <v>6283</v>
      </c>
      <c r="C599" s="5">
        <v>5</v>
      </c>
      <c r="D599" s="9">
        <v>45788.539756944447</v>
      </c>
      <c r="E599" s="6" t="s">
        <v>12</v>
      </c>
      <c r="F599" t="s">
        <v>2439</v>
      </c>
      <c r="G599" t="str">
        <f t="shared" si="45"/>
        <v>Complete</v>
      </c>
      <c r="H599" t="str">
        <f t="shared" si="46"/>
        <v>Valid</v>
      </c>
      <c r="I599" t="str">
        <f t="shared" si="47"/>
        <v>High(4-5)</v>
      </c>
      <c r="J599" t="str">
        <f t="shared" si="48"/>
        <v>AFTFTEAWAEMJNXO7O6DKEPR2L44Q</v>
      </c>
      <c r="K599" t="str">
        <f>IF(COUNTIF(Data_cleaning!$A:$A, A599)&gt;10, "Power User", IF(COUNTIF(Data_cleaning!$A:$A, A599)&gt;5, "Regular User", IF(COUNTIF(Data_cleaning!$A:$A, A599)&gt;1, "Casual User", "One-Time User")))</f>
        <v>One-Time User</v>
      </c>
      <c r="L599">
        <f>YEAR(Table4[[#This Row],[date/timestamp]])</f>
        <v>2025</v>
      </c>
      <c r="M599">
        <f>MONTH(Table4[[#This Row],[date/timestamp]])</f>
        <v>5</v>
      </c>
      <c r="N599" t="str">
        <f>TEXT(Table4[[#This Row],[date/timestamp]], "MMMM")</f>
        <v>May</v>
      </c>
      <c r="O599" t="str">
        <f t="shared" si="49"/>
        <v>Q2</v>
      </c>
    </row>
    <row r="600" spans="1:15" x14ac:dyDescent="0.35">
      <c r="A600" t="s">
        <v>2442</v>
      </c>
      <c r="B600" s="3" t="s">
        <v>6284</v>
      </c>
      <c r="C600" s="3">
        <v>5</v>
      </c>
      <c r="D600" s="8">
        <v>45788.643483796295</v>
      </c>
      <c r="E600" s="4" t="s">
        <v>12</v>
      </c>
      <c r="F600" t="s">
        <v>2443</v>
      </c>
      <c r="G600" t="str">
        <f t="shared" si="45"/>
        <v>Complete</v>
      </c>
      <c r="H600" t="str">
        <f t="shared" si="46"/>
        <v>Valid</v>
      </c>
      <c r="I600" t="str">
        <f t="shared" si="47"/>
        <v>High(4-5)</v>
      </c>
      <c r="J600" t="str">
        <f t="shared" si="48"/>
        <v>AGB6XKS2WTHBQ3BGRMRASYTEICCA</v>
      </c>
      <c r="K600" t="str">
        <f>IF(COUNTIF(Data_cleaning!$A:$A, A600)&gt;10, "Power User", IF(COUNTIF(Data_cleaning!$A:$A, A600)&gt;5, "Regular User", IF(COUNTIF(Data_cleaning!$A:$A, A600)&gt;1, "Casual User", "One-Time User")))</f>
        <v>One-Time User</v>
      </c>
      <c r="L600">
        <f>YEAR(Table4[[#This Row],[date/timestamp]])</f>
        <v>2025</v>
      </c>
      <c r="M600">
        <f>MONTH(Table4[[#This Row],[date/timestamp]])</f>
        <v>5</v>
      </c>
      <c r="N600" t="str">
        <f>TEXT(Table4[[#This Row],[date/timestamp]], "MMMM")</f>
        <v>May</v>
      </c>
      <c r="O600" t="str">
        <f t="shared" si="49"/>
        <v>Q2</v>
      </c>
    </row>
    <row r="601" spans="1:15" x14ac:dyDescent="0.35">
      <c r="A601" t="s">
        <v>2446</v>
      </c>
      <c r="B601" s="5" t="s">
        <v>6285</v>
      </c>
      <c r="C601" s="5">
        <v>5</v>
      </c>
      <c r="D601" s="9">
        <v>45788.720347222225</v>
      </c>
      <c r="E601" s="6" t="s">
        <v>12</v>
      </c>
      <c r="F601" t="s">
        <v>2447</v>
      </c>
      <c r="G601" t="str">
        <f t="shared" si="45"/>
        <v>Complete</v>
      </c>
      <c r="H601" t="str">
        <f t="shared" si="46"/>
        <v>Valid</v>
      </c>
      <c r="I601" t="str">
        <f t="shared" si="47"/>
        <v>High(4-5)</v>
      </c>
      <c r="J601" t="str">
        <f t="shared" si="48"/>
        <v>AEPGF4WPGJMMNAQXKOWRRXTGKVQA</v>
      </c>
      <c r="K601" t="str">
        <f>IF(COUNTIF(Data_cleaning!$A:$A, A601)&gt;10, "Power User", IF(COUNTIF(Data_cleaning!$A:$A, A601)&gt;5, "Regular User", IF(COUNTIF(Data_cleaning!$A:$A, A601)&gt;1, "Casual User", "One-Time User")))</f>
        <v>One-Time User</v>
      </c>
      <c r="L601">
        <f>YEAR(Table4[[#This Row],[date/timestamp]])</f>
        <v>2025</v>
      </c>
      <c r="M601">
        <f>MONTH(Table4[[#This Row],[date/timestamp]])</f>
        <v>5</v>
      </c>
      <c r="N601" t="str">
        <f>TEXT(Table4[[#This Row],[date/timestamp]], "MMMM")</f>
        <v>May</v>
      </c>
      <c r="O601" t="str">
        <f t="shared" si="49"/>
        <v>Q2</v>
      </c>
    </row>
    <row r="602" spans="1:15" x14ac:dyDescent="0.35">
      <c r="A602" t="s">
        <v>2450</v>
      </c>
      <c r="B602" s="3" t="s">
        <v>6286</v>
      </c>
      <c r="C602" s="3">
        <v>5</v>
      </c>
      <c r="D602" s="8">
        <v>45789.072210648148</v>
      </c>
      <c r="E602" s="4" t="s">
        <v>12</v>
      </c>
      <c r="F602" t="s">
        <v>2451</v>
      </c>
      <c r="G602" t="str">
        <f t="shared" si="45"/>
        <v>Complete</v>
      </c>
      <c r="H602" t="str">
        <f t="shared" si="46"/>
        <v>Valid</v>
      </c>
      <c r="I602" t="str">
        <f t="shared" si="47"/>
        <v>High(4-5)</v>
      </c>
      <c r="J602" t="str">
        <f t="shared" si="48"/>
        <v>AG4JOKM7PN2VN3KGDKB6N2EFTHWQ</v>
      </c>
      <c r="K602" t="str">
        <f>IF(COUNTIF(Data_cleaning!$A:$A, A602)&gt;10, "Power User", IF(COUNTIF(Data_cleaning!$A:$A, A602)&gt;5, "Regular User", IF(COUNTIF(Data_cleaning!$A:$A, A602)&gt;1, "Casual User", "One-Time User")))</f>
        <v>One-Time User</v>
      </c>
      <c r="L602">
        <f>YEAR(Table4[[#This Row],[date/timestamp]])</f>
        <v>2025</v>
      </c>
      <c r="M602">
        <f>MONTH(Table4[[#This Row],[date/timestamp]])</f>
        <v>5</v>
      </c>
      <c r="N602" t="str">
        <f>TEXT(Table4[[#This Row],[date/timestamp]], "MMMM")</f>
        <v>May</v>
      </c>
      <c r="O602" t="str">
        <f t="shared" si="49"/>
        <v>Q2</v>
      </c>
    </row>
    <row r="603" spans="1:15" x14ac:dyDescent="0.35">
      <c r="A603" t="s">
        <v>2454</v>
      </c>
      <c r="B603" s="5" t="s">
        <v>6287</v>
      </c>
      <c r="C603" s="5">
        <v>4</v>
      </c>
      <c r="D603" s="9">
        <v>45789.299409722225</v>
      </c>
      <c r="E603" s="6" t="s">
        <v>12</v>
      </c>
      <c r="F603" t="s">
        <v>2455</v>
      </c>
      <c r="G603" t="str">
        <f t="shared" si="45"/>
        <v>Complete</v>
      </c>
      <c r="H603" t="str">
        <f t="shared" si="46"/>
        <v>Valid</v>
      </c>
      <c r="I603" t="str">
        <f t="shared" si="47"/>
        <v>High(4-5)</v>
      </c>
      <c r="J603" t="str">
        <f t="shared" si="48"/>
        <v>AHAR4JUE577BKJXT7MU3OPE5FAWA</v>
      </c>
      <c r="K603" t="str">
        <f>IF(COUNTIF(Data_cleaning!$A:$A, A603)&gt;10, "Power User", IF(COUNTIF(Data_cleaning!$A:$A, A603)&gt;5, "Regular User", IF(COUNTIF(Data_cleaning!$A:$A, A603)&gt;1, "Casual User", "One-Time User")))</f>
        <v>One-Time User</v>
      </c>
      <c r="L603">
        <f>YEAR(Table4[[#This Row],[date/timestamp]])</f>
        <v>2025</v>
      </c>
      <c r="M603">
        <f>MONTH(Table4[[#This Row],[date/timestamp]])</f>
        <v>5</v>
      </c>
      <c r="N603" t="str">
        <f>TEXT(Table4[[#This Row],[date/timestamp]], "MMMM")</f>
        <v>May</v>
      </c>
      <c r="O603" t="str">
        <f t="shared" si="49"/>
        <v>Q2</v>
      </c>
    </row>
    <row r="604" spans="1:15" x14ac:dyDescent="0.35">
      <c r="A604" t="s">
        <v>2458</v>
      </c>
      <c r="B604" s="3" t="s">
        <v>6288</v>
      </c>
      <c r="C604" s="3">
        <v>5</v>
      </c>
      <c r="D604" s="8">
        <v>45789.484131944446</v>
      </c>
      <c r="E604" s="4" t="s">
        <v>12</v>
      </c>
      <c r="F604" t="s">
        <v>27</v>
      </c>
      <c r="G604" t="str">
        <f t="shared" si="45"/>
        <v>Complete</v>
      </c>
      <c r="H604" t="str">
        <f t="shared" si="46"/>
        <v>Valid</v>
      </c>
      <c r="I604" t="str">
        <f t="shared" si="47"/>
        <v>High(4-5)</v>
      </c>
      <c r="J604" t="str">
        <f t="shared" si="48"/>
        <v>AGWL6ZTF5QSWBFYDTFJ2ZHXTWE7A</v>
      </c>
      <c r="K604" t="str">
        <f>IF(COUNTIF(Data_cleaning!$A:$A, A604)&gt;10, "Power User", IF(COUNTIF(Data_cleaning!$A:$A, A604)&gt;5, "Regular User", IF(COUNTIF(Data_cleaning!$A:$A, A604)&gt;1, "Casual User", "One-Time User")))</f>
        <v>One-Time User</v>
      </c>
      <c r="L604">
        <f>YEAR(Table4[[#This Row],[date/timestamp]])</f>
        <v>2025</v>
      </c>
      <c r="M604">
        <f>MONTH(Table4[[#This Row],[date/timestamp]])</f>
        <v>5</v>
      </c>
      <c r="N604" t="str">
        <f>TEXT(Table4[[#This Row],[date/timestamp]], "MMMM")</f>
        <v>May</v>
      </c>
      <c r="O604" t="str">
        <f t="shared" si="49"/>
        <v>Q2</v>
      </c>
    </row>
    <row r="605" spans="1:15" x14ac:dyDescent="0.35">
      <c r="A605" t="s">
        <v>2461</v>
      </c>
      <c r="B605" s="5" t="s">
        <v>6289</v>
      </c>
      <c r="C605" s="5">
        <v>5</v>
      </c>
      <c r="D605" s="9">
        <v>45789.772060185183</v>
      </c>
      <c r="E605" s="6" t="s">
        <v>12</v>
      </c>
      <c r="F605" t="s">
        <v>2462</v>
      </c>
      <c r="G605" t="str">
        <f t="shared" si="45"/>
        <v>Complete</v>
      </c>
      <c r="H605" t="str">
        <f t="shared" si="46"/>
        <v>Valid</v>
      </c>
      <c r="I605" t="str">
        <f t="shared" si="47"/>
        <v>High(4-5)</v>
      </c>
      <c r="J605" t="str">
        <f t="shared" si="48"/>
        <v>AE3KKAWCQPBBCZPE4DXXK5CQOEPA</v>
      </c>
      <c r="K605" t="str">
        <f>IF(COUNTIF(Data_cleaning!$A:$A, A605)&gt;10, "Power User", IF(COUNTIF(Data_cleaning!$A:$A, A605)&gt;5, "Regular User", IF(COUNTIF(Data_cleaning!$A:$A, A605)&gt;1, "Casual User", "One-Time User")))</f>
        <v>One-Time User</v>
      </c>
      <c r="L605">
        <f>YEAR(Table4[[#This Row],[date/timestamp]])</f>
        <v>2025</v>
      </c>
      <c r="M605">
        <f>MONTH(Table4[[#This Row],[date/timestamp]])</f>
        <v>5</v>
      </c>
      <c r="N605" t="str">
        <f>TEXT(Table4[[#This Row],[date/timestamp]], "MMMM")</f>
        <v>May</v>
      </c>
      <c r="O605" t="str">
        <f t="shared" si="49"/>
        <v>Q2</v>
      </c>
    </row>
    <row r="606" spans="1:15" x14ac:dyDescent="0.35">
      <c r="A606" t="s">
        <v>2465</v>
      </c>
      <c r="B606" s="3" t="s">
        <v>6290</v>
      </c>
      <c r="C606" s="3">
        <v>4</v>
      </c>
      <c r="D606" s="8">
        <v>45789.994444444441</v>
      </c>
      <c r="E606" s="4" t="s">
        <v>12</v>
      </c>
      <c r="F606" t="s">
        <v>2466</v>
      </c>
      <c r="G606" t="str">
        <f t="shared" si="45"/>
        <v>Complete</v>
      </c>
      <c r="H606" t="str">
        <f t="shared" si="46"/>
        <v>Valid</v>
      </c>
      <c r="I606" t="str">
        <f t="shared" si="47"/>
        <v>High(4-5)</v>
      </c>
      <c r="J606" t="str">
        <f t="shared" si="48"/>
        <v>AFLRMES2SE76ZN4OMPEB44YQKMCQ</v>
      </c>
      <c r="K606" t="str">
        <f>IF(COUNTIF(Data_cleaning!$A:$A, A606)&gt;10, "Power User", IF(COUNTIF(Data_cleaning!$A:$A, A606)&gt;5, "Regular User", IF(COUNTIF(Data_cleaning!$A:$A, A606)&gt;1, "Casual User", "One-Time User")))</f>
        <v>One-Time User</v>
      </c>
      <c r="L606">
        <f>YEAR(Table4[[#This Row],[date/timestamp]])</f>
        <v>2025</v>
      </c>
      <c r="M606">
        <f>MONTH(Table4[[#This Row],[date/timestamp]])</f>
        <v>5</v>
      </c>
      <c r="N606" t="str">
        <f>TEXT(Table4[[#This Row],[date/timestamp]], "MMMM")</f>
        <v>May</v>
      </c>
      <c r="O606" t="str">
        <f t="shared" si="49"/>
        <v>Q2</v>
      </c>
    </row>
    <row r="607" spans="1:15" x14ac:dyDescent="0.35">
      <c r="A607" t="s">
        <v>2469</v>
      </c>
      <c r="B607" s="5" t="s">
        <v>6291</v>
      </c>
      <c r="C607" s="5">
        <v>5</v>
      </c>
      <c r="D607" s="9">
        <v>45790.111041666663</v>
      </c>
      <c r="E607" s="6" t="s">
        <v>12</v>
      </c>
      <c r="F607" t="s">
        <v>2470</v>
      </c>
      <c r="G607" t="str">
        <f t="shared" si="45"/>
        <v>Complete</v>
      </c>
      <c r="H607" t="str">
        <f t="shared" si="46"/>
        <v>Valid</v>
      </c>
      <c r="I607" t="str">
        <f t="shared" si="47"/>
        <v>High(4-5)</v>
      </c>
      <c r="J607" t="str">
        <f t="shared" si="48"/>
        <v>AFURY2ZK3IUN36TBJAL3EBGB75CQ</v>
      </c>
      <c r="K607" t="str">
        <f>IF(COUNTIF(Data_cleaning!$A:$A, A607)&gt;10, "Power User", IF(COUNTIF(Data_cleaning!$A:$A, A607)&gt;5, "Regular User", IF(COUNTIF(Data_cleaning!$A:$A, A607)&gt;1, "Casual User", "One-Time User")))</f>
        <v>One-Time User</v>
      </c>
      <c r="L607">
        <f>YEAR(Table4[[#This Row],[date/timestamp]])</f>
        <v>2025</v>
      </c>
      <c r="M607">
        <f>MONTH(Table4[[#This Row],[date/timestamp]])</f>
        <v>5</v>
      </c>
      <c r="N607" t="str">
        <f>TEXT(Table4[[#This Row],[date/timestamp]], "MMMM")</f>
        <v>May</v>
      </c>
      <c r="O607" t="str">
        <f t="shared" si="49"/>
        <v>Q2</v>
      </c>
    </row>
    <row r="608" spans="1:15" x14ac:dyDescent="0.35">
      <c r="A608" t="s">
        <v>2472</v>
      </c>
      <c r="B608" s="3" t="s">
        <v>6292</v>
      </c>
      <c r="C608" s="3">
        <v>5</v>
      </c>
      <c r="D608" s="8">
        <v>45790.140185185184</v>
      </c>
      <c r="E608" s="4" t="s">
        <v>12</v>
      </c>
      <c r="F608" t="s">
        <v>2473</v>
      </c>
      <c r="G608" t="str">
        <f t="shared" si="45"/>
        <v>Complete</v>
      </c>
      <c r="H608" t="str">
        <f t="shared" si="46"/>
        <v>Valid</v>
      </c>
      <c r="I608" t="str">
        <f t="shared" si="47"/>
        <v>High(4-5)</v>
      </c>
      <c r="J608" t="str">
        <f t="shared" si="48"/>
        <v>AG763OHA6RNRUAYEPZXMOEDSYDZQ</v>
      </c>
      <c r="K608" t="str">
        <f>IF(COUNTIF(Data_cleaning!$A:$A, A608)&gt;10, "Power User", IF(COUNTIF(Data_cleaning!$A:$A, A608)&gt;5, "Regular User", IF(COUNTIF(Data_cleaning!$A:$A, A608)&gt;1, "Casual User", "One-Time User")))</f>
        <v>One-Time User</v>
      </c>
      <c r="L608">
        <f>YEAR(Table4[[#This Row],[date/timestamp]])</f>
        <v>2025</v>
      </c>
      <c r="M608">
        <f>MONTH(Table4[[#This Row],[date/timestamp]])</f>
        <v>5</v>
      </c>
      <c r="N608" t="str">
        <f>TEXT(Table4[[#This Row],[date/timestamp]], "MMMM")</f>
        <v>May</v>
      </c>
      <c r="O608" t="str">
        <f t="shared" si="49"/>
        <v>Q2</v>
      </c>
    </row>
    <row r="609" spans="1:15" x14ac:dyDescent="0.35">
      <c r="A609" t="s">
        <v>2476</v>
      </c>
      <c r="B609" s="5" t="s">
        <v>6293</v>
      </c>
      <c r="C609" s="5">
        <v>4</v>
      </c>
      <c r="D609" s="9">
        <v>45790.174490740741</v>
      </c>
      <c r="E609" s="6" t="s">
        <v>12</v>
      </c>
      <c r="F609" t="s">
        <v>2477</v>
      </c>
      <c r="G609" t="str">
        <f t="shared" si="45"/>
        <v>Complete</v>
      </c>
      <c r="H609" t="str">
        <f t="shared" si="46"/>
        <v>Valid</v>
      </c>
      <c r="I609" t="str">
        <f t="shared" si="47"/>
        <v>High(4-5)</v>
      </c>
      <c r="J609" t="str">
        <f t="shared" si="48"/>
        <v>AEQKLIBIUWOFVJZ6TNP7ACKGB5SQ</v>
      </c>
      <c r="K609" t="str">
        <f>IF(COUNTIF(Data_cleaning!$A:$A, A609)&gt;10, "Power User", IF(COUNTIF(Data_cleaning!$A:$A, A609)&gt;5, "Regular User", IF(COUNTIF(Data_cleaning!$A:$A, A609)&gt;1, "Casual User", "One-Time User")))</f>
        <v>One-Time User</v>
      </c>
      <c r="L609">
        <f>YEAR(Table4[[#This Row],[date/timestamp]])</f>
        <v>2025</v>
      </c>
      <c r="M609">
        <f>MONTH(Table4[[#This Row],[date/timestamp]])</f>
        <v>5</v>
      </c>
      <c r="N609" t="str">
        <f>TEXT(Table4[[#This Row],[date/timestamp]], "MMMM")</f>
        <v>May</v>
      </c>
      <c r="O609" t="str">
        <f t="shared" si="49"/>
        <v>Q2</v>
      </c>
    </row>
    <row r="610" spans="1:15" x14ac:dyDescent="0.35">
      <c r="A610" t="s">
        <v>2480</v>
      </c>
      <c r="B610" s="3" t="s">
        <v>6294</v>
      </c>
      <c r="C610" s="3">
        <v>3</v>
      </c>
      <c r="D610" s="8">
        <v>45790.317060185182</v>
      </c>
      <c r="E610" s="4" t="s">
        <v>12</v>
      </c>
      <c r="F610" t="s">
        <v>2481</v>
      </c>
      <c r="G610" t="str">
        <f t="shared" si="45"/>
        <v>Complete</v>
      </c>
      <c r="H610" t="str">
        <f t="shared" si="46"/>
        <v>Valid</v>
      </c>
      <c r="I610" t="str">
        <f t="shared" si="47"/>
        <v>Medium(3)</v>
      </c>
      <c r="J610" t="str">
        <f t="shared" si="48"/>
        <v>AHDMJNHSH23PWCEACVILLXEGL6CQ</v>
      </c>
      <c r="K610" t="str">
        <f>IF(COUNTIF(Data_cleaning!$A:$A, A610)&gt;10, "Power User", IF(COUNTIF(Data_cleaning!$A:$A, A610)&gt;5, "Regular User", IF(COUNTIF(Data_cleaning!$A:$A, A610)&gt;1, "Casual User", "One-Time User")))</f>
        <v>One-Time User</v>
      </c>
      <c r="L610">
        <f>YEAR(Table4[[#This Row],[date/timestamp]])</f>
        <v>2025</v>
      </c>
      <c r="M610">
        <f>MONTH(Table4[[#This Row],[date/timestamp]])</f>
        <v>5</v>
      </c>
      <c r="N610" t="str">
        <f>TEXT(Table4[[#This Row],[date/timestamp]], "MMMM")</f>
        <v>May</v>
      </c>
      <c r="O610" t="str">
        <f t="shared" si="49"/>
        <v>Q2</v>
      </c>
    </row>
    <row r="611" spans="1:15" x14ac:dyDescent="0.35">
      <c r="A611" t="s">
        <v>2484</v>
      </c>
      <c r="B611" s="5" t="s">
        <v>6295</v>
      </c>
      <c r="C611" s="5">
        <v>5</v>
      </c>
      <c r="D611" s="9">
        <v>45790.521041666667</v>
      </c>
      <c r="E611" s="6" t="s">
        <v>12</v>
      </c>
      <c r="F611" t="s">
        <v>2485</v>
      </c>
      <c r="G611" t="str">
        <f t="shared" si="45"/>
        <v>Complete</v>
      </c>
      <c r="H611" t="str">
        <f t="shared" si="46"/>
        <v>Valid</v>
      </c>
      <c r="I611" t="str">
        <f t="shared" si="47"/>
        <v>High(4-5)</v>
      </c>
      <c r="J611" t="str">
        <f t="shared" si="48"/>
        <v>AGDYDGRX7TE6GIECRJMKGHKH2XTQ</v>
      </c>
      <c r="K611" t="str">
        <f>IF(COUNTIF(Data_cleaning!$A:$A, A611)&gt;10, "Power User", IF(COUNTIF(Data_cleaning!$A:$A, A611)&gt;5, "Regular User", IF(COUNTIF(Data_cleaning!$A:$A, A611)&gt;1, "Casual User", "One-Time User")))</f>
        <v>One-Time User</v>
      </c>
      <c r="L611">
        <f>YEAR(Table4[[#This Row],[date/timestamp]])</f>
        <v>2025</v>
      </c>
      <c r="M611">
        <f>MONTH(Table4[[#This Row],[date/timestamp]])</f>
        <v>5</v>
      </c>
      <c r="N611" t="str">
        <f>TEXT(Table4[[#This Row],[date/timestamp]], "MMMM")</f>
        <v>May</v>
      </c>
      <c r="O611" t="str">
        <f t="shared" si="49"/>
        <v>Q2</v>
      </c>
    </row>
    <row r="612" spans="1:15" x14ac:dyDescent="0.35">
      <c r="A612" t="s">
        <v>2488</v>
      </c>
      <c r="B612" s="3" t="s">
        <v>6296</v>
      </c>
      <c r="C612" s="3">
        <v>5</v>
      </c>
      <c r="D612" s="8">
        <v>45791.161493055559</v>
      </c>
      <c r="E612" s="4" t="s">
        <v>12</v>
      </c>
      <c r="F612" t="s">
        <v>445</v>
      </c>
      <c r="G612" t="str">
        <f t="shared" si="45"/>
        <v>Complete</v>
      </c>
      <c r="H612" t="str">
        <f t="shared" si="46"/>
        <v>Valid</v>
      </c>
      <c r="I612" t="str">
        <f t="shared" si="47"/>
        <v>High(4-5)</v>
      </c>
      <c r="J612" t="str">
        <f t="shared" si="48"/>
        <v>AFXZPYSOMVOV5UVRQISHQQ6OAO5Q</v>
      </c>
      <c r="K612" t="str">
        <f>IF(COUNTIF(Data_cleaning!$A:$A, A612)&gt;10, "Power User", IF(COUNTIF(Data_cleaning!$A:$A, A612)&gt;5, "Regular User", IF(COUNTIF(Data_cleaning!$A:$A, A612)&gt;1, "Casual User", "One-Time User")))</f>
        <v>One-Time User</v>
      </c>
      <c r="L612">
        <f>YEAR(Table4[[#This Row],[date/timestamp]])</f>
        <v>2025</v>
      </c>
      <c r="M612">
        <f>MONTH(Table4[[#This Row],[date/timestamp]])</f>
        <v>5</v>
      </c>
      <c r="N612" t="str">
        <f>TEXT(Table4[[#This Row],[date/timestamp]], "MMMM")</f>
        <v>May</v>
      </c>
      <c r="O612" t="str">
        <f t="shared" si="49"/>
        <v>Q2</v>
      </c>
    </row>
    <row r="613" spans="1:15" x14ac:dyDescent="0.35">
      <c r="A613" t="s">
        <v>2491</v>
      </c>
      <c r="B613" s="5" t="s">
        <v>6297</v>
      </c>
      <c r="C613" s="5">
        <v>5</v>
      </c>
      <c r="D613" s="9">
        <v>45791.502129629633</v>
      </c>
      <c r="E613" s="6" t="s">
        <v>12</v>
      </c>
      <c r="F613" t="s">
        <v>2492</v>
      </c>
      <c r="G613" t="str">
        <f t="shared" si="45"/>
        <v>Complete</v>
      </c>
      <c r="H613" t="str">
        <f t="shared" si="46"/>
        <v>Valid</v>
      </c>
      <c r="I613" t="str">
        <f t="shared" si="47"/>
        <v>High(4-5)</v>
      </c>
      <c r="J613" t="str">
        <f t="shared" si="48"/>
        <v>AEGVYJOMDKGXXR3HTHQDDIAGRAXQ</v>
      </c>
      <c r="K613" t="str">
        <f>IF(COUNTIF(Data_cleaning!$A:$A, A613)&gt;10, "Power User", IF(COUNTIF(Data_cleaning!$A:$A, A613)&gt;5, "Regular User", IF(COUNTIF(Data_cleaning!$A:$A, A613)&gt;1, "Casual User", "One-Time User")))</f>
        <v>One-Time User</v>
      </c>
      <c r="L613">
        <f>YEAR(Table4[[#This Row],[date/timestamp]])</f>
        <v>2025</v>
      </c>
      <c r="M613">
        <f>MONTH(Table4[[#This Row],[date/timestamp]])</f>
        <v>5</v>
      </c>
      <c r="N613" t="str">
        <f>TEXT(Table4[[#This Row],[date/timestamp]], "MMMM")</f>
        <v>May</v>
      </c>
      <c r="O613" t="str">
        <f t="shared" si="49"/>
        <v>Q2</v>
      </c>
    </row>
    <row r="614" spans="1:15" x14ac:dyDescent="0.35">
      <c r="A614" t="s">
        <v>2495</v>
      </c>
      <c r="B614" s="3" t="s">
        <v>5652</v>
      </c>
      <c r="C614" s="3">
        <v>4</v>
      </c>
      <c r="D614" s="8">
        <v>45791.579143518517</v>
      </c>
      <c r="E614" s="4" t="s">
        <v>12</v>
      </c>
      <c r="F614" t="s">
        <v>2494</v>
      </c>
      <c r="G614" t="str">
        <f t="shared" si="45"/>
        <v>Complete</v>
      </c>
      <c r="H614" t="str">
        <f t="shared" si="46"/>
        <v>Valid</v>
      </c>
      <c r="I614" t="str">
        <f t="shared" si="47"/>
        <v>High(4-5)</v>
      </c>
      <c r="J614" t="str">
        <f t="shared" si="48"/>
        <v>AFVY5RIUMTDVICHJIBBWQPF2YY7Q</v>
      </c>
      <c r="K614" t="str">
        <f>IF(COUNTIF(Data_cleaning!$A:$A, A614)&gt;10, "Power User", IF(COUNTIF(Data_cleaning!$A:$A, A614)&gt;5, "Regular User", IF(COUNTIF(Data_cleaning!$A:$A, A614)&gt;1, "Casual User", "One-Time User")))</f>
        <v>One-Time User</v>
      </c>
      <c r="L614">
        <f>YEAR(Table4[[#This Row],[date/timestamp]])</f>
        <v>2025</v>
      </c>
      <c r="M614">
        <f>MONTH(Table4[[#This Row],[date/timestamp]])</f>
        <v>5</v>
      </c>
      <c r="N614" t="str">
        <f>TEXT(Table4[[#This Row],[date/timestamp]], "MMMM")</f>
        <v>May</v>
      </c>
      <c r="O614" t="str">
        <f t="shared" si="49"/>
        <v>Q2</v>
      </c>
    </row>
    <row r="615" spans="1:15" x14ac:dyDescent="0.35">
      <c r="A615" t="s">
        <v>2498</v>
      </c>
      <c r="B615" s="5" t="s">
        <v>6299</v>
      </c>
      <c r="C615" s="5">
        <v>5</v>
      </c>
      <c r="D615" s="9">
        <v>45792.032835648148</v>
      </c>
      <c r="E615" s="6" t="s">
        <v>12</v>
      </c>
      <c r="F615" t="s">
        <v>2499</v>
      </c>
      <c r="G615" t="str">
        <f t="shared" si="45"/>
        <v>Complete</v>
      </c>
      <c r="H615" t="str">
        <f t="shared" si="46"/>
        <v>Valid</v>
      </c>
      <c r="I615" t="str">
        <f t="shared" si="47"/>
        <v>High(4-5)</v>
      </c>
      <c r="J615" t="str">
        <f t="shared" si="48"/>
        <v>AHOZAALILWAPAYRXVPODDJCN2NLA</v>
      </c>
      <c r="K615" t="str">
        <f>IF(COUNTIF(Data_cleaning!$A:$A, A615)&gt;10, "Power User", IF(COUNTIF(Data_cleaning!$A:$A, A615)&gt;5, "Regular User", IF(COUNTIF(Data_cleaning!$A:$A, A615)&gt;1, "Casual User", "One-Time User")))</f>
        <v>One-Time User</v>
      </c>
      <c r="L615">
        <f>YEAR(Table4[[#This Row],[date/timestamp]])</f>
        <v>2025</v>
      </c>
      <c r="M615">
        <f>MONTH(Table4[[#This Row],[date/timestamp]])</f>
        <v>5</v>
      </c>
      <c r="N615" t="str">
        <f>TEXT(Table4[[#This Row],[date/timestamp]], "MMMM")</f>
        <v>May</v>
      </c>
      <c r="O615" t="str">
        <f t="shared" si="49"/>
        <v>Q2</v>
      </c>
    </row>
    <row r="616" spans="1:15" x14ac:dyDescent="0.35">
      <c r="A616" t="s">
        <v>641</v>
      </c>
      <c r="B616" s="3" t="s">
        <v>6300</v>
      </c>
      <c r="C616" s="3">
        <v>5</v>
      </c>
      <c r="D616" s="8">
        <v>45792.204375000001</v>
      </c>
      <c r="E616" s="4" t="s">
        <v>12</v>
      </c>
      <c r="F616" t="s">
        <v>642</v>
      </c>
      <c r="G616" t="str">
        <f t="shared" si="45"/>
        <v>Complete</v>
      </c>
      <c r="H616" t="str">
        <f t="shared" si="46"/>
        <v>Valid</v>
      </c>
      <c r="I616" t="str">
        <f t="shared" si="47"/>
        <v>High(4-5)</v>
      </c>
      <c r="J616" t="str">
        <f t="shared" si="48"/>
        <v>AECDXBV7YXUT7T2XYKIOTAMMFBKA</v>
      </c>
      <c r="K616" t="str">
        <f>IF(COUNTIF(Data_cleaning!$A:$A, A616)&gt;10, "Power User", IF(COUNTIF(Data_cleaning!$A:$A, A616)&gt;5, "Regular User", IF(COUNTIF(Data_cleaning!$A:$A, A616)&gt;1, "Casual User", "One-Time User")))</f>
        <v>Casual User</v>
      </c>
      <c r="L616">
        <f>YEAR(Table4[[#This Row],[date/timestamp]])</f>
        <v>2025</v>
      </c>
      <c r="M616">
        <f>MONTH(Table4[[#This Row],[date/timestamp]])</f>
        <v>5</v>
      </c>
      <c r="N616" t="str">
        <f>TEXT(Table4[[#This Row],[date/timestamp]], "MMMM")</f>
        <v>May</v>
      </c>
      <c r="O616" t="str">
        <f t="shared" si="49"/>
        <v>Q2</v>
      </c>
    </row>
    <row r="617" spans="1:15" x14ac:dyDescent="0.35">
      <c r="A617" t="s">
        <v>646</v>
      </c>
      <c r="B617" s="5" t="s">
        <v>6301</v>
      </c>
      <c r="C617" s="5">
        <v>5</v>
      </c>
      <c r="D617" s="9">
        <v>45792.251550925925</v>
      </c>
      <c r="E617" s="6" t="s">
        <v>12</v>
      </c>
      <c r="F617" t="s">
        <v>647</v>
      </c>
      <c r="G617" t="str">
        <f t="shared" si="45"/>
        <v>Complete</v>
      </c>
      <c r="H617" t="str">
        <f t="shared" si="46"/>
        <v>Valid</v>
      </c>
      <c r="I617" t="str">
        <f t="shared" si="47"/>
        <v>High(4-5)</v>
      </c>
      <c r="J617" t="str">
        <f t="shared" si="48"/>
        <v>AEFVTTFB7NFHCAZVLUULL3YC7WMA</v>
      </c>
      <c r="K617" t="str">
        <f>IF(COUNTIF(Data_cleaning!$A:$A, A617)&gt;10, "Power User", IF(COUNTIF(Data_cleaning!$A:$A, A617)&gt;5, "Regular User", IF(COUNTIF(Data_cleaning!$A:$A, A617)&gt;1, "Casual User", "One-Time User")))</f>
        <v>Casual User</v>
      </c>
      <c r="L617">
        <f>YEAR(Table4[[#This Row],[date/timestamp]])</f>
        <v>2025</v>
      </c>
      <c r="M617">
        <f>MONTH(Table4[[#This Row],[date/timestamp]])</f>
        <v>5</v>
      </c>
      <c r="N617" t="str">
        <f>TEXT(Table4[[#This Row],[date/timestamp]], "MMMM")</f>
        <v>May</v>
      </c>
      <c r="O617" t="str">
        <f t="shared" si="49"/>
        <v>Q2</v>
      </c>
    </row>
    <row r="618" spans="1:15" x14ac:dyDescent="0.35">
      <c r="A618" t="s">
        <v>650</v>
      </c>
      <c r="B618" s="3" t="s">
        <v>5652</v>
      </c>
      <c r="C618" s="3">
        <v>5</v>
      </c>
      <c r="D618" s="8">
        <v>45792.840567129628</v>
      </c>
      <c r="E618" s="4" t="s">
        <v>12</v>
      </c>
      <c r="F618" t="s">
        <v>27</v>
      </c>
      <c r="G618" t="str">
        <f t="shared" si="45"/>
        <v>Complete</v>
      </c>
      <c r="H618" t="str">
        <f t="shared" si="46"/>
        <v>Valid</v>
      </c>
      <c r="I618" t="str">
        <f t="shared" si="47"/>
        <v>High(4-5)</v>
      </c>
      <c r="J618" t="str">
        <f t="shared" si="48"/>
        <v>AET6PNHHRUU54WP4OFZHYAU7KBKA</v>
      </c>
      <c r="K618" t="str">
        <f>IF(COUNTIF(Data_cleaning!$A:$A, A618)&gt;10, "Power User", IF(COUNTIF(Data_cleaning!$A:$A, A618)&gt;5, "Regular User", IF(COUNTIF(Data_cleaning!$A:$A, A618)&gt;1, "Casual User", "One-Time User")))</f>
        <v>Casual User</v>
      </c>
      <c r="L618">
        <f>YEAR(Table4[[#This Row],[date/timestamp]])</f>
        <v>2025</v>
      </c>
      <c r="M618">
        <f>MONTH(Table4[[#This Row],[date/timestamp]])</f>
        <v>5</v>
      </c>
      <c r="N618" t="str">
        <f>TEXT(Table4[[#This Row],[date/timestamp]], "MMMM")</f>
        <v>May</v>
      </c>
      <c r="O618" t="str">
        <f t="shared" si="49"/>
        <v>Q2</v>
      </c>
    </row>
    <row r="619" spans="1:15" x14ac:dyDescent="0.35">
      <c r="A619" t="s">
        <v>653</v>
      </c>
      <c r="B619" s="5" t="s">
        <v>6303</v>
      </c>
      <c r="C619" s="5">
        <v>4</v>
      </c>
      <c r="D619" s="9">
        <v>45793.134664351855</v>
      </c>
      <c r="E619" s="6" t="s">
        <v>12</v>
      </c>
      <c r="F619" t="s">
        <v>654</v>
      </c>
      <c r="G619" t="str">
        <f t="shared" si="45"/>
        <v>Complete</v>
      </c>
      <c r="H619" t="str">
        <f t="shared" si="46"/>
        <v>Valid</v>
      </c>
      <c r="I619" t="str">
        <f t="shared" si="47"/>
        <v>High(4-5)</v>
      </c>
      <c r="J619" t="str">
        <f t="shared" si="48"/>
        <v>AHUV6JS3SNZFQNQFXUDKBA72DNSQ</v>
      </c>
      <c r="K619" t="str">
        <f>IF(COUNTIF(Data_cleaning!$A:$A, A619)&gt;10, "Power User", IF(COUNTIF(Data_cleaning!$A:$A, A619)&gt;5, "Regular User", IF(COUNTIF(Data_cleaning!$A:$A, A619)&gt;1, "Casual User", "One-Time User")))</f>
        <v>Casual User</v>
      </c>
      <c r="L619">
        <f>YEAR(Table4[[#This Row],[date/timestamp]])</f>
        <v>2025</v>
      </c>
      <c r="M619">
        <f>MONTH(Table4[[#This Row],[date/timestamp]])</f>
        <v>5</v>
      </c>
      <c r="N619" t="str">
        <f>TEXT(Table4[[#This Row],[date/timestamp]], "MMMM")</f>
        <v>May</v>
      </c>
      <c r="O619" t="str">
        <f t="shared" si="49"/>
        <v>Q2</v>
      </c>
    </row>
    <row r="620" spans="1:15" x14ac:dyDescent="0.35">
      <c r="A620" t="s">
        <v>657</v>
      </c>
      <c r="B620" s="3" t="s">
        <v>6304</v>
      </c>
      <c r="C620" s="3">
        <v>5</v>
      </c>
      <c r="D620" s="8">
        <v>45793.541585648149</v>
      </c>
      <c r="E620" s="4" t="s">
        <v>12</v>
      </c>
      <c r="F620" t="s">
        <v>658</v>
      </c>
      <c r="G620" t="str">
        <f t="shared" si="45"/>
        <v>Complete</v>
      </c>
      <c r="H620" t="str">
        <f t="shared" si="46"/>
        <v>Valid</v>
      </c>
      <c r="I620" t="str">
        <f t="shared" si="47"/>
        <v>High(4-5)</v>
      </c>
      <c r="J620" t="str">
        <f t="shared" si="48"/>
        <v>AHXONVJXS6KFLSBYAWMQYAB5P6JQ</v>
      </c>
      <c r="K620" t="str">
        <f>IF(COUNTIF(Data_cleaning!$A:$A, A620)&gt;10, "Power User", IF(COUNTIF(Data_cleaning!$A:$A, A620)&gt;5, "Regular User", IF(COUNTIF(Data_cleaning!$A:$A, A620)&gt;1, "Casual User", "One-Time User")))</f>
        <v>Casual User</v>
      </c>
      <c r="L620">
        <f>YEAR(Table4[[#This Row],[date/timestamp]])</f>
        <v>2025</v>
      </c>
      <c r="M620">
        <f>MONTH(Table4[[#This Row],[date/timestamp]])</f>
        <v>5</v>
      </c>
      <c r="N620" t="str">
        <f>TEXT(Table4[[#This Row],[date/timestamp]], "MMMM")</f>
        <v>May</v>
      </c>
      <c r="O620" t="str">
        <f t="shared" si="49"/>
        <v>Q2</v>
      </c>
    </row>
    <row r="621" spans="1:15" x14ac:dyDescent="0.35">
      <c r="A621" t="s">
        <v>661</v>
      </c>
      <c r="B621" s="5" t="s">
        <v>6305</v>
      </c>
      <c r="C621" s="5">
        <v>5</v>
      </c>
      <c r="D621" s="9">
        <v>45793.793854166666</v>
      </c>
      <c r="E621" s="6" t="s">
        <v>12</v>
      </c>
      <c r="F621" t="s">
        <v>662</v>
      </c>
      <c r="G621" t="str">
        <f t="shared" si="45"/>
        <v>Complete</v>
      </c>
      <c r="H621" t="str">
        <f t="shared" si="46"/>
        <v>Valid</v>
      </c>
      <c r="I621" t="str">
        <f t="shared" si="47"/>
        <v>High(4-5)</v>
      </c>
      <c r="J621" t="str">
        <f t="shared" si="48"/>
        <v>AHG5QM4MKOFCXJWVDVWNLF42S2WQ</v>
      </c>
      <c r="K621" t="str">
        <f>IF(COUNTIF(Data_cleaning!$A:$A, A621)&gt;10, "Power User", IF(COUNTIF(Data_cleaning!$A:$A, A621)&gt;5, "Regular User", IF(COUNTIF(Data_cleaning!$A:$A, A621)&gt;1, "Casual User", "One-Time User")))</f>
        <v>Casual User</v>
      </c>
      <c r="L621">
        <f>YEAR(Table4[[#This Row],[date/timestamp]])</f>
        <v>2025</v>
      </c>
      <c r="M621">
        <f>MONTH(Table4[[#This Row],[date/timestamp]])</f>
        <v>5</v>
      </c>
      <c r="N621" t="str">
        <f>TEXT(Table4[[#This Row],[date/timestamp]], "MMMM")</f>
        <v>May</v>
      </c>
      <c r="O621" t="str">
        <f t="shared" si="49"/>
        <v>Q2</v>
      </c>
    </row>
    <row r="622" spans="1:15" x14ac:dyDescent="0.35">
      <c r="A622" t="s">
        <v>665</v>
      </c>
      <c r="B622" s="3" t="s">
        <v>6306</v>
      </c>
      <c r="C622" s="3">
        <v>5</v>
      </c>
      <c r="D622" s="8">
        <v>45793.911111111112</v>
      </c>
      <c r="E622" s="4" t="s">
        <v>12</v>
      </c>
      <c r="F622" t="s">
        <v>666</v>
      </c>
      <c r="G622" t="str">
        <f t="shared" si="45"/>
        <v>Complete</v>
      </c>
      <c r="H622" t="str">
        <f t="shared" si="46"/>
        <v>Valid</v>
      </c>
      <c r="I622" t="str">
        <f t="shared" si="47"/>
        <v>High(4-5)</v>
      </c>
      <c r="J622" t="str">
        <f t="shared" si="48"/>
        <v>AE3PNVS6M2VT2ULP6PAYISVOKXAQ</v>
      </c>
      <c r="K622" t="str">
        <f>IF(COUNTIF(Data_cleaning!$A:$A, A622)&gt;10, "Power User", IF(COUNTIF(Data_cleaning!$A:$A, A622)&gt;5, "Regular User", IF(COUNTIF(Data_cleaning!$A:$A, A622)&gt;1, "Casual User", "One-Time User")))</f>
        <v>Casual User</v>
      </c>
      <c r="L622">
        <f>YEAR(Table4[[#This Row],[date/timestamp]])</f>
        <v>2025</v>
      </c>
      <c r="M622">
        <f>MONTH(Table4[[#This Row],[date/timestamp]])</f>
        <v>5</v>
      </c>
      <c r="N622" t="str">
        <f>TEXT(Table4[[#This Row],[date/timestamp]], "MMMM")</f>
        <v>May</v>
      </c>
      <c r="O622" t="str">
        <f t="shared" si="49"/>
        <v>Q2</v>
      </c>
    </row>
    <row r="623" spans="1:15" x14ac:dyDescent="0.35">
      <c r="A623" t="s">
        <v>669</v>
      </c>
      <c r="B623" s="5" t="s">
        <v>6307</v>
      </c>
      <c r="C623" s="5">
        <v>5</v>
      </c>
      <c r="D623" s="9">
        <v>45794.371620370373</v>
      </c>
      <c r="E623" s="6" t="s">
        <v>12</v>
      </c>
      <c r="F623" t="s">
        <v>670</v>
      </c>
      <c r="G623" t="str">
        <f t="shared" si="45"/>
        <v>Complete</v>
      </c>
      <c r="H623" t="str">
        <f t="shared" si="46"/>
        <v>Valid</v>
      </c>
      <c r="I623" t="str">
        <f t="shared" si="47"/>
        <v>High(4-5)</v>
      </c>
      <c r="J623" t="str">
        <f t="shared" si="48"/>
        <v>AEIWLJG5KA6GRV66IRCCGUEUP73A</v>
      </c>
      <c r="K623" t="str">
        <f>IF(COUNTIF(Data_cleaning!$A:$A, A623)&gt;10, "Power User", IF(COUNTIF(Data_cleaning!$A:$A, A623)&gt;5, "Regular User", IF(COUNTIF(Data_cleaning!$A:$A, A623)&gt;1, "Casual User", "One-Time User")))</f>
        <v>Casual User</v>
      </c>
      <c r="L623">
        <f>YEAR(Table4[[#This Row],[date/timestamp]])</f>
        <v>2025</v>
      </c>
      <c r="M623">
        <f>MONTH(Table4[[#This Row],[date/timestamp]])</f>
        <v>5</v>
      </c>
      <c r="N623" t="str">
        <f>TEXT(Table4[[#This Row],[date/timestamp]], "MMMM")</f>
        <v>May</v>
      </c>
      <c r="O623" t="str">
        <f t="shared" si="49"/>
        <v>Q2</v>
      </c>
    </row>
    <row r="624" spans="1:15" x14ac:dyDescent="0.35">
      <c r="A624" t="s">
        <v>673</v>
      </c>
      <c r="B624" s="3" t="s">
        <v>6308</v>
      </c>
      <c r="C624" s="3">
        <v>5</v>
      </c>
      <c r="D624" s="8">
        <v>45794.609560185185</v>
      </c>
      <c r="E624" s="4" t="s">
        <v>12</v>
      </c>
      <c r="F624" t="s">
        <v>674</v>
      </c>
      <c r="G624" t="str">
        <f t="shared" si="45"/>
        <v>Complete</v>
      </c>
      <c r="H624" t="str">
        <f t="shared" si="46"/>
        <v>Valid</v>
      </c>
      <c r="I624" t="str">
        <f t="shared" si="47"/>
        <v>High(4-5)</v>
      </c>
      <c r="J624" t="str">
        <f t="shared" si="48"/>
        <v>AGLZY6EFUHINYSW7LPU7HNWBFIXA</v>
      </c>
      <c r="K624" t="str">
        <f>IF(COUNTIF(Data_cleaning!$A:$A, A624)&gt;10, "Power User", IF(COUNTIF(Data_cleaning!$A:$A, A624)&gt;5, "Regular User", IF(COUNTIF(Data_cleaning!$A:$A, A624)&gt;1, "Casual User", "One-Time User")))</f>
        <v>Casual User</v>
      </c>
      <c r="L624">
        <f>YEAR(Table4[[#This Row],[date/timestamp]])</f>
        <v>2025</v>
      </c>
      <c r="M624">
        <f>MONTH(Table4[[#This Row],[date/timestamp]])</f>
        <v>5</v>
      </c>
      <c r="N624" t="str">
        <f>TEXT(Table4[[#This Row],[date/timestamp]], "MMMM")</f>
        <v>May</v>
      </c>
      <c r="O624" t="str">
        <f t="shared" si="49"/>
        <v>Q2</v>
      </c>
    </row>
    <row r="625" spans="1:15" x14ac:dyDescent="0.35">
      <c r="A625" t="s">
        <v>677</v>
      </c>
      <c r="B625" s="5" t="s">
        <v>6309</v>
      </c>
      <c r="C625" s="5">
        <v>4</v>
      </c>
      <c r="D625" s="9">
        <v>45794.629652777781</v>
      </c>
      <c r="E625" s="6" t="s">
        <v>12</v>
      </c>
      <c r="F625" t="s">
        <v>678</v>
      </c>
      <c r="G625" t="str">
        <f t="shared" si="45"/>
        <v>Complete</v>
      </c>
      <c r="H625" t="str">
        <f t="shared" si="46"/>
        <v>Valid</v>
      </c>
      <c r="I625" t="str">
        <f t="shared" si="47"/>
        <v>High(4-5)</v>
      </c>
      <c r="J625" t="str">
        <f t="shared" si="48"/>
        <v>AHJMUF7CPNEJZZUXVCAK7KQRHI6A</v>
      </c>
      <c r="K625" t="str">
        <f>IF(COUNTIF(Data_cleaning!$A:$A, A625)&gt;10, "Power User", IF(COUNTIF(Data_cleaning!$A:$A, A625)&gt;5, "Regular User", IF(COUNTIF(Data_cleaning!$A:$A, A625)&gt;1, "Casual User", "One-Time User")))</f>
        <v>Casual User</v>
      </c>
      <c r="L625">
        <f>YEAR(Table4[[#This Row],[date/timestamp]])</f>
        <v>2025</v>
      </c>
      <c r="M625">
        <f>MONTH(Table4[[#This Row],[date/timestamp]])</f>
        <v>5</v>
      </c>
      <c r="N625" t="str">
        <f>TEXT(Table4[[#This Row],[date/timestamp]], "MMMM")</f>
        <v>May</v>
      </c>
      <c r="O625" t="str">
        <f t="shared" si="49"/>
        <v>Q2</v>
      </c>
    </row>
    <row r="626" spans="1:15" x14ac:dyDescent="0.35">
      <c r="A626" t="s">
        <v>681</v>
      </c>
      <c r="B626" s="3" t="s">
        <v>6310</v>
      </c>
      <c r="C626" s="3">
        <v>5</v>
      </c>
      <c r="D626" s="8">
        <v>45794.827881944446</v>
      </c>
      <c r="E626" s="4" t="s">
        <v>12</v>
      </c>
      <c r="F626" t="s">
        <v>682</v>
      </c>
      <c r="G626" t="str">
        <f t="shared" si="45"/>
        <v>Complete</v>
      </c>
      <c r="H626" t="str">
        <f t="shared" si="46"/>
        <v>Valid</v>
      </c>
      <c r="I626" t="str">
        <f t="shared" si="47"/>
        <v>High(4-5)</v>
      </c>
      <c r="J626" t="str">
        <f t="shared" si="48"/>
        <v>AF62RCQHBHLR7RTVQ3RXW7PFZAUA</v>
      </c>
      <c r="K626" t="str">
        <f>IF(COUNTIF(Data_cleaning!$A:$A, A626)&gt;10, "Power User", IF(COUNTIF(Data_cleaning!$A:$A, A626)&gt;5, "Regular User", IF(COUNTIF(Data_cleaning!$A:$A, A626)&gt;1, "Casual User", "One-Time User")))</f>
        <v>Casual User</v>
      </c>
      <c r="L626">
        <f>YEAR(Table4[[#This Row],[date/timestamp]])</f>
        <v>2025</v>
      </c>
      <c r="M626">
        <f>MONTH(Table4[[#This Row],[date/timestamp]])</f>
        <v>5</v>
      </c>
      <c r="N626" t="str">
        <f>TEXT(Table4[[#This Row],[date/timestamp]], "MMMM")</f>
        <v>May</v>
      </c>
      <c r="O626" t="str">
        <f t="shared" si="49"/>
        <v>Q2</v>
      </c>
    </row>
    <row r="627" spans="1:15" x14ac:dyDescent="0.35">
      <c r="A627" t="s">
        <v>685</v>
      </c>
      <c r="B627" s="5" t="s">
        <v>6311</v>
      </c>
      <c r="C627" s="5">
        <v>4</v>
      </c>
      <c r="D627" s="9">
        <v>45795.355150462965</v>
      </c>
      <c r="E627" s="6" t="s">
        <v>12</v>
      </c>
      <c r="F627" t="s">
        <v>666</v>
      </c>
      <c r="G627" t="str">
        <f t="shared" si="45"/>
        <v>Complete</v>
      </c>
      <c r="H627" t="str">
        <f t="shared" si="46"/>
        <v>Valid</v>
      </c>
      <c r="I627" t="str">
        <f t="shared" si="47"/>
        <v>High(4-5)</v>
      </c>
      <c r="J627" t="str">
        <f t="shared" si="48"/>
        <v>AHJ64Z5RDZCOUICREXSICDIUMROA</v>
      </c>
      <c r="K627" t="str">
        <f>IF(COUNTIF(Data_cleaning!$A:$A, A627)&gt;10, "Power User", IF(COUNTIF(Data_cleaning!$A:$A, A627)&gt;5, "Regular User", IF(COUNTIF(Data_cleaning!$A:$A, A627)&gt;1, "Casual User", "One-Time User")))</f>
        <v>Casual User</v>
      </c>
      <c r="L627">
        <f>YEAR(Table4[[#This Row],[date/timestamp]])</f>
        <v>2025</v>
      </c>
      <c r="M627">
        <f>MONTH(Table4[[#This Row],[date/timestamp]])</f>
        <v>5</v>
      </c>
      <c r="N627" t="str">
        <f>TEXT(Table4[[#This Row],[date/timestamp]], "MMMM")</f>
        <v>May</v>
      </c>
      <c r="O627" t="str">
        <f t="shared" si="49"/>
        <v>Q2</v>
      </c>
    </row>
    <row r="628" spans="1:15" x14ac:dyDescent="0.35">
      <c r="A628" t="s">
        <v>688</v>
      </c>
      <c r="B628" s="3" t="s">
        <v>6312</v>
      </c>
      <c r="C628" s="3">
        <v>3</v>
      </c>
      <c r="D628" s="8">
        <v>45795.595520833333</v>
      </c>
      <c r="E628" s="4" t="s">
        <v>12</v>
      </c>
      <c r="F628" t="s">
        <v>689</v>
      </c>
      <c r="G628" t="str">
        <f t="shared" si="45"/>
        <v>Complete</v>
      </c>
      <c r="H628" t="str">
        <f t="shared" si="46"/>
        <v>Valid</v>
      </c>
      <c r="I628" t="str">
        <f t="shared" si="47"/>
        <v>Medium(3)</v>
      </c>
      <c r="J628" t="str">
        <f t="shared" si="48"/>
        <v>AGRFRPTYNXGE3CGAIO7ZENQBUZWA</v>
      </c>
      <c r="K628" t="str">
        <f>IF(COUNTIF(Data_cleaning!$A:$A, A628)&gt;10, "Power User", IF(COUNTIF(Data_cleaning!$A:$A, A628)&gt;5, "Regular User", IF(COUNTIF(Data_cleaning!$A:$A, A628)&gt;1, "Casual User", "One-Time User")))</f>
        <v>Casual User</v>
      </c>
      <c r="L628">
        <f>YEAR(Table4[[#This Row],[date/timestamp]])</f>
        <v>2025</v>
      </c>
      <c r="M628">
        <f>MONTH(Table4[[#This Row],[date/timestamp]])</f>
        <v>5</v>
      </c>
      <c r="N628" t="str">
        <f>TEXT(Table4[[#This Row],[date/timestamp]], "MMMM")</f>
        <v>May</v>
      </c>
      <c r="O628" t="str">
        <f t="shared" si="49"/>
        <v>Q2</v>
      </c>
    </row>
    <row r="629" spans="1:15" x14ac:dyDescent="0.35">
      <c r="A629" t="s">
        <v>692</v>
      </c>
      <c r="B629" s="5" t="s">
        <v>6313</v>
      </c>
      <c r="C629" s="5">
        <v>5</v>
      </c>
      <c r="D629" s="9">
        <v>45795.800347222219</v>
      </c>
      <c r="E629" s="6" t="s">
        <v>12</v>
      </c>
      <c r="F629" t="s">
        <v>693</v>
      </c>
      <c r="G629" t="str">
        <f t="shared" si="45"/>
        <v>Complete</v>
      </c>
      <c r="H629" t="str">
        <f t="shared" si="46"/>
        <v>Valid</v>
      </c>
      <c r="I629" t="str">
        <f t="shared" si="47"/>
        <v>High(4-5)</v>
      </c>
      <c r="J629" t="str">
        <f t="shared" si="48"/>
        <v>AHZOS45H5WKR7B2PWESHKQFB75SQ</v>
      </c>
      <c r="K629" t="str">
        <f>IF(COUNTIF(Data_cleaning!$A:$A, A629)&gt;10, "Power User", IF(COUNTIF(Data_cleaning!$A:$A, A629)&gt;5, "Regular User", IF(COUNTIF(Data_cleaning!$A:$A, A629)&gt;1, "Casual User", "One-Time User")))</f>
        <v>Casual User</v>
      </c>
      <c r="L629">
        <f>YEAR(Table4[[#This Row],[date/timestamp]])</f>
        <v>2025</v>
      </c>
      <c r="M629">
        <f>MONTH(Table4[[#This Row],[date/timestamp]])</f>
        <v>5</v>
      </c>
      <c r="N629" t="str">
        <f>TEXT(Table4[[#This Row],[date/timestamp]], "MMMM")</f>
        <v>May</v>
      </c>
      <c r="O629" t="str">
        <f t="shared" si="49"/>
        <v>Q2</v>
      </c>
    </row>
    <row r="630" spans="1:15" x14ac:dyDescent="0.35">
      <c r="A630" t="s">
        <v>696</v>
      </c>
      <c r="B630" s="3" t="s">
        <v>6314</v>
      </c>
      <c r="C630" s="3">
        <v>5</v>
      </c>
      <c r="D630" s="8">
        <v>45795.973449074074</v>
      </c>
      <c r="E630" s="4" t="s">
        <v>12</v>
      </c>
      <c r="F630" t="s">
        <v>697</v>
      </c>
      <c r="G630" t="str">
        <f t="shared" si="45"/>
        <v>Complete</v>
      </c>
      <c r="H630" t="str">
        <f t="shared" si="46"/>
        <v>Valid</v>
      </c>
      <c r="I630" t="str">
        <f t="shared" si="47"/>
        <v>High(4-5)</v>
      </c>
      <c r="J630" t="str">
        <f t="shared" si="48"/>
        <v>AEGI7HRSGXLKABXRNEZXHRSFIHKA</v>
      </c>
      <c r="K630" t="str">
        <f>IF(COUNTIF(Data_cleaning!$A:$A, A630)&gt;10, "Power User", IF(COUNTIF(Data_cleaning!$A:$A, A630)&gt;5, "Regular User", IF(COUNTIF(Data_cleaning!$A:$A, A630)&gt;1, "Casual User", "One-Time User")))</f>
        <v>Casual User</v>
      </c>
      <c r="L630">
        <f>YEAR(Table4[[#This Row],[date/timestamp]])</f>
        <v>2025</v>
      </c>
      <c r="M630">
        <f>MONTH(Table4[[#This Row],[date/timestamp]])</f>
        <v>5</v>
      </c>
      <c r="N630" t="str">
        <f>TEXT(Table4[[#This Row],[date/timestamp]], "MMMM")</f>
        <v>May</v>
      </c>
      <c r="O630" t="str">
        <f t="shared" si="49"/>
        <v>Q2</v>
      </c>
    </row>
    <row r="631" spans="1:15" x14ac:dyDescent="0.35">
      <c r="A631" t="s">
        <v>700</v>
      </c>
      <c r="B631" s="5" t="s">
        <v>6315</v>
      </c>
      <c r="C631" s="5">
        <v>5</v>
      </c>
      <c r="D631" s="9">
        <v>45796.959317129629</v>
      </c>
      <c r="E631" s="6" t="s">
        <v>12</v>
      </c>
      <c r="F631" t="s">
        <v>701</v>
      </c>
      <c r="G631" t="str">
        <f t="shared" si="45"/>
        <v>Complete</v>
      </c>
      <c r="H631" t="str">
        <f t="shared" si="46"/>
        <v>Valid</v>
      </c>
      <c r="I631" t="str">
        <f t="shared" si="47"/>
        <v>High(4-5)</v>
      </c>
      <c r="J631" t="str">
        <f t="shared" si="48"/>
        <v>AFJAP2RUXWCRIF356GGACRNQLFBA</v>
      </c>
      <c r="K631" t="str">
        <f>IF(COUNTIF(Data_cleaning!$A:$A, A631)&gt;10, "Power User", IF(COUNTIF(Data_cleaning!$A:$A, A631)&gt;5, "Regular User", IF(COUNTIF(Data_cleaning!$A:$A, A631)&gt;1, "Casual User", "One-Time User")))</f>
        <v>Casual User</v>
      </c>
      <c r="L631">
        <f>YEAR(Table4[[#This Row],[date/timestamp]])</f>
        <v>2025</v>
      </c>
      <c r="M631">
        <f>MONTH(Table4[[#This Row],[date/timestamp]])</f>
        <v>5</v>
      </c>
      <c r="N631" t="str">
        <f>TEXT(Table4[[#This Row],[date/timestamp]], "MMMM")</f>
        <v>May</v>
      </c>
      <c r="O631" t="str">
        <f t="shared" si="49"/>
        <v>Q2</v>
      </c>
    </row>
    <row r="632" spans="1:15" x14ac:dyDescent="0.35">
      <c r="A632" t="s">
        <v>704</v>
      </c>
      <c r="B632" s="3" t="s">
        <v>6316</v>
      </c>
      <c r="C632" s="3">
        <v>4</v>
      </c>
      <c r="D632" s="8">
        <v>45797.21334490741</v>
      </c>
      <c r="E632" s="4" t="s">
        <v>12</v>
      </c>
      <c r="F632" t="s">
        <v>705</v>
      </c>
      <c r="G632" t="str">
        <f t="shared" si="45"/>
        <v>Complete</v>
      </c>
      <c r="H632" t="str">
        <f t="shared" si="46"/>
        <v>Valid</v>
      </c>
      <c r="I632" t="str">
        <f t="shared" si="47"/>
        <v>High(4-5)</v>
      </c>
      <c r="J632" t="str">
        <f t="shared" si="48"/>
        <v>AEGUBOG4HFKND2TYI7FMSJRCLYRQ</v>
      </c>
      <c r="K632" t="str">
        <f>IF(COUNTIF(Data_cleaning!$A:$A, A632)&gt;10, "Power User", IF(COUNTIF(Data_cleaning!$A:$A, A632)&gt;5, "Regular User", IF(COUNTIF(Data_cleaning!$A:$A, A632)&gt;1, "Casual User", "One-Time User")))</f>
        <v>Casual User</v>
      </c>
      <c r="L632">
        <f>YEAR(Table4[[#This Row],[date/timestamp]])</f>
        <v>2025</v>
      </c>
      <c r="M632">
        <f>MONTH(Table4[[#This Row],[date/timestamp]])</f>
        <v>5</v>
      </c>
      <c r="N632" t="str">
        <f>TEXT(Table4[[#This Row],[date/timestamp]], "MMMM")</f>
        <v>May</v>
      </c>
      <c r="O632" t="str">
        <f t="shared" si="49"/>
        <v>Q2</v>
      </c>
    </row>
    <row r="633" spans="1:15" x14ac:dyDescent="0.35">
      <c r="A633" t="s">
        <v>708</v>
      </c>
      <c r="B633" s="5" t="s">
        <v>6317</v>
      </c>
      <c r="C633" s="5">
        <v>4</v>
      </c>
      <c r="D633" s="9">
        <v>45797.405902777777</v>
      </c>
      <c r="E633" s="6" t="s">
        <v>12</v>
      </c>
      <c r="F633" t="s">
        <v>709</v>
      </c>
      <c r="G633" t="str">
        <f t="shared" si="45"/>
        <v>Complete</v>
      </c>
      <c r="H633" t="str">
        <f t="shared" si="46"/>
        <v>Valid</v>
      </c>
      <c r="I633" t="str">
        <f t="shared" si="47"/>
        <v>High(4-5)</v>
      </c>
      <c r="J633" t="str">
        <f t="shared" si="48"/>
        <v>AEUJ53NKXU75BT6LVFDQSOAZIJBQ</v>
      </c>
      <c r="K633" t="str">
        <f>IF(COUNTIF(Data_cleaning!$A:$A, A633)&gt;10, "Power User", IF(COUNTIF(Data_cleaning!$A:$A, A633)&gt;5, "Regular User", IF(COUNTIF(Data_cleaning!$A:$A, A633)&gt;1, "Casual User", "One-Time User")))</f>
        <v>Casual User</v>
      </c>
      <c r="L633">
        <f>YEAR(Table4[[#This Row],[date/timestamp]])</f>
        <v>2025</v>
      </c>
      <c r="M633">
        <f>MONTH(Table4[[#This Row],[date/timestamp]])</f>
        <v>5</v>
      </c>
      <c r="N633" t="str">
        <f>TEXT(Table4[[#This Row],[date/timestamp]], "MMMM")</f>
        <v>May</v>
      </c>
      <c r="O633" t="str">
        <f t="shared" si="49"/>
        <v>Q2</v>
      </c>
    </row>
    <row r="634" spans="1:15" x14ac:dyDescent="0.35">
      <c r="A634" t="s">
        <v>712</v>
      </c>
      <c r="B634" s="3" t="s">
        <v>6318</v>
      </c>
      <c r="C634" s="3">
        <v>5</v>
      </c>
      <c r="D634" s="8">
        <v>45797.413761574076</v>
      </c>
      <c r="E634" s="4" t="s">
        <v>12</v>
      </c>
      <c r="F634" t="s">
        <v>713</v>
      </c>
      <c r="G634" t="str">
        <f t="shared" si="45"/>
        <v>Complete</v>
      </c>
      <c r="H634" t="str">
        <f t="shared" si="46"/>
        <v>Valid</v>
      </c>
      <c r="I634" t="str">
        <f t="shared" si="47"/>
        <v>High(4-5)</v>
      </c>
      <c r="J634" t="str">
        <f t="shared" si="48"/>
        <v>AG5VTTQKNBBVOCRRFD7SUISNIEOQ</v>
      </c>
      <c r="K634" t="str">
        <f>IF(COUNTIF(Data_cleaning!$A:$A, A634)&gt;10, "Power User", IF(COUNTIF(Data_cleaning!$A:$A, A634)&gt;5, "Regular User", IF(COUNTIF(Data_cleaning!$A:$A, A634)&gt;1, "Casual User", "One-Time User")))</f>
        <v>Casual User</v>
      </c>
      <c r="L634">
        <f>YEAR(Table4[[#This Row],[date/timestamp]])</f>
        <v>2025</v>
      </c>
      <c r="M634">
        <f>MONTH(Table4[[#This Row],[date/timestamp]])</f>
        <v>5</v>
      </c>
      <c r="N634" t="str">
        <f>TEXT(Table4[[#This Row],[date/timestamp]], "MMMM")</f>
        <v>May</v>
      </c>
      <c r="O634" t="str">
        <f t="shared" si="49"/>
        <v>Q2</v>
      </c>
    </row>
    <row r="635" spans="1:15" x14ac:dyDescent="0.35">
      <c r="A635" t="s">
        <v>716</v>
      </c>
      <c r="B635" s="5" t="s">
        <v>6319</v>
      </c>
      <c r="C635" s="5">
        <v>5</v>
      </c>
      <c r="D635" s="9">
        <v>45798.152303240742</v>
      </c>
      <c r="E635" s="6" t="s">
        <v>12</v>
      </c>
      <c r="F635" t="s">
        <v>717</v>
      </c>
      <c r="G635" t="str">
        <f t="shared" si="45"/>
        <v>Complete</v>
      </c>
      <c r="H635" t="str">
        <f t="shared" si="46"/>
        <v>Valid</v>
      </c>
      <c r="I635" t="str">
        <f t="shared" si="47"/>
        <v>High(4-5)</v>
      </c>
      <c r="J635" t="str">
        <f t="shared" si="48"/>
        <v>AFLO7QKN3WVVES5ASJ5PBDHMKZLQ</v>
      </c>
      <c r="K635" t="str">
        <f>IF(COUNTIF(Data_cleaning!$A:$A, A635)&gt;10, "Power User", IF(COUNTIF(Data_cleaning!$A:$A, A635)&gt;5, "Regular User", IF(COUNTIF(Data_cleaning!$A:$A, A635)&gt;1, "Casual User", "One-Time User")))</f>
        <v>Casual User</v>
      </c>
      <c r="L635">
        <f>YEAR(Table4[[#This Row],[date/timestamp]])</f>
        <v>2025</v>
      </c>
      <c r="M635">
        <f>MONTH(Table4[[#This Row],[date/timestamp]])</f>
        <v>5</v>
      </c>
      <c r="N635" t="str">
        <f>TEXT(Table4[[#This Row],[date/timestamp]], "MMMM")</f>
        <v>May</v>
      </c>
      <c r="O635" t="str">
        <f t="shared" si="49"/>
        <v>Q2</v>
      </c>
    </row>
    <row r="636" spans="1:15" x14ac:dyDescent="0.35">
      <c r="A636" t="s">
        <v>2502</v>
      </c>
      <c r="B636" s="3" t="s">
        <v>6320</v>
      </c>
      <c r="C636" s="3">
        <v>5</v>
      </c>
      <c r="D636" s="8">
        <v>45798.445104166669</v>
      </c>
      <c r="E636" s="4" t="s">
        <v>210</v>
      </c>
      <c r="F636" t="s">
        <v>2503</v>
      </c>
      <c r="G636" t="str">
        <f t="shared" si="45"/>
        <v>Complete</v>
      </c>
      <c r="H636" t="str">
        <f t="shared" si="46"/>
        <v>Valid</v>
      </c>
      <c r="I636" t="str">
        <f t="shared" si="47"/>
        <v>High(4-5)</v>
      </c>
      <c r="J636" t="str">
        <f t="shared" si="48"/>
        <v>AEEZ2TOWAHUFTZ3K4THJS3CG7SRQ</v>
      </c>
      <c r="K636" t="str">
        <f>IF(COUNTIF(Data_cleaning!$A:$A, A636)&gt;10, "Power User", IF(COUNTIF(Data_cleaning!$A:$A, A636)&gt;5, "Regular User", IF(COUNTIF(Data_cleaning!$A:$A, A636)&gt;1, "Casual User", "One-Time User")))</f>
        <v>One-Time User</v>
      </c>
      <c r="L636">
        <f>YEAR(Table4[[#This Row],[date/timestamp]])</f>
        <v>2025</v>
      </c>
      <c r="M636">
        <f>MONTH(Table4[[#This Row],[date/timestamp]])</f>
        <v>5</v>
      </c>
      <c r="N636" t="str">
        <f>TEXT(Table4[[#This Row],[date/timestamp]], "MMMM")</f>
        <v>May</v>
      </c>
      <c r="O636" t="str">
        <f t="shared" si="49"/>
        <v>Q2</v>
      </c>
    </row>
    <row r="637" spans="1:15" x14ac:dyDescent="0.35">
      <c r="A637" t="s">
        <v>2506</v>
      </c>
      <c r="B637" s="5" t="s">
        <v>6321</v>
      </c>
      <c r="C637" s="5">
        <v>3</v>
      </c>
      <c r="D637" s="9">
        <v>45798.501157407409</v>
      </c>
      <c r="E637" s="6" t="s">
        <v>210</v>
      </c>
      <c r="F637" t="s">
        <v>2507</v>
      </c>
      <c r="G637" t="str">
        <f t="shared" si="45"/>
        <v>Complete</v>
      </c>
      <c r="H637" t="str">
        <f t="shared" si="46"/>
        <v>Valid</v>
      </c>
      <c r="I637" t="str">
        <f t="shared" si="47"/>
        <v>Medium(3)</v>
      </c>
      <c r="J637" t="str">
        <f t="shared" si="48"/>
        <v>AFKE72WLTLQRLCNGJXT3W27AP57A</v>
      </c>
      <c r="K637" t="str">
        <f>IF(COUNTIF(Data_cleaning!$A:$A, A637)&gt;10, "Power User", IF(COUNTIF(Data_cleaning!$A:$A, A637)&gt;5, "Regular User", IF(COUNTIF(Data_cleaning!$A:$A, A637)&gt;1, "Casual User", "One-Time User")))</f>
        <v>One-Time User</v>
      </c>
      <c r="L637">
        <f>YEAR(Table4[[#This Row],[date/timestamp]])</f>
        <v>2025</v>
      </c>
      <c r="M637">
        <f>MONTH(Table4[[#This Row],[date/timestamp]])</f>
        <v>5</v>
      </c>
      <c r="N637" t="str">
        <f>TEXT(Table4[[#This Row],[date/timestamp]], "MMMM")</f>
        <v>May</v>
      </c>
      <c r="O637" t="str">
        <f t="shared" si="49"/>
        <v>Q2</v>
      </c>
    </row>
    <row r="638" spans="1:15" x14ac:dyDescent="0.35">
      <c r="A638" t="s">
        <v>2510</v>
      </c>
      <c r="B638" s="3" t="s">
        <v>6322</v>
      </c>
      <c r="C638" s="3">
        <v>5</v>
      </c>
      <c r="D638" s="8">
        <v>45798.585474537038</v>
      </c>
      <c r="E638" s="4" t="s">
        <v>210</v>
      </c>
      <c r="F638" t="s">
        <v>2511</v>
      </c>
      <c r="G638" t="str">
        <f t="shared" si="45"/>
        <v>Complete</v>
      </c>
      <c r="H638" t="str">
        <f t="shared" si="46"/>
        <v>Valid</v>
      </c>
      <c r="I638" t="str">
        <f t="shared" si="47"/>
        <v>High(4-5)</v>
      </c>
      <c r="J638" t="str">
        <f t="shared" si="48"/>
        <v>AEBBGZNSOI75UKOAXR5WPQDLFDHA</v>
      </c>
      <c r="K638" t="str">
        <f>IF(COUNTIF(Data_cleaning!$A:$A, A638)&gt;10, "Power User", IF(COUNTIF(Data_cleaning!$A:$A, A638)&gt;5, "Regular User", IF(COUNTIF(Data_cleaning!$A:$A, A638)&gt;1, "Casual User", "One-Time User")))</f>
        <v>One-Time User</v>
      </c>
      <c r="L638">
        <f>YEAR(Table4[[#This Row],[date/timestamp]])</f>
        <v>2025</v>
      </c>
      <c r="M638">
        <f>MONTH(Table4[[#This Row],[date/timestamp]])</f>
        <v>5</v>
      </c>
      <c r="N638" t="str">
        <f>TEXT(Table4[[#This Row],[date/timestamp]], "MMMM")</f>
        <v>May</v>
      </c>
      <c r="O638" t="str">
        <f t="shared" si="49"/>
        <v>Q2</v>
      </c>
    </row>
    <row r="639" spans="1:15" x14ac:dyDescent="0.35">
      <c r="A639" t="s">
        <v>2514</v>
      </c>
      <c r="B639" s="5" t="s">
        <v>6323</v>
      </c>
      <c r="C639" s="5">
        <v>5</v>
      </c>
      <c r="D639" s="9">
        <v>45798.659872685188</v>
      </c>
      <c r="E639" s="6" t="s">
        <v>210</v>
      </c>
      <c r="F639" t="s">
        <v>2515</v>
      </c>
      <c r="G639" t="str">
        <f t="shared" si="45"/>
        <v>Complete</v>
      </c>
      <c r="H639" t="str">
        <f t="shared" si="46"/>
        <v>Valid</v>
      </c>
      <c r="I639" t="str">
        <f t="shared" si="47"/>
        <v>High(4-5)</v>
      </c>
      <c r="J639" t="str">
        <f t="shared" si="48"/>
        <v>AH63IDPAYFOER46D6BWFPXW6SFBA</v>
      </c>
      <c r="K639" t="str">
        <f>IF(COUNTIF(Data_cleaning!$A:$A, A639)&gt;10, "Power User", IF(COUNTIF(Data_cleaning!$A:$A, A639)&gt;5, "Regular User", IF(COUNTIF(Data_cleaning!$A:$A, A639)&gt;1, "Casual User", "One-Time User")))</f>
        <v>One-Time User</v>
      </c>
      <c r="L639">
        <f>YEAR(Table4[[#This Row],[date/timestamp]])</f>
        <v>2025</v>
      </c>
      <c r="M639">
        <f>MONTH(Table4[[#This Row],[date/timestamp]])</f>
        <v>5</v>
      </c>
      <c r="N639" t="str">
        <f>TEXT(Table4[[#This Row],[date/timestamp]], "MMMM")</f>
        <v>May</v>
      </c>
      <c r="O639" t="str">
        <f t="shared" si="49"/>
        <v>Q2</v>
      </c>
    </row>
    <row r="640" spans="1:15" x14ac:dyDescent="0.35">
      <c r="A640" t="s">
        <v>2518</v>
      </c>
      <c r="B640" s="3" t="s">
        <v>6324</v>
      </c>
      <c r="C640" s="3">
        <v>5</v>
      </c>
      <c r="D640" s="8">
        <v>45798.967743055553</v>
      </c>
      <c r="E640" s="4" t="s">
        <v>210</v>
      </c>
      <c r="F640" t="s">
        <v>47</v>
      </c>
      <c r="G640" t="str">
        <f t="shared" si="45"/>
        <v>Complete</v>
      </c>
      <c r="H640" t="str">
        <f t="shared" si="46"/>
        <v>Valid</v>
      </c>
      <c r="I640" t="str">
        <f t="shared" si="47"/>
        <v>High(4-5)</v>
      </c>
      <c r="J640" t="str">
        <f t="shared" si="48"/>
        <v>AFHZSXHRPPNZ7WPUGW6GBVITXEUA</v>
      </c>
      <c r="K640" t="str">
        <f>IF(COUNTIF(Data_cleaning!$A:$A, A640)&gt;10, "Power User", IF(COUNTIF(Data_cleaning!$A:$A, A640)&gt;5, "Regular User", IF(COUNTIF(Data_cleaning!$A:$A, A640)&gt;1, "Casual User", "One-Time User")))</f>
        <v>One-Time User</v>
      </c>
      <c r="L640">
        <f>YEAR(Table4[[#This Row],[date/timestamp]])</f>
        <v>2025</v>
      </c>
      <c r="M640">
        <f>MONTH(Table4[[#This Row],[date/timestamp]])</f>
        <v>5</v>
      </c>
      <c r="N640" t="str">
        <f>TEXT(Table4[[#This Row],[date/timestamp]], "MMMM")</f>
        <v>May</v>
      </c>
      <c r="O640" t="str">
        <f t="shared" si="49"/>
        <v>Q2</v>
      </c>
    </row>
    <row r="641" spans="1:15" x14ac:dyDescent="0.35">
      <c r="A641" t="s">
        <v>2521</v>
      </c>
      <c r="B641" s="5" t="s">
        <v>6325</v>
      </c>
      <c r="C641" s="5">
        <v>5</v>
      </c>
      <c r="D641" s="9">
        <v>45799.449583333335</v>
      </c>
      <c r="E641" s="6" t="s">
        <v>210</v>
      </c>
      <c r="F641" t="s">
        <v>2006</v>
      </c>
      <c r="G641" t="str">
        <f t="shared" si="45"/>
        <v>Complete</v>
      </c>
      <c r="H641" t="str">
        <f t="shared" si="46"/>
        <v>Valid</v>
      </c>
      <c r="I641" t="str">
        <f t="shared" si="47"/>
        <v>High(4-5)</v>
      </c>
      <c r="J641" t="str">
        <f t="shared" si="48"/>
        <v>AFMYUQZQ64HUHVDASDEYMNG5SBVQ</v>
      </c>
      <c r="K641" t="str">
        <f>IF(COUNTIF(Data_cleaning!$A:$A, A641)&gt;10, "Power User", IF(COUNTIF(Data_cleaning!$A:$A, A641)&gt;5, "Regular User", IF(COUNTIF(Data_cleaning!$A:$A, A641)&gt;1, "Casual User", "One-Time User")))</f>
        <v>One-Time User</v>
      </c>
      <c r="L641">
        <f>YEAR(Table4[[#This Row],[date/timestamp]])</f>
        <v>2025</v>
      </c>
      <c r="M641">
        <f>MONTH(Table4[[#This Row],[date/timestamp]])</f>
        <v>5</v>
      </c>
      <c r="N641" t="str">
        <f>TEXT(Table4[[#This Row],[date/timestamp]], "MMMM")</f>
        <v>May</v>
      </c>
      <c r="O641" t="str">
        <f t="shared" si="49"/>
        <v>Q2</v>
      </c>
    </row>
    <row r="642" spans="1:15" x14ac:dyDescent="0.35">
      <c r="A642" t="s">
        <v>2524</v>
      </c>
      <c r="B642" s="3" t="s">
        <v>6326</v>
      </c>
      <c r="C642" s="3">
        <v>3</v>
      </c>
      <c r="D642" s="8">
        <v>45799.616597222222</v>
      </c>
      <c r="E642" s="4" t="s">
        <v>210</v>
      </c>
      <c r="F642" t="s">
        <v>2525</v>
      </c>
      <c r="G642" t="str">
        <f t="shared" ref="G642:G705" si="50">IF(AND(A642&lt;&gt;"", B642&lt;&gt;"", C642&lt;&gt;"", D642&lt;&gt;"", E642&lt;&gt;"", F642&lt;&gt;""), "Complete", "Incomplete")</f>
        <v>Complete</v>
      </c>
      <c r="H642" t="str">
        <f t="shared" si="46"/>
        <v>Valid</v>
      </c>
      <c r="I642" t="str">
        <f t="shared" si="47"/>
        <v>Medium(3)</v>
      </c>
      <c r="J642" t="str">
        <f t="shared" si="48"/>
        <v>AHNAZ2Z2BT3LWKTIWE2Q4BETAPOQ</v>
      </c>
      <c r="K642" t="str">
        <f>IF(COUNTIF(Data_cleaning!$A:$A, A642)&gt;10, "Power User", IF(COUNTIF(Data_cleaning!$A:$A, A642)&gt;5, "Regular User", IF(COUNTIF(Data_cleaning!$A:$A, A642)&gt;1, "Casual User", "One-Time User")))</f>
        <v>One-Time User</v>
      </c>
      <c r="L642">
        <f>YEAR(Table4[[#This Row],[date/timestamp]])</f>
        <v>2025</v>
      </c>
      <c r="M642">
        <f>MONTH(Table4[[#This Row],[date/timestamp]])</f>
        <v>5</v>
      </c>
      <c r="N642" t="str">
        <f>TEXT(Table4[[#This Row],[date/timestamp]], "MMMM")</f>
        <v>May</v>
      </c>
      <c r="O642" t="str">
        <f t="shared" si="49"/>
        <v>Q2</v>
      </c>
    </row>
    <row r="643" spans="1:15" x14ac:dyDescent="0.35">
      <c r="A643" t="s">
        <v>2528</v>
      </c>
      <c r="B643" s="5" t="s">
        <v>6327</v>
      </c>
      <c r="C643" s="5">
        <v>2</v>
      </c>
      <c r="D643" s="9">
        <v>45799.686759259261</v>
      </c>
      <c r="E643" s="6" t="s">
        <v>210</v>
      </c>
      <c r="F643" t="s">
        <v>2529</v>
      </c>
      <c r="G643" t="str">
        <f t="shared" si="50"/>
        <v>Complete</v>
      </c>
      <c r="H643" t="str">
        <f t="shared" ref="H643:H706" si="51">IF(AND(C643&gt;=1, C643&lt;=5), "Valid", "Invalid")</f>
        <v>Valid</v>
      </c>
      <c r="I643" t="str">
        <f t="shared" ref="I643:I706" si="52">IF(C643&gt;=4, "High(4-5)", IF(C643&gt;=3, "Medium(3)", "Low(1-2)"))</f>
        <v>Low(1-2)</v>
      </c>
      <c r="J643" t="str">
        <f t="shared" ref="J643:J706" si="53">TRIM(UPPER(A643))</f>
        <v>AF5ABKVFITRY43PHFB625YHOYHFQ</v>
      </c>
      <c r="K643" t="str">
        <f>IF(COUNTIF(Data_cleaning!$A:$A, A643)&gt;10, "Power User", IF(COUNTIF(Data_cleaning!$A:$A, A643)&gt;5, "Regular User", IF(COUNTIF(Data_cleaning!$A:$A, A643)&gt;1, "Casual User", "One-Time User")))</f>
        <v>One-Time User</v>
      </c>
      <c r="L643">
        <f>YEAR(Table4[[#This Row],[date/timestamp]])</f>
        <v>2025</v>
      </c>
      <c r="M643">
        <f>MONTH(Table4[[#This Row],[date/timestamp]])</f>
        <v>5</v>
      </c>
      <c r="N643" t="str">
        <f>TEXT(Table4[[#This Row],[date/timestamp]], "MMMM")</f>
        <v>May</v>
      </c>
      <c r="O643" t="str">
        <f t="shared" ref="O643:O706" si="54">"Q"&amp;INT((MONTH(D643)-1)/3)+1</f>
        <v>Q2</v>
      </c>
    </row>
    <row r="644" spans="1:15" x14ac:dyDescent="0.35">
      <c r="A644" t="s">
        <v>2532</v>
      </c>
      <c r="B644" s="3" t="s">
        <v>6328</v>
      </c>
      <c r="C644" s="3">
        <v>3</v>
      </c>
      <c r="D644" s="8">
        <v>45799.69804398148</v>
      </c>
      <c r="E644" s="4" t="s">
        <v>210</v>
      </c>
      <c r="F644" t="s">
        <v>2533</v>
      </c>
      <c r="G644" t="str">
        <f t="shared" si="50"/>
        <v>Complete</v>
      </c>
      <c r="H644" t="str">
        <f t="shared" si="51"/>
        <v>Valid</v>
      </c>
      <c r="I644" t="str">
        <f t="shared" si="52"/>
        <v>Medium(3)</v>
      </c>
      <c r="J644" t="str">
        <f t="shared" si="53"/>
        <v>AE6T6NKU5LFVSIXDED2DC2DFUZCA</v>
      </c>
      <c r="K644" t="str">
        <f>IF(COUNTIF(Data_cleaning!$A:$A, A644)&gt;10, "Power User", IF(COUNTIF(Data_cleaning!$A:$A, A644)&gt;5, "Regular User", IF(COUNTIF(Data_cleaning!$A:$A, A644)&gt;1, "Casual User", "One-Time User")))</f>
        <v>One-Time User</v>
      </c>
      <c r="L644">
        <f>YEAR(Table4[[#This Row],[date/timestamp]])</f>
        <v>2025</v>
      </c>
      <c r="M644">
        <f>MONTH(Table4[[#This Row],[date/timestamp]])</f>
        <v>5</v>
      </c>
      <c r="N644" t="str">
        <f>TEXT(Table4[[#This Row],[date/timestamp]], "MMMM")</f>
        <v>May</v>
      </c>
      <c r="O644" t="str">
        <f t="shared" si="54"/>
        <v>Q2</v>
      </c>
    </row>
    <row r="645" spans="1:15" x14ac:dyDescent="0.35">
      <c r="A645" t="s">
        <v>2536</v>
      </c>
      <c r="B645" s="5" t="s">
        <v>6329</v>
      </c>
      <c r="C645" s="5">
        <v>1</v>
      </c>
      <c r="D645" s="9">
        <v>45800.084965277776</v>
      </c>
      <c r="E645" s="6" t="s">
        <v>210</v>
      </c>
      <c r="F645" t="s">
        <v>2537</v>
      </c>
      <c r="G645" t="str">
        <f t="shared" si="50"/>
        <v>Complete</v>
      </c>
      <c r="H645" t="str">
        <f t="shared" si="51"/>
        <v>Valid</v>
      </c>
      <c r="I645" t="str">
        <f t="shared" si="52"/>
        <v>Low(1-2)</v>
      </c>
      <c r="J645" t="str">
        <f t="shared" si="53"/>
        <v>AE7V2TM6FMTHKYZ3MICHK2K5Z4ZA</v>
      </c>
      <c r="K645" t="str">
        <f>IF(COUNTIF(Data_cleaning!$A:$A, A645)&gt;10, "Power User", IF(COUNTIF(Data_cleaning!$A:$A, A645)&gt;5, "Regular User", IF(COUNTIF(Data_cleaning!$A:$A, A645)&gt;1, "Casual User", "One-Time User")))</f>
        <v>One-Time User</v>
      </c>
      <c r="L645">
        <f>YEAR(Table4[[#This Row],[date/timestamp]])</f>
        <v>2025</v>
      </c>
      <c r="M645">
        <f>MONTH(Table4[[#This Row],[date/timestamp]])</f>
        <v>5</v>
      </c>
      <c r="N645" t="str">
        <f>TEXT(Table4[[#This Row],[date/timestamp]], "MMMM")</f>
        <v>May</v>
      </c>
      <c r="O645" t="str">
        <f t="shared" si="54"/>
        <v>Q2</v>
      </c>
    </row>
    <row r="646" spans="1:15" x14ac:dyDescent="0.35">
      <c r="A646" t="s">
        <v>2540</v>
      </c>
      <c r="B646" s="3" t="s">
        <v>6330</v>
      </c>
      <c r="C646" s="3">
        <v>5</v>
      </c>
      <c r="D646" s="8">
        <v>45801.264675925922</v>
      </c>
      <c r="E646" s="4" t="s">
        <v>210</v>
      </c>
      <c r="F646" t="s">
        <v>2006</v>
      </c>
      <c r="G646" t="str">
        <f t="shared" si="50"/>
        <v>Complete</v>
      </c>
      <c r="H646" t="str">
        <f t="shared" si="51"/>
        <v>Valid</v>
      </c>
      <c r="I646" t="str">
        <f t="shared" si="52"/>
        <v>High(4-5)</v>
      </c>
      <c r="J646" t="str">
        <f t="shared" si="53"/>
        <v>AEKF4S7V5AGFIAO3WIDCEEOJSNRQ</v>
      </c>
      <c r="K646" t="str">
        <f>IF(COUNTIF(Data_cleaning!$A:$A, A646)&gt;10, "Power User", IF(COUNTIF(Data_cleaning!$A:$A, A646)&gt;5, "Regular User", IF(COUNTIF(Data_cleaning!$A:$A, A646)&gt;1, "Casual User", "One-Time User")))</f>
        <v>One-Time User</v>
      </c>
      <c r="L646">
        <f>YEAR(Table4[[#This Row],[date/timestamp]])</f>
        <v>2025</v>
      </c>
      <c r="M646">
        <f>MONTH(Table4[[#This Row],[date/timestamp]])</f>
        <v>5</v>
      </c>
      <c r="N646" t="str">
        <f>TEXT(Table4[[#This Row],[date/timestamp]], "MMMM")</f>
        <v>May</v>
      </c>
      <c r="O646" t="str">
        <f t="shared" si="54"/>
        <v>Q2</v>
      </c>
    </row>
    <row r="647" spans="1:15" x14ac:dyDescent="0.35">
      <c r="A647" t="s">
        <v>2543</v>
      </c>
      <c r="B647" s="5" t="s">
        <v>6331</v>
      </c>
      <c r="C647" s="5">
        <v>5</v>
      </c>
      <c r="D647" s="9">
        <v>45801.313321759262</v>
      </c>
      <c r="E647" s="6" t="s">
        <v>210</v>
      </c>
      <c r="F647" t="s">
        <v>2006</v>
      </c>
      <c r="G647" t="str">
        <f t="shared" si="50"/>
        <v>Complete</v>
      </c>
      <c r="H647" t="str">
        <f t="shared" si="51"/>
        <v>Valid</v>
      </c>
      <c r="I647" t="str">
        <f t="shared" si="52"/>
        <v>High(4-5)</v>
      </c>
      <c r="J647" t="str">
        <f t="shared" si="53"/>
        <v>AHEQ73VWLGSLBCIQOUHN5QT7CWGQ</v>
      </c>
      <c r="K647" t="str">
        <f>IF(COUNTIF(Data_cleaning!$A:$A, A647)&gt;10, "Power User", IF(COUNTIF(Data_cleaning!$A:$A, A647)&gt;5, "Regular User", IF(COUNTIF(Data_cleaning!$A:$A, A647)&gt;1, "Casual User", "One-Time User")))</f>
        <v>One-Time User</v>
      </c>
      <c r="L647">
        <f>YEAR(Table4[[#This Row],[date/timestamp]])</f>
        <v>2025</v>
      </c>
      <c r="M647">
        <f>MONTH(Table4[[#This Row],[date/timestamp]])</f>
        <v>5</v>
      </c>
      <c r="N647" t="str">
        <f>TEXT(Table4[[#This Row],[date/timestamp]], "MMMM")</f>
        <v>May</v>
      </c>
      <c r="O647" t="str">
        <f t="shared" si="54"/>
        <v>Q2</v>
      </c>
    </row>
    <row r="648" spans="1:15" x14ac:dyDescent="0.35">
      <c r="A648" t="s">
        <v>2545</v>
      </c>
      <c r="B648" s="3" t="s">
        <v>6332</v>
      </c>
      <c r="C648" s="3">
        <v>2</v>
      </c>
      <c r="D648" s="8">
        <v>45801.38925925926</v>
      </c>
      <c r="E648" s="4" t="s">
        <v>210</v>
      </c>
      <c r="F648" t="s">
        <v>2546</v>
      </c>
      <c r="G648" t="str">
        <f t="shared" si="50"/>
        <v>Complete</v>
      </c>
      <c r="H648" t="str">
        <f t="shared" si="51"/>
        <v>Valid</v>
      </c>
      <c r="I648" t="str">
        <f t="shared" si="52"/>
        <v>Low(1-2)</v>
      </c>
      <c r="J648" t="str">
        <f t="shared" si="53"/>
        <v>AE5DE352GVBYZAAXSVYWOSWJC2ZA</v>
      </c>
      <c r="K648" t="str">
        <f>IF(COUNTIF(Data_cleaning!$A:$A, A648)&gt;10, "Power User", IF(COUNTIF(Data_cleaning!$A:$A, A648)&gt;5, "Regular User", IF(COUNTIF(Data_cleaning!$A:$A, A648)&gt;1, "Casual User", "One-Time User")))</f>
        <v>One-Time User</v>
      </c>
      <c r="L648">
        <f>YEAR(Table4[[#This Row],[date/timestamp]])</f>
        <v>2025</v>
      </c>
      <c r="M648">
        <f>MONTH(Table4[[#This Row],[date/timestamp]])</f>
        <v>5</v>
      </c>
      <c r="N648" t="str">
        <f>TEXT(Table4[[#This Row],[date/timestamp]], "MMMM")</f>
        <v>May</v>
      </c>
      <c r="O648" t="str">
        <f t="shared" si="54"/>
        <v>Q2</v>
      </c>
    </row>
    <row r="649" spans="1:15" x14ac:dyDescent="0.35">
      <c r="A649" t="s">
        <v>2549</v>
      </c>
      <c r="B649" s="5" t="s">
        <v>6333</v>
      </c>
      <c r="C649" s="5">
        <v>1</v>
      </c>
      <c r="D649" s="9">
        <v>45801.510081018518</v>
      </c>
      <c r="E649" s="6" t="s">
        <v>210</v>
      </c>
      <c r="F649" t="s">
        <v>2550</v>
      </c>
      <c r="G649" t="str">
        <f t="shared" si="50"/>
        <v>Complete</v>
      </c>
      <c r="H649" t="str">
        <f t="shared" si="51"/>
        <v>Valid</v>
      </c>
      <c r="I649" t="str">
        <f t="shared" si="52"/>
        <v>Low(1-2)</v>
      </c>
      <c r="J649" t="str">
        <f t="shared" si="53"/>
        <v>AF4R6UALEHGJKOBLTJ2T2EB7VX2Q</v>
      </c>
      <c r="K649" t="str">
        <f>IF(COUNTIF(Data_cleaning!$A:$A, A649)&gt;10, "Power User", IF(COUNTIF(Data_cleaning!$A:$A, A649)&gt;5, "Regular User", IF(COUNTIF(Data_cleaning!$A:$A, A649)&gt;1, "Casual User", "One-Time User")))</f>
        <v>One-Time User</v>
      </c>
      <c r="L649">
        <f>YEAR(Table4[[#This Row],[date/timestamp]])</f>
        <v>2025</v>
      </c>
      <c r="M649">
        <f>MONTH(Table4[[#This Row],[date/timestamp]])</f>
        <v>5</v>
      </c>
      <c r="N649" t="str">
        <f>TEXT(Table4[[#This Row],[date/timestamp]], "MMMM")</f>
        <v>May</v>
      </c>
      <c r="O649" t="str">
        <f t="shared" si="54"/>
        <v>Q2</v>
      </c>
    </row>
    <row r="650" spans="1:15" x14ac:dyDescent="0.35">
      <c r="A650" t="s">
        <v>2568</v>
      </c>
      <c r="B650" s="5" t="s">
        <v>6339</v>
      </c>
      <c r="C650" s="5">
        <v>5</v>
      </c>
      <c r="D650" s="9">
        <v>45803.754756944443</v>
      </c>
      <c r="E650" s="6" t="s">
        <v>1072</v>
      </c>
      <c r="F650" t="s">
        <v>2569</v>
      </c>
      <c r="G650" t="str">
        <f t="shared" si="50"/>
        <v>Complete</v>
      </c>
      <c r="H650" t="str">
        <f t="shared" si="51"/>
        <v>Valid</v>
      </c>
      <c r="I650" t="str">
        <f t="shared" si="52"/>
        <v>High(4-5)</v>
      </c>
      <c r="J650" t="str">
        <f t="shared" si="53"/>
        <v>AFWBVC3IQUK4PW2JE4EY5GG5HWGQ</v>
      </c>
      <c r="K650" t="str">
        <f>IF(COUNTIF(Data_cleaning!$A:$A, A650)&gt;10, "Power User", IF(COUNTIF(Data_cleaning!$A:$A, A650)&gt;5, "Regular User", IF(COUNTIF(Data_cleaning!$A:$A, A650)&gt;1, "Casual User", "One-Time User")))</f>
        <v>One-Time User</v>
      </c>
      <c r="L650">
        <f>YEAR(Table4[[#This Row],[date/timestamp]])</f>
        <v>2025</v>
      </c>
      <c r="M650">
        <f>MONTH(Table4[[#This Row],[date/timestamp]])</f>
        <v>5</v>
      </c>
      <c r="N650" t="str">
        <f>TEXT(Table4[[#This Row],[date/timestamp]], "MMMM")</f>
        <v>May</v>
      </c>
      <c r="O650" t="str">
        <f t="shared" si="54"/>
        <v>Q2</v>
      </c>
    </row>
    <row r="651" spans="1:15" x14ac:dyDescent="0.35">
      <c r="A651" t="s">
        <v>2572</v>
      </c>
      <c r="B651" s="3" t="s">
        <v>6340</v>
      </c>
      <c r="C651" s="3">
        <v>5</v>
      </c>
      <c r="D651" s="8">
        <v>45804.493854166663</v>
      </c>
      <c r="E651" s="4" t="s">
        <v>1072</v>
      </c>
      <c r="F651" t="s">
        <v>2573</v>
      </c>
      <c r="G651" t="str">
        <f t="shared" si="50"/>
        <v>Complete</v>
      </c>
      <c r="H651" t="str">
        <f t="shared" si="51"/>
        <v>Valid</v>
      </c>
      <c r="I651" t="str">
        <f t="shared" si="52"/>
        <v>High(4-5)</v>
      </c>
      <c r="J651" t="str">
        <f t="shared" si="53"/>
        <v>AHRZ7R2D5WIR3YB62Y33NXDMP43A</v>
      </c>
      <c r="K651" t="str">
        <f>IF(COUNTIF(Data_cleaning!$A:$A, A651)&gt;10, "Power User", IF(COUNTIF(Data_cleaning!$A:$A, A651)&gt;5, "Regular User", IF(COUNTIF(Data_cleaning!$A:$A, A651)&gt;1, "Casual User", "One-Time User")))</f>
        <v>One-Time User</v>
      </c>
      <c r="L651">
        <f>YEAR(Table4[[#This Row],[date/timestamp]])</f>
        <v>2025</v>
      </c>
      <c r="M651">
        <f>MONTH(Table4[[#This Row],[date/timestamp]])</f>
        <v>5</v>
      </c>
      <c r="N651" t="str">
        <f>TEXT(Table4[[#This Row],[date/timestamp]], "MMMM")</f>
        <v>May</v>
      </c>
      <c r="O651" t="str">
        <f t="shared" si="54"/>
        <v>Q2</v>
      </c>
    </row>
    <row r="652" spans="1:15" x14ac:dyDescent="0.35">
      <c r="A652" t="s">
        <v>2576</v>
      </c>
      <c r="B652" s="5" t="s">
        <v>6341</v>
      </c>
      <c r="C652" s="5">
        <v>5</v>
      </c>
      <c r="D652" s="9">
        <v>45805.008171296293</v>
      </c>
      <c r="E652" s="6" t="s">
        <v>1072</v>
      </c>
      <c r="F652" t="s">
        <v>2577</v>
      </c>
      <c r="G652" t="str">
        <f t="shared" si="50"/>
        <v>Complete</v>
      </c>
      <c r="H652" t="str">
        <f t="shared" si="51"/>
        <v>Valid</v>
      </c>
      <c r="I652" t="str">
        <f t="shared" si="52"/>
        <v>High(4-5)</v>
      </c>
      <c r="J652" t="str">
        <f t="shared" si="53"/>
        <v>AE5EIPBJ7KOFLP4HFHK6NHITPBPQ</v>
      </c>
      <c r="K652" t="str">
        <f>IF(COUNTIF(Data_cleaning!$A:$A, A652)&gt;10, "Power User", IF(COUNTIF(Data_cleaning!$A:$A, A652)&gt;5, "Regular User", IF(COUNTIF(Data_cleaning!$A:$A, A652)&gt;1, "Casual User", "One-Time User")))</f>
        <v>One-Time User</v>
      </c>
      <c r="L652">
        <f>YEAR(Table4[[#This Row],[date/timestamp]])</f>
        <v>2025</v>
      </c>
      <c r="M652">
        <f>MONTH(Table4[[#This Row],[date/timestamp]])</f>
        <v>5</v>
      </c>
      <c r="N652" t="str">
        <f>TEXT(Table4[[#This Row],[date/timestamp]], "MMMM")</f>
        <v>May</v>
      </c>
      <c r="O652" t="str">
        <f t="shared" si="54"/>
        <v>Q2</v>
      </c>
    </row>
    <row r="653" spans="1:15" x14ac:dyDescent="0.35">
      <c r="A653" t="s">
        <v>2580</v>
      </c>
      <c r="B653" s="3" t="s">
        <v>6342</v>
      </c>
      <c r="C653" s="3">
        <v>4</v>
      </c>
      <c r="D653" s="8">
        <v>45805.178553240738</v>
      </c>
      <c r="E653" s="4" t="s">
        <v>1072</v>
      </c>
      <c r="F653" t="s">
        <v>2581</v>
      </c>
      <c r="G653" t="str">
        <f t="shared" si="50"/>
        <v>Complete</v>
      </c>
      <c r="H653" t="str">
        <f t="shared" si="51"/>
        <v>Valid</v>
      </c>
      <c r="I653" t="str">
        <f t="shared" si="52"/>
        <v>High(4-5)</v>
      </c>
      <c r="J653" t="str">
        <f t="shared" si="53"/>
        <v>AFOU73HXIUCBPDZNFICQ4XML5IIA</v>
      </c>
      <c r="K653" t="str">
        <f>IF(COUNTIF(Data_cleaning!$A:$A, A653)&gt;10, "Power User", IF(COUNTIF(Data_cleaning!$A:$A, A653)&gt;5, "Regular User", IF(COUNTIF(Data_cleaning!$A:$A, A653)&gt;1, "Casual User", "One-Time User")))</f>
        <v>One-Time User</v>
      </c>
      <c r="L653">
        <f>YEAR(Table4[[#This Row],[date/timestamp]])</f>
        <v>2025</v>
      </c>
      <c r="M653">
        <f>MONTH(Table4[[#This Row],[date/timestamp]])</f>
        <v>5</v>
      </c>
      <c r="N653" t="str">
        <f>TEXT(Table4[[#This Row],[date/timestamp]], "MMMM")</f>
        <v>May</v>
      </c>
      <c r="O653" t="str">
        <f t="shared" si="54"/>
        <v>Q2</v>
      </c>
    </row>
    <row r="654" spans="1:15" x14ac:dyDescent="0.35">
      <c r="A654" t="s">
        <v>2584</v>
      </c>
      <c r="B654" s="5" t="s">
        <v>6343</v>
      </c>
      <c r="C654" s="5">
        <v>1</v>
      </c>
      <c r="D654" s="9">
        <v>45805.184837962966</v>
      </c>
      <c r="E654" s="6" t="s">
        <v>1072</v>
      </c>
      <c r="F654" t="s">
        <v>2585</v>
      </c>
      <c r="G654" t="str">
        <f t="shared" si="50"/>
        <v>Complete</v>
      </c>
      <c r="H654" t="str">
        <f t="shared" si="51"/>
        <v>Valid</v>
      </c>
      <c r="I654" t="str">
        <f t="shared" si="52"/>
        <v>Low(1-2)</v>
      </c>
      <c r="J654" t="str">
        <f t="shared" si="53"/>
        <v>AFGOAZE7V5WHHIB7X4UQM3PXWPUA</v>
      </c>
      <c r="K654" t="str">
        <f>IF(COUNTIF(Data_cleaning!$A:$A, A654)&gt;10, "Power User", IF(COUNTIF(Data_cleaning!$A:$A, A654)&gt;5, "Regular User", IF(COUNTIF(Data_cleaning!$A:$A, A654)&gt;1, "Casual User", "One-Time User")))</f>
        <v>One-Time User</v>
      </c>
      <c r="L654">
        <f>YEAR(Table4[[#This Row],[date/timestamp]])</f>
        <v>2025</v>
      </c>
      <c r="M654">
        <f>MONTH(Table4[[#This Row],[date/timestamp]])</f>
        <v>5</v>
      </c>
      <c r="N654" t="str">
        <f>TEXT(Table4[[#This Row],[date/timestamp]], "MMMM")</f>
        <v>May</v>
      </c>
      <c r="O654" t="str">
        <f t="shared" si="54"/>
        <v>Q2</v>
      </c>
    </row>
    <row r="655" spans="1:15" x14ac:dyDescent="0.35">
      <c r="A655" t="s">
        <v>2631</v>
      </c>
      <c r="B655" s="5" t="s">
        <v>6359</v>
      </c>
      <c r="C655" s="5">
        <v>5</v>
      </c>
      <c r="D655" s="9">
        <v>45806.756145833337</v>
      </c>
      <c r="E655" s="6" t="s">
        <v>53</v>
      </c>
      <c r="F655" t="s">
        <v>2632</v>
      </c>
      <c r="G655" t="str">
        <f t="shared" si="50"/>
        <v>Complete</v>
      </c>
      <c r="H655" t="str">
        <f t="shared" si="51"/>
        <v>Valid</v>
      </c>
      <c r="I655" t="str">
        <f t="shared" si="52"/>
        <v>High(4-5)</v>
      </c>
      <c r="J655" t="str">
        <f t="shared" si="53"/>
        <v>AFPXKGMETYO7DDKKZ5UTHU4E5WQQ</v>
      </c>
      <c r="K655" t="str">
        <f>IF(COUNTIF(Data_cleaning!$A:$A, A655)&gt;10, "Power User", IF(COUNTIF(Data_cleaning!$A:$A, A655)&gt;5, "Regular User", IF(COUNTIF(Data_cleaning!$A:$A, A655)&gt;1, "Casual User", "One-Time User")))</f>
        <v>One-Time User</v>
      </c>
      <c r="L655">
        <f>YEAR(Table4[[#This Row],[date/timestamp]])</f>
        <v>2025</v>
      </c>
      <c r="M655">
        <f>MONTH(Table4[[#This Row],[date/timestamp]])</f>
        <v>5</v>
      </c>
      <c r="N655" t="str">
        <f>TEXT(Table4[[#This Row],[date/timestamp]], "MMMM")</f>
        <v>May</v>
      </c>
      <c r="O655" t="str">
        <f t="shared" si="54"/>
        <v>Q2</v>
      </c>
    </row>
    <row r="656" spans="1:15" x14ac:dyDescent="0.35">
      <c r="A656" t="s">
        <v>2635</v>
      </c>
      <c r="B656" s="3" t="s">
        <v>6360</v>
      </c>
      <c r="C656" s="3">
        <v>5</v>
      </c>
      <c r="D656" s="8">
        <v>45806.970023148147</v>
      </c>
      <c r="E656" s="4" t="s">
        <v>53</v>
      </c>
      <c r="F656" t="s">
        <v>2636</v>
      </c>
      <c r="G656" t="str">
        <f t="shared" si="50"/>
        <v>Complete</v>
      </c>
      <c r="H656" t="str">
        <f t="shared" si="51"/>
        <v>Valid</v>
      </c>
      <c r="I656" t="str">
        <f t="shared" si="52"/>
        <v>High(4-5)</v>
      </c>
      <c r="J656" t="str">
        <f t="shared" si="53"/>
        <v>AHNQSHVXLEC7FVAK6KJMN5RPJLEQ</v>
      </c>
      <c r="K656" t="str">
        <f>IF(COUNTIF(Data_cleaning!$A:$A, A656)&gt;10, "Power User", IF(COUNTIF(Data_cleaning!$A:$A, A656)&gt;5, "Regular User", IF(COUNTIF(Data_cleaning!$A:$A, A656)&gt;1, "Casual User", "One-Time User")))</f>
        <v>One-Time User</v>
      </c>
      <c r="L656">
        <f>YEAR(Table4[[#This Row],[date/timestamp]])</f>
        <v>2025</v>
      </c>
      <c r="M656">
        <f>MONTH(Table4[[#This Row],[date/timestamp]])</f>
        <v>5</v>
      </c>
      <c r="N656" t="str">
        <f>TEXT(Table4[[#This Row],[date/timestamp]], "MMMM")</f>
        <v>May</v>
      </c>
      <c r="O656" t="str">
        <f t="shared" si="54"/>
        <v>Q2</v>
      </c>
    </row>
    <row r="657" spans="1:15" x14ac:dyDescent="0.35">
      <c r="A657" t="s">
        <v>2639</v>
      </c>
      <c r="B657" s="5" t="s">
        <v>6361</v>
      </c>
      <c r="C657" s="5">
        <v>4</v>
      </c>
      <c r="D657" s="9">
        <v>45807.122442129628</v>
      </c>
      <c r="E657" s="6" t="s">
        <v>53</v>
      </c>
      <c r="F657" t="s">
        <v>2640</v>
      </c>
      <c r="G657" t="str">
        <f t="shared" si="50"/>
        <v>Complete</v>
      </c>
      <c r="H657" t="str">
        <f t="shared" si="51"/>
        <v>Valid</v>
      </c>
      <c r="I657" t="str">
        <f t="shared" si="52"/>
        <v>High(4-5)</v>
      </c>
      <c r="J657" t="str">
        <f t="shared" si="53"/>
        <v>AHVCM4FO7BPIVJRBGBEKZV54RAJQ</v>
      </c>
      <c r="K657" t="str">
        <f>IF(COUNTIF(Data_cleaning!$A:$A, A657)&gt;10, "Power User", IF(COUNTIF(Data_cleaning!$A:$A, A657)&gt;5, "Regular User", IF(COUNTIF(Data_cleaning!$A:$A, A657)&gt;1, "Casual User", "One-Time User")))</f>
        <v>One-Time User</v>
      </c>
      <c r="L657">
        <f>YEAR(Table4[[#This Row],[date/timestamp]])</f>
        <v>2025</v>
      </c>
      <c r="M657">
        <f>MONTH(Table4[[#This Row],[date/timestamp]])</f>
        <v>5</v>
      </c>
      <c r="N657" t="str">
        <f>TEXT(Table4[[#This Row],[date/timestamp]], "MMMM")</f>
        <v>May</v>
      </c>
      <c r="O657" t="str">
        <f t="shared" si="54"/>
        <v>Q2</v>
      </c>
    </row>
    <row r="658" spans="1:15" x14ac:dyDescent="0.35">
      <c r="A658" t="s">
        <v>2643</v>
      </c>
      <c r="B658" s="3" t="s">
        <v>6362</v>
      </c>
      <c r="C658" s="3">
        <v>5</v>
      </c>
      <c r="D658" s="8">
        <v>45807.400034722225</v>
      </c>
      <c r="E658" s="4" t="s">
        <v>53</v>
      </c>
      <c r="F658" t="s">
        <v>2644</v>
      </c>
      <c r="G658" t="str">
        <f t="shared" si="50"/>
        <v>Complete</v>
      </c>
      <c r="H658" t="str">
        <f t="shared" si="51"/>
        <v>Valid</v>
      </c>
      <c r="I658" t="str">
        <f t="shared" si="52"/>
        <v>High(4-5)</v>
      </c>
      <c r="J658" t="str">
        <f t="shared" si="53"/>
        <v>AEX6ORSBO6KIM6Q2HOWYLMZ2JKRA</v>
      </c>
      <c r="K658" t="str">
        <f>IF(COUNTIF(Data_cleaning!$A:$A, A658)&gt;10, "Power User", IF(COUNTIF(Data_cleaning!$A:$A, A658)&gt;5, "Regular User", IF(COUNTIF(Data_cleaning!$A:$A, A658)&gt;1, "Casual User", "One-Time User")))</f>
        <v>One-Time User</v>
      </c>
      <c r="L658">
        <f>YEAR(Table4[[#This Row],[date/timestamp]])</f>
        <v>2025</v>
      </c>
      <c r="M658">
        <f>MONTH(Table4[[#This Row],[date/timestamp]])</f>
        <v>5</v>
      </c>
      <c r="N658" t="str">
        <f>TEXT(Table4[[#This Row],[date/timestamp]], "MMMM")</f>
        <v>May</v>
      </c>
      <c r="O658" t="str">
        <f t="shared" si="54"/>
        <v>Q2</v>
      </c>
    </row>
    <row r="659" spans="1:15" x14ac:dyDescent="0.35">
      <c r="A659" t="s">
        <v>2647</v>
      </c>
      <c r="B659" s="5" t="s">
        <v>6363</v>
      </c>
      <c r="C659" s="5">
        <v>5</v>
      </c>
      <c r="D659" s="9">
        <v>45807.428796296299</v>
      </c>
      <c r="E659" s="6" t="s">
        <v>53</v>
      </c>
      <c r="F659" t="s">
        <v>2648</v>
      </c>
      <c r="G659" t="str">
        <f t="shared" si="50"/>
        <v>Complete</v>
      </c>
      <c r="H659" t="str">
        <f t="shared" si="51"/>
        <v>Valid</v>
      </c>
      <c r="I659" t="str">
        <f t="shared" si="52"/>
        <v>High(4-5)</v>
      </c>
      <c r="J659" t="str">
        <f t="shared" si="53"/>
        <v>AHDAEAFXQ7JNZARCFTXVUBU7SCTQ</v>
      </c>
      <c r="K659" t="str">
        <f>IF(COUNTIF(Data_cleaning!$A:$A, A659)&gt;10, "Power User", IF(COUNTIF(Data_cleaning!$A:$A, A659)&gt;5, "Regular User", IF(COUNTIF(Data_cleaning!$A:$A, A659)&gt;1, "Casual User", "One-Time User")))</f>
        <v>One-Time User</v>
      </c>
      <c r="L659">
        <f>YEAR(Table4[[#This Row],[date/timestamp]])</f>
        <v>2025</v>
      </c>
      <c r="M659">
        <f>MONTH(Table4[[#This Row],[date/timestamp]])</f>
        <v>5</v>
      </c>
      <c r="N659" t="str">
        <f>TEXT(Table4[[#This Row],[date/timestamp]], "MMMM")</f>
        <v>May</v>
      </c>
      <c r="O659" t="str">
        <f t="shared" si="54"/>
        <v>Q2</v>
      </c>
    </row>
    <row r="660" spans="1:15" x14ac:dyDescent="0.35">
      <c r="A660" t="s">
        <v>2651</v>
      </c>
      <c r="B660" s="3" t="s">
        <v>6364</v>
      </c>
      <c r="C660" s="3">
        <v>1</v>
      </c>
      <c r="D660" s="8">
        <v>45807.595057870371</v>
      </c>
      <c r="E660" s="4" t="s">
        <v>53</v>
      </c>
      <c r="F660" t="s">
        <v>2652</v>
      </c>
      <c r="G660" t="str">
        <f t="shared" si="50"/>
        <v>Complete</v>
      </c>
      <c r="H660" t="str">
        <f t="shared" si="51"/>
        <v>Valid</v>
      </c>
      <c r="I660" t="str">
        <f t="shared" si="52"/>
        <v>Low(1-2)</v>
      </c>
      <c r="J660" t="str">
        <f t="shared" si="53"/>
        <v>AGIJN7R56AX5UKAKODPGQ7ABYP5Q</v>
      </c>
      <c r="K660" t="str">
        <f>IF(COUNTIF(Data_cleaning!$A:$A, A660)&gt;10, "Power User", IF(COUNTIF(Data_cleaning!$A:$A, A660)&gt;5, "Regular User", IF(COUNTIF(Data_cleaning!$A:$A, A660)&gt;1, "Casual User", "One-Time User")))</f>
        <v>One-Time User</v>
      </c>
      <c r="L660">
        <f>YEAR(Table4[[#This Row],[date/timestamp]])</f>
        <v>2025</v>
      </c>
      <c r="M660">
        <f>MONTH(Table4[[#This Row],[date/timestamp]])</f>
        <v>5</v>
      </c>
      <c r="N660" t="str">
        <f>TEXT(Table4[[#This Row],[date/timestamp]], "MMMM")</f>
        <v>May</v>
      </c>
      <c r="O660" t="str">
        <f t="shared" si="54"/>
        <v>Q2</v>
      </c>
    </row>
    <row r="661" spans="1:15" x14ac:dyDescent="0.35">
      <c r="A661" t="s">
        <v>2655</v>
      </c>
      <c r="B661" s="5" t="s">
        <v>6365</v>
      </c>
      <c r="C661" s="5">
        <v>5</v>
      </c>
      <c r="D661" s="9">
        <v>45807.938113425924</v>
      </c>
      <c r="E661" s="6" t="s">
        <v>53</v>
      </c>
      <c r="F661" t="s">
        <v>2656</v>
      </c>
      <c r="G661" t="str">
        <f t="shared" si="50"/>
        <v>Complete</v>
      </c>
      <c r="H661" t="str">
        <f t="shared" si="51"/>
        <v>Valid</v>
      </c>
      <c r="I661" t="str">
        <f t="shared" si="52"/>
        <v>High(4-5)</v>
      </c>
      <c r="J661" t="str">
        <f t="shared" si="53"/>
        <v>AFOHYQIEVR5VM5YZDRDHYTJL4XAQ</v>
      </c>
      <c r="K661" t="str">
        <f>IF(COUNTIF(Data_cleaning!$A:$A, A661)&gt;10, "Power User", IF(COUNTIF(Data_cleaning!$A:$A, A661)&gt;5, "Regular User", IF(COUNTIF(Data_cleaning!$A:$A, A661)&gt;1, "Casual User", "One-Time User")))</f>
        <v>One-Time User</v>
      </c>
      <c r="L661">
        <f>YEAR(Table4[[#This Row],[date/timestamp]])</f>
        <v>2025</v>
      </c>
      <c r="M661">
        <f>MONTH(Table4[[#This Row],[date/timestamp]])</f>
        <v>5</v>
      </c>
      <c r="N661" t="str">
        <f>TEXT(Table4[[#This Row],[date/timestamp]], "MMMM")</f>
        <v>May</v>
      </c>
      <c r="O661" t="str">
        <f t="shared" si="54"/>
        <v>Q2</v>
      </c>
    </row>
    <row r="662" spans="1:15" x14ac:dyDescent="0.35">
      <c r="A662" t="s">
        <v>2659</v>
      </c>
      <c r="B662" s="3" t="s">
        <v>6366</v>
      </c>
      <c r="C662" s="3">
        <v>5</v>
      </c>
      <c r="D662" s="8">
        <v>45809.017152777778</v>
      </c>
      <c r="E662" s="4" t="s">
        <v>53</v>
      </c>
      <c r="F662" t="s">
        <v>2660</v>
      </c>
      <c r="G662" t="str">
        <f t="shared" si="50"/>
        <v>Complete</v>
      </c>
      <c r="H662" t="str">
        <f t="shared" si="51"/>
        <v>Valid</v>
      </c>
      <c r="I662" t="str">
        <f t="shared" si="52"/>
        <v>High(4-5)</v>
      </c>
      <c r="J662" t="str">
        <f t="shared" si="53"/>
        <v>AFL57H5O5QKDT2E22LU6GRYP3FPA</v>
      </c>
      <c r="K662" t="str">
        <f>IF(COUNTIF(Data_cleaning!$A:$A, A662)&gt;10, "Power User", IF(COUNTIF(Data_cleaning!$A:$A, A662)&gt;5, "Regular User", IF(COUNTIF(Data_cleaning!$A:$A, A662)&gt;1, "Casual User", "One-Time User")))</f>
        <v>One-Time User</v>
      </c>
      <c r="L662">
        <f>YEAR(Table4[[#This Row],[date/timestamp]])</f>
        <v>2025</v>
      </c>
      <c r="M662">
        <f>MONTH(Table4[[#This Row],[date/timestamp]])</f>
        <v>6</v>
      </c>
      <c r="N662" t="str">
        <f>TEXT(Table4[[#This Row],[date/timestamp]], "MMMM")</f>
        <v>June</v>
      </c>
      <c r="O662" t="str">
        <f t="shared" si="54"/>
        <v>Q2</v>
      </c>
    </row>
    <row r="663" spans="1:15" x14ac:dyDescent="0.35">
      <c r="A663" t="s">
        <v>2662</v>
      </c>
      <c r="B663" s="5" t="s">
        <v>6367</v>
      </c>
      <c r="C663" s="5">
        <v>4</v>
      </c>
      <c r="D663" s="9">
        <v>45809.257789351854</v>
      </c>
      <c r="E663" s="6" t="s">
        <v>53</v>
      </c>
      <c r="F663" t="s">
        <v>2663</v>
      </c>
      <c r="G663" t="str">
        <f t="shared" si="50"/>
        <v>Complete</v>
      </c>
      <c r="H663" t="str">
        <f t="shared" si="51"/>
        <v>Valid</v>
      </c>
      <c r="I663" t="str">
        <f t="shared" si="52"/>
        <v>High(4-5)</v>
      </c>
      <c r="J663" t="str">
        <f t="shared" si="53"/>
        <v>AEH6XWDIVZHC5OZJT5YSCPRUJO5Q</v>
      </c>
      <c r="K663" t="str">
        <f>IF(COUNTIF(Data_cleaning!$A:$A, A663)&gt;10, "Power User", IF(COUNTIF(Data_cleaning!$A:$A, A663)&gt;5, "Regular User", IF(COUNTIF(Data_cleaning!$A:$A, A663)&gt;1, "Casual User", "One-Time User")))</f>
        <v>One-Time User</v>
      </c>
      <c r="L663">
        <f>YEAR(Table4[[#This Row],[date/timestamp]])</f>
        <v>2025</v>
      </c>
      <c r="M663">
        <f>MONTH(Table4[[#This Row],[date/timestamp]])</f>
        <v>6</v>
      </c>
      <c r="N663" t="str">
        <f>TEXT(Table4[[#This Row],[date/timestamp]], "MMMM")</f>
        <v>June</v>
      </c>
      <c r="O663" t="str">
        <f t="shared" si="54"/>
        <v>Q2</v>
      </c>
    </row>
    <row r="664" spans="1:15" x14ac:dyDescent="0.35">
      <c r="A664" t="s">
        <v>2666</v>
      </c>
      <c r="B664" s="3" t="s">
        <v>6368</v>
      </c>
      <c r="C664" s="3">
        <v>3</v>
      </c>
      <c r="D664" s="8">
        <v>45809.455787037034</v>
      </c>
      <c r="E664" s="4" t="s">
        <v>53</v>
      </c>
      <c r="F664" t="s">
        <v>2667</v>
      </c>
      <c r="G664" t="str">
        <f t="shared" si="50"/>
        <v>Complete</v>
      </c>
      <c r="H664" t="str">
        <f t="shared" si="51"/>
        <v>Valid</v>
      </c>
      <c r="I664" t="str">
        <f t="shared" si="52"/>
        <v>Medium(3)</v>
      </c>
      <c r="J664" t="str">
        <f t="shared" si="53"/>
        <v>AE4NDWU7OSCQEU7KAT3REVQOF64Q</v>
      </c>
      <c r="K664" t="str">
        <f>IF(COUNTIF(Data_cleaning!$A:$A, A664)&gt;10, "Power User", IF(COUNTIF(Data_cleaning!$A:$A, A664)&gt;5, "Regular User", IF(COUNTIF(Data_cleaning!$A:$A, A664)&gt;1, "Casual User", "One-Time User")))</f>
        <v>One-Time User</v>
      </c>
      <c r="L664">
        <f>YEAR(Table4[[#This Row],[date/timestamp]])</f>
        <v>2025</v>
      </c>
      <c r="M664">
        <f>MONTH(Table4[[#This Row],[date/timestamp]])</f>
        <v>6</v>
      </c>
      <c r="N664" t="str">
        <f>TEXT(Table4[[#This Row],[date/timestamp]], "MMMM")</f>
        <v>June</v>
      </c>
      <c r="O664" t="str">
        <f t="shared" si="54"/>
        <v>Q2</v>
      </c>
    </row>
    <row r="665" spans="1:15" x14ac:dyDescent="0.35">
      <c r="A665" t="s">
        <v>2670</v>
      </c>
      <c r="B665" s="5" t="s">
        <v>6369</v>
      </c>
      <c r="C665" s="5">
        <v>4</v>
      </c>
      <c r="D665" s="9">
        <v>45809.624768518515</v>
      </c>
      <c r="E665" s="6" t="s">
        <v>53</v>
      </c>
      <c r="F665" t="s">
        <v>2671</v>
      </c>
      <c r="G665" t="str">
        <f t="shared" si="50"/>
        <v>Complete</v>
      </c>
      <c r="H665" t="str">
        <f t="shared" si="51"/>
        <v>Valid</v>
      </c>
      <c r="I665" t="str">
        <f t="shared" si="52"/>
        <v>High(4-5)</v>
      </c>
      <c r="J665" t="str">
        <f t="shared" si="53"/>
        <v>AGACKTSKCXNUBBWFPD7UIJHIPVLA</v>
      </c>
      <c r="K665" t="str">
        <f>IF(COUNTIF(Data_cleaning!$A:$A, A665)&gt;10, "Power User", IF(COUNTIF(Data_cleaning!$A:$A, A665)&gt;5, "Regular User", IF(COUNTIF(Data_cleaning!$A:$A, A665)&gt;1, "Casual User", "One-Time User")))</f>
        <v>One-Time User</v>
      </c>
      <c r="L665">
        <f>YEAR(Table4[[#This Row],[date/timestamp]])</f>
        <v>2025</v>
      </c>
      <c r="M665">
        <f>MONTH(Table4[[#This Row],[date/timestamp]])</f>
        <v>6</v>
      </c>
      <c r="N665" t="str">
        <f>TEXT(Table4[[#This Row],[date/timestamp]], "MMMM")</f>
        <v>June</v>
      </c>
      <c r="O665" t="str">
        <f t="shared" si="54"/>
        <v>Q2</v>
      </c>
    </row>
    <row r="666" spans="1:15" x14ac:dyDescent="0.35">
      <c r="A666" t="s">
        <v>2674</v>
      </c>
      <c r="B666" s="3" t="s">
        <v>6370</v>
      </c>
      <c r="C666" s="3">
        <v>4</v>
      </c>
      <c r="D666" s="8">
        <v>45811.022280092591</v>
      </c>
      <c r="E666" s="4" t="s">
        <v>53</v>
      </c>
      <c r="F666" t="s">
        <v>27</v>
      </c>
      <c r="G666" t="str">
        <f t="shared" si="50"/>
        <v>Complete</v>
      </c>
      <c r="H666" t="str">
        <f t="shared" si="51"/>
        <v>Valid</v>
      </c>
      <c r="I666" t="str">
        <f t="shared" si="52"/>
        <v>High(4-5)</v>
      </c>
      <c r="J666" t="str">
        <f t="shared" si="53"/>
        <v>AFTDTTDEV4HWEIK46WC2S2HC4OCQ</v>
      </c>
      <c r="K666" t="str">
        <f>IF(COUNTIF(Data_cleaning!$A:$A, A666)&gt;10, "Power User", IF(COUNTIF(Data_cleaning!$A:$A, A666)&gt;5, "Regular User", IF(COUNTIF(Data_cleaning!$A:$A, A666)&gt;1, "Casual User", "One-Time User")))</f>
        <v>One-Time User</v>
      </c>
      <c r="L666">
        <f>YEAR(Table4[[#This Row],[date/timestamp]])</f>
        <v>2025</v>
      </c>
      <c r="M666">
        <f>MONTH(Table4[[#This Row],[date/timestamp]])</f>
        <v>6</v>
      </c>
      <c r="N666" t="str">
        <f>TEXT(Table4[[#This Row],[date/timestamp]], "MMMM")</f>
        <v>June</v>
      </c>
      <c r="O666" t="str">
        <f t="shared" si="54"/>
        <v>Q2</v>
      </c>
    </row>
    <row r="667" spans="1:15" x14ac:dyDescent="0.35">
      <c r="A667" t="s">
        <v>2677</v>
      </c>
      <c r="B667" s="5" t="s">
        <v>6371</v>
      </c>
      <c r="C667" s="5">
        <v>4</v>
      </c>
      <c r="D667" s="9">
        <v>45811.648182870369</v>
      </c>
      <c r="E667" s="6" t="s">
        <v>53</v>
      </c>
      <c r="F667" t="s">
        <v>2678</v>
      </c>
      <c r="G667" t="str">
        <f t="shared" si="50"/>
        <v>Complete</v>
      </c>
      <c r="H667" t="str">
        <f t="shared" si="51"/>
        <v>Valid</v>
      </c>
      <c r="I667" t="str">
        <f t="shared" si="52"/>
        <v>High(4-5)</v>
      </c>
      <c r="J667" t="str">
        <f t="shared" si="53"/>
        <v>AGMNETKA5EBAN4NTH4DDXXQKD7WQ</v>
      </c>
      <c r="K667" t="str">
        <f>IF(COUNTIF(Data_cleaning!$A:$A, A667)&gt;10, "Power User", IF(COUNTIF(Data_cleaning!$A:$A, A667)&gt;5, "Regular User", IF(COUNTIF(Data_cleaning!$A:$A, A667)&gt;1, "Casual User", "One-Time User")))</f>
        <v>One-Time User</v>
      </c>
      <c r="L667">
        <f>YEAR(Table4[[#This Row],[date/timestamp]])</f>
        <v>2025</v>
      </c>
      <c r="M667">
        <f>MONTH(Table4[[#This Row],[date/timestamp]])</f>
        <v>6</v>
      </c>
      <c r="N667" t="str">
        <f>TEXT(Table4[[#This Row],[date/timestamp]], "MMMM")</f>
        <v>June</v>
      </c>
      <c r="O667" t="str">
        <f t="shared" si="54"/>
        <v>Q2</v>
      </c>
    </row>
    <row r="668" spans="1:15" x14ac:dyDescent="0.35">
      <c r="A668" t="s">
        <v>2681</v>
      </c>
      <c r="B668" s="3" t="s">
        <v>6372</v>
      </c>
      <c r="C668" s="3">
        <v>4</v>
      </c>
      <c r="D668" s="8">
        <v>45811.707974537036</v>
      </c>
      <c r="E668" s="4" t="s">
        <v>53</v>
      </c>
      <c r="F668" t="s">
        <v>2682</v>
      </c>
      <c r="G668" t="str">
        <f t="shared" si="50"/>
        <v>Complete</v>
      </c>
      <c r="H668" t="str">
        <f t="shared" si="51"/>
        <v>Valid</v>
      </c>
      <c r="I668" t="str">
        <f t="shared" si="52"/>
        <v>High(4-5)</v>
      </c>
      <c r="J668" t="str">
        <f t="shared" si="53"/>
        <v>AHDAV2U67RIBNZ4JJD4TGCCW5UOQ</v>
      </c>
      <c r="K668" t="str">
        <f>IF(COUNTIF(Data_cleaning!$A:$A, A668)&gt;10, "Power User", IF(COUNTIF(Data_cleaning!$A:$A, A668)&gt;5, "Regular User", IF(COUNTIF(Data_cleaning!$A:$A, A668)&gt;1, "Casual User", "One-Time User")))</f>
        <v>One-Time User</v>
      </c>
      <c r="L668">
        <f>YEAR(Table4[[#This Row],[date/timestamp]])</f>
        <v>2025</v>
      </c>
      <c r="M668">
        <f>MONTH(Table4[[#This Row],[date/timestamp]])</f>
        <v>6</v>
      </c>
      <c r="N668" t="str">
        <f>TEXT(Table4[[#This Row],[date/timestamp]], "MMMM")</f>
        <v>June</v>
      </c>
      <c r="O668" t="str">
        <f t="shared" si="54"/>
        <v>Q2</v>
      </c>
    </row>
    <row r="669" spans="1:15" x14ac:dyDescent="0.35">
      <c r="A669" t="s">
        <v>2685</v>
      </c>
      <c r="B669" s="5" t="s">
        <v>6373</v>
      </c>
      <c r="C669" s="5">
        <v>4</v>
      </c>
      <c r="D669" s="9">
        <v>45811.715694444443</v>
      </c>
      <c r="E669" s="6" t="s">
        <v>53</v>
      </c>
      <c r="F669" t="s">
        <v>2686</v>
      </c>
      <c r="G669" t="str">
        <f t="shared" si="50"/>
        <v>Complete</v>
      </c>
      <c r="H669" t="str">
        <f t="shared" si="51"/>
        <v>Valid</v>
      </c>
      <c r="I669" t="str">
        <f t="shared" si="52"/>
        <v>High(4-5)</v>
      </c>
      <c r="J669" t="str">
        <f t="shared" si="53"/>
        <v>AELVKC65JJLKUCZN6WXMEMXA3UAQ</v>
      </c>
      <c r="K669" t="str">
        <f>IF(COUNTIF(Data_cleaning!$A:$A, A669)&gt;10, "Power User", IF(COUNTIF(Data_cleaning!$A:$A, A669)&gt;5, "Regular User", IF(COUNTIF(Data_cleaning!$A:$A, A669)&gt;1, "Casual User", "One-Time User")))</f>
        <v>One-Time User</v>
      </c>
      <c r="L669">
        <f>YEAR(Table4[[#This Row],[date/timestamp]])</f>
        <v>2025</v>
      </c>
      <c r="M669">
        <f>MONTH(Table4[[#This Row],[date/timestamp]])</f>
        <v>6</v>
      </c>
      <c r="N669" t="str">
        <f>TEXT(Table4[[#This Row],[date/timestamp]], "MMMM")</f>
        <v>June</v>
      </c>
      <c r="O669" t="str">
        <f t="shared" si="54"/>
        <v>Q2</v>
      </c>
    </row>
    <row r="670" spans="1:15" x14ac:dyDescent="0.35">
      <c r="A670" t="s">
        <v>2689</v>
      </c>
      <c r="B670" s="3" t="s">
        <v>6374</v>
      </c>
      <c r="C670" s="3">
        <v>4</v>
      </c>
      <c r="D670" s="8">
        <v>45812.045300925929</v>
      </c>
      <c r="E670" s="4" t="s">
        <v>53</v>
      </c>
      <c r="F670" t="s">
        <v>2690</v>
      </c>
      <c r="G670" t="str">
        <f t="shared" si="50"/>
        <v>Complete</v>
      </c>
      <c r="H670" t="str">
        <f t="shared" si="51"/>
        <v>Valid</v>
      </c>
      <c r="I670" t="str">
        <f t="shared" si="52"/>
        <v>High(4-5)</v>
      </c>
      <c r="J670" t="str">
        <f t="shared" si="53"/>
        <v>AHDJN3IIJN25BO6AA7UYLG444NFA</v>
      </c>
      <c r="K670" t="str">
        <f>IF(COUNTIF(Data_cleaning!$A:$A, A670)&gt;10, "Power User", IF(COUNTIF(Data_cleaning!$A:$A, A670)&gt;5, "Regular User", IF(COUNTIF(Data_cleaning!$A:$A, A670)&gt;1, "Casual User", "One-Time User")))</f>
        <v>One-Time User</v>
      </c>
      <c r="L670">
        <f>YEAR(Table4[[#This Row],[date/timestamp]])</f>
        <v>2025</v>
      </c>
      <c r="M670">
        <f>MONTH(Table4[[#This Row],[date/timestamp]])</f>
        <v>6</v>
      </c>
      <c r="N670" t="str">
        <f>TEXT(Table4[[#This Row],[date/timestamp]], "MMMM")</f>
        <v>June</v>
      </c>
      <c r="O670" t="str">
        <f t="shared" si="54"/>
        <v>Q2</v>
      </c>
    </row>
    <row r="671" spans="1:15" x14ac:dyDescent="0.35">
      <c r="A671" t="s">
        <v>2693</v>
      </c>
      <c r="B671" s="5" t="s">
        <v>6375</v>
      </c>
      <c r="C671" s="5">
        <v>4</v>
      </c>
      <c r="D671" s="9">
        <v>45812.367210648146</v>
      </c>
      <c r="E671" s="6" t="s">
        <v>53</v>
      </c>
      <c r="F671" t="s">
        <v>27</v>
      </c>
      <c r="G671" t="str">
        <f t="shared" si="50"/>
        <v>Complete</v>
      </c>
      <c r="H671" t="str">
        <f t="shared" si="51"/>
        <v>Valid</v>
      </c>
      <c r="I671" t="str">
        <f t="shared" si="52"/>
        <v>High(4-5)</v>
      </c>
      <c r="J671" t="str">
        <f t="shared" si="53"/>
        <v>AGQG5PKMP6EZTXAVG7J3CSRFIIBA</v>
      </c>
      <c r="K671" t="str">
        <f>IF(COUNTIF(Data_cleaning!$A:$A, A671)&gt;10, "Power User", IF(COUNTIF(Data_cleaning!$A:$A, A671)&gt;5, "Regular User", IF(COUNTIF(Data_cleaning!$A:$A, A671)&gt;1, "Casual User", "One-Time User")))</f>
        <v>One-Time User</v>
      </c>
      <c r="L671">
        <f>YEAR(Table4[[#This Row],[date/timestamp]])</f>
        <v>2025</v>
      </c>
      <c r="M671">
        <f>MONTH(Table4[[#This Row],[date/timestamp]])</f>
        <v>6</v>
      </c>
      <c r="N671" t="str">
        <f>TEXT(Table4[[#This Row],[date/timestamp]], "MMMM")</f>
        <v>June</v>
      </c>
      <c r="O671" t="str">
        <f t="shared" si="54"/>
        <v>Q2</v>
      </c>
    </row>
    <row r="672" spans="1:15" x14ac:dyDescent="0.35">
      <c r="A672" t="s">
        <v>2696</v>
      </c>
      <c r="B672" s="3" t="s">
        <v>6376</v>
      </c>
      <c r="C672" s="3">
        <v>4</v>
      </c>
      <c r="D672" s="8">
        <v>45812.748831018522</v>
      </c>
      <c r="E672" s="4" t="s">
        <v>53</v>
      </c>
      <c r="F672" t="s">
        <v>2697</v>
      </c>
      <c r="G672" t="str">
        <f t="shared" si="50"/>
        <v>Complete</v>
      </c>
      <c r="H672" t="str">
        <f t="shared" si="51"/>
        <v>Valid</v>
      </c>
      <c r="I672" t="str">
        <f t="shared" si="52"/>
        <v>High(4-5)</v>
      </c>
      <c r="J672" t="str">
        <f t="shared" si="53"/>
        <v>AHGM2TRIYY4R72HQD5RF2YROX5OA</v>
      </c>
      <c r="K672" t="str">
        <f>IF(COUNTIF(Data_cleaning!$A:$A, A672)&gt;10, "Power User", IF(COUNTIF(Data_cleaning!$A:$A, A672)&gt;5, "Regular User", IF(COUNTIF(Data_cleaning!$A:$A, A672)&gt;1, "Casual User", "One-Time User")))</f>
        <v>One-Time User</v>
      </c>
      <c r="L672">
        <f>YEAR(Table4[[#This Row],[date/timestamp]])</f>
        <v>2025</v>
      </c>
      <c r="M672">
        <f>MONTH(Table4[[#This Row],[date/timestamp]])</f>
        <v>6</v>
      </c>
      <c r="N672" t="str">
        <f>TEXT(Table4[[#This Row],[date/timestamp]], "MMMM")</f>
        <v>June</v>
      </c>
      <c r="O672" t="str">
        <f t="shared" si="54"/>
        <v>Q2</v>
      </c>
    </row>
    <row r="673" spans="1:15" x14ac:dyDescent="0.35">
      <c r="A673" t="s">
        <v>2700</v>
      </c>
      <c r="B673" s="5" t="s">
        <v>6377</v>
      </c>
      <c r="C673" s="5">
        <v>4</v>
      </c>
      <c r="D673" s="9">
        <v>45812.953229166669</v>
      </c>
      <c r="E673" s="6" t="s">
        <v>53</v>
      </c>
      <c r="F673" t="s">
        <v>2701</v>
      </c>
      <c r="G673" t="str">
        <f t="shared" si="50"/>
        <v>Complete</v>
      </c>
      <c r="H673" t="str">
        <f t="shared" si="51"/>
        <v>Valid</v>
      </c>
      <c r="I673" t="str">
        <f t="shared" si="52"/>
        <v>High(4-5)</v>
      </c>
      <c r="J673" t="str">
        <f t="shared" si="53"/>
        <v>AGXLKOCGWIRQGXDKWZXGWVREU7JA</v>
      </c>
      <c r="K673" t="str">
        <f>IF(COUNTIF(Data_cleaning!$A:$A, A673)&gt;10, "Power User", IF(COUNTIF(Data_cleaning!$A:$A, A673)&gt;5, "Regular User", IF(COUNTIF(Data_cleaning!$A:$A, A673)&gt;1, "Casual User", "One-Time User")))</f>
        <v>One-Time User</v>
      </c>
      <c r="L673">
        <f>YEAR(Table4[[#This Row],[date/timestamp]])</f>
        <v>2025</v>
      </c>
      <c r="M673">
        <f>MONTH(Table4[[#This Row],[date/timestamp]])</f>
        <v>6</v>
      </c>
      <c r="N673" t="str">
        <f>TEXT(Table4[[#This Row],[date/timestamp]], "MMMM")</f>
        <v>June</v>
      </c>
      <c r="O673" t="str">
        <f t="shared" si="54"/>
        <v>Q2</v>
      </c>
    </row>
    <row r="674" spans="1:15" x14ac:dyDescent="0.35">
      <c r="A674" t="s">
        <v>2704</v>
      </c>
      <c r="B674" s="3" t="s">
        <v>6378</v>
      </c>
      <c r="C674" s="3">
        <v>5</v>
      </c>
      <c r="D674" s="8">
        <v>45813.111770833333</v>
      </c>
      <c r="E674" s="4" t="s">
        <v>53</v>
      </c>
      <c r="F674" t="s">
        <v>2705</v>
      </c>
      <c r="G674" t="str">
        <f t="shared" si="50"/>
        <v>Complete</v>
      </c>
      <c r="H674" t="str">
        <f t="shared" si="51"/>
        <v>Valid</v>
      </c>
      <c r="I674" t="str">
        <f t="shared" si="52"/>
        <v>High(4-5)</v>
      </c>
      <c r="J674" t="str">
        <f t="shared" si="53"/>
        <v>AFZ4XS2OZOQEKRFHGTUCJR4OCU4A</v>
      </c>
      <c r="K674" t="str">
        <f>IF(COUNTIF(Data_cleaning!$A:$A, A674)&gt;10, "Power User", IF(COUNTIF(Data_cleaning!$A:$A, A674)&gt;5, "Regular User", IF(COUNTIF(Data_cleaning!$A:$A, A674)&gt;1, "Casual User", "One-Time User")))</f>
        <v>One-Time User</v>
      </c>
      <c r="L674">
        <f>YEAR(Table4[[#This Row],[date/timestamp]])</f>
        <v>2025</v>
      </c>
      <c r="M674">
        <f>MONTH(Table4[[#This Row],[date/timestamp]])</f>
        <v>6</v>
      </c>
      <c r="N674" t="str">
        <f>TEXT(Table4[[#This Row],[date/timestamp]], "MMMM")</f>
        <v>June</v>
      </c>
      <c r="O674" t="str">
        <f t="shared" si="54"/>
        <v>Q2</v>
      </c>
    </row>
    <row r="675" spans="1:15" x14ac:dyDescent="0.35">
      <c r="A675" t="s">
        <v>2708</v>
      </c>
      <c r="B675" s="5" t="s">
        <v>6379</v>
      </c>
      <c r="C675" s="5">
        <v>5</v>
      </c>
      <c r="D675" s="9">
        <v>45813.209768518522</v>
      </c>
      <c r="E675" s="6" t="s">
        <v>53</v>
      </c>
      <c r="F675" t="s">
        <v>2709</v>
      </c>
      <c r="G675" t="str">
        <f t="shared" si="50"/>
        <v>Complete</v>
      </c>
      <c r="H675" t="str">
        <f t="shared" si="51"/>
        <v>Valid</v>
      </c>
      <c r="I675" t="str">
        <f t="shared" si="52"/>
        <v>High(4-5)</v>
      </c>
      <c r="J675" t="str">
        <f t="shared" si="53"/>
        <v>AFNM4645B4SJB2K6247BFH4KFB5A</v>
      </c>
      <c r="K675" t="str">
        <f>IF(COUNTIF(Data_cleaning!$A:$A, A675)&gt;10, "Power User", IF(COUNTIF(Data_cleaning!$A:$A, A675)&gt;5, "Regular User", IF(COUNTIF(Data_cleaning!$A:$A, A675)&gt;1, "Casual User", "One-Time User")))</f>
        <v>One-Time User</v>
      </c>
      <c r="L675">
        <f>YEAR(Table4[[#This Row],[date/timestamp]])</f>
        <v>2025</v>
      </c>
      <c r="M675">
        <f>MONTH(Table4[[#This Row],[date/timestamp]])</f>
        <v>6</v>
      </c>
      <c r="N675" t="str">
        <f>TEXT(Table4[[#This Row],[date/timestamp]], "MMMM")</f>
        <v>June</v>
      </c>
      <c r="O675" t="str">
        <f t="shared" si="54"/>
        <v>Q2</v>
      </c>
    </row>
    <row r="676" spans="1:15" x14ac:dyDescent="0.35">
      <c r="A676" t="s">
        <v>2711</v>
      </c>
      <c r="B676" s="3" t="s">
        <v>6380</v>
      </c>
      <c r="C676" s="3">
        <v>4</v>
      </c>
      <c r="D676" s="8">
        <v>45813.219687500001</v>
      </c>
      <c r="E676" s="4" t="s">
        <v>53</v>
      </c>
      <c r="F676" t="s">
        <v>2712</v>
      </c>
      <c r="G676" t="str">
        <f t="shared" si="50"/>
        <v>Complete</v>
      </c>
      <c r="H676" t="str">
        <f t="shared" si="51"/>
        <v>Valid</v>
      </c>
      <c r="I676" t="str">
        <f t="shared" si="52"/>
        <v>High(4-5)</v>
      </c>
      <c r="J676" t="str">
        <f t="shared" si="53"/>
        <v>AFGW2JCTMM57NPAAA2I7MV77TWJQ</v>
      </c>
      <c r="K676" t="str">
        <f>IF(COUNTIF(Data_cleaning!$A:$A, A676)&gt;10, "Power User", IF(COUNTIF(Data_cleaning!$A:$A, A676)&gt;5, "Regular User", IF(COUNTIF(Data_cleaning!$A:$A, A676)&gt;1, "Casual User", "One-Time User")))</f>
        <v>One-Time User</v>
      </c>
      <c r="L676">
        <f>YEAR(Table4[[#This Row],[date/timestamp]])</f>
        <v>2025</v>
      </c>
      <c r="M676">
        <f>MONTH(Table4[[#This Row],[date/timestamp]])</f>
        <v>6</v>
      </c>
      <c r="N676" t="str">
        <f>TEXT(Table4[[#This Row],[date/timestamp]], "MMMM")</f>
        <v>June</v>
      </c>
      <c r="O676" t="str">
        <f t="shared" si="54"/>
        <v>Q2</v>
      </c>
    </row>
    <row r="677" spans="1:15" x14ac:dyDescent="0.35">
      <c r="A677" t="s">
        <v>2715</v>
      </c>
      <c r="B677" s="5" t="s">
        <v>6381</v>
      </c>
      <c r="C677" s="5">
        <v>4</v>
      </c>
      <c r="D677" s="9">
        <v>45813.520219907405</v>
      </c>
      <c r="E677" s="6" t="s">
        <v>53</v>
      </c>
      <c r="F677" t="s">
        <v>1280</v>
      </c>
      <c r="G677" t="str">
        <f t="shared" si="50"/>
        <v>Complete</v>
      </c>
      <c r="H677" t="str">
        <f t="shared" si="51"/>
        <v>Valid</v>
      </c>
      <c r="I677" t="str">
        <f t="shared" si="52"/>
        <v>High(4-5)</v>
      </c>
      <c r="J677" t="str">
        <f t="shared" si="53"/>
        <v>AFS3CMLNCILLDTYRHCTPMG4QRTYQ</v>
      </c>
      <c r="K677" t="str">
        <f>IF(COUNTIF(Data_cleaning!$A:$A, A677)&gt;10, "Power User", IF(COUNTIF(Data_cleaning!$A:$A, A677)&gt;5, "Regular User", IF(COUNTIF(Data_cleaning!$A:$A, A677)&gt;1, "Casual User", "One-Time User")))</f>
        <v>One-Time User</v>
      </c>
      <c r="L677">
        <f>YEAR(Table4[[#This Row],[date/timestamp]])</f>
        <v>2025</v>
      </c>
      <c r="M677">
        <f>MONTH(Table4[[#This Row],[date/timestamp]])</f>
        <v>6</v>
      </c>
      <c r="N677" t="str">
        <f>TEXT(Table4[[#This Row],[date/timestamp]], "MMMM")</f>
        <v>June</v>
      </c>
      <c r="O677" t="str">
        <f t="shared" si="54"/>
        <v>Q2</v>
      </c>
    </row>
    <row r="678" spans="1:15" x14ac:dyDescent="0.35">
      <c r="A678" t="s">
        <v>2718</v>
      </c>
      <c r="B678" s="3" t="s">
        <v>6382</v>
      </c>
      <c r="C678" s="3">
        <v>4</v>
      </c>
      <c r="D678" s="8">
        <v>45813.619328703702</v>
      </c>
      <c r="E678" s="4" t="s">
        <v>53</v>
      </c>
      <c r="F678" t="s">
        <v>2719</v>
      </c>
      <c r="G678" t="str">
        <f t="shared" si="50"/>
        <v>Complete</v>
      </c>
      <c r="H678" t="str">
        <f t="shared" si="51"/>
        <v>Valid</v>
      </c>
      <c r="I678" t="str">
        <f t="shared" si="52"/>
        <v>High(4-5)</v>
      </c>
      <c r="J678" t="str">
        <f t="shared" si="53"/>
        <v>AHH2OPICKE675D5754SFZJFBNAOQ</v>
      </c>
      <c r="K678" t="str">
        <f>IF(COUNTIF(Data_cleaning!$A:$A, A678)&gt;10, "Power User", IF(COUNTIF(Data_cleaning!$A:$A, A678)&gt;5, "Regular User", IF(COUNTIF(Data_cleaning!$A:$A, A678)&gt;1, "Casual User", "One-Time User")))</f>
        <v>One-Time User</v>
      </c>
      <c r="L678">
        <f>YEAR(Table4[[#This Row],[date/timestamp]])</f>
        <v>2025</v>
      </c>
      <c r="M678">
        <f>MONTH(Table4[[#This Row],[date/timestamp]])</f>
        <v>6</v>
      </c>
      <c r="N678" t="str">
        <f>TEXT(Table4[[#This Row],[date/timestamp]], "MMMM")</f>
        <v>June</v>
      </c>
      <c r="O678" t="str">
        <f t="shared" si="54"/>
        <v>Q2</v>
      </c>
    </row>
    <row r="679" spans="1:15" x14ac:dyDescent="0.35">
      <c r="A679" t="s">
        <v>2722</v>
      </c>
      <c r="B679" s="5" t="s">
        <v>6383</v>
      </c>
      <c r="C679" s="5">
        <v>5</v>
      </c>
      <c r="D679" s="9">
        <v>45813.748599537037</v>
      </c>
      <c r="E679" s="6" t="s">
        <v>53</v>
      </c>
      <c r="F679" t="s">
        <v>2723</v>
      </c>
      <c r="G679" t="str">
        <f t="shared" si="50"/>
        <v>Complete</v>
      </c>
      <c r="H679" t="str">
        <f t="shared" si="51"/>
        <v>Valid</v>
      </c>
      <c r="I679" t="str">
        <f t="shared" si="52"/>
        <v>High(4-5)</v>
      </c>
      <c r="J679" t="str">
        <f t="shared" si="53"/>
        <v>AED2LF3BNVE2X2BFFIA6KFWV6XHQ</v>
      </c>
      <c r="K679" t="str">
        <f>IF(COUNTIF(Data_cleaning!$A:$A, A679)&gt;10, "Power User", IF(COUNTIF(Data_cleaning!$A:$A, A679)&gt;5, "Regular User", IF(COUNTIF(Data_cleaning!$A:$A, A679)&gt;1, "Casual User", "One-Time User")))</f>
        <v>One-Time User</v>
      </c>
      <c r="L679">
        <f>YEAR(Table4[[#This Row],[date/timestamp]])</f>
        <v>2025</v>
      </c>
      <c r="M679">
        <f>MONTH(Table4[[#This Row],[date/timestamp]])</f>
        <v>6</v>
      </c>
      <c r="N679" t="str">
        <f>TEXT(Table4[[#This Row],[date/timestamp]], "MMMM")</f>
        <v>June</v>
      </c>
      <c r="O679" t="str">
        <f t="shared" si="54"/>
        <v>Q2</v>
      </c>
    </row>
    <row r="680" spans="1:15" x14ac:dyDescent="0.35">
      <c r="A680" t="s">
        <v>2726</v>
      </c>
      <c r="B680" s="3" t="s">
        <v>6384</v>
      </c>
      <c r="C680" s="3">
        <v>4</v>
      </c>
      <c r="D680" s="8">
        <v>45813.796944444446</v>
      </c>
      <c r="E680" s="4" t="s">
        <v>53</v>
      </c>
      <c r="F680" t="s">
        <v>2727</v>
      </c>
      <c r="G680" t="str">
        <f t="shared" si="50"/>
        <v>Complete</v>
      </c>
      <c r="H680" t="str">
        <f t="shared" si="51"/>
        <v>Valid</v>
      </c>
      <c r="I680" t="str">
        <f t="shared" si="52"/>
        <v>High(4-5)</v>
      </c>
      <c r="J680" t="str">
        <f t="shared" si="53"/>
        <v>AGXALIPNKNTLH6FR6ZVZFZT37U4A</v>
      </c>
      <c r="K680" t="str">
        <f>IF(COUNTIF(Data_cleaning!$A:$A, A680)&gt;10, "Power User", IF(COUNTIF(Data_cleaning!$A:$A, A680)&gt;5, "Regular User", IF(COUNTIF(Data_cleaning!$A:$A, A680)&gt;1, "Casual User", "One-Time User")))</f>
        <v>One-Time User</v>
      </c>
      <c r="L680">
        <f>YEAR(Table4[[#This Row],[date/timestamp]])</f>
        <v>2025</v>
      </c>
      <c r="M680">
        <f>MONTH(Table4[[#This Row],[date/timestamp]])</f>
        <v>6</v>
      </c>
      <c r="N680" t="str">
        <f>TEXT(Table4[[#This Row],[date/timestamp]], "MMMM")</f>
        <v>June</v>
      </c>
      <c r="O680" t="str">
        <f t="shared" si="54"/>
        <v>Q2</v>
      </c>
    </row>
    <row r="681" spans="1:15" x14ac:dyDescent="0.35">
      <c r="A681" t="s">
        <v>2729</v>
      </c>
      <c r="B681" s="5" t="s">
        <v>6385</v>
      </c>
      <c r="C681" s="5">
        <v>5</v>
      </c>
      <c r="D681" s="9">
        <v>45814.276805555557</v>
      </c>
      <c r="E681" s="6" t="s">
        <v>53</v>
      </c>
      <c r="F681" t="s">
        <v>2730</v>
      </c>
      <c r="G681" t="str">
        <f t="shared" si="50"/>
        <v>Complete</v>
      </c>
      <c r="H681" t="str">
        <f t="shared" si="51"/>
        <v>Valid</v>
      </c>
      <c r="I681" t="str">
        <f t="shared" si="52"/>
        <v>High(4-5)</v>
      </c>
      <c r="J681" t="str">
        <f t="shared" si="53"/>
        <v>AEH74DOPANQBQH7C3PKQFERVQWKQ</v>
      </c>
      <c r="K681" t="str">
        <f>IF(COUNTIF(Data_cleaning!$A:$A, A681)&gt;10, "Power User", IF(COUNTIF(Data_cleaning!$A:$A, A681)&gt;5, "Regular User", IF(COUNTIF(Data_cleaning!$A:$A, A681)&gt;1, "Casual User", "One-Time User")))</f>
        <v>One-Time User</v>
      </c>
      <c r="L681">
        <f>YEAR(Table4[[#This Row],[date/timestamp]])</f>
        <v>2025</v>
      </c>
      <c r="M681">
        <f>MONTH(Table4[[#This Row],[date/timestamp]])</f>
        <v>6</v>
      </c>
      <c r="N681" t="str">
        <f>TEXT(Table4[[#This Row],[date/timestamp]], "MMMM")</f>
        <v>June</v>
      </c>
      <c r="O681" t="str">
        <f t="shared" si="54"/>
        <v>Q2</v>
      </c>
    </row>
    <row r="682" spans="1:15" x14ac:dyDescent="0.35">
      <c r="A682" t="s">
        <v>2733</v>
      </c>
      <c r="B682" s="3" t="s">
        <v>6386</v>
      </c>
      <c r="C682" s="3">
        <v>5</v>
      </c>
      <c r="D682" s="8">
        <v>45814.318796296298</v>
      </c>
      <c r="E682" s="4" t="s">
        <v>53</v>
      </c>
      <c r="F682" t="s">
        <v>2734</v>
      </c>
      <c r="G682" t="str">
        <f t="shared" si="50"/>
        <v>Complete</v>
      </c>
      <c r="H682" t="str">
        <f t="shared" si="51"/>
        <v>Valid</v>
      </c>
      <c r="I682" t="str">
        <f t="shared" si="52"/>
        <v>High(4-5)</v>
      </c>
      <c r="J682" t="str">
        <f t="shared" si="53"/>
        <v>AE7R36LZM23LMDMHFWFWIDJIZHKA</v>
      </c>
      <c r="K682" t="str">
        <f>IF(COUNTIF(Data_cleaning!$A:$A, A682)&gt;10, "Power User", IF(COUNTIF(Data_cleaning!$A:$A, A682)&gt;5, "Regular User", IF(COUNTIF(Data_cleaning!$A:$A, A682)&gt;1, "Casual User", "One-Time User")))</f>
        <v>One-Time User</v>
      </c>
      <c r="L682">
        <f>YEAR(Table4[[#This Row],[date/timestamp]])</f>
        <v>2025</v>
      </c>
      <c r="M682">
        <f>MONTH(Table4[[#This Row],[date/timestamp]])</f>
        <v>6</v>
      </c>
      <c r="N682" t="str">
        <f>TEXT(Table4[[#This Row],[date/timestamp]], "MMMM")</f>
        <v>June</v>
      </c>
      <c r="O682" t="str">
        <f t="shared" si="54"/>
        <v>Q2</v>
      </c>
    </row>
    <row r="683" spans="1:15" x14ac:dyDescent="0.35">
      <c r="A683" t="s">
        <v>2737</v>
      </c>
      <c r="B683" s="5" t="s">
        <v>6387</v>
      </c>
      <c r="C683" s="5">
        <v>4</v>
      </c>
      <c r="D683" s="9">
        <v>45814.362592592595</v>
      </c>
      <c r="E683" s="6" t="s">
        <v>53</v>
      </c>
      <c r="F683" t="s">
        <v>2738</v>
      </c>
      <c r="G683" t="str">
        <f t="shared" si="50"/>
        <v>Complete</v>
      </c>
      <c r="H683" t="str">
        <f t="shared" si="51"/>
        <v>Valid</v>
      </c>
      <c r="I683" t="str">
        <f t="shared" si="52"/>
        <v>High(4-5)</v>
      </c>
      <c r="J683" t="str">
        <f t="shared" si="53"/>
        <v>AGB2OSLFVWNL3X3T5SBWQ7LTKG2A</v>
      </c>
      <c r="K683" t="str">
        <f>IF(COUNTIF(Data_cleaning!$A:$A, A683)&gt;10, "Power User", IF(COUNTIF(Data_cleaning!$A:$A, A683)&gt;5, "Regular User", IF(COUNTIF(Data_cleaning!$A:$A, A683)&gt;1, "Casual User", "One-Time User")))</f>
        <v>One-Time User</v>
      </c>
      <c r="L683">
        <f>YEAR(Table4[[#This Row],[date/timestamp]])</f>
        <v>2025</v>
      </c>
      <c r="M683">
        <f>MONTH(Table4[[#This Row],[date/timestamp]])</f>
        <v>6</v>
      </c>
      <c r="N683" t="str">
        <f>TEXT(Table4[[#This Row],[date/timestamp]], "MMMM")</f>
        <v>June</v>
      </c>
      <c r="O683" t="str">
        <f t="shared" si="54"/>
        <v>Q2</v>
      </c>
    </row>
    <row r="684" spans="1:15" x14ac:dyDescent="0.35">
      <c r="A684" t="s">
        <v>2741</v>
      </c>
      <c r="B684" s="3" t="s">
        <v>6388</v>
      </c>
      <c r="C684" s="3">
        <v>3</v>
      </c>
      <c r="D684" s="8">
        <v>45814.810868055552</v>
      </c>
      <c r="E684" s="4" t="s">
        <v>53</v>
      </c>
      <c r="F684" t="s">
        <v>2742</v>
      </c>
      <c r="G684" t="str">
        <f t="shared" si="50"/>
        <v>Complete</v>
      </c>
      <c r="H684" t="str">
        <f t="shared" si="51"/>
        <v>Valid</v>
      </c>
      <c r="I684" t="str">
        <f t="shared" si="52"/>
        <v>Medium(3)</v>
      </c>
      <c r="J684" t="str">
        <f t="shared" si="53"/>
        <v>AGSBZ7QFTYWXH3WBXJZNM6EFZ7PQ</v>
      </c>
      <c r="K684" t="str">
        <f>IF(COUNTIF(Data_cleaning!$A:$A, A684)&gt;10, "Power User", IF(COUNTIF(Data_cleaning!$A:$A, A684)&gt;5, "Regular User", IF(COUNTIF(Data_cleaning!$A:$A, A684)&gt;1, "Casual User", "One-Time User")))</f>
        <v>One-Time User</v>
      </c>
      <c r="L684">
        <f>YEAR(Table4[[#This Row],[date/timestamp]])</f>
        <v>2025</v>
      </c>
      <c r="M684">
        <f>MONTH(Table4[[#This Row],[date/timestamp]])</f>
        <v>6</v>
      </c>
      <c r="N684" t="str">
        <f>TEXT(Table4[[#This Row],[date/timestamp]], "MMMM")</f>
        <v>June</v>
      </c>
      <c r="O684" t="str">
        <f t="shared" si="54"/>
        <v>Q2</v>
      </c>
    </row>
    <row r="685" spans="1:15" x14ac:dyDescent="0.35">
      <c r="A685" t="s">
        <v>2745</v>
      </c>
      <c r="B685" s="5" t="s">
        <v>6389</v>
      </c>
      <c r="C685" s="5">
        <v>4</v>
      </c>
      <c r="D685" s="9">
        <v>45814.96601851852</v>
      </c>
      <c r="E685" s="6" t="s">
        <v>53</v>
      </c>
      <c r="F685" t="s">
        <v>2746</v>
      </c>
      <c r="G685" t="str">
        <f t="shared" si="50"/>
        <v>Complete</v>
      </c>
      <c r="H685" t="str">
        <f t="shared" si="51"/>
        <v>Valid</v>
      </c>
      <c r="I685" t="str">
        <f t="shared" si="52"/>
        <v>High(4-5)</v>
      </c>
      <c r="J685" t="str">
        <f t="shared" si="53"/>
        <v>AGI2BE6H77TRGONDT76AOT772W4A</v>
      </c>
      <c r="K685" t="str">
        <f>IF(COUNTIF(Data_cleaning!$A:$A, A685)&gt;10, "Power User", IF(COUNTIF(Data_cleaning!$A:$A, A685)&gt;5, "Regular User", IF(COUNTIF(Data_cleaning!$A:$A, A685)&gt;1, "Casual User", "One-Time User")))</f>
        <v>One-Time User</v>
      </c>
      <c r="L685">
        <f>YEAR(Table4[[#This Row],[date/timestamp]])</f>
        <v>2025</v>
      </c>
      <c r="M685">
        <f>MONTH(Table4[[#This Row],[date/timestamp]])</f>
        <v>6</v>
      </c>
      <c r="N685" t="str">
        <f>TEXT(Table4[[#This Row],[date/timestamp]], "MMMM")</f>
        <v>June</v>
      </c>
      <c r="O685" t="str">
        <f t="shared" si="54"/>
        <v>Q2</v>
      </c>
    </row>
    <row r="686" spans="1:15" x14ac:dyDescent="0.35">
      <c r="A686" t="s">
        <v>2748</v>
      </c>
      <c r="B686" s="3" t="s">
        <v>6390</v>
      </c>
      <c r="C686" s="3">
        <v>5</v>
      </c>
      <c r="D686" s="8">
        <v>45815.021018518521</v>
      </c>
      <c r="E686" s="4" t="s">
        <v>53</v>
      </c>
      <c r="F686" t="s">
        <v>2749</v>
      </c>
      <c r="G686" t="str">
        <f t="shared" si="50"/>
        <v>Complete</v>
      </c>
      <c r="H686" t="str">
        <f t="shared" si="51"/>
        <v>Valid</v>
      </c>
      <c r="I686" t="str">
        <f t="shared" si="52"/>
        <v>High(4-5)</v>
      </c>
      <c r="J686" t="str">
        <f t="shared" si="53"/>
        <v>AHI5L2NCDIZGXB3YCA3EEVJHXYOQ</v>
      </c>
      <c r="K686" t="str">
        <f>IF(COUNTIF(Data_cleaning!$A:$A, A686)&gt;10, "Power User", IF(COUNTIF(Data_cleaning!$A:$A, A686)&gt;5, "Regular User", IF(COUNTIF(Data_cleaning!$A:$A, A686)&gt;1, "Casual User", "One-Time User")))</f>
        <v>One-Time User</v>
      </c>
      <c r="L686">
        <f>YEAR(Table4[[#This Row],[date/timestamp]])</f>
        <v>2025</v>
      </c>
      <c r="M686">
        <f>MONTH(Table4[[#This Row],[date/timestamp]])</f>
        <v>6</v>
      </c>
      <c r="N686" t="str">
        <f>TEXT(Table4[[#This Row],[date/timestamp]], "MMMM")</f>
        <v>June</v>
      </c>
      <c r="O686" t="str">
        <f t="shared" si="54"/>
        <v>Q2</v>
      </c>
    </row>
    <row r="687" spans="1:15" x14ac:dyDescent="0.35">
      <c r="A687" t="s">
        <v>2752</v>
      </c>
      <c r="B687" s="5" t="s">
        <v>6391</v>
      </c>
      <c r="C687" s="5">
        <v>5</v>
      </c>
      <c r="D687" s="9">
        <v>45815.053819444445</v>
      </c>
      <c r="E687" s="6" t="s">
        <v>53</v>
      </c>
      <c r="F687" t="s">
        <v>2753</v>
      </c>
      <c r="G687" t="str">
        <f t="shared" si="50"/>
        <v>Complete</v>
      </c>
      <c r="H687" t="str">
        <f t="shared" si="51"/>
        <v>Valid</v>
      </c>
      <c r="I687" t="str">
        <f t="shared" si="52"/>
        <v>High(4-5)</v>
      </c>
      <c r="J687" t="str">
        <f t="shared" si="53"/>
        <v>AETQIG4UAFUQW3LEFUVCWCUW4MMA</v>
      </c>
      <c r="K687" t="str">
        <f>IF(COUNTIF(Data_cleaning!$A:$A, A687)&gt;10, "Power User", IF(COUNTIF(Data_cleaning!$A:$A, A687)&gt;5, "Regular User", IF(COUNTIF(Data_cleaning!$A:$A, A687)&gt;1, "Casual User", "One-Time User")))</f>
        <v>One-Time User</v>
      </c>
      <c r="L687">
        <f>YEAR(Table4[[#This Row],[date/timestamp]])</f>
        <v>2025</v>
      </c>
      <c r="M687">
        <f>MONTH(Table4[[#This Row],[date/timestamp]])</f>
        <v>6</v>
      </c>
      <c r="N687" t="str">
        <f>TEXT(Table4[[#This Row],[date/timestamp]], "MMMM")</f>
        <v>June</v>
      </c>
      <c r="O687" t="str">
        <f t="shared" si="54"/>
        <v>Q2</v>
      </c>
    </row>
    <row r="688" spans="1:15" x14ac:dyDescent="0.35">
      <c r="A688" t="s">
        <v>2756</v>
      </c>
      <c r="B688" s="3" t="s">
        <v>6392</v>
      </c>
      <c r="C688" s="3">
        <v>5</v>
      </c>
      <c r="D688" s="8">
        <v>45815.703946759262</v>
      </c>
      <c r="E688" s="4" t="s">
        <v>53</v>
      </c>
      <c r="F688" t="s">
        <v>2757</v>
      </c>
      <c r="G688" t="str">
        <f t="shared" si="50"/>
        <v>Complete</v>
      </c>
      <c r="H688" t="str">
        <f t="shared" si="51"/>
        <v>Valid</v>
      </c>
      <c r="I688" t="str">
        <f t="shared" si="52"/>
        <v>High(4-5)</v>
      </c>
      <c r="J688" t="str">
        <f t="shared" si="53"/>
        <v>AGKB6CQFIUZIEQL3SVIQOCGXWDDQ</v>
      </c>
      <c r="K688" t="str">
        <f>IF(COUNTIF(Data_cleaning!$A:$A, A688)&gt;10, "Power User", IF(COUNTIF(Data_cleaning!$A:$A, A688)&gt;5, "Regular User", IF(COUNTIF(Data_cleaning!$A:$A, A688)&gt;1, "Casual User", "One-Time User")))</f>
        <v>One-Time User</v>
      </c>
      <c r="L688">
        <f>YEAR(Table4[[#This Row],[date/timestamp]])</f>
        <v>2025</v>
      </c>
      <c r="M688">
        <f>MONTH(Table4[[#This Row],[date/timestamp]])</f>
        <v>6</v>
      </c>
      <c r="N688" t="str">
        <f>TEXT(Table4[[#This Row],[date/timestamp]], "MMMM")</f>
        <v>June</v>
      </c>
      <c r="O688" t="str">
        <f t="shared" si="54"/>
        <v>Q2</v>
      </c>
    </row>
    <row r="689" spans="1:15" x14ac:dyDescent="0.35">
      <c r="A689" t="s">
        <v>2760</v>
      </c>
      <c r="B689" s="5" t="s">
        <v>6393</v>
      </c>
      <c r="C689" s="5">
        <v>4</v>
      </c>
      <c r="D689" s="9">
        <v>45815.821319444447</v>
      </c>
      <c r="E689" s="6" t="s">
        <v>53</v>
      </c>
      <c r="F689" t="s">
        <v>2761</v>
      </c>
      <c r="G689" t="str">
        <f t="shared" si="50"/>
        <v>Complete</v>
      </c>
      <c r="H689" t="str">
        <f t="shared" si="51"/>
        <v>Valid</v>
      </c>
      <c r="I689" t="str">
        <f t="shared" si="52"/>
        <v>High(4-5)</v>
      </c>
      <c r="J689" t="str">
        <f t="shared" si="53"/>
        <v>AH2XRH7XJKNI3WEWBLDLYMXBCX4A</v>
      </c>
      <c r="K689" t="str">
        <f>IF(COUNTIF(Data_cleaning!$A:$A, A689)&gt;10, "Power User", IF(COUNTIF(Data_cleaning!$A:$A, A689)&gt;5, "Regular User", IF(COUNTIF(Data_cleaning!$A:$A, A689)&gt;1, "Casual User", "One-Time User")))</f>
        <v>One-Time User</v>
      </c>
      <c r="L689">
        <f>YEAR(Table4[[#This Row],[date/timestamp]])</f>
        <v>2025</v>
      </c>
      <c r="M689">
        <f>MONTH(Table4[[#This Row],[date/timestamp]])</f>
        <v>6</v>
      </c>
      <c r="N689" t="str">
        <f>TEXT(Table4[[#This Row],[date/timestamp]], "MMMM")</f>
        <v>June</v>
      </c>
      <c r="O689" t="str">
        <f t="shared" si="54"/>
        <v>Q2</v>
      </c>
    </row>
    <row r="690" spans="1:15" x14ac:dyDescent="0.35">
      <c r="A690" t="s">
        <v>2764</v>
      </c>
      <c r="B690" s="3" t="s">
        <v>6394</v>
      </c>
      <c r="C690" s="3">
        <v>4</v>
      </c>
      <c r="D690" s="8">
        <v>45815.835555555554</v>
      </c>
      <c r="E690" s="4" t="s">
        <v>53</v>
      </c>
      <c r="F690" t="s">
        <v>2765</v>
      </c>
      <c r="G690" t="str">
        <f t="shared" si="50"/>
        <v>Complete</v>
      </c>
      <c r="H690" t="str">
        <f t="shared" si="51"/>
        <v>Valid</v>
      </c>
      <c r="I690" t="str">
        <f t="shared" si="52"/>
        <v>High(4-5)</v>
      </c>
      <c r="J690" t="str">
        <f t="shared" si="53"/>
        <v>AFK7IH2JPNCGZTD7AEMLOIGBAM5Q</v>
      </c>
      <c r="K690" t="str">
        <f>IF(COUNTIF(Data_cleaning!$A:$A, A690)&gt;10, "Power User", IF(COUNTIF(Data_cleaning!$A:$A, A690)&gt;5, "Regular User", IF(COUNTIF(Data_cleaning!$A:$A, A690)&gt;1, "Casual User", "One-Time User")))</f>
        <v>One-Time User</v>
      </c>
      <c r="L690">
        <f>YEAR(Table4[[#This Row],[date/timestamp]])</f>
        <v>2025</v>
      </c>
      <c r="M690">
        <f>MONTH(Table4[[#This Row],[date/timestamp]])</f>
        <v>6</v>
      </c>
      <c r="N690" t="str">
        <f>TEXT(Table4[[#This Row],[date/timestamp]], "MMMM")</f>
        <v>June</v>
      </c>
      <c r="O690" t="str">
        <f t="shared" si="54"/>
        <v>Q2</v>
      </c>
    </row>
    <row r="691" spans="1:15" x14ac:dyDescent="0.35">
      <c r="A691" t="s">
        <v>2768</v>
      </c>
      <c r="B691" s="5" t="s">
        <v>6395</v>
      </c>
      <c r="C691" s="5">
        <v>5</v>
      </c>
      <c r="D691" s="9">
        <v>45815.84101851852</v>
      </c>
      <c r="E691" s="6" t="s">
        <v>53</v>
      </c>
      <c r="F691" t="s">
        <v>2769</v>
      </c>
      <c r="G691" t="str">
        <f t="shared" si="50"/>
        <v>Complete</v>
      </c>
      <c r="H691" t="str">
        <f t="shared" si="51"/>
        <v>Valid</v>
      </c>
      <c r="I691" t="str">
        <f t="shared" si="52"/>
        <v>High(4-5)</v>
      </c>
      <c r="J691" t="str">
        <f t="shared" si="53"/>
        <v>AE5K2VBMF43TCFXFDAN4VFCCQZQQ</v>
      </c>
      <c r="K691" t="str">
        <f>IF(COUNTIF(Data_cleaning!$A:$A, A691)&gt;10, "Power User", IF(COUNTIF(Data_cleaning!$A:$A, A691)&gt;5, "Regular User", IF(COUNTIF(Data_cleaning!$A:$A, A691)&gt;1, "Casual User", "One-Time User")))</f>
        <v>One-Time User</v>
      </c>
      <c r="L691">
        <f>YEAR(Table4[[#This Row],[date/timestamp]])</f>
        <v>2025</v>
      </c>
      <c r="M691">
        <f>MONTH(Table4[[#This Row],[date/timestamp]])</f>
        <v>6</v>
      </c>
      <c r="N691" t="str">
        <f>TEXT(Table4[[#This Row],[date/timestamp]], "MMMM")</f>
        <v>June</v>
      </c>
      <c r="O691" t="str">
        <f t="shared" si="54"/>
        <v>Q2</v>
      </c>
    </row>
    <row r="692" spans="1:15" x14ac:dyDescent="0.35">
      <c r="A692" t="s">
        <v>2772</v>
      </c>
      <c r="B692" s="3" t="s">
        <v>6396</v>
      </c>
      <c r="C692" s="3">
        <v>5</v>
      </c>
      <c r="D692" s="8">
        <v>45816.086400462962</v>
      </c>
      <c r="E692" s="4" t="s">
        <v>53</v>
      </c>
      <c r="F692" t="s">
        <v>2773</v>
      </c>
      <c r="G692" t="str">
        <f t="shared" si="50"/>
        <v>Complete</v>
      </c>
      <c r="H692" t="str">
        <f t="shared" si="51"/>
        <v>Valid</v>
      </c>
      <c r="I692" t="str">
        <f t="shared" si="52"/>
        <v>High(4-5)</v>
      </c>
      <c r="J692" t="str">
        <f t="shared" si="53"/>
        <v>AHKZL7MOV7M7M3Q5FCOO56KTHOOQ</v>
      </c>
      <c r="K692" t="str">
        <f>IF(COUNTIF(Data_cleaning!$A:$A, A692)&gt;10, "Power User", IF(COUNTIF(Data_cleaning!$A:$A, A692)&gt;5, "Regular User", IF(COUNTIF(Data_cleaning!$A:$A, A692)&gt;1, "Casual User", "One-Time User")))</f>
        <v>One-Time User</v>
      </c>
      <c r="L692">
        <f>YEAR(Table4[[#This Row],[date/timestamp]])</f>
        <v>2025</v>
      </c>
      <c r="M692">
        <f>MONTH(Table4[[#This Row],[date/timestamp]])</f>
        <v>6</v>
      </c>
      <c r="N692" t="str">
        <f>TEXT(Table4[[#This Row],[date/timestamp]], "MMMM")</f>
        <v>June</v>
      </c>
      <c r="O692" t="str">
        <f t="shared" si="54"/>
        <v>Q2</v>
      </c>
    </row>
    <row r="693" spans="1:15" x14ac:dyDescent="0.35">
      <c r="A693" t="s">
        <v>2776</v>
      </c>
      <c r="B693" s="5" t="s">
        <v>6397</v>
      </c>
      <c r="C693" s="5">
        <v>4</v>
      </c>
      <c r="D693" s="9">
        <v>45816.295891203707</v>
      </c>
      <c r="E693" s="6" t="s">
        <v>53</v>
      </c>
      <c r="F693" t="s">
        <v>2777</v>
      </c>
      <c r="G693" t="str">
        <f t="shared" si="50"/>
        <v>Complete</v>
      </c>
      <c r="H693" t="str">
        <f t="shared" si="51"/>
        <v>Valid</v>
      </c>
      <c r="I693" t="str">
        <f t="shared" si="52"/>
        <v>High(4-5)</v>
      </c>
      <c r="J693" t="str">
        <f t="shared" si="53"/>
        <v>AHWYRK74BFGQVHHC4TVI4I6LWC3A</v>
      </c>
      <c r="K693" t="str">
        <f>IF(COUNTIF(Data_cleaning!$A:$A, A693)&gt;10, "Power User", IF(COUNTIF(Data_cleaning!$A:$A, A693)&gt;5, "Regular User", IF(COUNTIF(Data_cleaning!$A:$A, A693)&gt;1, "Casual User", "One-Time User")))</f>
        <v>One-Time User</v>
      </c>
      <c r="L693">
        <f>YEAR(Table4[[#This Row],[date/timestamp]])</f>
        <v>2025</v>
      </c>
      <c r="M693">
        <f>MONTH(Table4[[#This Row],[date/timestamp]])</f>
        <v>6</v>
      </c>
      <c r="N693" t="str">
        <f>TEXT(Table4[[#This Row],[date/timestamp]], "MMMM")</f>
        <v>June</v>
      </c>
      <c r="O693" t="str">
        <f t="shared" si="54"/>
        <v>Q2</v>
      </c>
    </row>
    <row r="694" spans="1:15" x14ac:dyDescent="0.35">
      <c r="A694" t="s">
        <v>2780</v>
      </c>
      <c r="B694" s="3" t="s">
        <v>6398</v>
      </c>
      <c r="C694" s="3">
        <v>4</v>
      </c>
      <c r="D694" s="8">
        <v>45816.447858796295</v>
      </c>
      <c r="E694" s="4" t="s">
        <v>53</v>
      </c>
      <c r="F694" t="s">
        <v>2781</v>
      </c>
      <c r="G694" t="str">
        <f t="shared" si="50"/>
        <v>Complete</v>
      </c>
      <c r="H694" t="str">
        <f t="shared" si="51"/>
        <v>Valid</v>
      </c>
      <c r="I694" t="str">
        <f t="shared" si="52"/>
        <v>High(4-5)</v>
      </c>
      <c r="J694" t="str">
        <f t="shared" si="53"/>
        <v>AFTXG532GXWY73N7GWATYE2TBJOQ</v>
      </c>
      <c r="K694" t="str">
        <f>IF(COUNTIF(Data_cleaning!$A:$A, A694)&gt;10, "Power User", IF(COUNTIF(Data_cleaning!$A:$A, A694)&gt;5, "Regular User", IF(COUNTIF(Data_cleaning!$A:$A, A694)&gt;1, "Casual User", "One-Time User")))</f>
        <v>One-Time User</v>
      </c>
      <c r="L694">
        <f>YEAR(Table4[[#This Row],[date/timestamp]])</f>
        <v>2025</v>
      </c>
      <c r="M694">
        <f>MONTH(Table4[[#This Row],[date/timestamp]])</f>
        <v>6</v>
      </c>
      <c r="N694" t="str">
        <f>TEXT(Table4[[#This Row],[date/timestamp]], "MMMM")</f>
        <v>June</v>
      </c>
      <c r="O694" t="str">
        <f t="shared" si="54"/>
        <v>Q2</v>
      </c>
    </row>
    <row r="695" spans="1:15" x14ac:dyDescent="0.35">
      <c r="A695" t="s">
        <v>2784</v>
      </c>
      <c r="B695" s="5" t="s">
        <v>6399</v>
      </c>
      <c r="C695" s="5">
        <v>4</v>
      </c>
      <c r="D695" s="9">
        <v>45816.58666666667</v>
      </c>
      <c r="E695" s="6" t="s">
        <v>53</v>
      </c>
      <c r="F695" t="s">
        <v>2785</v>
      </c>
      <c r="G695" t="str">
        <f t="shared" si="50"/>
        <v>Complete</v>
      </c>
      <c r="H695" t="str">
        <f t="shared" si="51"/>
        <v>Valid</v>
      </c>
      <c r="I695" t="str">
        <f t="shared" si="52"/>
        <v>High(4-5)</v>
      </c>
      <c r="J695" t="str">
        <f t="shared" si="53"/>
        <v>AGUP5U762VD2AWEBYVHV26XANJAQ</v>
      </c>
      <c r="K695" t="str">
        <f>IF(COUNTIF(Data_cleaning!$A:$A, A695)&gt;10, "Power User", IF(COUNTIF(Data_cleaning!$A:$A, A695)&gt;5, "Regular User", IF(COUNTIF(Data_cleaning!$A:$A, A695)&gt;1, "Casual User", "One-Time User")))</f>
        <v>One-Time User</v>
      </c>
      <c r="L695">
        <f>YEAR(Table4[[#This Row],[date/timestamp]])</f>
        <v>2025</v>
      </c>
      <c r="M695">
        <f>MONTH(Table4[[#This Row],[date/timestamp]])</f>
        <v>6</v>
      </c>
      <c r="N695" t="str">
        <f>TEXT(Table4[[#This Row],[date/timestamp]], "MMMM")</f>
        <v>June</v>
      </c>
      <c r="O695" t="str">
        <f t="shared" si="54"/>
        <v>Q2</v>
      </c>
    </row>
    <row r="696" spans="1:15" x14ac:dyDescent="0.35">
      <c r="A696" t="s">
        <v>2788</v>
      </c>
      <c r="B696" s="3" t="s">
        <v>6400</v>
      </c>
      <c r="C696" s="3">
        <v>4</v>
      </c>
      <c r="D696" s="8">
        <v>45816.604074074072</v>
      </c>
      <c r="E696" s="4" t="s">
        <v>53</v>
      </c>
      <c r="F696" t="s">
        <v>2789</v>
      </c>
      <c r="G696" t="str">
        <f t="shared" si="50"/>
        <v>Complete</v>
      </c>
      <c r="H696" t="str">
        <f t="shared" si="51"/>
        <v>Valid</v>
      </c>
      <c r="I696" t="str">
        <f t="shared" si="52"/>
        <v>High(4-5)</v>
      </c>
      <c r="J696" t="str">
        <f t="shared" si="53"/>
        <v>AGJD4JEYRTLO3AQDS4M7FDF7LFUA</v>
      </c>
      <c r="K696" t="str">
        <f>IF(COUNTIF(Data_cleaning!$A:$A, A696)&gt;10, "Power User", IF(COUNTIF(Data_cleaning!$A:$A, A696)&gt;5, "Regular User", IF(COUNTIF(Data_cleaning!$A:$A, A696)&gt;1, "Casual User", "One-Time User")))</f>
        <v>One-Time User</v>
      </c>
      <c r="L696">
        <f>YEAR(Table4[[#This Row],[date/timestamp]])</f>
        <v>2025</v>
      </c>
      <c r="M696">
        <f>MONTH(Table4[[#This Row],[date/timestamp]])</f>
        <v>6</v>
      </c>
      <c r="N696" t="str">
        <f>TEXT(Table4[[#This Row],[date/timestamp]], "MMMM")</f>
        <v>June</v>
      </c>
      <c r="O696" t="str">
        <f t="shared" si="54"/>
        <v>Q2</v>
      </c>
    </row>
    <row r="697" spans="1:15" x14ac:dyDescent="0.35">
      <c r="A697" t="s">
        <v>2792</v>
      </c>
      <c r="B697" s="5" t="s">
        <v>6401</v>
      </c>
      <c r="C697" s="5">
        <v>5</v>
      </c>
      <c r="D697" s="9">
        <v>45816.652488425927</v>
      </c>
      <c r="E697" s="6" t="s">
        <v>53</v>
      </c>
      <c r="F697" t="s">
        <v>2793</v>
      </c>
      <c r="G697" t="str">
        <f t="shared" si="50"/>
        <v>Complete</v>
      </c>
      <c r="H697" t="str">
        <f t="shared" si="51"/>
        <v>Valid</v>
      </c>
      <c r="I697" t="str">
        <f t="shared" si="52"/>
        <v>High(4-5)</v>
      </c>
      <c r="J697" t="str">
        <f t="shared" si="53"/>
        <v>AEETDSVHSWYIC6L3OWASAN2ITMGA</v>
      </c>
      <c r="K697" t="str">
        <f>IF(COUNTIF(Data_cleaning!$A:$A, A697)&gt;10, "Power User", IF(COUNTIF(Data_cleaning!$A:$A, A697)&gt;5, "Regular User", IF(COUNTIF(Data_cleaning!$A:$A, A697)&gt;1, "Casual User", "One-Time User")))</f>
        <v>One-Time User</v>
      </c>
      <c r="L697">
        <f>YEAR(Table4[[#This Row],[date/timestamp]])</f>
        <v>2025</v>
      </c>
      <c r="M697">
        <f>MONTH(Table4[[#This Row],[date/timestamp]])</f>
        <v>6</v>
      </c>
      <c r="N697" t="str">
        <f>TEXT(Table4[[#This Row],[date/timestamp]], "MMMM")</f>
        <v>June</v>
      </c>
      <c r="O697" t="str">
        <f t="shared" si="54"/>
        <v>Q2</v>
      </c>
    </row>
    <row r="698" spans="1:15" x14ac:dyDescent="0.35">
      <c r="A698" t="s">
        <v>2796</v>
      </c>
      <c r="B698" s="3" t="s">
        <v>6402</v>
      </c>
      <c r="C698" s="3">
        <v>5</v>
      </c>
      <c r="D698" s="8">
        <v>45817.219895833332</v>
      </c>
      <c r="E698" s="4" t="s">
        <v>53</v>
      </c>
      <c r="F698" t="s">
        <v>2797</v>
      </c>
      <c r="G698" t="str">
        <f t="shared" si="50"/>
        <v>Complete</v>
      </c>
      <c r="H698" t="str">
        <f t="shared" si="51"/>
        <v>Valid</v>
      </c>
      <c r="I698" t="str">
        <f t="shared" si="52"/>
        <v>High(4-5)</v>
      </c>
      <c r="J698" t="str">
        <f t="shared" si="53"/>
        <v>AGZWYWDOMICPXYKM3SY3XFYQBKBQ</v>
      </c>
      <c r="K698" t="str">
        <f>IF(COUNTIF(Data_cleaning!$A:$A, A698)&gt;10, "Power User", IF(COUNTIF(Data_cleaning!$A:$A, A698)&gt;5, "Regular User", IF(COUNTIF(Data_cleaning!$A:$A, A698)&gt;1, "Casual User", "One-Time User")))</f>
        <v>One-Time User</v>
      </c>
      <c r="L698">
        <f>YEAR(Table4[[#This Row],[date/timestamp]])</f>
        <v>2025</v>
      </c>
      <c r="M698">
        <f>MONTH(Table4[[#This Row],[date/timestamp]])</f>
        <v>6</v>
      </c>
      <c r="N698" t="str">
        <f>TEXT(Table4[[#This Row],[date/timestamp]], "MMMM")</f>
        <v>June</v>
      </c>
      <c r="O698" t="str">
        <f t="shared" si="54"/>
        <v>Q2</v>
      </c>
    </row>
    <row r="699" spans="1:15" x14ac:dyDescent="0.35">
      <c r="A699" t="s">
        <v>2800</v>
      </c>
      <c r="B699" s="5" t="s">
        <v>6403</v>
      </c>
      <c r="C699" s="5">
        <v>4</v>
      </c>
      <c r="D699" s="9">
        <v>45817.529224537036</v>
      </c>
      <c r="E699" s="6" t="s">
        <v>53</v>
      </c>
      <c r="F699" t="s">
        <v>2801</v>
      </c>
      <c r="G699" t="str">
        <f t="shared" si="50"/>
        <v>Complete</v>
      </c>
      <c r="H699" t="str">
        <f t="shared" si="51"/>
        <v>Valid</v>
      </c>
      <c r="I699" t="str">
        <f t="shared" si="52"/>
        <v>High(4-5)</v>
      </c>
      <c r="J699" t="str">
        <f t="shared" si="53"/>
        <v>AF63BJHY635ZJXNUO6JTKTEYD6LQ</v>
      </c>
      <c r="K699" t="str">
        <f>IF(COUNTIF(Data_cleaning!$A:$A, A699)&gt;10, "Power User", IF(COUNTIF(Data_cleaning!$A:$A, A699)&gt;5, "Regular User", IF(COUNTIF(Data_cleaning!$A:$A, A699)&gt;1, "Casual User", "One-Time User")))</f>
        <v>One-Time User</v>
      </c>
      <c r="L699">
        <f>YEAR(Table4[[#This Row],[date/timestamp]])</f>
        <v>2025</v>
      </c>
      <c r="M699">
        <f>MONTH(Table4[[#This Row],[date/timestamp]])</f>
        <v>6</v>
      </c>
      <c r="N699" t="str">
        <f>TEXT(Table4[[#This Row],[date/timestamp]], "MMMM")</f>
        <v>June</v>
      </c>
      <c r="O699" t="str">
        <f t="shared" si="54"/>
        <v>Q2</v>
      </c>
    </row>
    <row r="700" spans="1:15" x14ac:dyDescent="0.35">
      <c r="A700" t="s">
        <v>2804</v>
      </c>
      <c r="B700" s="3" t="s">
        <v>6404</v>
      </c>
      <c r="C700" s="3">
        <v>5</v>
      </c>
      <c r="D700" s="8">
        <v>45817.656284722223</v>
      </c>
      <c r="E700" s="4" t="s">
        <v>53</v>
      </c>
      <c r="F700" t="s">
        <v>2805</v>
      </c>
      <c r="G700" t="str">
        <f t="shared" si="50"/>
        <v>Complete</v>
      </c>
      <c r="H700" t="str">
        <f t="shared" si="51"/>
        <v>Valid</v>
      </c>
      <c r="I700" t="str">
        <f t="shared" si="52"/>
        <v>High(4-5)</v>
      </c>
      <c r="J700" t="str">
        <f t="shared" si="53"/>
        <v>AGUELSNYSRWHIMXRPI73KDEOIUPQ</v>
      </c>
      <c r="K700" t="str">
        <f>IF(COUNTIF(Data_cleaning!$A:$A, A700)&gt;10, "Power User", IF(COUNTIF(Data_cleaning!$A:$A, A700)&gt;5, "Regular User", IF(COUNTIF(Data_cleaning!$A:$A, A700)&gt;1, "Casual User", "One-Time User")))</f>
        <v>One-Time User</v>
      </c>
      <c r="L700">
        <f>YEAR(Table4[[#This Row],[date/timestamp]])</f>
        <v>2025</v>
      </c>
      <c r="M700">
        <f>MONTH(Table4[[#This Row],[date/timestamp]])</f>
        <v>6</v>
      </c>
      <c r="N700" t="str">
        <f>TEXT(Table4[[#This Row],[date/timestamp]], "MMMM")</f>
        <v>June</v>
      </c>
      <c r="O700" t="str">
        <f t="shared" si="54"/>
        <v>Q2</v>
      </c>
    </row>
    <row r="701" spans="1:15" x14ac:dyDescent="0.35">
      <c r="A701" t="s">
        <v>2808</v>
      </c>
      <c r="B701" s="5" t="s">
        <v>6405</v>
      </c>
      <c r="C701" s="5">
        <v>5</v>
      </c>
      <c r="D701" s="9">
        <v>45817.867094907408</v>
      </c>
      <c r="E701" s="6" t="s">
        <v>53</v>
      </c>
      <c r="F701" t="s">
        <v>27</v>
      </c>
      <c r="G701" t="str">
        <f t="shared" si="50"/>
        <v>Complete</v>
      </c>
      <c r="H701" t="str">
        <f t="shared" si="51"/>
        <v>Valid</v>
      </c>
      <c r="I701" t="str">
        <f t="shared" si="52"/>
        <v>High(4-5)</v>
      </c>
      <c r="J701" t="str">
        <f t="shared" si="53"/>
        <v>AG5E6QNJ3QIJ5FHTUJARA47Z3AMQ</v>
      </c>
      <c r="K701" t="str">
        <f>IF(COUNTIF(Data_cleaning!$A:$A, A701)&gt;10, "Power User", IF(COUNTIF(Data_cleaning!$A:$A, A701)&gt;5, "Regular User", IF(COUNTIF(Data_cleaning!$A:$A, A701)&gt;1, "Casual User", "One-Time User")))</f>
        <v>One-Time User</v>
      </c>
      <c r="L701">
        <f>YEAR(Table4[[#This Row],[date/timestamp]])</f>
        <v>2025</v>
      </c>
      <c r="M701">
        <f>MONTH(Table4[[#This Row],[date/timestamp]])</f>
        <v>6</v>
      </c>
      <c r="N701" t="str">
        <f>TEXT(Table4[[#This Row],[date/timestamp]], "MMMM")</f>
        <v>June</v>
      </c>
      <c r="O701" t="str">
        <f t="shared" si="54"/>
        <v>Q2</v>
      </c>
    </row>
    <row r="702" spans="1:15" x14ac:dyDescent="0.35">
      <c r="A702" t="s">
        <v>2811</v>
      </c>
      <c r="B702" s="3" t="s">
        <v>6406</v>
      </c>
      <c r="C702" s="3">
        <v>5</v>
      </c>
      <c r="D702" s="8">
        <v>45817.893530092595</v>
      </c>
      <c r="E702" s="4" t="s">
        <v>53</v>
      </c>
      <c r="F702" t="s">
        <v>2812</v>
      </c>
      <c r="G702" t="str">
        <f t="shared" si="50"/>
        <v>Complete</v>
      </c>
      <c r="H702" t="str">
        <f t="shared" si="51"/>
        <v>Valid</v>
      </c>
      <c r="I702" t="str">
        <f t="shared" si="52"/>
        <v>High(4-5)</v>
      </c>
      <c r="J702" t="str">
        <f t="shared" si="53"/>
        <v>AH7T26CAGBVPOOVY4QAFY6ABIYLQ</v>
      </c>
      <c r="K702" t="str">
        <f>IF(COUNTIF(Data_cleaning!$A:$A, A702)&gt;10, "Power User", IF(COUNTIF(Data_cleaning!$A:$A, A702)&gt;5, "Regular User", IF(COUNTIF(Data_cleaning!$A:$A, A702)&gt;1, "Casual User", "One-Time User")))</f>
        <v>One-Time User</v>
      </c>
      <c r="L702">
        <f>YEAR(Table4[[#This Row],[date/timestamp]])</f>
        <v>2025</v>
      </c>
      <c r="M702">
        <f>MONTH(Table4[[#This Row],[date/timestamp]])</f>
        <v>6</v>
      </c>
      <c r="N702" t="str">
        <f>TEXT(Table4[[#This Row],[date/timestamp]], "MMMM")</f>
        <v>June</v>
      </c>
      <c r="O702" t="str">
        <f t="shared" si="54"/>
        <v>Q2</v>
      </c>
    </row>
    <row r="703" spans="1:15" x14ac:dyDescent="0.35">
      <c r="A703" t="s">
        <v>2815</v>
      </c>
      <c r="B703" s="5" t="s">
        <v>6407</v>
      </c>
      <c r="C703" s="5">
        <v>4</v>
      </c>
      <c r="D703" s="9">
        <v>45818.025023148148</v>
      </c>
      <c r="E703" s="6" t="s">
        <v>53</v>
      </c>
      <c r="F703" t="s">
        <v>2816</v>
      </c>
      <c r="G703" t="str">
        <f t="shared" si="50"/>
        <v>Complete</v>
      </c>
      <c r="H703" t="str">
        <f t="shared" si="51"/>
        <v>Valid</v>
      </c>
      <c r="I703" t="str">
        <f t="shared" si="52"/>
        <v>High(4-5)</v>
      </c>
      <c r="J703" t="str">
        <f t="shared" si="53"/>
        <v>AH7HRQ23L3IX5EYVEK4EDAMEZPSQ</v>
      </c>
      <c r="K703" t="str">
        <f>IF(COUNTIF(Data_cleaning!$A:$A, A703)&gt;10, "Power User", IF(COUNTIF(Data_cleaning!$A:$A, A703)&gt;5, "Regular User", IF(COUNTIF(Data_cleaning!$A:$A, A703)&gt;1, "Casual User", "One-Time User")))</f>
        <v>One-Time User</v>
      </c>
      <c r="L703">
        <f>YEAR(Table4[[#This Row],[date/timestamp]])</f>
        <v>2025</v>
      </c>
      <c r="M703">
        <f>MONTH(Table4[[#This Row],[date/timestamp]])</f>
        <v>6</v>
      </c>
      <c r="N703" t="str">
        <f>TEXT(Table4[[#This Row],[date/timestamp]], "MMMM")</f>
        <v>June</v>
      </c>
      <c r="O703" t="str">
        <f t="shared" si="54"/>
        <v>Q2</v>
      </c>
    </row>
    <row r="704" spans="1:15" x14ac:dyDescent="0.35">
      <c r="A704" t="s">
        <v>2819</v>
      </c>
      <c r="B704" s="3" t="s">
        <v>6408</v>
      </c>
      <c r="C704" s="3">
        <v>5</v>
      </c>
      <c r="D704" s="8">
        <v>45818.119259259256</v>
      </c>
      <c r="E704" s="4" t="s">
        <v>53</v>
      </c>
      <c r="F704" t="s">
        <v>2820</v>
      </c>
      <c r="G704" t="str">
        <f t="shared" si="50"/>
        <v>Complete</v>
      </c>
      <c r="H704" t="str">
        <f t="shared" si="51"/>
        <v>Valid</v>
      </c>
      <c r="I704" t="str">
        <f t="shared" si="52"/>
        <v>High(4-5)</v>
      </c>
      <c r="J704" t="str">
        <f t="shared" si="53"/>
        <v>AGWROP4NP63XAX4EDEWXY5FM4EBQ</v>
      </c>
      <c r="K704" t="str">
        <f>IF(COUNTIF(Data_cleaning!$A:$A, A704)&gt;10, "Power User", IF(COUNTIF(Data_cleaning!$A:$A, A704)&gt;5, "Regular User", IF(COUNTIF(Data_cleaning!$A:$A, A704)&gt;1, "Casual User", "One-Time User")))</f>
        <v>One-Time User</v>
      </c>
      <c r="L704">
        <f>YEAR(Table4[[#This Row],[date/timestamp]])</f>
        <v>2025</v>
      </c>
      <c r="M704">
        <f>MONTH(Table4[[#This Row],[date/timestamp]])</f>
        <v>6</v>
      </c>
      <c r="N704" t="str">
        <f>TEXT(Table4[[#This Row],[date/timestamp]], "MMMM")</f>
        <v>June</v>
      </c>
      <c r="O704" t="str">
        <f t="shared" si="54"/>
        <v>Q2</v>
      </c>
    </row>
    <row r="705" spans="1:15" x14ac:dyDescent="0.35">
      <c r="A705" t="s">
        <v>2822</v>
      </c>
      <c r="B705" s="5" t="s">
        <v>6409</v>
      </c>
      <c r="C705" s="5">
        <v>5</v>
      </c>
      <c r="D705" s="9">
        <v>45818.489432870374</v>
      </c>
      <c r="E705" s="6" t="s">
        <v>2160</v>
      </c>
      <c r="F705" t="s">
        <v>2823</v>
      </c>
      <c r="G705" t="str">
        <f t="shared" si="50"/>
        <v>Complete</v>
      </c>
      <c r="H705" t="str">
        <f t="shared" si="51"/>
        <v>Valid</v>
      </c>
      <c r="I705" t="str">
        <f t="shared" si="52"/>
        <v>High(4-5)</v>
      </c>
      <c r="J705" t="str">
        <f t="shared" si="53"/>
        <v>AELSD337K55MYQIV7HU4RN45NTEA</v>
      </c>
      <c r="K705" t="str">
        <f>IF(COUNTIF(Data_cleaning!$A:$A, A705)&gt;10, "Power User", IF(COUNTIF(Data_cleaning!$A:$A, A705)&gt;5, "Regular User", IF(COUNTIF(Data_cleaning!$A:$A, A705)&gt;1, "Casual User", "One-Time User")))</f>
        <v>One-Time User</v>
      </c>
      <c r="L705">
        <f>YEAR(Table4[[#This Row],[date/timestamp]])</f>
        <v>2025</v>
      </c>
      <c r="M705">
        <f>MONTH(Table4[[#This Row],[date/timestamp]])</f>
        <v>6</v>
      </c>
      <c r="N705" t="str">
        <f>TEXT(Table4[[#This Row],[date/timestamp]], "MMMM")</f>
        <v>June</v>
      </c>
      <c r="O705" t="str">
        <f t="shared" si="54"/>
        <v>Q2</v>
      </c>
    </row>
    <row r="706" spans="1:15" x14ac:dyDescent="0.35">
      <c r="A706" t="s">
        <v>2826</v>
      </c>
      <c r="B706" s="3" t="s">
        <v>6410</v>
      </c>
      <c r="C706" s="3">
        <v>5</v>
      </c>
      <c r="D706" s="8">
        <v>45818.952916666669</v>
      </c>
      <c r="E706" s="4" t="s">
        <v>2160</v>
      </c>
      <c r="F706" t="s">
        <v>2827</v>
      </c>
      <c r="G706" t="str">
        <f t="shared" ref="G706:G769" si="55">IF(AND(A706&lt;&gt;"", B706&lt;&gt;"", C706&lt;&gt;"", D706&lt;&gt;"", E706&lt;&gt;"", F706&lt;&gt;""), "Complete", "Incomplete")</f>
        <v>Complete</v>
      </c>
      <c r="H706" t="str">
        <f t="shared" si="51"/>
        <v>Valid</v>
      </c>
      <c r="I706" t="str">
        <f t="shared" si="52"/>
        <v>High(4-5)</v>
      </c>
      <c r="J706" t="str">
        <f t="shared" si="53"/>
        <v>AFDVFWFAJXH2P5YYITPH4DRTYIKQ</v>
      </c>
      <c r="K706" t="str">
        <f>IF(COUNTIF(Data_cleaning!$A:$A, A706)&gt;10, "Power User", IF(COUNTIF(Data_cleaning!$A:$A, A706)&gt;5, "Regular User", IF(COUNTIF(Data_cleaning!$A:$A, A706)&gt;1, "Casual User", "One-Time User")))</f>
        <v>One-Time User</v>
      </c>
      <c r="L706">
        <f>YEAR(Table4[[#This Row],[date/timestamp]])</f>
        <v>2025</v>
      </c>
      <c r="M706">
        <f>MONTH(Table4[[#This Row],[date/timestamp]])</f>
        <v>6</v>
      </c>
      <c r="N706" t="str">
        <f>TEXT(Table4[[#This Row],[date/timestamp]], "MMMM")</f>
        <v>June</v>
      </c>
      <c r="O706" t="str">
        <f t="shared" si="54"/>
        <v>Q2</v>
      </c>
    </row>
    <row r="707" spans="1:15" x14ac:dyDescent="0.35">
      <c r="A707" t="s">
        <v>2830</v>
      </c>
      <c r="B707" s="5" t="s">
        <v>6411</v>
      </c>
      <c r="C707" s="5">
        <v>5</v>
      </c>
      <c r="D707" s="9">
        <v>45819.118703703702</v>
      </c>
      <c r="E707" s="6" t="s">
        <v>2160</v>
      </c>
      <c r="F707" t="s">
        <v>2831</v>
      </c>
      <c r="G707" t="str">
        <f t="shared" si="55"/>
        <v>Complete</v>
      </c>
      <c r="H707" t="str">
        <f t="shared" ref="H707:H770" si="56">IF(AND(C707&gt;=1, C707&lt;=5), "Valid", "Invalid")</f>
        <v>Valid</v>
      </c>
      <c r="I707" t="str">
        <f t="shared" ref="I707:I770" si="57">IF(C707&gt;=4, "High(4-5)", IF(C707&gt;=3, "Medium(3)", "Low(1-2)"))</f>
        <v>High(4-5)</v>
      </c>
      <c r="J707" t="str">
        <f t="shared" ref="J707:J770" si="58">TRIM(UPPER(A707))</f>
        <v>AF2ZKTWS2TQB7JERMED7CUHHAIOQ</v>
      </c>
      <c r="K707" t="str">
        <f>IF(COUNTIF(Data_cleaning!$A:$A, A707)&gt;10, "Power User", IF(COUNTIF(Data_cleaning!$A:$A, A707)&gt;5, "Regular User", IF(COUNTIF(Data_cleaning!$A:$A, A707)&gt;1, "Casual User", "One-Time User")))</f>
        <v>One-Time User</v>
      </c>
      <c r="L707">
        <f>YEAR(Table4[[#This Row],[date/timestamp]])</f>
        <v>2025</v>
      </c>
      <c r="M707">
        <f>MONTH(Table4[[#This Row],[date/timestamp]])</f>
        <v>6</v>
      </c>
      <c r="N707" t="str">
        <f>TEXT(Table4[[#This Row],[date/timestamp]], "MMMM")</f>
        <v>June</v>
      </c>
      <c r="O707" t="str">
        <f t="shared" ref="O707:O770" si="59">"Q"&amp;INT((MONTH(D707)-1)/3)+1</f>
        <v>Q2</v>
      </c>
    </row>
    <row r="708" spans="1:15" x14ac:dyDescent="0.35">
      <c r="A708" t="s">
        <v>2834</v>
      </c>
      <c r="B708" s="3" t="s">
        <v>6412</v>
      </c>
      <c r="C708" s="3">
        <v>5</v>
      </c>
      <c r="D708" s="8">
        <v>45819.147650462961</v>
      </c>
      <c r="E708" s="4" t="s">
        <v>2160</v>
      </c>
      <c r="F708" t="s">
        <v>2835</v>
      </c>
      <c r="G708" t="str">
        <f t="shared" si="55"/>
        <v>Complete</v>
      </c>
      <c r="H708" t="str">
        <f t="shared" si="56"/>
        <v>Valid</v>
      </c>
      <c r="I708" t="str">
        <f t="shared" si="57"/>
        <v>High(4-5)</v>
      </c>
      <c r="J708" t="str">
        <f t="shared" si="58"/>
        <v>AFG446GDOL5RRAMEQMAOCCH4INYA</v>
      </c>
      <c r="K708" t="str">
        <f>IF(COUNTIF(Data_cleaning!$A:$A, A708)&gt;10, "Power User", IF(COUNTIF(Data_cleaning!$A:$A, A708)&gt;5, "Regular User", IF(COUNTIF(Data_cleaning!$A:$A, A708)&gt;1, "Casual User", "One-Time User")))</f>
        <v>One-Time User</v>
      </c>
      <c r="L708">
        <f>YEAR(Table4[[#This Row],[date/timestamp]])</f>
        <v>2025</v>
      </c>
      <c r="M708">
        <f>MONTH(Table4[[#This Row],[date/timestamp]])</f>
        <v>6</v>
      </c>
      <c r="N708" t="str">
        <f>TEXT(Table4[[#This Row],[date/timestamp]], "MMMM")</f>
        <v>June</v>
      </c>
      <c r="O708" t="str">
        <f t="shared" si="59"/>
        <v>Q2</v>
      </c>
    </row>
    <row r="709" spans="1:15" x14ac:dyDescent="0.35">
      <c r="A709" t="s">
        <v>2838</v>
      </c>
      <c r="B709" s="5" t="s">
        <v>6413</v>
      </c>
      <c r="C709" s="5">
        <v>5</v>
      </c>
      <c r="D709" s="9">
        <v>45819.360439814816</v>
      </c>
      <c r="E709" s="6" t="s">
        <v>2160</v>
      </c>
      <c r="F709" t="s">
        <v>2839</v>
      </c>
      <c r="G709" t="str">
        <f t="shared" si="55"/>
        <v>Complete</v>
      </c>
      <c r="H709" t="str">
        <f t="shared" si="56"/>
        <v>Valid</v>
      </c>
      <c r="I709" t="str">
        <f t="shared" si="57"/>
        <v>High(4-5)</v>
      </c>
      <c r="J709" t="str">
        <f t="shared" si="58"/>
        <v>AFXEAQZ5VHGE4BARKV3CT6VZT3OQ</v>
      </c>
      <c r="K709" t="str">
        <f>IF(COUNTIF(Data_cleaning!$A:$A, A709)&gt;10, "Power User", IF(COUNTIF(Data_cleaning!$A:$A, A709)&gt;5, "Regular User", IF(COUNTIF(Data_cleaning!$A:$A, A709)&gt;1, "Casual User", "One-Time User")))</f>
        <v>One-Time User</v>
      </c>
      <c r="L709">
        <f>YEAR(Table4[[#This Row],[date/timestamp]])</f>
        <v>2025</v>
      </c>
      <c r="M709">
        <f>MONTH(Table4[[#This Row],[date/timestamp]])</f>
        <v>6</v>
      </c>
      <c r="N709" t="str">
        <f>TEXT(Table4[[#This Row],[date/timestamp]], "MMMM")</f>
        <v>June</v>
      </c>
      <c r="O709" t="str">
        <f t="shared" si="59"/>
        <v>Q2</v>
      </c>
    </row>
    <row r="710" spans="1:15" x14ac:dyDescent="0.35">
      <c r="A710" t="s">
        <v>2842</v>
      </c>
      <c r="B710" s="3" t="s">
        <v>6414</v>
      </c>
      <c r="C710" s="3">
        <v>4</v>
      </c>
      <c r="D710" s="8">
        <v>45819.365393518521</v>
      </c>
      <c r="E710" s="4" t="s">
        <v>2160</v>
      </c>
      <c r="F710" t="s">
        <v>2843</v>
      </c>
      <c r="G710" t="str">
        <f t="shared" si="55"/>
        <v>Complete</v>
      </c>
      <c r="H710" t="str">
        <f t="shared" si="56"/>
        <v>Valid</v>
      </c>
      <c r="I710" t="str">
        <f t="shared" si="57"/>
        <v>High(4-5)</v>
      </c>
      <c r="J710" t="str">
        <f t="shared" si="58"/>
        <v>AHYLZNNEIOIPJR3E3VRQK2QNOGXQ</v>
      </c>
      <c r="K710" t="str">
        <f>IF(COUNTIF(Data_cleaning!$A:$A, A710)&gt;10, "Power User", IF(COUNTIF(Data_cleaning!$A:$A, A710)&gt;5, "Regular User", IF(COUNTIF(Data_cleaning!$A:$A, A710)&gt;1, "Casual User", "One-Time User")))</f>
        <v>One-Time User</v>
      </c>
      <c r="L710">
        <f>YEAR(Table4[[#This Row],[date/timestamp]])</f>
        <v>2025</v>
      </c>
      <c r="M710">
        <f>MONTH(Table4[[#This Row],[date/timestamp]])</f>
        <v>6</v>
      </c>
      <c r="N710" t="str">
        <f>TEXT(Table4[[#This Row],[date/timestamp]], "MMMM")</f>
        <v>June</v>
      </c>
      <c r="O710" t="str">
        <f t="shared" si="59"/>
        <v>Q2</v>
      </c>
    </row>
    <row r="711" spans="1:15" x14ac:dyDescent="0.35">
      <c r="A711" t="s">
        <v>2846</v>
      </c>
      <c r="B711" s="5" t="s">
        <v>6415</v>
      </c>
      <c r="C711" s="5">
        <v>5</v>
      </c>
      <c r="D711" s="9">
        <v>45819.470694444448</v>
      </c>
      <c r="E711" s="6" t="s">
        <v>2160</v>
      </c>
      <c r="F711" t="s">
        <v>2847</v>
      </c>
      <c r="G711" t="str">
        <f t="shared" si="55"/>
        <v>Complete</v>
      </c>
      <c r="H711" t="str">
        <f t="shared" si="56"/>
        <v>Valid</v>
      </c>
      <c r="I711" t="str">
        <f t="shared" si="57"/>
        <v>High(4-5)</v>
      </c>
      <c r="J711" t="str">
        <f t="shared" si="58"/>
        <v>AGK4BIT55SFYGW65A2BREATMBEZA</v>
      </c>
      <c r="K711" t="str">
        <f>IF(COUNTIF(Data_cleaning!$A:$A, A711)&gt;10, "Power User", IF(COUNTIF(Data_cleaning!$A:$A, A711)&gt;5, "Regular User", IF(COUNTIF(Data_cleaning!$A:$A, A711)&gt;1, "Casual User", "One-Time User")))</f>
        <v>One-Time User</v>
      </c>
      <c r="L711">
        <f>YEAR(Table4[[#This Row],[date/timestamp]])</f>
        <v>2025</v>
      </c>
      <c r="M711">
        <f>MONTH(Table4[[#This Row],[date/timestamp]])</f>
        <v>6</v>
      </c>
      <c r="N711" t="str">
        <f>TEXT(Table4[[#This Row],[date/timestamp]], "MMMM")</f>
        <v>June</v>
      </c>
      <c r="O711" t="str">
        <f t="shared" si="59"/>
        <v>Q2</v>
      </c>
    </row>
    <row r="712" spans="1:15" x14ac:dyDescent="0.35">
      <c r="A712" t="s">
        <v>2850</v>
      </c>
      <c r="B712" s="3" t="s">
        <v>6416</v>
      </c>
      <c r="C712" s="3">
        <v>5</v>
      </c>
      <c r="D712" s="8">
        <v>45819.625949074078</v>
      </c>
      <c r="E712" s="4" t="s">
        <v>2160</v>
      </c>
      <c r="F712" t="s">
        <v>2851</v>
      </c>
      <c r="G712" t="str">
        <f t="shared" si="55"/>
        <v>Complete</v>
      </c>
      <c r="H712" t="str">
        <f t="shared" si="56"/>
        <v>Valid</v>
      </c>
      <c r="I712" t="str">
        <f t="shared" si="57"/>
        <v>High(4-5)</v>
      </c>
      <c r="J712" t="str">
        <f t="shared" si="58"/>
        <v>AG7JRY26Q4UUJOP7MDQEJY4KCZEQ</v>
      </c>
      <c r="K712" t="str">
        <f>IF(COUNTIF(Data_cleaning!$A:$A, A712)&gt;10, "Power User", IF(COUNTIF(Data_cleaning!$A:$A, A712)&gt;5, "Regular User", IF(COUNTIF(Data_cleaning!$A:$A, A712)&gt;1, "Casual User", "One-Time User")))</f>
        <v>One-Time User</v>
      </c>
      <c r="L712">
        <f>YEAR(Table4[[#This Row],[date/timestamp]])</f>
        <v>2025</v>
      </c>
      <c r="M712">
        <f>MONTH(Table4[[#This Row],[date/timestamp]])</f>
        <v>6</v>
      </c>
      <c r="N712" t="str">
        <f>TEXT(Table4[[#This Row],[date/timestamp]], "MMMM")</f>
        <v>June</v>
      </c>
      <c r="O712" t="str">
        <f t="shared" si="59"/>
        <v>Q2</v>
      </c>
    </row>
    <row r="713" spans="1:15" x14ac:dyDescent="0.35">
      <c r="A713" t="s">
        <v>2854</v>
      </c>
      <c r="B713" s="5" t="s">
        <v>6417</v>
      </c>
      <c r="C713" s="5">
        <v>5</v>
      </c>
      <c r="D713" s="9">
        <v>45820.731724537036</v>
      </c>
      <c r="E713" s="6" t="s">
        <v>2160</v>
      </c>
      <c r="F713" t="s">
        <v>2855</v>
      </c>
      <c r="G713" t="str">
        <f t="shared" si="55"/>
        <v>Complete</v>
      </c>
      <c r="H713" t="str">
        <f t="shared" si="56"/>
        <v>Valid</v>
      </c>
      <c r="I713" t="str">
        <f t="shared" si="57"/>
        <v>High(4-5)</v>
      </c>
      <c r="J713" t="str">
        <f t="shared" si="58"/>
        <v>AHTXMOY5WZ366YLBRAZUHIALTTUQ</v>
      </c>
      <c r="K713" t="str">
        <f>IF(COUNTIF(Data_cleaning!$A:$A, A713)&gt;10, "Power User", IF(COUNTIF(Data_cleaning!$A:$A, A713)&gt;5, "Regular User", IF(COUNTIF(Data_cleaning!$A:$A, A713)&gt;1, "Casual User", "One-Time User")))</f>
        <v>One-Time User</v>
      </c>
      <c r="L713">
        <f>YEAR(Table4[[#This Row],[date/timestamp]])</f>
        <v>2025</v>
      </c>
      <c r="M713">
        <f>MONTH(Table4[[#This Row],[date/timestamp]])</f>
        <v>6</v>
      </c>
      <c r="N713" t="str">
        <f>TEXT(Table4[[#This Row],[date/timestamp]], "MMMM")</f>
        <v>June</v>
      </c>
      <c r="O713" t="str">
        <f t="shared" si="59"/>
        <v>Q2</v>
      </c>
    </row>
    <row r="714" spans="1:15" x14ac:dyDescent="0.35">
      <c r="A714" t="s">
        <v>2858</v>
      </c>
      <c r="B714" s="3" t="s">
        <v>6418</v>
      </c>
      <c r="C714" s="3">
        <v>5</v>
      </c>
      <c r="D714" s="8">
        <v>45820.810798611114</v>
      </c>
      <c r="E714" s="4" t="s">
        <v>2160</v>
      </c>
      <c r="F714" t="s">
        <v>2859</v>
      </c>
      <c r="G714" t="str">
        <f t="shared" si="55"/>
        <v>Complete</v>
      </c>
      <c r="H714" t="str">
        <f t="shared" si="56"/>
        <v>Valid</v>
      </c>
      <c r="I714" t="str">
        <f t="shared" si="57"/>
        <v>High(4-5)</v>
      </c>
      <c r="J714" t="str">
        <f t="shared" si="58"/>
        <v>AGPM7SBD6EI63D5W325WXEX6EXCQ</v>
      </c>
      <c r="K714" t="str">
        <f>IF(COUNTIF(Data_cleaning!$A:$A, A714)&gt;10, "Power User", IF(COUNTIF(Data_cleaning!$A:$A, A714)&gt;5, "Regular User", IF(COUNTIF(Data_cleaning!$A:$A, A714)&gt;1, "Casual User", "One-Time User")))</f>
        <v>One-Time User</v>
      </c>
      <c r="L714">
        <f>YEAR(Table4[[#This Row],[date/timestamp]])</f>
        <v>2025</v>
      </c>
      <c r="M714">
        <f>MONTH(Table4[[#This Row],[date/timestamp]])</f>
        <v>6</v>
      </c>
      <c r="N714" t="str">
        <f>TEXT(Table4[[#This Row],[date/timestamp]], "MMMM")</f>
        <v>June</v>
      </c>
      <c r="O714" t="str">
        <f t="shared" si="59"/>
        <v>Q2</v>
      </c>
    </row>
    <row r="715" spans="1:15" x14ac:dyDescent="0.35">
      <c r="A715" t="s">
        <v>2862</v>
      </c>
      <c r="B715" s="5" t="s">
        <v>6419</v>
      </c>
      <c r="C715" s="5">
        <v>4</v>
      </c>
      <c r="D715" s="9">
        <v>45820.925335648149</v>
      </c>
      <c r="E715" s="6" t="s">
        <v>2160</v>
      </c>
      <c r="F715" t="s">
        <v>2863</v>
      </c>
      <c r="G715" t="str">
        <f t="shared" si="55"/>
        <v>Complete</v>
      </c>
      <c r="H715" t="str">
        <f t="shared" si="56"/>
        <v>Valid</v>
      </c>
      <c r="I715" t="str">
        <f t="shared" si="57"/>
        <v>High(4-5)</v>
      </c>
      <c r="J715" t="str">
        <f t="shared" si="58"/>
        <v>AHYCWJXDM5V4W3P4PCRGQGD3SWHA</v>
      </c>
      <c r="K715" t="str">
        <f>IF(COUNTIF(Data_cleaning!$A:$A, A715)&gt;10, "Power User", IF(COUNTIF(Data_cleaning!$A:$A, A715)&gt;5, "Regular User", IF(COUNTIF(Data_cleaning!$A:$A, A715)&gt;1, "Casual User", "One-Time User")))</f>
        <v>One-Time User</v>
      </c>
      <c r="L715">
        <f>YEAR(Table4[[#This Row],[date/timestamp]])</f>
        <v>2025</v>
      </c>
      <c r="M715">
        <f>MONTH(Table4[[#This Row],[date/timestamp]])</f>
        <v>6</v>
      </c>
      <c r="N715" t="str">
        <f>TEXT(Table4[[#This Row],[date/timestamp]], "MMMM")</f>
        <v>June</v>
      </c>
      <c r="O715" t="str">
        <f t="shared" si="59"/>
        <v>Q2</v>
      </c>
    </row>
    <row r="716" spans="1:15" x14ac:dyDescent="0.35">
      <c r="A716" t="s">
        <v>2866</v>
      </c>
      <c r="B716" s="3" t="s">
        <v>6420</v>
      </c>
      <c r="C716" s="3">
        <v>5</v>
      </c>
      <c r="D716" s="8">
        <v>45821.134629629632</v>
      </c>
      <c r="E716" s="4" t="s">
        <v>2160</v>
      </c>
      <c r="F716" t="s">
        <v>2867</v>
      </c>
      <c r="G716" t="str">
        <f t="shared" si="55"/>
        <v>Complete</v>
      </c>
      <c r="H716" t="str">
        <f t="shared" si="56"/>
        <v>Valid</v>
      </c>
      <c r="I716" t="str">
        <f t="shared" si="57"/>
        <v>High(4-5)</v>
      </c>
      <c r="J716" t="str">
        <f t="shared" si="58"/>
        <v>AHQDA6RIUMSQ7UTSDGQQOM6M6L4Q</v>
      </c>
      <c r="K716" t="str">
        <f>IF(COUNTIF(Data_cleaning!$A:$A, A716)&gt;10, "Power User", IF(COUNTIF(Data_cleaning!$A:$A, A716)&gt;5, "Regular User", IF(COUNTIF(Data_cleaning!$A:$A, A716)&gt;1, "Casual User", "One-Time User")))</f>
        <v>One-Time User</v>
      </c>
      <c r="L716">
        <f>YEAR(Table4[[#This Row],[date/timestamp]])</f>
        <v>2025</v>
      </c>
      <c r="M716">
        <f>MONTH(Table4[[#This Row],[date/timestamp]])</f>
        <v>6</v>
      </c>
      <c r="N716" t="str">
        <f>TEXT(Table4[[#This Row],[date/timestamp]], "MMMM")</f>
        <v>June</v>
      </c>
      <c r="O716" t="str">
        <f t="shared" si="59"/>
        <v>Q2</v>
      </c>
    </row>
    <row r="717" spans="1:15" x14ac:dyDescent="0.35">
      <c r="A717" t="s">
        <v>2870</v>
      </c>
      <c r="B717" s="5" t="s">
        <v>6421</v>
      </c>
      <c r="C717" s="5">
        <v>5</v>
      </c>
      <c r="D717" s="9">
        <v>45821.167557870373</v>
      </c>
      <c r="E717" s="6" t="s">
        <v>2160</v>
      </c>
      <c r="F717" t="s">
        <v>2871</v>
      </c>
      <c r="G717" t="str">
        <f t="shared" si="55"/>
        <v>Complete</v>
      </c>
      <c r="H717" t="str">
        <f t="shared" si="56"/>
        <v>Valid</v>
      </c>
      <c r="I717" t="str">
        <f t="shared" si="57"/>
        <v>High(4-5)</v>
      </c>
      <c r="J717" t="str">
        <f t="shared" si="58"/>
        <v>AFVDFJ4MF2WFSU5UAEZS3DDRG2XQ</v>
      </c>
      <c r="K717" t="str">
        <f>IF(COUNTIF(Data_cleaning!$A:$A, A717)&gt;10, "Power User", IF(COUNTIF(Data_cleaning!$A:$A, A717)&gt;5, "Regular User", IF(COUNTIF(Data_cleaning!$A:$A, A717)&gt;1, "Casual User", "One-Time User")))</f>
        <v>One-Time User</v>
      </c>
      <c r="L717">
        <f>YEAR(Table4[[#This Row],[date/timestamp]])</f>
        <v>2025</v>
      </c>
      <c r="M717">
        <f>MONTH(Table4[[#This Row],[date/timestamp]])</f>
        <v>6</v>
      </c>
      <c r="N717" t="str">
        <f>TEXT(Table4[[#This Row],[date/timestamp]], "MMMM")</f>
        <v>June</v>
      </c>
      <c r="O717" t="str">
        <f t="shared" si="59"/>
        <v>Q2</v>
      </c>
    </row>
    <row r="718" spans="1:15" x14ac:dyDescent="0.35">
      <c r="A718" t="s">
        <v>2874</v>
      </c>
      <c r="B718" s="3" t="s">
        <v>6422</v>
      </c>
      <c r="C718" s="3">
        <v>4</v>
      </c>
      <c r="D718" s="8">
        <v>45821.285150462965</v>
      </c>
      <c r="E718" s="4" t="s">
        <v>2160</v>
      </c>
      <c r="F718" t="s">
        <v>528</v>
      </c>
      <c r="G718" t="str">
        <f t="shared" si="55"/>
        <v>Complete</v>
      </c>
      <c r="H718" t="str">
        <f t="shared" si="56"/>
        <v>Valid</v>
      </c>
      <c r="I718" t="str">
        <f t="shared" si="57"/>
        <v>High(4-5)</v>
      </c>
      <c r="J718" t="str">
        <f t="shared" si="58"/>
        <v>AGPIRO4NFJLSICVJHWLWLXKECXXA</v>
      </c>
      <c r="K718" t="str">
        <f>IF(COUNTIF(Data_cleaning!$A:$A, A718)&gt;10, "Power User", IF(COUNTIF(Data_cleaning!$A:$A, A718)&gt;5, "Regular User", IF(COUNTIF(Data_cleaning!$A:$A, A718)&gt;1, "Casual User", "One-Time User")))</f>
        <v>One-Time User</v>
      </c>
      <c r="L718">
        <f>YEAR(Table4[[#This Row],[date/timestamp]])</f>
        <v>2025</v>
      </c>
      <c r="M718">
        <f>MONTH(Table4[[#This Row],[date/timestamp]])</f>
        <v>6</v>
      </c>
      <c r="N718" t="str">
        <f>TEXT(Table4[[#This Row],[date/timestamp]], "MMMM")</f>
        <v>June</v>
      </c>
      <c r="O718" t="str">
        <f t="shared" si="59"/>
        <v>Q2</v>
      </c>
    </row>
    <row r="719" spans="1:15" x14ac:dyDescent="0.35">
      <c r="A719" t="s">
        <v>2877</v>
      </c>
      <c r="B719" s="5" t="s">
        <v>6423</v>
      </c>
      <c r="C719" s="5">
        <v>5</v>
      </c>
      <c r="D719" s="9">
        <v>45821.719537037039</v>
      </c>
      <c r="E719" s="6" t="s">
        <v>2160</v>
      </c>
      <c r="F719" t="s">
        <v>2878</v>
      </c>
      <c r="G719" t="str">
        <f t="shared" si="55"/>
        <v>Complete</v>
      </c>
      <c r="H719" t="str">
        <f t="shared" si="56"/>
        <v>Valid</v>
      </c>
      <c r="I719" t="str">
        <f t="shared" si="57"/>
        <v>High(4-5)</v>
      </c>
      <c r="J719" t="str">
        <f t="shared" si="58"/>
        <v>AHETQ6DVJUHF4KXKFITWX6HSC7XA</v>
      </c>
      <c r="K719" t="str">
        <f>IF(COUNTIF(Data_cleaning!$A:$A, A719)&gt;10, "Power User", IF(COUNTIF(Data_cleaning!$A:$A, A719)&gt;5, "Regular User", IF(COUNTIF(Data_cleaning!$A:$A, A719)&gt;1, "Casual User", "One-Time User")))</f>
        <v>One-Time User</v>
      </c>
      <c r="L719">
        <f>YEAR(Table4[[#This Row],[date/timestamp]])</f>
        <v>2025</v>
      </c>
      <c r="M719">
        <f>MONTH(Table4[[#This Row],[date/timestamp]])</f>
        <v>6</v>
      </c>
      <c r="N719" t="str">
        <f>TEXT(Table4[[#This Row],[date/timestamp]], "MMMM")</f>
        <v>June</v>
      </c>
      <c r="O719" t="str">
        <f t="shared" si="59"/>
        <v>Q2</v>
      </c>
    </row>
    <row r="720" spans="1:15" x14ac:dyDescent="0.35">
      <c r="A720" t="s">
        <v>2881</v>
      </c>
      <c r="B720" s="3" t="s">
        <v>6424</v>
      </c>
      <c r="C720" s="3">
        <v>5</v>
      </c>
      <c r="D720" s="8">
        <v>45821.842569444445</v>
      </c>
      <c r="E720" s="4" t="s">
        <v>2160</v>
      </c>
      <c r="F720" t="s">
        <v>2882</v>
      </c>
      <c r="G720" t="str">
        <f t="shared" si="55"/>
        <v>Complete</v>
      </c>
      <c r="H720" t="str">
        <f t="shared" si="56"/>
        <v>Valid</v>
      </c>
      <c r="I720" t="str">
        <f t="shared" si="57"/>
        <v>High(4-5)</v>
      </c>
      <c r="J720" t="str">
        <f t="shared" si="58"/>
        <v>AH3OCUWPMYIKPXPVKT7HZF3QXX6A</v>
      </c>
      <c r="K720" t="str">
        <f>IF(COUNTIF(Data_cleaning!$A:$A, A720)&gt;10, "Power User", IF(COUNTIF(Data_cleaning!$A:$A, A720)&gt;5, "Regular User", IF(COUNTIF(Data_cleaning!$A:$A, A720)&gt;1, "Casual User", "One-Time User")))</f>
        <v>One-Time User</v>
      </c>
      <c r="L720">
        <f>YEAR(Table4[[#This Row],[date/timestamp]])</f>
        <v>2025</v>
      </c>
      <c r="M720">
        <f>MONTH(Table4[[#This Row],[date/timestamp]])</f>
        <v>6</v>
      </c>
      <c r="N720" t="str">
        <f>TEXT(Table4[[#This Row],[date/timestamp]], "MMMM")</f>
        <v>June</v>
      </c>
      <c r="O720" t="str">
        <f t="shared" si="59"/>
        <v>Q2</v>
      </c>
    </row>
    <row r="721" spans="1:15" x14ac:dyDescent="0.35">
      <c r="A721" t="s">
        <v>2885</v>
      </c>
      <c r="B721" s="5" t="s">
        <v>6425</v>
      </c>
      <c r="C721" s="5">
        <v>5</v>
      </c>
      <c r="D721" s="9">
        <v>45821.858182870368</v>
      </c>
      <c r="E721" s="6" t="s">
        <v>2160</v>
      </c>
      <c r="F721" t="s">
        <v>2886</v>
      </c>
      <c r="G721" t="str">
        <f t="shared" si="55"/>
        <v>Complete</v>
      </c>
      <c r="H721" t="str">
        <f t="shared" si="56"/>
        <v>Valid</v>
      </c>
      <c r="I721" t="str">
        <f t="shared" si="57"/>
        <v>High(4-5)</v>
      </c>
      <c r="J721" t="str">
        <f t="shared" si="58"/>
        <v>AHMOESVPI3Q6F4X5SDCE6DP3AYJQ</v>
      </c>
      <c r="K721" t="str">
        <f>IF(COUNTIF(Data_cleaning!$A:$A, A721)&gt;10, "Power User", IF(COUNTIF(Data_cleaning!$A:$A, A721)&gt;5, "Regular User", IF(COUNTIF(Data_cleaning!$A:$A, A721)&gt;1, "Casual User", "One-Time User")))</f>
        <v>One-Time User</v>
      </c>
      <c r="L721">
        <f>YEAR(Table4[[#This Row],[date/timestamp]])</f>
        <v>2025</v>
      </c>
      <c r="M721">
        <f>MONTH(Table4[[#This Row],[date/timestamp]])</f>
        <v>6</v>
      </c>
      <c r="N721" t="str">
        <f>TEXT(Table4[[#This Row],[date/timestamp]], "MMMM")</f>
        <v>June</v>
      </c>
      <c r="O721" t="str">
        <f t="shared" si="59"/>
        <v>Q2</v>
      </c>
    </row>
    <row r="722" spans="1:15" x14ac:dyDescent="0.35">
      <c r="A722" t="s">
        <v>2888</v>
      </c>
      <c r="B722" s="3" t="s">
        <v>6426</v>
      </c>
      <c r="C722" s="3">
        <v>5</v>
      </c>
      <c r="D722" s="8">
        <v>45821.950659722221</v>
      </c>
      <c r="E722" s="4" t="s">
        <v>2160</v>
      </c>
      <c r="F722" t="s">
        <v>2889</v>
      </c>
      <c r="G722" t="str">
        <f t="shared" si="55"/>
        <v>Complete</v>
      </c>
      <c r="H722" t="str">
        <f t="shared" si="56"/>
        <v>Valid</v>
      </c>
      <c r="I722" t="str">
        <f t="shared" si="57"/>
        <v>High(4-5)</v>
      </c>
      <c r="J722" t="str">
        <f t="shared" si="58"/>
        <v>AHD47PPESCQ6B7QQCP642HIR4CZA</v>
      </c>
      <c r="K722" t="str">
        <f>IF(COUNTIF(Data_cleaning!$A:$A, A722)&gt;10, "Power User", IF(COUNTIF(Data_cleaning!$A:$A, A722)&gt;5, "Regular User", IF(COUNTIF(Data_cleaning!$A:$A, A722)&gt;1, "Casual User", "One-Time User")))</f>
        <v>One-Time User</v>
      </c>
      <c r="L722">
        <f>YEAR(Table4[[#This Row],[date/timestamp]])</f>
        <v>2025</v>
      </c>
      <c r="M722">
        <f>MONTH(Table4[[#This Row],[date/timestamp]])</f>
        <v>6</v>
      </c>
      <c r="N722" t="str">
        <f>TEXT(Table4[[#This Row],[date/timestamp]], "MMMM")</f>
        <v>June</v>
      </c>
      <c r="O722" t="str">
        <f t="shared" si="59"/>
        <v>Q2</v>
      </c>
    </row>
    <row r="723" spans="1:15" x14ac:dyDescent="0.35">
      <c r="A723" t="s">
        <v>2892</v>
      </c>
      <c r="B723" s="5" t="s">
        <v>6427</v>
      </c>
      <c r="C723" s="5">
        <v>2</v>
      </c>
      <c r="D723" s="9">
        <v>45822.127152777779</v>
      </c>
      <c r="E723" s="6" t="s">
        <v>2160</v>
      </c>
      <c r="F723" t="s">
        <v>2893</v>
      </c>
      <c r="G723" t="str">
        <f t="shared" si="55"/>
        <v>Complete</v>
      </c>
      <c r="H723" t="str">
        <f t="shared" si="56"/>
        <v>Valid</v>
      </c>
      <c r="I723" t="str">
        <f t="shared" si="57"/>
        <v>Low(1-2)</v>
      </c>
      <c r="J723" t="str">
        <f t="shared" si="58"/>
        <v>AEPG24VS5NOFSQFKS4L4JCL3Y2XQ</v>
      </c>
      <c r="K723" t="str">
        <f>IF(COUNTIF(Data_cleaning!$A:$A, A723)&gt;10, "Power User", IF(COUNTIF(Data_cleaning!$A:$A, A723)&gt;5, "Regular User", IF(COUNTIF(Data_cleaning!$A:$A, A723)&gt;1, "Casual User", "One-Time User")))</f>
        <v>One-Time User</v>
      </c>
      <c r="L723">
        <f>YEAR(Table4[[#This Row],[date/timestamp]])</f>
        <v>2025</v>
      </c>
      <c r="M723">
        <f>MONTH(Table4[[#This Row],[date/timestamp]])</f>
        <v>6</v>
      </c>
      <c r="N723" t="str">
        <f>TEXT(Table4[[#This Row],[date/timestamp]], "MMMM")</f>
        <v>June</v>
      </c>
      <c r="O723" t="str">
        <f t="shared" si="59"/>
        <v>Q2</v>
      </c>
    </row>
    <row r="724" spans="1:15" x14ac:dyDescent="0.35">
      <c r="A724" t="s">
        <v>2896</v>
      </c>
      <c r="B724" s="3" t="s">
        <v>6428</v>
      </c>
      <c r="C724" s="3">
        <v>4</v>
      </c>
      <c r="D724" s="8">
        <v>45822.279803240737</v>
      </c>
      <c r="E724" s="4" t="s">
        <v>2160</v>
      </c>
      <c r="F724" t="s">
        <v>2897</v>
      </c>
      <c r="G724" t="str">
        <f t="shared" si="55"/>
        <v>Complete</v>
      </c>
      <c r="H724" t="str">
        <f t="shared" si="56"/>
        <v>Valid</v>
      </c>
      <c r="I724" t="str">
        <f t="shared" si="57"/>
        <v>High(4-5)</v>
      </c>
      <c r="J724" t="str">
        <f t="shared" si="58"/>
        <v>AF3WE6EUR3HGFWOUKODSSX3MEGXQ</v>
      </c>
      <c r="K724" t="str">
        <f>IF(COUNTIF(Data_cleaning!$A:$A, A724)&gt;10, "Power User", IF(COUNTIF(Data_cleaning!$A:$A, A724)&gt;5, "Regular User", IF(COUNTIF(Data_cleaning!$A:$A, A724)&gt;1, "Casual User", "One-Time User")))</f>
        <v>One-Time User</v>
      </c>
      <c r="L724">
        <f>YEAR(Table4[[#This Row],[date/timestamp]])</f>
        <v>2025</v>
      </c>
      <c r="M724">
        <f>MONTH(Table4[[#This Row],[date/timestamp]])</f>
        <v>6</v>
      </c>
      <c r="N724" t="str">
        <f>TEXT(Table4[[#This Row],[date/timestamp]], "MMMM")</f>
        <v>June</v>
      </c>
      <c r="O724" t="str">
        <f t="shared" si="59"/>
        <v>Q2</v>
      </c>
    </row>
    <row r="725" spans="1:15" x14ac:dyDescent="0.35">
      <c r="A725" t="s">
        <v>2900</v>
      </c>
      <c r="B725" s="5" t="s">
        <v>6429</v>
      </c>
      <c r="C725" s="5">
        <v>5</v>
      </c>
      <c r="D725" s="9">
        <v>45822.330474537041</v>
      </c>
      <c r="E725" s="6" t="s">
        <v>2160</v>
      </c>
      <c r="F725" t="s">
        <v>2901</v>
      </c>
      <c r="G725" t="str">
        <f t="shared" si="55"/>
        <v>Complete</v>
      </c>
      <c r="H725" t="str">
        <f t="shared" si="56"/>
        <v>Valid</v>
      </c>
      <c r="I725" t="str">
        <f t="shared" si="57"/>
        <v>High(4-5)</v>
      </c>
      <c r="J725" t="str">
        <f t="shared" si="58"/>
        <v>AGNGGYHVGC5XZAC5IVGCNSRYXY6Q</v>
      </c>
      <c r="K725" t="str">
        <f>IF(COUNTIF(Data_cleaning!$A:$A, A725)&gt;10, "Power User", IF(COUNTIF(Data_cleaning!$A:$A, A725)&gt;5, "Regular User", IF(COUNTIF(Data_cleaning!$A:$A, A725)&gt;1, "Casual User", "One-Time User")))</f>
        <v>One-Time User</v>
      </c>
      <c r="L725">
        <f>YEAR(Table4[[#This Row],[date/timestamp]])</f>
        <v>2025</v>
      </c>
      <c r="M725">
        <f>MONTH(Table4[[#This Row],[date/timestamp]])</f>
        <v>6</v>
      </c>
      <c r="N725" t="str">
        <f>TEXT(Table4[[#This Row],[date/timestamp]], "MMMM")</f>
        <v>June</v>
      </c>
      <c r="O725" t="str">
        <f t="shared" si="59"/>
        <v>Q2</v>
      </c>
    </row>
    <row r="726" spans="1:15" x14ac:dyDescent="0.35">
      <c r="A726" t="s">
        <v>2903</v>
      </c>
      <c r="B726" s="3" t="s">
        <v>6430</v>
      </c>
      <c r="C726" s="3">
        <v>5</v>
      </c>
      <c r="D726" s="8">
        <v>45822.500509259262</v>
      </c>
      <c r="E726" s="4" t="s">
        <v>2160</v>
      </c>
      <c r="F726" t="s">
        <v>818</v>
      </c>
      <c r="G726" t="str">
        <f t="shared" si="55"/>
        <v>Complete</v>
      </c>
      <c r="H726" t="str">
        <f t="shared" si="56"/>
        <v>Valid</v>
      </c>
      <c r="I726" t="str">
        <f t="shared" si="57"/>
        <v>High(4-5)</v>
      </c>
      <c r="J726" t="str">
        <f t="shared" si="58"/>
        <v>AHRRWJUUMHU5ZXLB2BKKM4IXGYOA</v>
      </c>
      <c r="K726" t="str">
        <f>IF(COUNTIF(Data_cleaning!$A:$A, A726)&gt;10, "Power User", IF(COUNTIF(Data_cleaning!$A:$A, A726)&gt;5, "Regular User", IF(COUNTIF(Data_cleaning!$A:$A, A726)&gt;1, "Casual User", "One-Time User")))</f>
        <v>One-Time User</v>
      </c>
      <c r="L726">
        <f>YEAR(Table4[[#This Row],[date/timestamp]])</f>
        <v>2025</v>
      </c>
      <c r="M726">
        <f>MONTH(Table4[[#This Row],[date/timestamp]])</f>
        <v>6</v>
      </c>
      <c r="N726" t="str">
        <f>TEXT(Table4[[#This Row],[date/timestamp]], "MMMM")</f>
        <v>June</v>
      </c>
      <c r="O726" t="str">
        <f t="shared" si="59"/>
        <v>Q2</v>
      </c>
    </row>
    <row r="727" spans="1:15" x14ac:dyDescent="0.35">
      <c r="A727" t="s">
        <v>2906</v>
      </c>
      <c r="B727" s="5" t="s">
        <v>6431</v>
      </c>
      <c r="C727" s="5">
        <v>5</v>
      </c>
      <c r="D727" s="9">
        <v>45822.501620370371</v>
      </c>
      <c r="E727" s="6" t="s">
        <v>2160</v>
      </c>
      <c r="F727" t="s">
        <v>2907</v>
      </c>
      <c r="G727" t="str">
        <f t="shared" si="55"/>
        <v>Complete</v>
      </c>
      <c r="H727" t="str">
        <f t="shared" si="56"/>
        <v>Valid</v>
      </c>
      <c r="I727" t="str">
        <f t="shared" si="57"/>
        <v>High(4-5)</v>
      </c>
      <c r="J727" t="str">
        <f t="shared" si="58"/>
        <v>AHOMWK7HL4A35FVYM4CT7ERBZTBQ</v>
      </c>
      <c r="K727" t="str">
        <f>IF(COUNTIF(Data_cleaning!$A:$A, A727)&gt;10, "Power User", IF(COUNTIF(Data_cleaning!$A:$A, A727)&gt;5, "Regular User", IF(COUNTIF(Data_cleaning!$A:$A, A727)&gt;1, "Casual User", "One-Time User")))</f>
        <v>One-Time User</v>
      </c>
      <c r="L727">
        <f>YEAR(Table4[[#This Row],[date/timestamp]])</f>
        <v>2025</v>
      </c>
      <c r="M727">
        <f>MONTH(Table4[[#This Row],[date/timestamp]])</f>
        <v>6</v>
      </c>
      <c r="N727" t="str">
        <f>TEXT(Table4[[#This Row],[date/timestamp]], "MMMM")</f>
        <v>June</v>
      </c>
      <c r="O727" t="str">
        <f t="shared" si="59"/>
        <v>Q2</v>
      </c>
    </row>
    <row r="728" spans="1:15" x14ac:dyDescent="0.35">
      <c r="A728" t="s">
        <v>2910</v>
      </c>
      <c r="B728" s="3" t="s">
        <v>6432</v>
      </c>
      <c r="C728" s="3">
        <v>4</v>
      </c>
      <c r="D728" s="8">
        <v>45822.785243055558</v>
      </c>
      <c r="E728" s="4" t="s">
        <v>2160</v>
      </c>
      <c r="F728" t="s">
        <v>2911</v>
      </c>
      <c r="G728" t="str">
        <f t="shared" si="55"/>
        <v>Complete</v>
      </c>
      <c r="H728" t="str">
        <f t="shared" si="56"/>
        <v>Valid</v>
      </c>
      <c r="I728" t="str">
        <f t="shared" si="57"/>
        <v>High(4-5)</v>
      </c>
      <c r="J728" t="str">
        <f t="shared" si="58"/>
        <v>AERMIHWU3QZWPRTUKXVRYSBD4BFA</v>
      </c>
      <c r="K728" t="str">
        <f>IF(COUNTIF(Data_cleaning!$A:$A, A728)&gt;10, "Power User", IF(COUNTIF(Data_cleaning!$A:$A, A728)&gt;5, "Regular User", IF(COUNTIF(Data_cleaning!$A:$A, A728)&gt;1, "Casual User", "One-Time User")))</f>
        <v>One-Time User</v>
      </c>
      <c r="L728">
        <f>YEAR(Table4[[#This Row],[date/timestamp]])</f>
        <v>2025</v>
      </c>
      <c r="M728">
        <f>MONTH(Table4[[#This Row],[date/timestamp]])</f>
        <v>6</v>
      </c>
      <c r="N728" t="str">
        <f>TEXT(Table4[[#This Row],[date/timestamp]], "MMMM")</f>
        <v>June</v>
      </c>
      <c r="O728" t="str">
        <f t="shared" si="59"/>
        <v>Q2</v>
      </c>
    </row>
    <row r="729" spans="1:15" x14ac:dyDescent="0.35">
      <c r="A729" t="s">
        <v>2914</v>
      </c>
      <c r="B729" s="5" t="s">
        <v>6433</v>
      </c>
      <c r="C729" s="5">
        <v>5</v>
      </c>
      <c r="D729" s="9">
        <v>45823.107592592591</v>
      </c>
      <c r="E729" s="6" t="s">
        <v>2160</v>
      </c>
      <c r="F729" t="s">
        <v>2915</v>
      </c>
      <c r="G729" t="str">
        <f t="shared" si="55"/>
        <v>Complete</v>
      </c>
      <c r="H729" t="str">
        <f t="shared" si="56"/>
        <v>Valid</v>
      </c>
      <c r="I729" t="str">
        <f t="shared" si="57"/>
        <v>High(4-5)</v>
      </c>
      <c r="J729" t="str">
        <f t="shared" si="58"/>
        <v>AEHTL4GM7YE7RDKOH67AQNU4ZQEA</v>
      </c>
      <c r="K729" t="str">
        <f>IF(COUNTIF(Data_cleaning!$A:$A, A729)&gt;10, "Power User", IF(COUNTIF(Data_cleaning!$A:$A, A729)&gt;5, "Regular User", IF(COUNTIF(Data_cleaning!$A:$A, A729)&gt;1, "Casual User", "One-Time User")))</f>
        <v>One-Time User</v>
      </c>
      <c r="L729">
        <f>YEAR(Table4[[#This Row],[date/timestamp]])</f>
        <v>2025</v>
      </c>
      <c r="M729">
        <f>MONTH(Table4[[#This Row],[date/timestamp]])</f>
        <v>6</v>
      </c>
      <c r="N729" t="str">
        <f>TEXT(Table4[[#This Row],[date/timestamp]], "MMMM")</f>
        <v>June</v>
      </c>
      <c r="O729" t="str">
        <f t="shared" si="59"/>
        <v>Q2</v>
      </c>
    </row>
    <row r="730" spans="1:15" x14ac:dyDescent="0.35">
      <c r="A730" t="s">
        <v>2917</v>
      </c>
      <c r="B730" s="3" t="s">
        <v>6434</v>
      </c>
      <c r="C730" s="3">
        <v>5</v>
      </c>
      <c r="D730" s="8">
        <v>45823.110405092593</v>
      </c>
      <c r="E730" s="4" t="s">
        <v>2160</v>
      </c>
      <c r="F730" t="s">
        <v>2918</v>
      </c>
      <c r="G730" t="str">
        <f t="shared" si="55"/>
        <v>Complete</v>
      </c>
      <c r="H730" t="str">
        <f t="shared" si="56"/>
        <v>Valid</v>
      </c>
      <c r="I730" t="str">
        <f t="shared" si="57"/>
        <v>High(4-5)</v>
      </c>
      <c r="J730" t="str">
        <f t="shared" si="58"/>
        <v>AGCLU6MF5ZP7TTULVJ56QP2MLDVA</v>
      </c>
      <c r="K730" t="str">
        <f>IF(COUNTIF(Data_cleaning!$A:$A, A730)&gt;10, "Power User", IF(COUNTIF(Data_cleaning!$A:$A, A730)&gt;5, "Regular User", IF(COUNTIF(Data_cleaning!$A:$A, A730)&gt;1, "Casual User", "One-Time User")))</f>
        <v>One-Time User</v>
      </c>
      <c r="L730">
        <f>YEAR(Table4[[#This Row],[date/timestamp]])</f>
        <v>2025</v>
      </c>
      <c r="M730">
        <f>MONTH(Table4[[#This Row],[date/timestamp]])</f>
        <v>6</v>
      </c>
      <c r="N730" t="str">
        <f>TEXT(Table4[[#This Row],[date/timestamp]], "MMMM")</f>
        <v>June</v>
      </c>
      <c r="O730" t="str">
        <f t="shared" si="59"/>
        <v>Q2</v>
      </c>
    </row>
    <row r="731" spans="1:15" x14ac:dyDescent="0.35">
      <c r="A731" t="s">
        <v>2921</v>
      </c>
      <c r="B731" s="5" t="s">
        <v>6435</v>
      </c>
      <c r="C731" s="5">
        <v>5</v>
      </c>
      <c r="D731" s="9">
        <v>45823.249282407407</v>
      </c>
      <c r="E731" s="6" t="s">
        <v>2160</v>
      </c>
      <c r="F731" t="s">
        <v>31</v>
      </c>
      <c r="G731" t="str">
        <f t="shared" si="55"/>
        <v>Complete</v>
      </c>
      <c r="H731" t="str">
        <f t="shared" si="56"/>
        <v>Valid</v>
      </c>
      <c r="I731" t="str">
        <f t="shared" si="57"/>
        <v>High(4-5)</v>
      </c>
      <c r="J731" t="str">
        <f t="shared" si="58"/>
        <v>AHFD5XZ7ENT5USHG4NKM7MBPHYYA</v>
      </c>
      <c r="K731" t="str">
        <f>IF(COUNTIF(Data_cleaning!$A:$A, A731)&gt;10, "Power User", IF(COUNTIF(Data_cleaning!$A:$A, A731)&gt;5, "Regular User", IF(COUNTIF(Data_cleaning!$A:$A, A731)&gt;1, "Casual User", "One-Time User")))</f>
        <v>One-Time User</v>
      </c>
      <c r="L731">
        <f>YEAR(Table4[[#This Row],[date/timestamp]])</f>
        <v>2025</v>
      </c>
      <c r="M731">
        <f>MONTH(Table4[[#This Row],[date/timestamp]])</f>
        <v>6</v>
      </c>
      <c r="N731" t="str">
        <f>TEXT(Table4[[#This Row],[date/timestamp]], "MMMM")</f>
        <v>June</v>
      </c>
      <c r="O731" t="str">
        <f t="shared" si="59"/>
        <v>Q2</v>
      </c>
    </row>
    <row r="732" spans="1:15" x14ac:dyDescent="0.35">
      <c r="A732" t="s">
        <v>2924</v>
      </c>
      <c r="B732" s="3" t="s">
        <v>6436</v>
      </c>
      <c r="C732" s="3">
        <v>5</v>
      </c>
      <c r="D732" s="8">
        <v>45823.729664351849</v>
      </c>
      <c r="E732" s="4" t="s">
        <v>2160</v>
      </c>
      <c r="F732" t="s">
        <v>2925</v>
      </c>
      <c r="G732" t="str">
        <f t="shared" si="55"/>
        <v>Complete</v>
      </c>
      <c r="H732" t="str">
        <f t="shared" si="56"/>
        <v>Valid</v>
      </c>
      <c r="I732" t="str">
        <f t="shared" si="57"/>
        <v>High(4-5)</v>
      </c>
      <c r="J732" t="str">
        <f t="shared" si="58"/>
        <v>AHZDOJSMS7QDKBCBBVCIQNIPDXOA</v>
      </c>
      <c r="K732" t="str">
        <f>IF(COUNTIF(Data_cleaning!$A:$A, A732)&gt;10, "Power User", IF(COUNTIF(Data_cleaning!$A:$A, A732)&gt;5, "Regular User", IF(COUNTIF(Data_cleaning!$A:$A, A732)&gt;1, "Casual User", "One-Time User")))</f>
        <v>One-Time User</v>
      </c>
      <c r="L732">
        <f>YEAR(Table4[[#This Row],[date/timestamp]])</f>
        <v>2025</v>
      </c>
      <c r="M732">
        <f>MONTH(Table4[[#This Row],[date/timestamp]])</f>
        <v>6</v>
      </c>
      <c r="N732" t="str">
        <f>TEXT(Table4[[#This Row],[date/timestamp]], "MMMM")</f>
        <v>June</v>
      </c>
      <c r="O732" t="str">
        <f t="shared" si="59"/>
        <v>Q2</v>
      </c>
    </row>
    <row r="733" spans="1:15" x14ac:dyDescent="0.35">
      <c r="A733" t="s">
        <v>2928</v>
      </c>
      <c r="B733" s="5" t="s">
        <v>6437</v>
      </c>
      <c r="C733" s="5">
        <v>5</v>
      </c>
      <c r="D733" s="9">
        <v>45824.097118055557</v>
      </c>
      <c r="E733" s="6" t="s">
        <v>2160</v>
      </c>
      <c r="F733" t="s">
        <v>2929</v>
      </c>
      <c r="G733" t="str">
        <f t="shared" si="55"/>
        <v>Complete</v>
      </c>
      <c r="H733" t="str">
        <f t="shared" si="56"/>
        <v>Valid</v>
      </c>
      <c r="I733" t="str">
        <f t="shared" si="57"/>
        <v>High(4-5)</v>
      </c>
      <c r="J733" t="str">
        <f t="shared" si="58"/>
        <v>AHTIC2JS5CAIF32CM2KHZXILFEMA</v>
      </c>
      <c r="K733" t="str">
        <f>IF(COUNTIF(Data_cleaning!$A:$A, A733)&gt;10, "Power User", IF(COUNTIF(Data_cleaning!$A:$A, A733)&gt;5, "Regular User", IF(COUNTIF(Data_cleaning!$A:$A, A733)&gt;1, "Casual User", "One-Time User")))</f>
        <v>One-Time User</v>
      </c>
      <c r="L733">
        <f>YEAR(Table4[[#This Row],[date/timestamp]])</f>
        <v>2025</v>
      </c>
      <c r="M733">
        <f>MONTH(Table4[[#This Row],[date/timestamp]])</f>
        <v>6</v>
      </c>
      <c r="N733" t="str">
        <f>TEXT(Table4[[#This Row],[date/timestamp]], "MMMM")</f>
        <v>June</v>
      </c>
      <c r="O733" t="str">
        <f t="shared" si="59"/>
        <v>Q2</v>
      </c>
    </row>
    <row r="734" spans="1:15" x14ac:dyDescent="0.35">
      <c r="A734" t="s">
        <v>2932</v>
      </c>
      <c r="B734" s="3" t="s">
        <v>6438</v>
      </c>
      <c r="C734" s="3">
        <v>4</v>
      </c>
      <c r="D734" s="8">
        <v>45824.36550925926</v>
      </c>
      <c r="E734" s="4" t="s">
        <v>2160</v>
      </c>
      <c r="F734" t="s">
        <v>2933</v>
      </c>
      <c r="G734" t="str">
        <f t="shared" si="55"/>
        <v>Complete</v>
      </c>
      <c r="H734" t="str">
        <f t="shared" si="56"/>
        <v>Valid</v>
      </c>
      <c r="I734" t="str">
        <f t="shared" si="57"/>
        <v>High(4-5)</v>
      </c>
      <c r="J734" t="str">
        <f t="shared" si="58"/>
        <v>AEAPAHFGMCMYJNKZBFW52QOMRLKQ</v>
      </c>
      <c r="K734" t="str">
        <f>IF(COUNTIF(Data_cleaning!$A:$A, A734)&gt;10, "Power User", IF(COUNTIF(Data_cleaning!$A:$A, A734)&gt;5, "Regular User", IF(COUNTIF(Data_cleaning!$A:$A, A734)&gt;1, "Casual User", "One-Time User")))</f>
        <v>One-Time User</v>
      </c>
      <c r="L734">
        <f>YEAR(Table4[[#This Row],[date/timestamp]])</f>
        <v>2025</v>
      </c>
      <c r="M734">
        <f>MONTH(Table4[[#This Row],[date/timestamp]])</f>
        <v>6</v>
      </c>
      <c r="N734" t="str">
        <f>TEXT(Table4[[#This Row],[date/timestamp]], "MMMM")</f>
        <v>June</v>
      </c>
      <c r="O734" t="str">
        <f t="shared" si="59"/>
        <v>Q2</v>
      </c>
    </row>
    <row r="735" spans="1:15" x14ac:dyDescent="0.35">
      <c r="A735" t="s">
        <v>2936</v>
      </c>
      <c r="B735" s="5" t="s">
        <v>6439</v>
      </c>
      <c r="C735" s="5">
        <v>5</v>
      </c>
      <c r="D735" s="9">
        <v>45824.387187499997</v>
      </c>
      <c r="E735" s="6" t="s">
        <v>2160</v>
      </c>
      <c r="F735" t="s">
        <v>2937</v>
      </c>
      <c r="G735" t="str">
        <f t="shared" si="55"/>
        <v>Complete</v>
      </c>
      <c r="H735" t="str">
        <f t="shared" si="56"/>
        <v>Valid</v>
      </c>
      <c r="I735" t="str">
        <f t="shared" si="57"/>
        <v>High(4-5)</v>
      </c>
      <c r="J735" t="str">
        <f t="shared" si="58"/>
        <v>AFKFPM22PKCSK7N6KQM2PB3VSL5A</v>
      </c>
      <c r="K735" t="str">
        <f>IF(COUNTIF(Data_cleaning!$A:$A, A735)&gt;10, "Power User", IF(COUNTIF(Data_cleaning!$A:$A, A735)&gt;5, "Regular User", IF(COUNTIF(Data_cleaning!$A:$A, A735)&gt;1, "Casual User", "One-Time User")))</f>
        <v>One-Time User</v>
      </c>
      <c r="L735">
        <f>YEAR(Table4[[#This Row],[date/timestamp]])</f>
        <v>2025</v>
      </c>
      <c r="M735">
        <f>MONTH(Table4[[#This Row],[date/timestamp]])</f>
        <v>6</v>
      </c>
      <c r="N735" t="str">
        <f>TEXT(Table4[[#This Row],[date/timestamp]], "MMMM")</f>
        <v>June</v>
      </c>
      <c r="O735" t="str">
        <f t="shared" si="59"/>
        <v>Q2</v>
      </c>
    </row>
    <row r="736" spans="1:15" x14ac:dyDescent="0.35">
      <c r="A736" t="s">
        <v>2940</v>
      </c>
      <c r="B736" s="3" t="s">
        <v>6440</v>
      </c>
      <c r="C736" s="3">
        <v>5</v>
      </c>
      <c r="D736" s="8">
        <v>45824.456689814811</v>
      </c>
      <c r="E736" s="4" t="s">
        <v>2160</v>
      </c>
      <c r="F736" t="s">
        <v>2941</v>
      </c>
      <c r="G736" t="str">
        <f t="shared" si="55"/>
        <v>Complete</v>
      </c>
      <c r="H736" t="str">
        <f t="shared" si="56"/>
        <v>Valid</v>
      </c>
      <c r="I736" t="str">
        <f t="shared" si="57"/>
        <v>High(4-5)</v>
      </c>
      <c r="J736" t="str">
        <f t="shared" si="58"/>
        <v>AFFURML4337HCU7IUO42WUN6O5KA</v>
      </c>
      <c r="K736" t="str">
        <f>IF(COUNTIF(Data_cleaning!$A:$A, A736)&gt;10, "Power User", IF(COUNTIF(Data_cleaning!$A:$A, A736)&gt;5, "Regular User", IF(COUNTIF(Data_cleaning!$A:$A, A736)&gt;1, "Casual User", "One-Time User")))</f>
        <v>One-Time User</v>
      </c>
      <c r="L736">
        <f>YEAR(Table4[[#This Row],[date/timestamp]])</f>
        <v>2025</v>
      </c>
      <c r="M736">
        <f>MONTH(Table4[[#This Row],[date/timestamp]])</f>
        <v>6</v>
      </c>
      <c r="N736" t="str">
        <f>TEXT(Table4[[#This Row],[date/timestamp]], "MMMM")</f>
        <v>June</v>
      </c>
      <c r="O736" t="str">
        <f t="shared" si="59"/>
        <v>Q2</v>
      </c>
    </row>
    <row r="737" spans="1:15" x14ac:dyDescent="0.35">
      <c r="A737" t="s">
        <v>2944</v>
      </c>
      <c r="B737" s="5" t="s">
        <v>6441</v>
      </c>
      <c r="C737" s="5">
        <v>5</v>
      </c>
      <c r="D737" s="9">
        <v>45824.540983796294</v>
      </c>
      <c r="E737" s="6" t="s">
        <v>2160</v>
      </c>
      <c r="F737" t="s">
        <v>2945</v>
      </c>
      <c r="G737" t="str">
        <f t="shared" si="55"/>
        <v>Complete</v>
      </c>
      <c r="H737" t="str">
        <f t="shared" si="56"/>
        <v>Valid</v>
      </c>
      <c r="I737" t="str">
        <f t="shared" si="57"/>
        <v>High(4-5)</v>
      </c>
      <c r="J737" t="str">
        <f t="shared" si="58"/>
        <v>AGNJR6EM3LODAZ2QOYL63LVPHX4A</v>
      </c>
      <c r="K737" t="str">
        <f>IF(COUNTIF(Data_cleaning!$A:$A, A737)&gt;10, "Power User", IF(COUNTIF(Data_cleaning!$A:$A, A737)&gt;5, "Regular User", IF(COUNTIF(Data_cleaning!$A:$A, A737)&gt;1, "Casual User", "One-Time User")))</f>
        <v>One-Time User</v>
      </c>
      <c r="L737">
        <f>YEAR(Table4[[#This Row],[date/timestamp]])</f>
        <v>2025</v>
      </c>
      <c r="M737">
        <f>MONTH(Table4[[#This Row],[date/timestamp]])</f>
        <v>6</v>
      </c>
      <c r="N737" t="str">
        <f>TEXT(Table4[[#This Row],[date/timestamp]], "MMMM")</f>
        <v>June</v>
      </c>
      <c r="O737" t="str">
        <f t="shared" si="59"/>
        <v>Q2</v>
      </c>
    </row>
    <row r="738" spans="1:15" x14ac:dyDescent="0.35">
      <c r="A738" t="s">
        <v>2948</v>
      </c>
      <c r="B738" s="3" t="s">
        <v>6442</v>
      </c>
      <c r="C738" s="3">
        <v>5</v>
      </c>
      <c r="D738" s="8">
        <v>45824.912604166668</v>
      </c>
      <c r="E738" s="4" t="s">
        <v>2160</v>
      </c>
      <c r="F738" t="s">
        <v>2949</v>
      </c>
      <c r="G738" t="str">
        <f t="shared" si="55"/>
        <v>Complete</v>
      </c>
      <c r="H738" t="str">
        <f t="shared" si="56"/>
        <v>Valid</v>
      </c>
      <c r="I738" t="str">
        <f t="shared" si="57"/>
        <v>High(4-5)</v>
      </c>
      <c r="J738" t="str">
        <f t="shared" si="58"/>
        <v>AEX2FT3N5ZGALUSDXACBXUZFCOPQ</v>
      </c>
      <c r="K738" t="str">
        <f>IF(COUNTIF(Data_cleaning!$A:$A, A738)&gt;10, "Power User", IF(COUNTIF(Data_cleaning!$A:$A, A738)&gt;5, "Regular User", IF(COUNTIF(Data_cleaning!$A:$A, A738)&gt;1, "Casual User", "One-Time User")))</f>
        <v>One-Time User</v>
      </c>
      <c r="L738">
        <f>YEAR(Table4[[#This Row],[date/timestamp]])</f>
        <v>2025</v>
      </c>
      <c r="M738">
        <f>MONTH(Table4[[#This Row],[date/timestamp]])</f>
        <v>6</v>
      </c>
      <c r="N738" t="str">
        <f>TEXT(Table4[[#This Row],[date/timestamp]], "MMMM")</f>
        <v>June</v>
      </c>
      <c r="O738" t="str">
        <f t="shared" si="59"/>
        <v>Q2</v>
      </c>
    </row>
    <row r="739" spans="1:15" x14ac:dyDescent="0.35">
      <c r="A739" t="s">
        <v>2952</v>
      </c>
      <c r="B739" s="5" t="s">
        <v>6443</v>
      </c>
      <c r="C739" s="5">
        <v>5</v>
      </c>
      <c r="D739" s="9">
        <v>45824.951990740738</v>
      </c>
      <c r="E739" s="6" t="s">
        <v>2160</v>
      </c>
      <c r="F739" t="s">
        <v>2083</v>
      </c>
      <c r="G739" t="str">
        <f t="shared" si="55"/>
        <v>Complete</v>
      </c>
      <c r="H739" t="str">
        <f t="shared" si="56"/>
        <v>Valid</v>
      </c>
      <c r="I739" t="str">
        <f t="shared" si="57"/>
        <v>High(4-5)</v>
      </c>
      <c r="J739" t="str">
        <f t="shared" si="58"/>
        <v>AEWH6WLKZXVNWHUX4FAJMX3KRVYQ</v>
      </c>
      <c r="K739" t="str">
        <f>IF(COUNTIF(Data_cleaning!$A:$A, A739)&gt;10, "Power User", IF(COUNTIF(Data_cleaning!$A:$A, A739)&gt;5, "Regular User", IF(COUNTIF(Data_cleaning!$A:$A, A739)&gt;1, "Casual User", "One-Time User")))</f>
        <v>One-Time User</v>
      </c>
      <c r="L739">
        <f>YEAR(Table4[[#This Row],[date/timestamp]])</f>
        <v>2025</v>
      </c>
      <c r="M739">
        <f>MONTH(Table4[[#This Row],[date/timestamp]])</f>
        <v>6</v>
      </c>
      <c r="N739" t="str">
        <f>TEXT(Table4[[#This Row],[date/timestamp]], "MMMM")</f>
        <v>June</v>
      </c>
      <c r="O739" t="str">
        <f t="shared" si="59"/>
        <v>Q2</v>
      </c>
    </row>
    <row r="740" spans="1:15" x14ac:dyDescent="0.35">
      <c r="A740" t="s">
        <v>2955</v>
      </c>
      <c r="B740" s="3" t="s">
        <v>6444</v>
      </c>
      <c r="C740" s="3">
        <v>5</v>
      </c>
      <c r="D740" s="8">
        <v>45825.262152777781</v>
      </c>
      <c r="E740" s="4" t="s">
        <v>2160</v>
      </c>
      <c r="F740" t="s">
        <v>2956</v>
      </c>
      <c r="G740" t="str">
        <f t="shared" si="55"/>
        <v>Complete</v>
      </c>
      <c r="H740" t="str">
        <f t="shared" si="56"/>
        <v>Valid</v>
      </c>
      <c r="I740" t="str">
        <f t="shared" si="57"/>
        <v>High(4-5)</v>
      </c>
      <c r="J740" t="str">
        <f t="shared" si="58"/>
        <v>AGDJ5D7OGCJOJAZI7W5BBOZJFVWA</v>
      </c>
      <c r="K740" t="str">
        <f>IF(COUNTIF(Data_cleaning!$A:$A, A740)&gt;10, "Power User", IF(COUNTIF(Data_cleaning!$A:$A, A740)&gt;5, "Regular User", IF(COUNTIF(Data_cleaning!$A:$A, A740)&gt;1, "Casual User", "One-Time User")))</f>
        <v>One-Time User</v>
      </c>
      <c r="L740">
        <f>YEAR(Table4[[#This Row],[date/timestamp]])</f>
        <v>2025</v>
      </c>
      <c r="M740">
        <f>MONTH(Table4[[#This Row],[date/timestamp]])</f>
        <v>6</v>
      </c>
      <c r="N740" t="str">
        <f>TEXT(Table4[[#This Row],[date/timestamp]], "MMMM")</f>
        <v>June</v>
      </c>
      <c r="O740" t="str">
        <f t="shared" si="59"/>
        <v>Q2</v>
      </c>
    </row>
    <row r="741" spans="1:15" x14ac:dyDescent="0.35">
      <c r="A741" t="s">
        <v>2959</v>
      </c>
      <c r="B741" s="5" t="s">
        <v>6445</v>
      </c>
      <c r="C741" s="5">
        <v>4</v>
      </c>
      <c r="D741" s="9">
        <v>45825.403668981482</v>
      </c>
      <c r="E741" s="6" t="s">
        <v>2160</v>
      </c>
      <c r="F741" t="s">
        <v>2960</v>
      </c>
      <c r="G741" t="str">
        <f t="shared" si="55"/>
        <v>Complete</v>
      </c>
      <c r="H741" t="str">
        <f t="shared" si="56"/>
        <v>Valid</v>
      </c>
      <c r="I741" t="str">
        <f t="shared" si="57"/>
        <v>High(4-5)</v>
      </c>
      <c r="J741" t="str">
        <f t="shared" si="58"/>
        <v>AGFACYTZPPR7WDVK5EFCJQRFWJFA</v>
      </c>
      <c r="K741" t="str">
        <f>IF(COUNTIF(Data_cleaning!$A:$A, A741)&gt;10, "Power User", IF(COUNTIF(Data_cleaning!$A:$A, A741)&gt;5, "Regular User", IF(COUNTIF(Data_cleaning!$A:$A, A741)&gt;1, "Casual User", "One-Time User")))</f>
        <v>One-Time User</v>
      </c>
      <c r="L741">
        <f>YEAR(Table4[[#This Row],[date/timestamp]])</f>
        <v>2025</v>
      </c>
      <c r="M741">
        <f>MONTH(Table4[[#This Row],[date/timestamp]])</f>
        <v>6</v>
      </c>
      <c r="N741" t="str">
        <f>TEXT(Table4[[#This Row],[date/timestamp]], "MMMM")</f>
        <v>June</v>
      </c>
      <c r="O741" t="str">
        <f t="shared" si="59"/>
        <v>Q2</v>
      </c>
    </row>
    <row r="742" spans="1:15" x14ac:dyDescent="0.35">
      <c r="A742" t="s">
        <v>2963</v>
      </c>
      <c r="B742" s="3" t="s">
        <v>6446</v>
      </c>
      <c r="C742" s="3">
        <v>4</v>
      </c>
      <c r="D742" s="8">
        <v>45825.499293981484</v>
      </c>
      <c r="E742" s="4" t="s">
        <v>2160</v>
      </c>
      <c r="F742" t="s">
        <v>2964</v>
      </c>
      <c r="G742" t="str">
        <f t="shared" si="55"/>
        <v>Complete</v>
      </c>
      <c r="H742" t="str">
        <f t="shared" si="56"/>
        <v>Valid</v>
      </c>
      <c r="I742" t="str">
        <f t="shared" si="57"/>
        <v>High(4-5)</v>
      </c>
      <c r="J742" t="str">
        <f t="shared" si="58"/>
        <v>AFPXXMES7AI6PGWVD2LZJFGSYRDA</v>
      </c>
      <c r="K742" t="str">
        <f>IF(COUNTIF(Data_cleaning!$A:$A, A742)&gt;10, "Power User", IF(COUNTIF(Data_cleaning!$A:$A, A742)&gt;5, "Regular User", IF(COUNTIF(Data_cleaning!$A:$A, A742)&gt;1, "Casual User", "One-Time User")))</f>
        <v>One-Time User</v>
      </c>
      <c r="L742">
        <f>YEAR(Table4[[#This Row],[date/timestamp]])</f>
        <v>2025</v>
      </c>
      <c r="M742">
        <f>MONTH(Table4[[#This Row],[date/timestamp]])</f>
        <v>6</v>
      </c>
      <c r="N742" t="str">
        <f>TEXT(Table4[[#This Row],[date/timestamp]], "MMMM")</f>
        <v>June</v>
      </c>
      <c r="O742" t="str">
        <f t="shared" si="59"/>
        <v>Q2</v>
      </c>
    </row>
    <row r="743" spans="1:15" x14ac:dyDescent="0.35">
      <c r="A743" t="s">
        <v>2967</v>
      </c>
      <c r="B743" s="5" t="s">
        <v>6447</v>
      </c>
      <c r="C743" s="5">
        <v>5</v>
      </c>
      <c r="D743" s="9">
        <v>45825.78328703704</v>
      </c>
      <c r="E743" s="6" t="s">
        <v>2160</v>
      </c>
      <c r="F743" t="s">
        <v>2968</v>
      </c>
      <c r="G743" t="str">
        <f t="shared" si="55"/>
        <v>Complete</v>
      </c>
      <c r="H743" t="str">
        <f t="shared" si="56"/>
        <v>Valid</v>
      </c>
      <c r="I743" t="str">
        <f t="shared" si="57"/>
        <v>High(4-5)</v>
      </c>
      <c r="J743" t="str">
        <f t="shared" si="58"/>
        <v>AHNAPD3IBBJVB2B3CPYNHWTTPZCA</v>
      </c>
      <c r="K743" t="str">
        <f>IF(COUNTIF(Data_cleaning!$A:$A, A743)&gt;10, "Power User", IF(COUNTIF(Data_cleaning!$A:$A, A743)&gt;5, "Regular User", IF(COUNTIF(Data_cleaning!$A:$A, A743)&gt;1, "Casual User", "One-Time User")))</f>
        <v>One-Time User</v>
      </c>
      <c r="L743">
        <f>YEAR(Table4[[#This Row],[date/timestamp]])</f>
        <v>2025</v>
      </c>
      <c r="M743">
        <f>MONTH(Table4[[#This Row],[date/timestamp]])</f>
        <v>6</v>
      </c>
      <c r="N743" t="str">
        <f>TEXT(Table4[[#This Row],[date/timestamp]], "MMMM")</f>
        <v>June</v>
      </c>
      <c r="O743" t="str">
        <f t="shared" si="59"/>
        <v>Q2</v>
      </c>
    </row>
    <row r="744" spans="1:15" x14ac:dyDescent="0.35">
      <c r="A744" t="s">
        <v>2971</v>
      </c>
      <c r="B744" s="3" t="s">
        <v>6448</v>
      </c>
      <c r="C744" s="3">
        <v>5</v>
      </c>
      <c r="D744" s="8">
        <v>45826.36378472222</v>
      </c>
      <c r="E744" s="4" t="s">
        <v>2160</v>
      </c>
      <c r="F744" t="s">
        <v>2972</v>
      </c>
      <c r="G744" t="str">
        <f t="shared" si="55"/>
        <v>Complete</v>
      </c>
      <c r="H744" t="str">
        <f t="shared" si="56"/>
        <v>Valid</v>
      </c>
      <c r="I744" t="str">
        <f t="shared" si="57"/>
        <v>High(4-5)</v>
      </c>
      <c r="J744" t="str">
        <f t="shared" si="58"/>
        <v>AFZR5DF4Y7TBWZXR3CBLWVFN34YA</v>
      </c>
      <c r="K744" t="str">
        <f>IF(COUNTIF(Data_cleaning!$A:$A, A744)&gt;10, "Power User", IF(COUNTIF(Data_cleaning!$A:$A, A744)&gt;5, "Regular User", IF(COUNTIF(Data_cleaning!$A:$A, A744)&gt;1, "Casual User", "One-Time User")))</f>
        <v>One-Time User</v>
      </c>
      <c r="L744">
        <f>YEAR(Table4[[#This Row],[date/timestamp]])</f>
        <v>2025</v>
      </c>
      <c r="M744">
        <f>MONTH(Table4[[#This Row],[date/timestamp]])</f>
        <v>6</v>
      </c>
      <c r="N744" t="str">
        <f>TEXT(Table4[[#This Row],[date/timestamp]], "MMMM")</f>
        <v>June</v>
      </c>
      <c r="O744" t="str">
        <f t="shared" si="59"/>
        <v>Q2</v>
      </c>
    </row>
    <row r="745" spans="1:15" x14ac:dyDescent="0.35">
      <c r="A745" t="s">
        <v>2975</v>
      </c>
      <c r="B745" s="5" t="s">
        <v>6449</v>
      </c>
      <c r="C745" s="5">
        <v>5</v>
      </c>
      <c r="D745" s="9">
        <v>45826.537800925929</v>
      </c>
      <c r="E745" s="6" t="s">
        <v>210</v>
      </c>
      <c r="F745" t="s">
        <v>2976</v>
      </c>
      <c r="G745" t="str">
        <f t="shared" si="55"/>
        <v>Complete</v>
      </c>
      <c r="H745" t="str">
        <f t="shared" si="56"/>
        <v>Valid</v>
      </c>
      <c r="I745" t="str">
        <f t="shared" si="57"/>
        <v>High(4-5)</v>
      </c>
      <c r="J745" t="str">
        <f t="shared" si="58"/>
        <v>AHAARTOQZT7R7BXOKN63ZSJRAHEA</v>
      </c>
      <c r="K745" t="str">
        <f>IF(COUNTIF(Data_cleaning!$A:$A, A745)&gt;10, "Power User", IF(COUNTIF(Data_cleaning!$A:$A, A745)&gt;5, "Regular User", IF(COUNTIF(Data_cleaning!$A:$A, A745)&gt;1, "Casual User", "One-Time User")))</f>
        <v>One-Time User</v>
      </c>
      <c r="L745">
        <f>YEAR(Table4[[#This Row],[date/timestamp]])</f>
        <v>2025</v>
      </c>
      <c r="M745">
        <f>MONTH(Table4[[#This Row],[date/timestamp]])</f>
        <v>6</v>
      </c>
      <c r="N745" t="str">
        <f>TEXT(Table4[[#This Row],[date/timestamp]], "MMMM")</f>
        <v>June</v>
      </c>
      <c r="O745" t="str">
        <f t="shared" si="59"/>
        <v>Q2</v>
      </c>
    </row>
    <row r="746" spans="1:15" x14ac:dyDescent="0.35">
      <c r="A746" t="s">
        <v>2979</v>
      </c>
      <c r="B746" s="3" t="s">
        <v>6450</v>
      </c>
      <c r="C746" s="3">
        <v>5</v>
      </c>
      <c r="D746" s="8">
        <v>45826.767824074072</v>
      </c>
      <c r="E746" s="4" t="s">
        <v>210</v>
      </c>
      <c r="F746" t="s">
        <v>2980</v>
      </c>
      <c r="G746" t="str">
        <f t="shared" si="55"/>
        <v>Complete</v>
      </c>
      <c r="H746" t="str">
        <f t="shared" si="56"/>
        <v>Valid</v>
      </c>
      <c r="I746" t="str">
        <f t="shared" si="57"/>
        <v>High(4-5)</v>
      </c>
      <c r="J746" t="str">
        <f t="shared" si="58"/>
        <v>AHXHEXZUIRQPYIEC4G4625FRFWZA</v>
      </c>
      <c r="K746" t="str">
        <f>IF(COUNTIF(Data_cleaning!$A:$A, A746)&gt;10, "Power User", IF(COUNTIF(Data_cleaning!$A:$A, A746)&gt;5, "Regular User", IF(COUNTIF(Data_cleaning!$A:$A, A746)&gt;1, "Casual User", "One-Time User")))</f>
        <v>One-Time User</v>
      </c>
      <c r="L746">
        <f>YEAR(Table4[[#This Row],[date/timestamp]])</f>
        <v>2025</v>
      </c>
      <c r="M746">
        <f>MONTH(Table4[[#This Row],[date/timestamp]])</f>
        <v>6</v>
      </c>
      <c r="N746" t="str">
        <f>TEXT(Table4[[#This Row],[date/timestamp]], "MMMM")</f>
        <v>June</v>
      </c>
      <c r="O746" t="str">
        <f t="shared" si="59"/>
        <v>Q2</v>
      </c>
    </row>
    <row r="747" spans="1:15" x14ac:dyDescent="0.35">
      <c r="A747" t="s">
        <v>2983</v>
      </c>
      <c r="B747" s="5" t="s">
        <v>6451</v>
      </c>
      <c r="C747" s="5">
        <v>5</v>
      </c>
      <c r="D747" s="9">
        <v>45826.846076388887</v>
      </c>
      <c r="E747" s="6" t="s">
        <v>210</v>
      </c>
      <c r="F747" t="s">
        <v>2984</v>
      </c>
      <c r="G747" t="str">
        <f t="shared" si="55"/>
        <v>Complete</v>
      </c>
      <c r="H747" t="str">
        <f t="shared" si="56"/>
        <v>Valid</v>
      </c>
      <c r="I747" t="str">
        <f t="shared" si="57"/>
        <v>High(4-5)</v>
      </c>
      <c r="J747" t="str">
        <f t="shared" si="58"/>
        <v>AFPQO2LQFCGU25HB6ICCLEAKJEAQ</v>
      </c>
      <c r="K747" t="str">
        <f>IF(COUNTIF(Data_cleaning!$A:$A, A747)&gt;10, "Power User", IF(COUNTIF(Data_cleaning!$A:$A, A747)&gt;5, "Regular User", IF(COUNTIF(Data_cleaning!$A:$A, A747)&gt;1, "Casual User", "One-Time User")))</f>
        <v>One-Time User</v>
      </c>
      <c r="L747">
        <f>YEAR(Table4[[#This Row],[date/timestamp]])</f>
        <v>2025</v>
      </c>
      <c r="M747">
        <f>MONTH(Table4[[#This Row],[date/timestamp]])</f>
        <v>6</v>
      </c>
      <c r="N747" t="str">
        <f>TEXT(Table4[[#This Row],[date/timestamp]], "MMMM")</f>
        <v>June</v>
      </c>
      <c r="O747" t="str">
        <f t="shared" si="59"/>
        <v>Q2</v>
      </c>
    </row>
    <row r="748" spans="1:15" x14ac:dyDescent="0.35">
      <c r="A748" t="s">
        <v>2986</v>
      </c>
      <c r="B748" s="3" t="s">
        <v>6452</v>
      </c>
      <c r="C748" s="3">
        <v>4</v>
      </c>
      <c r="D748" s="8">
        <v>45827.126423611109</v>
      </c>
      <c r="E748" s="4" t="s">
        <v>210</v>
      </c>
      <c r="F748" t="s">
        <v>1768</v>
      </c>
      <c r="G748" t="str">
        <f t="shared" si="55"/>
        <v>Complete</v>
      </c>
      <c r="H748" t="str">
        <f t="shared" si="56"/>
        <v>Valid</v>
      </c>
      <c r="I748" t="str">
        <f t="shared" si="57"/>
        <v>High(4-5)</v>
      </c>
      <c r="J748" t="str">
        <f t="shared" si="58"/>
        <v>AGVE72Z2JBL7EQBWZ7MJHZXSV5OA</v>
      </c>
      <c r="K748" t="str">
        <f>IF(COUNTIF(Data_cleaning!$A:$A, A748)&gt;10, "Power User", IF(COUNTIF(Data_cleaning!$A:$A, A748)&gt;5, "Regular User", IF(COUNTIF(Data_cleaning!$A:$A, A748)&gt;1, "Casual User", "One-Time User")))</f>
        <v>One-Time User</v>
      </c>
      <c r="L748">
        <f>YEAR(Table4[[#This Row],[date/timestamp]])</f>
        <v>2025</v>
      </c>
      <c r="M748">
        <f>MONTH(Table4[[#This Row],[date/timestamp]])</f>
        <v>6</v>
      </c>
      <c r="N748" t="str">
        <f>TEXT(Table4[[#This Row],[date/timestamp]], "MMMM")</f>
        <v>June</v>
      </c>
      <c r="O748" t="str">
        <f t="shared" si="59"/>
        <v>Q2</v>
      </c>
    </row>
    <row r="749" spans="1:15" x14ac:dyDescent="0.35">
      <c r="A749" t="s">
        <v>2989</v>
      </c>
      <c r="B749" s="5" t="s">
        <v>6453</v>
      </c>
      <c r="C749" s="5">
        <v>5</v>
      </c>
      <c r="D749" s="9">
        <v>45827.16034722222</v>
      </c>
      <c r="E749" s="6" t="s">
        <v>210</v>
      </c>
      <c r="F749" t="s">
        <v>2990</v>
      </c>
      <c r="G749" t="str">
        <f t="shared" si="55"/>
        <v>Complete</v>
      </c>
      <c r="H749" t="str">
        <f t="shared" si="56"/>
        <v>Valid</v>
      </c>
      <c r="I749" t="str">
        <f t="shared" si="57"/>
        <v>High(4-5)</v>
      </c>
      <c r="J749" t="str">
        <f t="shared" si="58"/>
        <v>AHS7S4FBBVMVOMF7XZGPGHNQMTUA</v>
      </c>
      <c r="K749" t="str">
        <f>IF(COUNTIF(Data_cleaning!$A:$A, A749)&gt;10, "Power User", IF(COUNTIF(Data_cleaning!$A:$A, A749)&gt;5, "Regular User", IF(COUNTIF(Data_cleaning!$A:$A, A749)&gt;1, "Casual User", "One-Time User")))</f>
        <v>One-Time User</v>
      </c>
      <c r="L749">
        <f>YEAR(Table4[[#This Row],[date/timestamp]])</f>
        <v>2025</v>
      </c>
      <c r="M749">
        <f>MONTH(Table4[[#This Row],[date/timestamp]])</f>
        <v>6</v>
      </c>
      <c r="N749" t="str">
        <f>TEXT(Table4[[#This Row],[date/timestamp]], "MMMM")</f>
        <v>June</v>
      </c>
      <c r="O749" t="str">
        <f t="shared" si="59"/>
        <v>Q2</v>
      </c>
    </row>
    <row r="750" spans="1:15" x14ac:dyDescent="0.35">
      <c r="A750" t="s">
        <v>2993</v>
      </c>
      <c r="B750" s="3" t="s">
        <v>6454</v>
      </c>
      <c r="C750" s="3">
        <v>5</v>
      </c>
      <c r="D750" s="8">
        <v>45827.26189814815</v>
      </c>
      <c r="E750" s="4" t="s">
        <v>210</v>
      </c>
      <c r="F750" t="s">
        <v>2994</v>
      </c>
      <c r="G750" t="str">
        <f t="shared" si="55"/>
        <v>Complete</v>
      </c>
      <c r="H750" t="str">
        <f t="shared" si="56"/>
        <v>Valid</v>
      </c>
      <c r="I750" t="str">
        <f t="shared" si="57"/>
        <v>High(4-5)</v>
      </c>
      <c r="J750" t="str">
        <f t="shared" si="58"/>
        <v>AGO4UR6IJQDADTQ6ZJNIOUN2B2RA</v>
      </c>
      <c r="K750" t="str">
        <f>IF(COUNTIF(Data_cleaning!$A:$A, A750)&gt;10, "Power User", IF(COUNTIF(Data_cleaning!$A:$A, A750)&gt;5, "Regular User", IF(COUNTIF(Data_cleaning!$A:$A, A750)&gt;1, "Casual User", "One-Time User")))</f>
        <v>One-Time User</v>
      </c>
      <c r="L750">
        <f>YEAR(Table4[[#This Row],[date/timestamp]])</f>
        <v>2025</v>
      </c>
      <c r="M750">
        <f>MONTH(Table4[[#This Row],[date/timestamp]])</f>
        <v>6</v>
      </c>
      <c r="N750" t="str">
        <f>TEXT(Table4[[#This Row],[date/timestamp]], "MMMM")</f>
        <v>June</v>
      </c>
      <c r="O750" t="str">
        <f t="shared" si="59"/>
        <v>Q2</v>
      </c>
    </row>
    <row r="751" spans="1:15" x14ac:dyDescent="0.35">
      <c r="A751" t="s">
        <v>2996</v>
      </c>
      <c r="B751" s="5" t="s">
        <v>6455</v>
      </c>
      <c r="C751" s="5">
        <v>5</v>
      </c>
      <c r="D751" s="9">
        <v>45827.2809375</v>
      </c>
      <c r="E751" s="6" t="s">
        <v>210</v>
      </c>
      <c r="F751" t="s">
        <v>2997</v>
      </c>
      <c r="G751" t="str">
        <f t="shared" si="55"/>
        <v>Complete</v>
      </c>
      <c r="H751" t="str">
        <f t="shared" si="56"/>
        <v>Valid</v>
      </c>
      <c r="I751" t="str">
        <f t="shared" si="57"/>
        <v>High(4-5)</v>
      </c>
      <c r="J751" t="str">
        <f t="shared" si="58"/>
        <v>AG3JBGWTP3OE37JKZOP5GJFBZJMA</v>
      </c>
      <c r="K751" t="str">
        <f>IF(COUNTIF(Data_cleaning!$A:$A, A751)&gt;10, "Power User", IF(COUNTIF(Data_cleaning!$A:$A, A751)&gt;5, "Regular User", IF(COUNTIF(Data_cleaning!$A:$A, A751)&gt;1, "Casual User", "One-Time User")))</f>
        <v>One-Time User</v>
      </c>
      <c r="L751">
        <f>YEAR(Table4[[#This Row],[date/timestamp]])</f>
        <v>2025</v>
      </c>
      <c r="M751">
        <f>MONTH(Table4[[#This Row],[date/timestamp]])</f>
        <v>6</v>
      </c>
      <c r="N751" t="str">
        <f>TEXT(Table4[[#This Row],[date/timestamp]], "MMMM")</f>
        <v>June</v>
      </c>
      <c r="O751" t="str">
        <f t="shared" si="59"/>
        <v>Q2</v>
      </c>
    </row>
    <row r="752" spans="1:15" x14ac:dyDescent="0.35">
      <c r="A752" t="s">
        <v>3000</v>
      </c>
      <c r="B752" s="3" t="s">
        <v>6456</v>
      </c>
      <c r="C752" s="3">
        <v>5</v>
      </c>
      <c r="D752" s="8">
        <v>45827.347939814812</v>
      </c>
      <c r="E752" s="4" t="s">
        <v>210</v>
      </c>
      <c r="F752" t="s">
        <v>3001</v>
      </c>
      <c r="G752" t="str">
        <f t="shared" si="55"/>
        <v>Complete</v>
      </c>
      <c r="H752" t="str">
        <f t="shared" si="56"/>
        <v>Valid</v>
      </c>
      <c r="I752" t="str">
        <f t="shared" si="57"/>
        <v>High(4-5)</v>
      </c>
      <c r="J752" t="str">
        <f t="shared" si="58"/>
        <v>AGF4UPCBPLL2JCWJRDR3I5AJ5SVA</v>
      </c>
      <c r="K752" t="str">
        <f>IF(COUNTIF(Data_cleaning!$A:$A, A752)&gt;10, "Power User", IF(COUNTIF(Data_cleaning!$A:$A, A752)&gt;5, "Regular User", IF(COUNTIF(Data_cleaning!$A:$A, A752)&gt;1, "Casual User", "One-Time User")))</f>
        <v>One-Time User</v>
      </c>
      <c r="L752">
        <f>YEAR(Table4[[#This Row],[date/timestamp]])</f>
        <v>2025</v>
      </c>
      <c r="M752">
        <f>MONTH(Table4[[#This Row],[date/timestamp]])</f>
        <v>6</v>
      </c>
      <c r="N752" t="str">
        <f>TEXT(Table4[[#This Row],[date/timestamp]], "MMMM")</f>
        <v>June</v>
      </c>
      <c r="O752" t="str">
        <f t="shared" si="59"/>
        <v>Q2</v>
      </c>
    </row>
    <row r="753" spans="1:15" x14ac:dyDescent="0.35">
      <c r="A753" t="s">
        <v>3004</v>
      </c>
      <c r="B753" s="5" t="s">
        <v>6457</v>
      </c>
      <c r="C753" s="5">
        <v>5</v>
      </c>
      <c r="D753" s="9">
        <v>45827.478564814817</v>
      </c>
      <c r="E753" s="6" t="s">
        <v>210</v>
      </c>
      <c r="F753" t="s">
        <v>3005</v>
      </c>
      <c r="G753" t="str">
        <f t="shared" si="55"/>
        <v>Complete</v>
      </c>
      <c r="H753" t="str">
        <f t="shared" si="56"/>
        <v>Valid</v>
      </c>
      <c r="I753" t="str">
        <f t="shared" si="57"/>
        <v>High(4-5)</v>
      </c>
      <c r="J753" t="str">
        <f t="shared" si="58"/>
        <v>AE6BNZPEAMF7M4HN25ZNANZCICIQ</v>
      </c>
      <c r="K753" t="str">
        <f>IF(COUNTIF(Data_cleaning!$A:$A, A753)&gt;10, "Power User", IF(COUNTIF(Data_cleaning!$A:$A, A753)&gt;5, "Regular User", IF(COUNTIF(Data_cleaning!$A:$A, A753)&gt;1, "Casual User", "One-Time User")))</f>
        <v>One-Time User</v>
      </c>
      <c r="L753">
        <f>YEAR(Table4[[#This Row],[date/timestamp]])</f>
        <v>2025</v>
      </c>
      <c r="M753">
        <f>MONTH(Table4[[#This Row],[date/timestamp]])</f>
        <v>6</v>
      </c>
      <c r="N753" t="str">
        <f>TEXT(Table4[[#This Row],[date/timestamp]], "MMMM")</f>
        <v>June</v>
      </c>
      <c r="O753" t="str">
        <f t="shared" si="59"/>
        <v>Q2</v>
      </c>
    </row>
    <row r="754" spans="1:15" x14ac:dyDescent="0.35">
      <c r="A754" t="s">
        <v>3008</v>
      </c>
      <c r="B754" s="3" t="s">
        <v>6458</v>
      </c>
      <c r="C754" s="3">
        <v>5</v>
      </c>
      <c r="D754" s="8">
        <v>45828.008680555555</v>
      </c>
      <c r="E754" s="4" t="s">
        <v>210</v>
      </c>
      <c r="F754" t="s">
        <v>3009</v>
      </c>
      <c r="G754" t="str">
        <f t="shared" si="55"/>
        <v>Complete</v>
      </c>
      <c r="H754" t="str">
        <f t="shared" si="56"/>
        <v>Valid</v>
      </c>
      <c r="I754" t="str">
        <f t="shared" si="57"/>
        <v>High(4-5)</v>
      </c>
      <c r="J754" t="str">
        <f t="shared" si="58"/>
        <v>AEEDVBURVUPGG67SBLUAVLDFRPFA</v>
      </c>
      <c r="K754" t="str">
        <f>IF(COUNTIF(Data_cleaning!$A:$A, A754)&gt;10, "Power User", IF(COUNTIF(Data_cleaning!$A:$A, A754)&gt;5, "Regular User", IF(COUNTIF(Data_cleaning!$A:$A, A754)&gt;1, "Casual User", "One-Time User")))</f>
        <v>One-Time User</v>
      </c>
      <c r="L754">
        <f>YEAR(Table4[[#This Row],[date/timestamp]])</f>
        <v>2025</v>
      </c>
      <c r="M754">
        <f>MONTH(Table4[[#This Row],[date/timestamp]])</f>
        <v>6</v>
      </c>
      <c r="N754" t="str">
        <f>TEXT(Table4[[#This Row],[date/timestamp]], "MMMM")</f>
        <v>June</v>
      </c>
      <c r="O754" t="str">
        <f t="shared" si="59"/>
        <v>Q2</v>
      </c>
    </row>
    <row r="755" spans="1:15" x14ac:dyDescent="0.35">
      <c r="A755" t="s">
        <v>3012</v>
      </c>
      <c r="B755" s="5" t="s">
        <v>6459</v>
      </c>
      <c r="C755" s="5">
        <v>5</v>
      </c>
      <c r="D755" s="9">
        <v>45828.141192129631</v>
      </c>
      <c r="E755" s="6" t="s">
        <v>210</v>
      </c>
      <c r="F755" t="s">
        <v>3013</v>
      </c>
      <c r="G755" t="str">
        <f t="shared" si="55"/>
        <v>Complete</v>
      </c>
      <c r="H755" t="str">
        <f t="shared" si="56"/>
        <v>Valid</v>
      </c>
      <c r="I755" t="str">
        <f t="shared" si="57"/>
        <v>High(4-5)</v>
      </c>
      <c r="J755" t="str">
        <f t="shared" si="58"/>
        <v>AFUAYXVWSU5MQL74CKK5RIOLB3QA</v>
      </c>
      <c r="K755" t="str">
        <f>IF(COUNTIF(Data_cleaning!$A:$A, A755)&gt;10, "Power User", IF(COUNTIF(Data_cleaning!$A:$A, A755)&gt;5, "Regular User", IF(COUNTIF(Data_cleaning!$A:$A, A755)&gt;1, "Casual User", "One-Time User")))</f>
        <v>One-Time User</v>
      </c>
      <c r="L755">
        <f>YEAR(Table4[[#This Row],[date/timestamp]])</f>
        <v>2025</v>
      </c>
      <c r="M755">
        <f>MONTH(Table4[[#This Row],[date/timestamp]])</f>
        <v>6</v>
      </c>
      <c r="N755" t="str">
        <f>TEXT(Table4[[#This Row],[date/timestamp]], "MMMM")</f>
        <v>June</v>
      </c>
      <c r="O755" t="str">
        <f t="shared" si="59"/>
        <v>Q2</v>
      </c>
    </row>
    <row r="756" spans="1:15" x14ac:dyDescent="0.35">
      <c r="A756" t="s">
        <v>3015</v>
      </c>
      <c r="B756" s="3" t="s">
        <v>6460</v>
      </c>
      <c r="C756" s="3">
        <v>5</v>
      </c>
      <c r="D756" s="8">
        <v>45828.147407407407</v>
      </c>
      <c r="E756" s="4" t="s">
        <v>210</v>
      </c>
      <c r="F756" t="s">
        <v>3016</v>
      </c>
      <c r="G756" t="str">
        <f t="shared" si="55"/>
        <v>Complete</v>
      </c>
      <c r="H756" t="str">
        <f t="shared" si="56"/>
        <v>Valid</v>
      </c>
      <c r="I756" t="str">
        <f t="shared" si="57"/>
        <v>High(4-5)</v>
      </c>
      <c r="J756" t="str">
        <f t="shared" si="58"/>
        <v>AHC5NYVBBKGUUVRXC52O3NOWEGSQ</v>
      </c>
      <c r="K756" t="str">
        <f>IF(COUNTIF(Data_cleaning!$A:$A, A756)&gt;10, "Power User", IF(COUNTIF(Data_cleaning!$A:$A, A756)&gt;5, "Regular User", IF(COUNTIF(Data_cleaning!$A:$A, A756)&gt;1, "Casual User", "One-Time User")))</f>
        <v>One-Time User</v>
      </c>
      <c r="L756">
        <f>YEAR(Table4[[#This Row],[date/timestamp]])</f>
        <v>2025</v>
      </c>
      <c r="M756">
        <f>MONTH(Table4[[#This Row],[date/timestamp]])</f>
        <v>6</v>
      </c>
      <c r="N756" t="str">
        <f>TEXT(Table4[[#This Row],[date/timestamp]], "MMMM")</f>
        <v>June</v>
      </c>
      <c r="O756" t="str">
        <f t="shared" si="59"/>
        <v>Q2</v>
      </c>
    </row>
    <row r="757" spans="1:15" x14ac:dyDescent="0.35">
      <c r="A757" t="s">
        <v>3018</v>
      </c>
      <c r="B757" s="5" t="s">
        <v>6461</v>
      </c>
      <c r="C757" s="5">
        <v>5</v>
      </c>
      <c r="D757" s="9">
        <v>45828.174004629633</v>
      </c>
      <c r="E757" s="6" t="s">
        <v>210</v>
      </c>
      <c r="F757" t="s">
        <v>2831</v>
      </c>
      <c r="G757" t="str">
        <f t="shared" si="55"/>
        <v>Complete</v>
      </c>
      <c r="H757" t="str">
        <f t="shared" si="56"/>
        <v>Valid</v>
      </c>
      <c r="I757" t="str">
        <f t="shared" si="57"/>
        <v>High(4-5)</v>
      </c>
      <c r="J757" t="str">
        <f t="shared" si="58"/>
        <v>AFZJERKJN75R2TQUBFZI4DUULRAQ</v>
      </c>
      <c r="K757" t="str">
        <f>IF(COUNTIF(Data_cleaning!$A:$A, A757)&gt;10, "Power User", IF(COUNTIF(Data_cleaning!$A:$A, A757)&gt;5, "Regular User", IF(COUNTIF(Data_cleaning!$A:$A, A757)&gt;1, "Casual User", "One-Time User")))</f>
        <v>One-Time User</v>
      </c>
      <c r="L757">
        <f>YEAR(Table4[[#This Row],[date/timestamp]])</f>
        <v>2025</v>
      </c>
      <c r="M757">
        <f>MONTH(Table4[[#This Row],[date/timestamp]])</f>
        <v>6</v>
      </c>
      <c r="N757" t="str">
        <f>TEXT(Table4[[#This Row],[date/timestamp]], "MMMM")</f>
        <v>June</v>
      </c>
      <c r="O757" t="str">
        <f t="shared" si="59"/>
        <v>Q2</v>
      </c>
    </row>
    <row r="758" spans="1:15" x14ac:dyDescent="0.35">
      <c r="A758" t="s">
        <v>3021</v>
      </c>
      <c r="B758" s="3" t="s">
        <v>6462</v>
      </c>
      <c r="C758" s="3">
        <v>5</v>
      </c>
      <c r="D758" s="8">
        <v>45828.55027777778</v>
      </c>
      <c r="E758" s="4" t="s">
        <v>210</v>
      </c>
      <c r="F758" t="s">
        <v>3022</v>
      </c>
      <c r="G758" t="str">
        <f t="shared" si="55"/>
        <v>Complete</v>
      </c>
      <c r="H758" t="str">
        <f t="shared" si="56"/>
        <v>Valid</v>
      </c>
      <c r="I758" t="str">
        <f t="shared" si="57"/>
        <v>High(4-5)</v>
      </c>
      <c r="J758" t="str">
        <f t="shared" si="58"/>
        <v>AHJHTNDDNYZVQTEK4CYIQPBQ2Q5A</v>
      </c>
      <c r="K758" t="str">
        <f>IF(COUNTIF(Data_cleaning!$A:$A, A758)&gt;10, "Power User", IF(COUNTIF(Data_cleaning!$A:$A, A758)&gt;5, "Regular User", IF(COUNTIF(Data_cleaning!$A:$A, A758)&gt;1, "Casual User", "One-Time User")))</f>
        <v>One-Time User</v>
      </c>
      <c r="L758">
        <f>YEAR(Table4[[#This Row],[date/timestamp]])</f>
        <v>2025</v>
      </c>
      <c r="M758">
        <f>MONTH(Table4[[#This Row],[date/timestamp]])</f>
        <v>6</v>
      </c>
      <c r="N758" t="str">
        <f>TEXT(Table4[[#This Row],[date/timestamp]], "MMMM")</f>
        <v>June</v>
      </c>
      <c r="O758" t="str">
        <f t="shared" si="59"/>
        <v>Q2</v>
      </c>
    </row>
    <row r="759" spans="1:15" x14ac:dyDescent="0.35">
      <c r="A759" t="s">
        <v>3025</v>
      </c>
      <c r="B759" s="5" t="s">
        <v>6463</v>
      </c>
      <c r="C759" s="5">
        <v>5</v>
      </c>
      <c r="D759" s="9">
        <v>45828.829571759263</v>
      </c>
      <c r="E759" s="6" t="s">
        <v>210</v>
      </c>
      <c r="F759" t="s">
        <v>3026</v>
      </c>
      <c r="G759" t="str">
        <f t="shared" si="55"/>
        <v>Complete</v>
      </c>
      <c r="H759" t="str">
        <f t="shared" si="56"/>
        <v>Valid</v>
      </c>
      <c r="I759" t="str">
        <f t="shared" si="57"/>
        <v>High(4-5)</v>
      </c>
      <c r="J759" t="str">
        <f t="shared" si="58"/>
        <v>AGI553X2ILXTADWGIRT65DLV2GWA</v>
      </c>
      <c r="K759" t="str">
        <f>IF(COUNTIF(Data_cleaning!$A:$A, A759)&gt;10, "Power User", IF(COUNTIF(Data_cleaning!$A:$A, A759)&gt;5, "Regular User", IF(COUNTIF(Data_cleaning!$A:$A, A759)&gt;1, "Casual User", "One-Time User")))</f>
        <v>One-Time User</v>
      </c>
      <c r="L759">
        <f>YEAR(Table4[[#This Row],[date/timestamp]])</f>
        <v>2025</v>
      </c>
      <c r="M759">
        <f>MONTH(Table4[[#This Row],[date/timestamp]])</f>
        <v>6</v>
      </c>
      <c r="N759" t="str">
        <f>TEXT(Table4[[#This Row],[date/timestamp]], "MMMM")</f>
        <v>June</v>
      </c>
      <c r="O759" t="str">
        <f t="shared" si="59"/>
        <v>Q2</v>
      </c>
    </row>
    <row r="760" spans="1:15" x14ac:dyDescent="0.35">
      <c r="A760" t="s">
        <v>3029</v>
      </c>
      <c r="B760" s="3" t="s">
        <v>6464</v>
      </c>
      <c r="C760" s="3">
        <v>5</v>
      </c>
      <c r="D760" s="8">
        <v>45828.99796296296</v>
      </c>
      <c r="E760" s="4" t="s">
        <v>210</v>
      </c>
      <c r="F760" t="s">
        <v>3030</v>
      </c>
      <c r="G760" t="str">
        <f t="shared" si="55"/>
        <v>Complete</v>
      </c>
      <c r="H760" t="str">
        <f t="shared" si="56"/>
        <v>Valid</v>
      </c>
      <c r="I760" t="str">
        <f t="shared" si="57"/>
        <v>High(4-5)</v>
      </c>
      <c r="J760" t="str">
        <f t="shared" si="58"/>
        <v>AEWYOE2QJ4YB2BGCQGB7NGABUP2Q</v>
      </c>
      <c r="K760" t="str">
        <f>IF(COUNTIF(Data_cleaning!$A:$A, A760)&gt;10, "Power User", IF(COUNTIF(Data_cleaning!$A:$A, A760)&gt;5, "Regular User", IF(COUNTIF(Data_cleaning!$A:$A, A760)&gt;1, "Casual User", "One-Time User")))</f>
        <v>One-Time User</v>
      </c>
      <c r="L760">
        <f>YEAR(Table4[[#This Row],[date/timestamp]])</f>
        <v>2025</v>
      </c>
      <c r="M760">
        <f>MONTH(Table4[[#This Row],[date/timestamp]])</f>
        <v>6</v>
      </c>
      <c r="N760" t="str">
        <f>TEXT(Table4[[#This Row],[date/timestamp]], "MMMM")</f>
        <v>June</v>
      </c>
      <c r="O760" t="str">
        <f t="shared" si="59"/>
        <v>Q2</v>
      </c>
    </row>
    <row r="761" spans="1:15" x14ac:dyDescent="0.35">
      <c r="A761" t="s">
        <v>3033</v>
      </c>
      <c r="B761" s="5" t="s">
        <v>6465</v>
      </c>
      <c r="C761" s="5">
        <v>5</v>
      </c>
      <c r="D761" s="9">
        <v>45829.061111111114</v>
      </c>
      <c r="E761" s="6" t="s">
        <v>210</v>
      </c>
      <c r="F761" t="s">
        <v>3034</v>
      </c>
      <c r="G761" t="str">
        <f t="shared" si="55"/>
        <v>Complete</v>
      </c>
      <c r="H761" t="str">
        <f t="shared" si="56"/>
        <v>Valid</v>
      </c>
      <c r="I761" t="str">
        <f t="shared" si="57"/>
        <v>High(4-5)</v>
      </c>
      <c r="J761" t="str">
        <f t="shared" si="58"/>
        <v>AF4GDZZWOPUBMURJZFWRXXMOPKXQ</v>
      </c>
      <c r="K761" t="str">
        <f>IF(COUNTIF(Data_cleaning!$A:$A, A761)&gt;10, "Power User", IF(COUNTIF(Data_cleaning!$A:$A, A761)&gt;5, "Regular User", IF(COUNTIF(Data_cleaning!$A:$A, A761)&gt;1, "Casual User", "One-Time User")))</f>
        <v>One-Time User</v>
      </c>
      <c r="L761">
        <f>YEAR(Table4[[#This Row],[date/timestamp]])</f>
        <v>2025</v>
      </c>
      <c r="M761">
        <f>MONTH(Table4[[#This Row],[date/timestamp]])</f>
        <v>6</v>
      </c>
      <c r="N761" t="str">
        <f>TEXT(Table4[[#This Row],[date/timestamp]], "MMMM")</f>
        <v>June</v>
      </c>
      <c r="O761" t="str">
        <f t="shared" si="59"/>
        <v>Q2</v>
      </c>
    </row>
    <row r="762" spans="1:15" x14ac:dyDescent="0.35">
      <c r="A762" t="s">
        <v>3037</v>
      </c>
      <c r="B762" s="3" t="s">
        <v>6466</v>
      </c>
      <c r="C762" s="3">
        <v>5</v>
      </c>
      <c r="D762" s="8">
        <v>45829.198738425926</v>
      </c>
      <c r="E762" s="4" t="s">
        <v>210</v>
      </c>
      <c r="F762" t="s">
        <v>3038</v>
      </c>
      <c r="G762" t="str">
        <f t="shared" si="55"/>
        <v>Complete</v>
      </c>
      <c r="H762" t="str">
        <f t="shared" si="56"/>
        <v>Valid</v>
      </c>
      <c r="I762" t="str">
        <f t="shared" si="57"/>
        <v>High(4-5)</v>
      </c>
      <c r="J762" t="str">
        <f t="shared" si="58"/>
        <v>AH4D5PWFKABG5VE6COTEKBENDQCA</v>
      </c>
      <c r="K762" t="str">
        <f>IF(COUNTIF(Data_cleaning!$A:$A, A762)&gt;10, "Power User", IF(COUNTIF(Data_cleaning!$A:$A, A762)&gt;5, "Regular User", IF(COUNTIF(Data_cleaning!$A:$A, A762)&gt;1, "Casual User", "One-Time User")))</f>
        <v>One-Time User</v>
      </c>
      <c r="L762">
        <f>YEAR(Table4[[#This Row],[date/timestamp]])</f>
        <v>2025</v>
      </c>
      <c r="M762">
        <f>MONTH(Table4[[#This Row],[date/timestamp]])</f>
        <v>6</v>
      </c>
      <c r="N762" t="str">
        <f>TEXT(Table4[[#This Row],[date/timestamp]], "MMMM")</f>
        <v>June</v>
      </c>
      <c r="O762" t="str">
        <f t="shared" si="59"/>
        <v>Q2</v>
      </c>
    </row>
    <row r="763" spans="1:15" x14ac:dyDescent="0.35">
      <c r="A763" t="s">
        <v>3041</v>
      </c>
      <c r="B763" s="5" t="s">
        <v>6467</v>
      </c>
      <c r="C763" s="5">
        <v>5</v>
      </c>
      <c r="D763" s="9">
        <v>45829.550821759258</v>
      </c>
      <c r="E763" s="6" t="s">
        <v>210</v>
      </c>
      <c r="F763" t="s">
        <v>3042</v>
      </c>
      <c r="G763" t="str">
        <f t="shared" si="55"/>
        <v>Complete</v>
      </c>
      <c r="H763" t="str">
        <f t="shared" si="56"/>
        <v>Valid</v>
      </c>
      <c r="I763" t="str">
        <f t="shared" si="57"/>
        <v>High(4-5)</v>
      </c>
      <c r="J763" t="str">
        <f t="shared" si="58"/>
        <v>AG4LFB627VGJZO3F2AFH6SYA3RJQ</v>
      </c>
      <c r="K763" t="str">
        <f>IF(COUNTIF(Data_cleaning!$A:$A, A763)&gt;10, "Power User", IF(COUNTIF(Data_cleaning!$A:$A, A763)&gt;5, "Regular User", IF(COUNTIF(Data_cleaning!$A:$A, A763)&gt;1, "Casual User", "One-Time User")))</f>
        <v>One-Time User</v>
      </c>
      <c r="L763">
        <f>YEAR(Table4[[#This Row],[date/timestamp]])</f>
        <v>2025</v>
      </c>
      <c r="M763">
        <f>MONTH(Table4[[#This Row],[date/timestamp]])</f>
        <v>6</v>
      </c>
      <c r="N763" t="str">
        <f>TEXT(Table4[[#This Row],[date/timestamp]], "MMMM")</f>
        <v>June</v>
      </c>
      <c r="O763" t="str">
        <f t="shared" si="59"/>
        <v>Q2</v>
      </c>
    </row>
    <row r="764" spans="1:15" x14ac:dyDescent="0.35">
      <c r="A764" t="s">
        <v>3045</v>
      </c>
      <c r="B764" s="3" t="s">
        <v>6468</v>
      </c>
      <c r="C764" s="3">
        <v>5</v>
      </c>
      <c r="D764" s="8">
        <v>45829.572662037041</v>
      </c>
      <c r="E764" s="4" t="s">
        <v>210</v>
      </c>
      <c r="F764" t="s">
        <v>3046</v>
      </c>
      <c r="G764" t="str">
        <f t="shared" si="55"/>
        <v>Complete</v>
      </c>
      <c r="H764" t="str">
        <f t="shared" si="56"/>
        <v>Valid</v>
      </c>
      <c r="I764" t="str">
        <f t="shared" si="57"/>
        <v>High(4-5)</v>
      </c>
      <c r="J764" t="str">
        <f t="shared" si="58"/>
        <v>AG24OSN2V3STRG2QQ3DFRXJZXXRA</v>
      </c>
      <c r="K764" t="str">
        <f>IF(COUNTIF(Data_cleaning!$A:$A, A764)&gt;10, "Power User", IF(COUNTIF(Data_cleaning!$A:$A, A764)&gt;5, "Regular User", IF(COUNTIF(Data_cleaning!$A:$A, A764)&gt;1, "Casual User", "One-Time User")))</f>
        <v>One-Time User</v>
      </c>
      <c r="L764">
        <f>YEAR(Table4[[#This Row],[date/timestamp]])</f>
        <v>2025</v>
      </c>
      <c r="M764">
        <f>MONTH(Table4[[#This Row],[date/timestamp]])</f>
        <v>6</v>
      </c>
      <c r="N764" t="str">
        <f>TEXT(Table4[[#This Row],[date/timestamp]], "MMMM")</f>
        <v>June</v>
      </c>
      <c r="O764" t="str">
        <f t="shared" si="59"/>
        <v>Q2</v>
      </c>
    </row>
    <row r="765" spans="1:15" x14ac:dyDescent="0.35">
      <c r="A765" t="s">
        <v>3048</v>
      </c>
      <c r="B765" s="5" t="s">
        <v>6469</v>
      </c>
      <c r="C765" s="5">
        <v>5</v>
      </c>
      <c r="D765" s="9">
        <v>45829.591886574075</v>
      </c>
      <c r="E765" s="6" t="s">
        <v>210</v>
      </c>
      <c r="F765" t="s">
        <v>3049</v>
      </c>
      <c r="G765" t="str">
        <f t="shared" si="55"/>
        <v>Complete</v>
      </c>
      <c r="H765" t="str">
        <f t="shared" si="56"/>
        <v>Valid</v>
      </c>
      <c r="I765" t="str">
        <f t="shared" si="57"/>
        <v>High(4-5)</v>
      </c>
      <c r="J765" t="str">
        <f t="shared" si="58"/>
        <v>AE4N7RILVTKKH3KRC5764UTTHO6Q</v>
      </c>
      <c r="K765" t="str">
        <f>IF(COUNTIF(Data_cleaning!$A:$A, A765)&gt;10, "Power User", IF(COUNTIF(Data_cleaning!$A:$A, A765)&gt;5, "Regular User", IF(COUNTIF(Data_cleaning!$A:$A, A765)&gt;1, "Casual User", "One-Time User")))</f>
        <v>One-Time User</v>
      </c>
      <c r="L765">
        <f>YEAR(Table4[[#This Row],[date/timestamp]])</f>
        <v>2025</v>
      </c>
      <c r="M765">
        <f>MONTH(Table4[[#This Row],[date/timestamp]])</f>
        <v>6</v>
      </c>
      <c r="N765" t="str">
        <f>TEXT(Table4[[#This Row],[date/timestamp]], "MMMM")</f>
        <v>June</v>
      </c>
      <c r="O765" t="str">
        <f t="shared" si="59"/>
        <v>Q2</v>
      </c>
    </row>
    <row r="766" spans="1:15" x14ac:dyDescent="0.35">
      <c r="A766" t="s">
        <v>3052</v>
      </c>
      <c r="B766" s="3" t="s">
        <v>6470</v>
      </c>
      <c r="C766" s="3">
        <v>5</v>
      </c>
      <c r="D766" s="8">
        <v>45829.671678240738</v>
      </c>
      <c r="E766" s="4" t="s">
        <v>210</v>
      </c>
      <c r="F766" t="s">
        <v>3053</v>
      </c>
      <c r="G766" t="str">
        <f t="shared" si="55"/>
        <v>Complete</v>
      </c>
      <c r="H766" t="str">
        <f t="shared" si="56"/>
        <v>Valid</v>
      </c>
      <c r="I766" t="str">
        <f t="shared" si="57"/>
        <v>High(4-5)</v>
      </c>
      <c r="J766" t="str">
        <f t="shared" si="58"/>
        <v>AFTOI43NX2YRQSW6EYPWLWQP2LXA</v>
      </c>
      <c r="K766" t="str">
        <f>IF(COUNTIF(Data_cleaning!$A:$A, A766)&gt;10, "Power User", IF(COUNTIF(Data_cleaning!$A:$A, A766)&gt;5, "Regular User", IF(COUNTIF(Data_cleaning!$A:$A, A766)&gt;1, "Casual User", "One-Time User")))</f>
        <v>One-Time User</v>
      </c>
      <c r="L766">
        <f>YEAR(Table4[[#This Row],[date/timestamp]])</f>
        <v>2025</v>
      </c>
      <c r="M766">
        <f>MONTH(Table4[[#This Row],[date/timestamp]])</f>
        <v>6</v>
      </c>
      <c r="N766" t="str">
        <f>TEXT(Table4[[#This Row],[date/timestamp]], "MMMM")</f>
        <v>June</v>
      </c>
      <c r="O766" t="str">
        <f t="shared" si="59"/>
        <v>Q2</v>
      </c>
    </row>
    <row r="767" spans="1:15" x14ac:dyDescent="0.35">
      <c r="A767" t="s">
        <v>3056</v>
      </c>
      <c r="B767" s="5" t="s">
        <v>6471</v>
      </c>
      <c r="C767" s="5">
        <v>2</v>
      </c>
      <c r="D767" s="9">
        <v>45829.717824074076</v>
      </c>
      <c r="E767" s="6" t="s">
        <v>210</v>
      </c>
      <c r="F767" t="s">
        <v>3057</v>
      </c>
      <c r="G767" t="str">
        <f t="shared" si="55"/>
        <v>Complete</v>
      </c>
      <c r="H767" t="str">
        <f t="shared" si="56"/>
        <v>Valid</v>
      </c>
      <c r="I767" t="str">
        <f t="shared" si="57"/>
        <v>Low(1-2)</v>
      </c>
      <c r="J767" t="str">
        <f t="shared" si="58"/>
        <v>AEXI22EB5IOZ7W2XNHBRQ4UJEDNQ</v>
      </c>
      <c r="K767" t="str">
        <f>IF(COUNTIF(Data_cleaning!$A:$A, A767)&gt;10, "Power User", IF(COUNTIF(Data_cleaning!$A:$A, A767)&gt;5, "Regular User", IF(COUNTIF(Data_cleaning!$A:$A, A767)&gt;1, "Casual User", "One-Time User")))</f>
        <v>One-Time User</v>
      </c>
      <c r="L767">
        <f>YEAR(Table4[[#This Row],[date/timestamp]])</f>
        <v>2025</v>
      </c>
      <c r="M767">
        <f>MONTH(Table4[[#This Row],[date/timestamp]])</f>
        <v>6</v>
      </c>
      <c r="N767" t="str">
        <f>TEXT(Table4[[#This Row],[date/timestamp]], "MMMM")</f>
        <v>June</v>
      </c>
      <c r="O767" t="str">
        <f t="shared" si="59"/>
        <v>Q2</v>
      </c>
    </row>
    <row r="768" spans="1:15" x14ac:dyDescent="0.35">
      <c r="A768" t="s">
        <v>3060</v>
      </c>
      <c r="B768" s="3" t="s">
        <v>6472</v>
      </c>
      <c r="C768" s="3">
        <v>5</v>
      </c>
      <c r="D768" s="8">
        <v>45829.74486111111</v>
      </c>
      <c r="E768" s="4" t="s">
        <v>210</v>
      </c>
      <c r="F768" t="s">
        <v>3061</v>
      </c>
      <c r="G768" t="str">
        <f t="shared" si="55"/>
        <v>Complete</v>
      </c>
      <c r="H768" t="str">
        <f t="shared" si="56"/>
        <v>Valid</v>
      </c>
      <c r="I768" t="str">
        <f t="shared" si="57"/>
        <v>High(4-5)</v>
      </c>
      <c r="J768" t="str">
        <f t="shared" si="58"/>
        <v>AEICFUZZNQSCDZDX5S75DBJ4U2RA</v>
      </c>
      <c r="K768" t="str">
        <f>IF(COUNTIF(Data_cleaning!$A:$A, A768)&gt;10, "Power User", IF(COUNTIF(Data_cleaning!$A:$A, A768)&gt;5, "Regular User", IF(COUNTIF(Data_cleaning!$A:$A, A768)&gt;1, "Casual User", "One-Time User")))</f>
        <v>One-Time User</v>
      </c>
      <c r="L768">
        <f>YEAR(Table4[[#This Row],[date/timestamp]])</f>
        <v>2025</v>
      </c>
      <c r="M768">
        <f>MONTH(Table4[[#This Row],[date/timestamp]])</f>
        <v>6</v>
      </c>
      <c r="N768" t="str">
        <f>TEXT(Table4[[#This Row],[date/timestamp]], "MMMM")</f>
        <v>June</v>
      </c>
      <c r="O768" t="str">
        <f t="shared" si="59"/>
        <v>Q2</v>
      </c>
    </row>
    <row r="769" spans="1:15" x14ac:dyDescent="0.35">
      <c r="A769" t="s">
        <v>3064</v>
      </c>
      <c r="B769" s="5" t="s">
        <v>6473</v>
      </c>
      <c r="C769" s="5">
        <v>5</v>
      </c>
      <c r="D769" s="9">
        <v>45829.878460648149</v>
      </c>
      <c r="E769" s="6" t="s">
        <v>210</v>
      </c>
      <c r="F769" t="s">
        <v>3065</v>
      </c>
      <c r="G769" t="str">
        <f t="shared" si="55"/>
        <v>Complete</v>
      </c>
      <c r="H769" t="str">
        <f t="shared" si="56"/>
        <v>Valid</v>
      </c>
      <c r="I769" t="str">
        <f t="shared" si="57"/>
        <v>High(4-5)</v>
      </c>
      <c r="J769" t="str">
        <f t="shared" si="58"/>
        <v>AGEOJUAZX433JXJILAW62IYF4VTQ</v>
      </c>
      <c r="K769" t="str">
        <f>IF(COUNTIF(Data_cleaning!$A:$A, A769)&gt;10, "Power User", IF(COUNTIF(Data_cleaning!$A:$A, A769)&gt;5, "Regular User", IF(COUNTIF(Data_cleaning!$A:$A, A769)&gt;1, "Casual User", "One-Time User")))</f>
        <v>One-Time User</v>
      </c>
      <c r="L769">
        <f>YEAR(Table4[[#This Row],[date/timestamp]])</f>
        <v>2025</v>
      </c>
      <c r="M769">
        <f>MONTH(Table4[[#This Row],[date/timestamp]])</f>
        <v>6</v>
      </c>
      <c r="N769" t="str">
        <f>TEXT(Table4[[#This Row],[date/timestamp]], "MMMM")</f>
        <v>June</v>
      </c>
      <c r="O769" t="str">
        <f t="shared" si="59"/>
        <v>Q2</v>
      </c>
    </row>
    <row r="770" spans="1:15" x14ac:dyDescent="0.35">
      <c r="A770" t="s">
        <v>3068</v>
      </c>
      <c r="B770" s="3" t="s">
        <v>6474</v>
      </c>
      <c r="C770" s="3">
        <v>5</v>
      </c>
      <c r="D770" s="8">
        <v>45829.93577546296</v>
      </c>
      <c r="E770" s="4" t="s">
        <v>210</v>
      </c>
      <c r="F770" t="s">
        <v>3069</v>
      </c>
      <c r="G770" t="str">
        <f t="shared" ref="G770:G833" si="60">IF(AND(A770&lt;&gt;"", B770&lt;&gt;"", C770&lt;&gt;"", D770&lt;&gt;"", E770&lt;&gt;"", F770&lt;&gt;""), "Complete", "Incomplete")</f>
        <v>Complete</v>
      </c>
      <c r="H770" t="str">
        <f t="shared" si="56"/>
        <v>Valid</v>
      </c>
      <c r="I770" t="str">
        <f t="shared" si="57"/>
        <v>High(4-5)</v>
      </c>
      <c r="J770" t="str">
        <f t="shared" si="58"/>
        <v>AGDWMO73NFOGG6MJNP76USUOVJIA</v>
      </c>
      <c r="K770" t="str">
        <f>IF(COUNTIF(Data_cleaning!$A:$A, A770)&gt;10, "Power User", IF(COUNTIF(Data_cleaning!$A:$A, A770)&gt;5, "Regular User", IF(COUNTIF(Data_cleaning!$A:$A, A770)&gt;1, "Casual User", "One-Time User")))</f>
        <v>One-Time User</v>
      </c>
      <c r="L770">
        <f>YEAR(Table4[[#This Row],[date/timestamp]])</f>
        <v>2025</v>
      </c>
      <c r="M770">
        <f>MONTH(Table4[[#This Row],[date/timestamp]])</f>
        <v>6</v>
      </c>
      <c r="N770" t="str">
        <f>TEXT(Table4[[#This Row],[date/timestamp]], "MMMM")</f>
        <v>June</v>
      </c>
      <c r="O770" t="str">
        <f t="shared" si="59"/>
        <v>Q2</v>
      </c>
    </row>
    <row r="771" spans="1:15" x14ac:dyDescent="0.35">
      <c r="A771" t="s">
        <v>3072</v>
      </c>
      <c r="B771" s="5" t="s">
        <v>6475</v>
      </c>
      <c r="C771" s="5">
        <v>5</v>
      </c>
      <c r="D771" s="9">
        <v>45830.094907407409</v>
      </c>
      <c r="E771" s="6" t="s">
        <v>210</v>
      </c>
      <c r="F771" t="s">
        <v>3069</v>
      </c>
      <c r="G771" t="str">
        <f t="shared" si="60"/>
        <v>Complete</v>
      </c>
      <c r="H771" t="str">
        <f t="shared" ref="H771:H834" si="61">IF(AND(C771&gt;=1, C771&lt;=5), "Valid", "Invalid")</f>
        <v>Valid</v>
      </c>
      <c r="I771" t="str">
        <f t="shared" ref="I771:I834" si="62">IF(C771&gt;=4, "High(4-5)", IF(C771&gt;=3, "Medium(3)", "Low(1-2)"))</f>
        <v>High(4-5)</v>
      </c>
      <c r="J771" t="str">
        <f t="shared" ref="J771:J834" si="63">TRIM(UPPER(A771))</f>
        <v>AGEYEVLEBLEDPSO3SSYMEQXCDVYA</v>
      </c>
      <c r="K771" t="str">
        <f>IF(COUNTIF(Data_cleaning!$A:$A, A771)&gt;10, "Power User", IF(COUNTIF(Data_cleaning!$A:$A, A771)&gt;5, "Regular User", IF(COUNTIF(Data_cleaning!$A:$A, A771)&gt;1, "Casual User", "One-Time User")))</f>
        <v>One-Time User</v>
      </c>
      <c r="L771">
        <f>YEAR(Table4[[#This Row],[date/timestamp]])</f>
        <v>2025</v>
      </c>
      <c r="M771">
        <f>MONTH(Table4[[#This Row],[date/timestamp]])</f>
        <v>6</v>
      </c>
      <c r="N771" t="str">
        <f>TEXT(Table4[[#This Row],[date/timestamp]], "MMMM")</f>
        <v>June</v>
      </c>
      <c r="O771" t="str">
        <f t="shared" ref="O771:O834" si="64">"Q"&amp;INT((MONTH(D771)-1)/3)+1</f>
        <v>Q2</v>
      </c>
    </row>
    <row r="772" spans="1:15" x14ac:dyDescent="0.35">
      <c r="A772" t="s">
        <v>3075</v>
      </c>
      <c r="B772" s="3" t="s">
        <v>6476</v>
      </c>
      <c r="C772" s="3">
        <v>5</v>
      </c>
      <c r="D772" s="8">
        <v>45830.307650462964</v>
      </c>
      <c r="E772" s="4" t="s">
        <v>210</v>
      </c>
      <c r="F772" t="s">
        <v>3069</v>
      </c>
      <c r="G772" t="str">
        <f t="shared" si="60"/>
        <v>Complete</v>
      </c>
      <c r="H772" t="str">
        <f t="shared" si="61"/>
        <v>Valid</v>
      </c>
      <c r="I772" t="str">
        <f t="shared" si="62"/>
        <v>High(4-5)</v>
      </c>
      <c r="J772" t="str">
        <f t="shared" si="63"/>
        <v>AFLVKRGRKGYMS6ZQKLZ5OCLTMG6A</v>
      </c>
      <c r="K772" t="str">
        <f>IF(COUNTIF(Data_cleaning!$A:$A, A772)&gt;10, "Power User", IF(COUNTIF(Data_cleaning!$A:$A, A772)&gt;5, "Regular User", IF(COUNTIF(Data_cleaning!$A:$A, A772)&gt;1, "Casual User", "One-Time User")))</f>
        <v>One-Time User</v>
      </c>
      <c r="L772">
        <f>YEAR(Table4[[#This Row],[date/timestamp]])</f>
        <v>2025</v>
      </c>
      <c r="M772">
        <f>MONTH(Table4[[#This Row],[date/timestamp]])</f>
        <v>6</v>
      </c>
      <c r="N772" t="str">
        <f>TEXT(Table4[[#This Row],[date/timestamp]], "MMMM")</f>
        <v>June</v>
      </c>
      <c r="O772" t="str">
        <f t="shared" si="64"/>
        <v>Q2</v>
      </c>
    </row>
    <row r="773" spans="1:15" x14ac:dyDescent="0.35">
      <c r="A773" t="s">
        <v>3078</v>
      </c>
      <c r="B773" s="5" t="s">
        <v>6477</v>
      </c>
      <c r="C773" s="5">
        <v>5</v>
      </c>
      <c r="D773" s="9">
        <v>45831.175659722219</v>
      </c>
      <c r="E773" s="6" t="s">
        <v>210</v>
      </c>
      <c r="F773" t="s">
        <v>3079</v>
      </c>
      <c r="G773" t="str">
        <f t="shared" si="60"/>
        <v>Complete</v>
      </c>
      <c r="H773" t="str">
        <f t="shared" si="61"/>
        <v>Valid</v>
      </c>
      <c r="I773" t="str">
        <f t="shared" si="62"/>
        <v>High(4-5)</v>
      </c>
      <c r="J773" t="str">
        <f t="shared" si="63"/>
        <v>AHTUI5KL2ZRDVUX4TPBEQJDRAFUA</v>
      </c>
      <c r="K773" t="str">
        <f>IF(COUNTIF(Data_cleaning!$A:$A, A773)&gt;10, "Power User", IF(COUNTIF(Data_cleaning!$A:$A, A773)&gt;5, "Regular User", IF(COUNTIF(Data_cleaning!$A:$A, A773)&gt;1, "Casual User", "One-Time User")))</f>
        <v>One-Time User</v>
      </c>
      <c r="L773">
        <f>YEAR(Table4[[#This Row],[date/timestamp]])</f>
        <v>2025</v>
      </c>
      <c r="M773">
        <f>MONTH(Table4[[#This Row],[date/timestamp]])</f>
        <v>6</v>
      </c>
      <c r="N773" t="str">
        <f>TEXT(Table4[[#This Row],[date/timestamp]], "MMMM")</f>
        <v>June</v>
      </c>
      <c r="O773" t="str">
        <f t="shared" si="64"/>
        <v>Q2</v>
      </c>
    </row>
    <row r="774" spans="1:15" x14ac:dyDescent="0.35">
      <c r="A774" t="s">
        <v>3082</v>
      </c>
      <c r="B774" s="3" t="s">
        <v>6478</v>
      </c>
      <c r="C774" s="3">
        <v>5</v>
      </c>
      <c r="D774" s="8">
        <v>45831.421805555554</v>
      </c>
      <c r="E774" s="4" t="s">
        <v>210</v>
      </c>
      <c r="F774" t="s">
        <v>3083</v>
      </c>
      <c r="G774" t="str">
        <f t="shared" si="60"/>
        <v>Complete</v>
      </c>
      <c r="H774" t="str">
        <f t="shared" si="61"/>
        <v>Valid</v>
      </c>
      <c r="I774" t="str">
        <f t="shared" si="62"/>
        <v>High(4-5)</v>
      </c>
      <c r="J774" t="str">
        <f t="shared" si="63"/>
        <v>AHYSKFFRP2LDNBBNSA2FJAW52KFA</v>
      </c>
      <c r="K774" t="str">
        <f>IF(COUNTIF(Data_cleaning!$A:$A, A774)&gt;10, "Power User", IF(COUNTIF(Data_cleaning!$A:$A, A774)&gt;5, "Regular User", IF(COUNTIF(Data_cleaning!$A:$A, A774)&gt;1, "Casual User", "One-Time User")))</f>
        <v>One-Time User</v>
      </c>
      <c r="L774">
        <f>YEAR(Table4[[#This Row],[date/timestamp]])</f>
        <v>2025</v>
      </c>
      <c r="M774">
        <f>MONTH(Table4[[#This Row],[date/timestamp]])</f>
        <v>6</v>
      </c>
      <c r="N774" t="str">
        <f>TEXT(Table4[[#This Row],[date/timestamp]], "MMMM")</f>
        <v>June</v>
      </c>
      <c r="O774" t="str">
        <f t="shared" si="64"/>
        <v>Q2</v>
      </c>
    </row>
    <row r="775" spans="1:15" x14ac:dyDescent="0.35">
      <c r="A775" t="s">
        <v>3086</v>
      </c>
      <c r="B775" s="5" t="s">
        <v>6479</v>
      </c>
      <c r="C775" s="5">
        <v>5</v>
      </c>
      <c r="D775" s="9">
        <v>45832.053726851853</v>
      </c>
      <c r="E775" s="6" t="s">
        <v>210</v>
      </c>
      <c r="F775" t="s">
        <v>3087</v>
      </c>
      <c r="G775" t="str">
        <f t="shared" si="60"/>
        <v>Complete</v>
      </c>
      <c r="H775" t="str">
        <f t="shared" si="61"/>
        <v>Valid</v>
      </c>
      <c r="I775" t="str">
        <f t="shared" si="62"/>
        <v>High(4-5)</v>
      </c>
      <c r="J775" t="str">
        <f t="shared" si="63"/>
        <v>AHEILFVTGUCVN4LEYBCRF27JWQUA</v>
      </c>
      <c r="K775" t="str">
        <f>IF(COUNTIF(Data_cleaning!$A:$A, A775)&gt;10, "Power User", IF(COUNTIF(Data_cleaning!$A:$A, A775)&gt;5, "Regular User", IF(COUNTIF(Data_cleaning!$A:$A, A775)&gt;1, "Casual User", "One-Time User")))</f>
        <v>One-Time User</v>
      </c>
      <c r="L775">
        <f>YEAR(Table4[[#This Row],[date/timestamp]])</f>
        <v>2025</v>
      </c>
      <c r="M775">
        <f>MONTH(Table4[[#This Row],[date/timestamp]])</f>
        <v>6</v>
      </c>
      <c r="N775" t="str">
        <f>TEXT(Table4[[#This Row],[date/timestamp]], "MMMM")</f>
        <v>June</v>
      </c>
      <c r="O775" t="str">
        <f t="shared" si="64"/>
        <v>Q2</v>
      </c>
    </row>
    <row r="776" spans="1:15" x14ac:dyDescent="0.35">
      <c r="A776" t="s">
        <v>3090</v>
      </c>
      <c r="B776" s="3" t="s">
        <v>6480</v>
      </c>
      <c r="C776" s="3">
        <v>5</v>
      </c>
      <c r="D776" s="8">
        <v>45832.224212962959</v>
      </c>
      <c r="E776" s="4" t="s">
        <v>210</v>
      </c>
      <c r="F776" t="s">
        <v>3091</v>
      </c>
      <c r="G776" t="str">
        <f t="shared" si="60"/>
        <v>Complete</v>
      </c>
      <c r="H776" t="str">
        <f t="shared" si="61"/>
        <v>Valid</v>
      </c>
      <c r="I776" t="str">
        <f t="shared" si="62"/>
        <v>High(4-5)</v>
      </c>
      <c r="J776" t="str">
        <f t="shared" si="63"/>
        <v>AGC2XPHPCHWBJ2HB4CFXFAUFHZNQ</v>
      </c>
      <c r="K776" t="str">
        <f>IF(COUNTIF(Data_cleaning!$A:$A, A776)&gt;10, "Power User", IF(COUNTIF(Data_cleaning!$A:$A, A776)&gt;5, "Regular User", IF(COUNTIF(Data_cleaning!$A:$A, A776)&gt;1, "Casual User", "One-Time User")))</f>
        <v>One-Time User</v>
      </c>
      <c r="L776">
        <f>YEAR(Table4[[#This Row],[date/timestamp]])</f>
        <v>2025</v>
      </c>
      <c r="M776">
        <f>MONTH(Table4[[#This Row],[date/timestamp]])</f>
        <v>6</v>
      </c>
      <c r="N776" t="str">
        <f>TEXT(Table4[[#This Row],[date/timestamp]], "MMMM")</f>
        <v>June</v>
      </c>
      <c r="O776" t="str">
        <f t="shared" si="64"/>
        <v>Q2</v>
      </c>
    </row>
    <row r="777" spans="1:15" x14ac:dyDescent="0.35">
      <c r="A777" t="s">
        <v>3094</v>
      </c>
      <c r="B777" s="5" t="s">
        <v>6481</v>
      </c>
      <c r="C777" s="5">
        <v>5</v>
      </c>
      <c r="D777" s="9">
        <v>45832.45548611111</v>
      </c>
      <c r="E777" s="6" t="s">
        <v>210</v>
      </c>
      <c r="F777" t="s">
        <v>3095</v>
      </c>
      <c r="G777" t="str">
        <f t="shared" si="60"/>
        <v>Complete</v>
      </c>
      <c r="H777" t="str">
        <f t="shared" si="61"/>
        <v>Valid</v>
      </c>
      <c r="I777" t="str">
        <f t="shared" si="62"/>
        <v>High(4-5)</v>
      </c>
      <c r="J777" t="str">
        <f t="shared" si="63"/>
        <v>AGG27O7SHKENGA6O7P3YWL56WEVQ</v>
      </c>
      <c r="K777" t="str">
        <f>IF(COUNTIF(Data_cleaning!$A:$A, A777)&gt;10, "Power User", IF(COUNTIF(Data_cleaning!$A:$A, A777)&gt;5, "Regular User", IF(COUNTIF(Data_cleaning!$A:$A, A777)&gt;1, "Casual User", "One-Time User")))</f>
        <v>One-Time User</v>
      </c>
      <c r="L777">
        <f>YEAR(Table4[[#This Row],[date/timestamp]])</f>
        <v>2025</v>
      </c>
      <c r="M777">
        <f>MONTH(Table4[[#This Row],[date/timestamp]])</f>
        <v>6</v>
      </c>
      <c r="N777" t="str">
        <f>TEXT(Table4[[#This Row],[date/timestamp]], "MMMM")</f>
        <v>June</v>
      </c>
      <c r="O777" t="str">
        <f t="shared" si="64"/>
        <v>Q2</v>
      </c>
    </row>
    <row r="778" spans="1:15" x14ac:dyDescent="0.35">
      <c r="A778" t="s">
        <v>3097</v>
      </c>
      <c r="B778" s="3" t="s">
        <v>6482</v>
      </c>
      <c r="C778" s="3">
        <v>5</v>
      </c>
      <c r="D778" s="8">
        <v>45832.789756944447</v>
      </c>
      <c r="E778" s="4" t="s">
        <v>210</v>
      </c>
      <c r="F778" t="s">
        <v>3098</v>
      </c>
      <c r="G778" t="str">
        <f t="shared" si="60"/>
        <v>Complete</v>
      </c>
      <c r="H778" t="str">
        <f t="shared" si="61"/>
        <v>Valid</v>
      </c>
      <c r="I778" t="str">
        <f t="shared" si="62"/>
        <v>High(4-5)</v>
      </c>
      <c r="J778" t="str">
        <f t="shared" si="63"/>
        <v>AHA4USQDNYNUJ3YQA5UGCWIO6LBQ</v>
      </c>
      <c r="K778" t="str">
        <f>IF(COUNTIF(Data_cleaning!$A:$A, A778)&gt;10, "Power User", IF(COUNTIF(Data_cleaning!$A:$A, A778)&gt;5, "Regular User", IF(COUNTIF(Data_cleaning!$A:$A, A778)&gt;1, "Casual User", "One-Time User")))</f>
        <v>One-Time User</v>
      </c>
      <c r="L778">
        <f>YEAR(Table4[[#This Row],[date/timestamp]])</f>
        <v>2025</v>
      </c>
      <c r="M778">
        <f>MONTH(Table4[[#This Row],[date/timestamp]])</f>
        <v>6</v>
      </c>
      <c r="N778" t="str">
        <f>TEXT(Table4[[#This Row],[date/timestamp]], "MMMM")</f>
        <v>June</v>
      </c>
      <c r="O778" t="str">
        <f t="shared" si="64"/>
        <v>Q2</v>
      </c>
    </row>
    <row r="779" spans="1:15" x14ac:dyDescent="0.35">
      <c r="A779" t="s">
        <v>3101</v>
      </c>
      <c r="B779" s="5" t="s">
        <v>6483</v>
      </c>
      <c r="C779" s="5">
        <v>5</v>
      </c>
      <c r="D779" s="9">
        <v>45832.958275462966</v>
      </c>
      <c r="E779" s="6" t="s">
        <v>210</v>
      </c>
      <c r="F779" t="s">
        <v>3102</v>
      </c>
      <c r="G779" t="str">
        <f t="shared" si="60"/>
        <v>Complete</v>
      </c>
      <c r="H779" t="str">
        <f t="shared" si="61"/>
        <v>Valid</v>
      </c>
      <c r="I779" t="str">
        <f t="shared" si="62"/>
        <v>High(4-5)</v>
      </c>
      <c r="J779" t="str">
        <f t="shared" si="63"/>
        <v>AFQNHDM5U3PICULYQWZWXFP7XHQA</v>
      </c>
      <c r="K779" t="str">
        <f>IF(COUNTIF(Data_cleaning!$A:$A, A779)&gt;10, "Power User", IF(COUNTIF(Data_cleaning!$A:$A, A779)&gt;5, "Regular User", IF(COUNTIF(Data_cleaning!$A:$A, A779)&gt;1, "Casual User", "One-Time User")))</f>
        <v>One-Time User</v>
      </c>
      <c r="L779">
        <f>YEAR(Table4[[#This Row],[date/timestamp]])</f>
        <v>2025</v>
      </c>
      <c r="M779">
        <f>MONTH(Table4[[#This Row],[date/timestamp]])</f>
        <v>6</v>
      </c>
      <c r="N779" t="str">
        <f>TEXT(Table4[[#This Row],[date/timestamp]], "MMMM")</f>
        <v>June</v>
      </c>
      <c r="O779" t="str">
        <f t="shared" si="64"/>
        <v>Q2</v>
      </c>
    </row>
    <row r="780" spans="1:15" x14ac:dyDescent="0.35">
      <c r="A780" t="s">
        <v>3105</v>
      </c>
      <c r="B780" s="3" t="s">
        <v>6484</v>
      </c>
      <c r="C780" s="3">
        <v>5</v>
      </c>
      <c r="D780" s="8">
        <v>45832.962453703702</v>
      </c>
      <c r="E780" s="4" t="s">
        <v>210</v>
      </c>
      <c r="F780" t="s">
        <v>3106</v>
      </c>
      <c r="G780" t="str">
        <f t="shared" si="60"/>
        <v>Complete</v>
      </c>
      <c r="H780" t="str">
        <f t="shared" si="61"/>
        <v>Valid</v>
      </c>
      <c r="I780" t="str">
        <f t="shared" si="62"/>
        <v>High(4-5)</v>
      </c>
      <c r="J780" t="str">
        <f t="shared" si="63"/>
        <v>AH4ZMYGLFG7I6ZQGAFRNCZJ7PIRA</v>
      </c>
      <c r="K780" t="str">
        <f>IF(COUNTIF(Data_cleaning!$A:$A, A780)&gt;10, "Power User", IF(COUNTIF(Data_cleaning!$A:$A, A780)&gt;5, "Regular User", IF(COUNTIF(Data_cleaning!$A:$A, A780)&gt;1, "Casual User", "One-Time User")))</f>
        <v>One-Time User</v>
      </c>
      <c r="L780">
        <f>YEAR(Table4[[#This Row],[date/timestamp]])</f>
        <v>2025</v>
      </c>
      <c r="M780">
        <f>MONTH(Table4[[#This Row],[date/timestamp]])</f>
        <v>6</v>
      </c>
      <c r="N780" t="str">
        <f>TEXT(Table4[[#This Row],[date/timestamp]], "MMMM")</f>
        <v>June</v>
      </c>
      <c r="O780" t="str">
        <f t="shared" si="64"/>
        <v>Q2</v>
      </c>
    </row>
    <row r="781" spans="1:15" x14ac:dyDescent="0.35">
      <c r="A781" t="s">
        <v>3109</v>
      </c>
      <c r="B781" s="5" t="s">
        <v>6485</v>
      </c>
      <c r="C781" s="5">
        <v>5</v>
      </c>
      <c r="D781" s="9">
        <v>45833.074131944442</v>
      </c>
      <c r="E781" s="6" t="s">
        <v>210</v>
      </c>
      <c r="F781" t="s">
        <v>3110</v>
      </c>
      <c r="G781" t="str">
        <f t="shared" si="60"/>
        <v>Complete</v>
      </c>
      <c r="H781" t="str">
        <f t="shared" si="61"/>
        <v>Valid</v>
      </c>
      <c r="I781" t="str">
        <f t="shared" si="62"/>
        <v>High(4-5)</v>
      </c>
      <c r="J781" t="str">
        <f t="shared" si="63"/>
        <v>AFLX2IY52CB6NSVQRQJAYC5D3EKA</v>
      </c>
      <c r="K781" t="str">
        <f>IF(COUNTIF(Data_cleaning!$A:$A, A781)&gt;10, "Power User", IF(COUNTIF(Data_cleaning!$A:$A, A781)&gt;5, "Regular User", IF(COUNTIF(Data_cleaning!$A:$A, A781)&gt;1, "Casual User", "One-Time User")))</f>
        <v>One-Time User</v>
      </c>
      <c r="L781">
        <f>YEAR(Table4[[#This Row],[date/timestamp]])</f>
        <v>2025</v>
      </c>
      <c r="M781">
        <f>MONTH(Table4[[#This Row],[date/timestamp]])</f>
        <v>6</v>
      </c>
      <c r="N781" t="str">
        <f>TEXT(Table4[[#This Row],[date/timestamp]], "MMMM")</f>
        <v>June</v>
      </c>
      <c r="O781" t="str">
        <f t="shared" si="64"/>
        <v>Q2</v>
      </c>
    </row>
    <row r="782" spans="1:15" x14ac:dyDescent="0.35">
      <c r="A782" t="s">
        <v>3113</v>
      </c>
      <c r="B782" s="3" t="s">
        <v>6486</v>
      </c>
      <c r="C782" s="3">
        <v>5</v>
      </c>
      <c r="D782" s="8">
        <v>45833.339826388888</v>
      </c>
      <c r="E782" s="4" t="s">
        <v>210</v>
      </c>
      <c r="F782" t="s">
        <v>3114</v>
      </c>
      <c r="G782" t="str">
        <f t="shared" si="60"/>
        <v>Complete</v>
      </c>
      <c r="H782" t="str">
        <f t="shared" si="61"/>
        <v>Valid</v>
      </c>
      <c r="I782" t="str">
        <f t="shared" si="62"/>
        <v>High(4-5)</v>
      </c>
      <c r="J782" t="str">
        <f t="shared" si="63"/>
        <v>AHG7NCJDECFK2HJFTSSCWRWTI23A</v>
      </c>
      <c r="K782" t="str">
        <f>IF(COUNTIF(Data_cleaning!$A:$A, A782)&gt;10, "Power User", IF(COUNTIF(Data_cleaning!$A:$A, A782)&gt;5, "Regular User", IF(COUNTIF(Data_cleaning!$A:$A, A782)&gt;1, "Casual User", "One-Time User")))</f>
        <v>One-Time User</v>
      </c>
      <c r="L782">
        <f>YEAR(Table4[[#This Row],[date/timestamp]])</f>
        <v>2025</v>
      </c>
      <c r="M782">
        <f>MONTH(Table4[[#This Row],[date/timestamp]])</f>
        <v>6</v>
      </c>
      <c r="N782" t="str">
        <f>TEXT(Table4[[#This Row],[date/timestamp]], "MMMM")</f>
        <v>June</v>
      </c>
      <c r="O782" t="str">
        <f t="shared" si="64"/>
        <v>Q2</v>
      </c>
    </row>
    <row r="783" spans="1:15" x14ac:dyDescent="0.35">
      <c r="A783" t="s">
        <v>3117</v>
      </c>
      <c r="B783" s="5" t="s">
        <v>6487</v>
      </c>
      <c r="C783" s="5">
        <v>5</v>
      </c>
      <c r="D783" s="9">
        <v>45834.087094907409</v>
      </c>
      <c r="E783" s="6" t="s">
        <v>210</v>
      </c>
      <c r="F783" t="s">
        <v>3118</v>
      </c>
      <c r="G783" t="str">
        <f t="shared" si="60"/>
        <v>Complete</v>
      </c>
      <c r="H783" t="str">
        <f t="shared" si="61"/>
        <v>Valid</v>
      </c>
      <c r="I783" t="str">
        <f t="shared" si="62"/>
        <v>High(4-5)</v>
      </c>
      <c r="J783" t="str">
        <f t="shared" si="63"/>
        <v>AFLCT56V7UAFQBTG7ZF6TGOFKBZQ</v>
      </c>
      <c r="K783" t="str">
        <f>IF(COUNTIF(Data_cleaning!$A:$A, A783)&gt;10, "Power User", IF(COUNTIF(Data_cleaning!$A:$A, A783)&gt;5, "Regular User", IF(COUNTIF(Data_cleaning!$A:$A, A783)&gt;1, "Casual User", "One-Time User")))</f>
        <v>One-Time User</v>
      </c>
      <c r="L783">
        <f>YEAR(Table4[[#This Row],[date/timestamp]])</f>
        <v>2025</v>
      </c>
      <c r="M783">
        <f>MONTH(Table4[[#This Row],[date/timestamp]])</f>
        <v>6</v>
      </c>
      <c r="N783" t="str">
        <f>TEXT(Table4[[#This Row],[date/timestamp]], "MMMM")</f>
        <v>June</v>
      </c>
      <c r="O783" t="str">
        <f t="shared" si="64"/>
        <v>Q2</v>
      </c>
    </row>
    <row r="784" spans="1:15" x14ac:dyDescent="0.35">
      <c r="A784" t="s">
        <v>3120</v>
      </c>
      <c r="B784" s="3" t="s">
        <v>6488</v>
      </c>
      <c r="C784" s="3">
        <v>5</v>
      </c>
      <c r="D784" s="8">
        <v>45834.208807870367</v>
      </c>
      <c r="E784" s="4" t="s">
        <v>210</v>
      </c>
      <c r="F784" t="s">
        <v>3121</v>
      </c>
      <c r="G784" t="str">
        <f t="shared" si="60"/>
        <v>Complete</v>
      </c>
      <c r="H784" t="str">
        <f t="shared" si="61"/>
        <v>Valid</v>
      </c>
      <c r="I784" t="str">
        <f t="shared" si="62"/>
        <v>High(4-5)</v>
      </c>
      <c r="J784" t="str">
        <f t="shared" si="63"/>
        <v>AECQ4HJWYJ7I6E625G5FZSXJ7HEQ</v>
      </c>
      <c r="K784" t="str">
        <f>IF(COUNTIF(Data_cleaning!$A:$A, A784)&gt;10, "Power User", IF(COUNTIF(Data_cleaning!$A:$A, A784)&gt;5, "Regular User", IF(COUNTIF(Data_cleaning!$A:$A, A784)&gt;1, "Casual User", "One-Time User")))</f>
        <v>One-Time User</v>
      </c>
      <c r="L784">
        <f>YEAR(Table4[[#This Row],[date/timestamp]])</f>
        <v>2025</v>
      </c>
      <c r="M784">
        <f>MONTH(Table4[[#This Row],[date/timestamp]])</f>
        <v>6</v>
      </c>
      <c r="N784" t="str">
        <f>TEXT(Table4[[#This Row],[date/timestamp]], "MMMM")</f>
        <v>June</v>
      </c>
      <c r="O784" t="str">
        <f t="shared" si="64"/>
        <v>Q2</v>
      </c>
    </row>
    <row r="785" spans="1:15" x14ac:dyDescent="0.35">
      <c r="A785" t="s">
        <v>3124</v>
      </c>
      <c r="B785" s="5" t="s">
        <v>6489</v>
      </c>
      <c r="C785" s="5">
        <v>5</v>
      </c>
      <c r="D785" s="9">
        <v>45834.217175925929</v>
      </c>
      <c r="E785" s="6" t="s">
        <v>210</v>
      </c>
      <c r="F785" t="s">
        <v>47</v>
      </c>
      <c r="G785" t="str">
        <f t="shared" si="60"/>
        <v>Complete</v>
      </c>
      <c r="H785" t="str">
        <f t="shared" si="61"/>
        <v>Valid</v>
      </c>
      <c r="I785" t="str">
        <f t="shared" si="62"/>
        <v>High(4-5)</v>
      </c>
      <c r="J785" t="str">
        <f t="shared" si="63"/>
        <v>AGWSODSAVBDH3CFGFZWGGCDJYXGQ</v>
      </c>
      <c r="K785" t="str">
        <f>IF(COUNTIF(Data_cleaning!$A:$A, A785)&gt;10, "Power User", IF(COUNTIF(Data_cleaning!$A:$A, A785)&gt;5, "Regular User", IF(COUNTIF(Data_cleaning!$A:$A, A785)&gt;1, "Casual User", "One-Time User")))</f>
        <v>One-Time User</v>
      </c>
      <c r="L785">
        <f>YEAR(Table4[[#This Row],[date/timestamp]])</f>
        <v>2025</v>
      </c>
      <c r="M785">
        <f>MONTH(Table4[[#This Row],[date/timestamp]])</f>
        <v>6</v>
      </c>
      <c r="N785" t="str">
        <f>TEXT(Table4[[#This Row],[date/timestamp]], "MMMM")</f>
        <v>June</v>
      </c>
      <c r="O785" t="str">
        <f t="shared" si="64"/>
        <v>Q2</v>
      </c>
    </row>
    <row r="786" spans="1:15" x14ac:dyDescent="0.35">
      <c r="A786" t="s">
        <v>3126</v>
      </c>
      <c r="B786" s="3" t="s">
        <v>6490</v>
      </c>
      <c r="C786" s="3">
        <v>5</v>
      </c>
      <c r="D786" s="8">
        <v>45834.328275462962</v>
      </c>
      <c r="E786" s="4" t="s">
        <v>210</v>
      </c>
      <c r="F786" t="s">
        <v>3127</v>
      </c>
      <c r="G786" t="str">
        <f t="shared" si="60"/>
        <v>Complete</v>
      </c>
      <c r="H786" t="str">
        <f t="shared" si="61"/>
        <v>Valid</v>
      </c>
      <c r="I786" t="str">
        <f t="shared" si="62"/>
        <v>High(4-5)</v>
      </c>
      <c r="J786" t="str">
        <f t="shared" si="63"/>
        <v>AGTMHRHEHR3EYQJYNLKOEB673QWA</v>
      </c>
      <c r="K786" t="str">
        <f>IF(COUNTIF(Data_cleaning!$A:$A, A786)&gt;10, "Power User", IF(COUNTIF(Data_cleaning!$A:$A, A786)&gt;5, "Regular User", IF(COUNTIF(Data_cleaning!$A:$A, A786)&gt;1, "Casual User", "One-Time User")))</f>
        <v>One-Time User</v>
      </c>
      <c r="L786">
        <f>YEAR(Table4[[#This Row],[date/timestamp]])</f>
        <v>2025</v>
      </c>
      <c r="M786">
        <f>MONTH(Table4[[#This Row],[date/timestamp]])</f>
        <v>6</v>
      </c>
      <c r="N786" t="str">
        <f>TEXT(Table4[[#This Row],[date/timestamp]], "MMMM")</f>
        <v>June</v>
      </c>
      <c r="O786" t="str">
        <f t="shared" si="64"/>
        <v>Q2</v>
      </c>
    </row>
    <row r="787" spans="1:15" x14ac:dyDescent="0.35">
      <c r="A787" t="s">
        <v>3130</v>
      </c>
      <c r="B787" s="5" t="s">
        <v>6491</v>
      </c>
      <c r="C787" s="5">
        <v>5</v>
      </c>
      <c r="D787" s="9">
        <v>45834.587696759256</v>
      </c>
      <c r="E787" s="6" t="s">
        <v>210</v>
      </c>
      <c r="F787" t="s">
        <v>3131</v>
      </c>
      <c r="G787" t="str">
        <f t="shared" si="60"/>
        <v>Complete</v>
      </c>
      <c r="H787" t="str">
        <f t="shared" si="61"/>
        <v>Valid</v>
      </c>
      <c r="I787" t="str">
        <f t="shared" si="62"/>
        <v>High(4-5)</v>
      </c>
      <c r="J787" t="str">
        <f t="shared" si="63"/>
        <v>AHA2VW34M62UNTRB6ZAMWGXD7JQA</v>
      </c>
      <c r="K787" t="str">
        <f>IF(COUNTIF(Data_cleaning!$A:$A, A787)&gt;10, "Power User", IF(COUNTIF(Data_cleaning!$A:$A, A787)&gt;5, "Regular User", IF(COUNTIF(Data_cleaning!$A:$A, A787)&gt;1, "Casual User", "One-Time User")))</f>
        <v>One-Time User</v>
      </c>
      <c r="L787">
        <f>YEAR(Table4[[#This Row],[date/timestamp]])</f>
        <v>2025</v>
      </c>
      <c r="M787">
        <f>MONTH(Table4[[#This Row],[date/timestamp]])</f>
        <v>6</v>
      </c>
      <c r="N787" t="str">
        <f>TEXT(Table4[[#This Row],[date/timestamp]], "MMMM")</f>
        <v>June</v>
      </c>
      <c r="O787" t="str">
        <f t="shared" si="64"/>
        <v>Q2</v>
      </c>
    </row>
    <row r="788" spans="1:15" x14ac:dyDescent="0.35">
      <c r="A788" t="s">
        <v>3134</v>
      </c>
      <c r="B788" s="3" t="s">
        <v>6492</v>
      </c>
      <c r="C788" s="3">
        <v>5</v>
      </c>
      <c r="D788" s="8">
        <v>45834.636863425927</v>
      </c>
      <c r="E788" s="4" t="s">
        <v>210</v>
      </c>
      <c r="F788" t="s">
        <v>2617</v>
      </c>
      <c r="G788" t="str">
        <f t="shared" si="60"/>
        <v>Complete</v>
      </c>
      <c r="H788" t="str">
        <f t="shared" si="61"/>
        <v>Valid</v>
      </c>
      <c r="I788" t="str">
        <f t="shared" si="62"/>
        <v>High(4-5)</v>
      </c>
      <c r="J788" t="str">
        <f t="shared" si="63"/>
        <v>AGE66BCS2HU73IINGBAKTZDHK2YQ</v>
      </c>
      <c r="K788" t="str">
        <f>IF(COUNTIF(Data_cleaning!$A:$A, A788)&gt;10, "Power User", IF(COUNTIF(Data_cleaning!$A:$A, A788)&gt;5, "Regular User", IF(COUNTIF(Data_cleaning!$A:$A, A788)&gt;1, "Casual User", "One-Time User")))</f>
        <v>One-Time User</v>
      </c>
      <c r="L788">
        <f>YEAR(Table4[[#This Row],[date/timestamp]])</f>
        <v>2025</v>
      </c>
      <c r="M788">
        <f>MONTH(Table4[[#This Row],[date/timestamp]])</f>
        <v>6</v>
      </c>
      <c r="N788" t="str">
        <f>TEXT(Table4[[#This Row],[date/timestamp]], "MMMM")</f>
        <v>June</v>
      </c>
      <c r="O788" t="str">
        <f t="shared" si="64"/>
        <v>Q2</v>
      </c>
    </row>
    <row r="789" spans="1:15" x14ac:dyDescent="0.35">
      <c r="A789" t="s">
        <v>3137</v>
      </c>
      <c r="B789" s="5" t="s">
        <v>6493</v>
      </c>
      <c r="C789" s="5">
        <v>5</v>
      </c>
      <c r="D789" s="9">
        <v>45834.707719907405</v>
      </c>
      <c r="E789" s="6" t="s">
        <v>210</v>
      </c>
      <c r="F789" t="s">
        <v>3138</v>
      </c>
      <c r="G789" t="str">
        <f t="shared" si="60"/>
        <v>Complete</v>
      </c>
      <c r="H789" t="str">
        <f t="shared" si="61"/>
        <v>Valid</v>
      </c>
      <c r="I789" t="str">
        <f t="shared" si="62"/>
        <v>High(4-5)</v>
      </c>
      <c r="J789" t="str">
        <f t="shared" si="63"/>
        <v>AFIBGD5MCC4TU2RQ2NMCRCFQAAUQ</v>
      </c>
      <c r="K789" t="str">
        <f>IF(COUNTIF(Data_cleaning!$A:$A, A789)&gt;10, "Power User", IF(COUNTIF(Data_cleaning!$A:$A, A789)&gt;5, "Regular User", IF(COUNTIF(Data_cleaning!$A:$A, A789)&gt;1, "Casual User", "One-Time User")))</f>
        <v>One-Time User</v>
      </c>
      <c r="L789">
        <f>YEAR(Table4[[#This Row],[date/timestamp]])</f>
        <v>2025</v>
      </c>
      <c r="M789">
        <f>MONTH(Table4[[#This Row],[date/timestamp]])</f>
        <v>6</v>
      </c>
      <c r="N789" t="str">
        <f>TEXT(Table4[[#This Row],[date/timestamp]], "MMMM")</f>
        <v>June</v>
      </c>
      <c r="O789" t="str">
        <f t="shared" si="64"/>
        <v>Q2</v>
      </c>
    </row>
    <row r="790" spans="1:15" x14ac:dyDescent="0.35">
      <c r="A790" t="s">
        <v>3141</v>
      </c>
      <c r="B790" s="3" t="s">
        <v>6494</v>
      </c>
      <c r="C790" s="3">
        <v>5</v>
      </c>
      <c r="D790" s="8">
        <v>45834.83829861111</v>
      </c>
      <c r="E790" s="4" t="s">
        <v>210</v>
      </c>
      <c r="F790" t="s">
        <v>3142</v>
      </c>
      <c r="G790" t="str">
        <f t="shared" si="60"/>
        <v>Complete</v>
      </c>
      <c r="H790" t="str">
        <f t="shared" si="61"/>
        <v>Valid</v>
      </c>
      <c r="I790" t="str">
        <f t="shared" si="62"/>
        <v>High(4-5)</v>
      </c>
      <c r="J790" t="str">
        <f t="shared" si="63"/>
        <v>AENUZWBS5ZQJHKWK4C7XDAXUCK7Q</v>
      </c>
      <c r="K790" t="str">
        <f>IF(COUNTIF(Data_cleaning!$A:$A, A790)&gt;10, "Power User", IF(COUNTIF(Data_cleaning!$A:$A, A790)&gt;5, "Regular User", IF(COUNTIF(Data_cleaning!$A:$A, A790)&gt;1, "Casual User", "One-Time User")))</f>
        <v>One-Time User</v>
      </c>
      <c r="L790">
        <f>YEAR(Table4[[#This Row],[date/timestamp]])</f>
        <v>2025</v>
      </c>
      <c r="M790">
        <f>MONTH(Table4[[#This Row],[date/timestamp]])</f>
        <v>6</v>
      </c>
      <c r="N790" t="str">
        <f>TEXT(Table4[[#This Row],[date/timestamp]], "MMMM")</f>
        <v>June</v>
      </c>
      <c r="O790" t="str">
        <f t="shared" si="64"/>
        <v>Q2</v>
      </c>
    </row>
    <row r="791" spans="1:15" x14ac:dyDescent="0.35">
      <c r="A791" t="s">
        <v>3145</v>
      </c>
      <c r="B791" s="5" t="s">
        <v>6495</v>
      </c>
      <c r="C791" s="5">
        <v>2</v>
      </c>
      <c r="D791" s="9">
        <v>45834.866087962961</v>
      </c>
      <c r="E791" s="6" t="s">
        <v>210</v>
      </c>
      <c r="F791" t="s">
        <v>3146</v>
      </c>
      <c r="G791" t="str">
        <f t="shared" si="60"/>
        <v>Complete</v>
      </c>
      <c r="H791" t="str">
        <f t="shared" si="61"/>
        <v>Valid</v>
      </c>
      <c r="I791" t="str">
        <f t="shared" si="62"/>
        <v>Low(1-2)</v>
      </c>
      <c r="J791" t="str">
        <f t="shared" si="63"/>
        <v>AHNMTUOVL32WDGXQLTRGGLB5H53A</v>
      </c>
      <c r="K791" t="str">
        <f>IF(COUNTIF(Data_cleaning!$A:$A, A791)&gt;10, "Power User", IF(COUNTIF(Data_cleaning!$A:$A, A791)&gt;5, "Regular User", IF(COUNTIF(Data_cleaning!$A:$A, A791)&gt;1, "Casual User", "One-Time User")))</f>
        <v>One-Time User</v>
      </c>
      <c r="L791">
        <f>YEAR(Table4[[#This Row],[date/timestamp]])</f>
        <v>2025</v>
      </c>
      <c r="M791">
        <f>MONTH(Table4[[#This Row],[date/timestamp]])</f>
        <v>6</v>
      </c>
      <c r="N791" t="str">
        <f>TEXT(Table4[[#This Row],[date/timestamp]], "MMMM")</f>
        <v>June</v>
      </c>
      <c r="O791" t="str">
        <f t="shared" si="64"/>
        <v>Q2</v>
      </c>
    </row>
    <row r="792" spans="1:15" x14ac:dyDescent="0.35">
      <c r="A792" t="s">
        <v>3149</v>
      </c>
      <c r="B792" s="3" t="s">
        <v>6496</v>
      </c>
      <c r="C792" s="3">
        <v>1</v>
      </c>
      <c r="D792" s="8">
        <v>45835.272187499999</v>
      </c>
      <c r="E792" s="4" t="s">
        <v>210</v>
      </c>
      <c r="F792" t="s">
        <v>3150</v>
      </c>
      <c r="G792" t="str">
        <f t="shared" si="60"/>
        <v>Complete</v>
      </c>
      <c r="H792" t="str">
        <f t="shared" si="61"/>
        <v>Valid</v>
      </c>
      <c r="I792" t="str">
        <f t="shared" si="62"/>
        <v>Low(1-2)</v>
      </c>
      <c r="J792" t="str">
        <f t="shared" si="63"/>
        <v>AEZCRZ4U7XUN6Y6ASKYVFSWYBJKA</v>
      </c>
      <c r="K792" t="str">
        <f>IF(COUNTIF(Data_cleaning!$A:$A, A792)&gt;10, "Power User", IF(COUNTIF(Data_cleaning!$A:$A, A792)&gt;5, "Regular User", IF(COUNTIF(Data_cleaning!$A:$A, A792)&gt;1, "Casual User", "One-Time User")))</f>
        <v>One-Time User</v>
      </c>
      <c r="L792">
        <f>YEAR(Table4[[#This Row],[date/timestamp]])</f>
        <v>2025</v>
      </c>
      <c r="M792">
        <f>MONTH(Table4[[#This Row],[date/timestamp]])</f>
        <v>6</v>
      </c>
      <c r="N792" t="str">
        <f>TEXT(Table4[[#This Row],[date/timestamp]], "MMMM")</f>
        <v>June</v>
      </c>
      <c r="O792" t="str">
        <f t="shared" si="64"/>
        <v>Q2</v>
      </c>
    </row>
    <row r="793" spans="1:15" x14ac:dyDescent="0.35">
      <c r="A793" t="s">
        <v>3153</v>
      </c>
      <c r="B793" s="5" t="s">
        <v>6497</v>
      </c>
      <c r="C793" s="5">
        <v>5</v>
      </c>
      <c r="D793" s="9">
        <v>45835.398263888892</v>
      </c>
      <c r="E793" s="6" t="s">
        <v>210</v>
      </c>
      <c r="F793" t="s">
        <v>3154</v>
      </c>
      <c r="G793" t="str">
        <f t="shared" si="60"/>
        <v>Complete</v>
      </c>
      <c r="H793" t="str">
        <f t="shared" si="61"/>
        <v>Valid</v>
      </c>
      <c r="I793" t="str">
        <f t="shared" si="62"/>
        <v>High(4-5)</v>
      </c>
      <c r="J793" t="str">
        <f t="shared" si="63"/>
        <v>AGI7YIVBMAENGBBRC7FRDRE6X2YQ</v>
      </c>
      <c r="K793" t="str">
        <f>IF(COUNTIF(Data_cleaning!$A:$A, A793)&gt;10, "Power User", IF(COUNTIF(Data_cleaning!$A:$A, A793)&gt;5, "Regular User", IF(COUNTIF(Data_cleaning!$A:$A, A793)&gt;1, "Casual User", "One-Time User")))</f>
        <v>One-Time User</v>
      </c>
      <c r="L793">
        <f>YEAR(Table4[[#This Row],[date/timestamp]])</f>
        <v>2025</v>
      </c>
      <c r="M793">
        <f>MONTH(Table4[[#This Row],[date/timestamp]])</f>
        <v>6</v>
      </c>
      <c r="N793" t="str">
        <f>TEXT(Table4[[#This Row],[date/timestamp]], "MMMM")</f>
        <v>June</v>
      </c>
      <c r="O793" t="str">
        <f t="shared" si="64"/>
        <v>Q2</v>
      </c>
    </row>
    <row r="794" spans="1:15" x14ac:dyDescent="0.35">
      <c r="A794" t="s">
        <v>3157</v>
      </c>
      <c r="B794" s="3" t="s">
        <v>6498</v>
      </c>
      <c r="C794" s="3">
        <v>5</v>
      </c>
      <c r="D794" s="8">
        <v>45835.417430555557</v>
      </c>
      <c r="E794" s="4" t="s">
        <v>210</v>
      </c>
      <c r="F794" t="s">
        <v>3158</v>
      </c>
      <c r="G794" t="str">
        <f t="shared" si="60"/>
        <v>Complete</v>
      </c>
      <c r="H794" t="str">
        <f t="shared" si="61"/>
        <v>Valid</v>
      </c>
      <c r="I794" t="str">
        <f t="shared" si="62"/>
        <v>High(4-5)</v>
      </c>
      <c r="J794" t="str">
        <f t="shared" si="63"/>
        <v>AEUG56GFBKQJU6EZOFPAKF6R2MXA</v>
      </c>
      <c r="K794" t="str">
        <f>IF(COUNTIF(Data_cleaning!$A:$A, A794)&gt;10, "Power User", IF(COUNTIF(Data_cleaning!$A:$A, A794)&gt;5, "Regular User", IF(COUNTIF(Data_cleaning!$A:$A, A794)&gt;1, "Casual User", "One-Time User")))</f>
        <v>One-Time User</v>
      </c>
      <c r="L794">
        <f>YEAR(Table4[[#This Row],[date/timestamp]])</f>
        <v>2025</v>
      </c>
      <c r="M794">
        <f>MONTH(Table4[[#This Row],[date/timestamp]])</f>
        <v>6</v>
      </c>
      <c r="N794" t="str">
        <f>TEXT(Table4[[#This Row],[date/timestamp]], "MMMM")</f>
        <v>June</v>
      </c>
      <c r="O794" t="str">
        <f t="shared" si="64"/>
        <v>Q2</v>
      </c>
    </row>
    <row r="795" spans="1:15" x14ac:dyDescent="0.35">
      <c r="A795" t="s">
        <v>3161</v>
      </c>
      <c r="B795" s="5" t="s">
        <v>6499</v>
      </c>
      <c r="C795" s="5">
        <v>5</v>
      </c>
      <c r="D795" s="9">
        <v>45835.453263888892</v>
      </c>
      <c r="E795" s="6" t="s">
        <v>53</v>
      </c>
      <c r="F795" t="s">
        <v>3162</v>
      </c>
      <c r="G795" t="str">
        <f t="shared" si="60"/>
        <v>Complete</v>
      </c>
      <c r="H795" t="str">
        <f t="shared" si="61"/>
        <v>Valid</v>
      </c>
      <c r="I795" t="str">
        <f t="shared" si="62"/>
        <v>High(4-5)</v>
      </c>
      <c r="J795" t="str">
        <f t="shared" si="63"/>
        <v>AEV4TZ3CZ2IQ7UIFLSXAJRB26RMA</v>
      </c>
      <c r="K795" t="str">
        <f>IF(COUNTIF(Data_cleaning!$A:$A, A795)&gt;10, "Power User", IF(COUNTIF(Data_cleaning!$A:$A, A795)&gt;5, "Regular User", IF(COUNTIF(Data_cleaning!$A:$A, A795)&gt;1, "Casual User", "One-Time User")))</f>
        <v>One-Time User</v>
      </c>
      <c r="L795">
        <f>YEAR(Table4[[#This Row],[date/timestamp]])</f>
        <v>2025</v>
      </c>
      <c r="M795">
        <f>MONTH(Table4[[#This Row],[date/timestamp]])</f>
        <v>6</v>
      </c>
      <c r="N795" t="str">
        <f>TEXT(Table4[[#This Row],[date/timestamp]], "MMMM")</f>
        <v>June</v>
      </c>
      <c r="O795" t="str">
        <f t="shared" si="64"/>
        <v>Q2</v>
      </c>
    </row>
    <row r="796" spans="1:15" x14ac:dyDescent="0.35">
      <c r="A796" t="s">
        <v>3165</v>
      </c>
      <c r="B796" s="3" t="s">
        <v>6500</v>
      </c>
      <c r="C796" s="3">
        <v>5</v>
      </c>
      <c r="D796" s="8">
        <v>45835.568402777775</v>
      </c>
      <c r="E796" s="4" t="s">
        <v>53</v>
      </c>
      <c r="F796" t="s">
        <v>3166</v>
      </c>
      <c r="G796" t="str">
        <f t="shared" si="60"/>
        <v>Complete</v>
      </c>
      <c r="H796" t="str">
        <f t="shared" si="61"/>
        <v>Valid</v>
      </c>
      <c r="I796" t="str">
        <f t="shared" si="62"/>
        <v>High(4-5)</v>
      </c>
      <c r="J796" t="str">
        <f t="shared" si="63"/>
        <v>AFKESIW3BMGX2O43KTRB43K2NRDA</v>
      </c>
      <c r="K796" t="str">
        <f>IF(COUNTIF(Data_cleaning!$A:$A, A796)&gt;10, "Power User", IF(COUNTIF(Data_cleaning!$A:$A, A796)&gt;5, "Regular User", IF(COUNTIF(Data_cleaning!$A:$A, A796)&gt;1, "Casual User", "One-Time User")))</f>
        <v>One-Time User</v>
      </c>
      <c r="L796">
        <f>YEAR(Table4[[#This Row],[date/timestamp]])</f>
        <v>2025</v>
      </c>
      <c r="M796">
        <f>MONTH(Table4[[#This Row],[date/timestamp]])</f>
        <v>6</v>
      </c>
      <c r="N796" t="str">
        <f>TEXT(Table4[[#This Row],[date/timestamp]], "MMMM")</f>
        <v>June</v>
      </c>
      <c r="O796" t="str">
        <f t="shared" si="64"/>
        <v>Q2</v>
      </c>
    </row>
    <row r="797" spans="1:15" x14ac:dyDescent="0.35">
      <c r="A797" t="s">
        <v>3169</v>
      </c>
      <c r="B797" s="5" t="s">
        <v>6501</v>
      </c>
      <c r="C797" s="5">
        <v>4</v>
      </c>
      <c r="D797" s="9">
        <v>45835.980439814812</v>
      </c>
      <c r="E797" s="6" t="s">
        <v>53</v>
      </c>
      <c r="F797" t="s">
        <v>3170</v>
      </c>
      <c r="G797" t="str">
        <f t="shared" si="60"/>
        <v>Complete</v>
      </c>
      <c r="H797" t="str">
        <f t="shared" si="61"/>
        <v>Valid</v>
      </c>
      <c r="I797" t="str">
        <f t="shared" si="62"/>
        <v>High(4-5)</v>
      </c>
      <c r="J797" t="str">
        <f t="shared" si="63"/>
        <v>AHOJAPSRBQCPHY5TU4PS4XHKDGGA</v>
      </c>
      <c r="K797" t="str">
        <f>IF(COUNTIF(Data_cleaning!$A:$A, A797)&gt;10, "Power User", IF(COUNTIF(Data_cleaning!$A:$A, A797)&gt;5, "Regular User", IF(COUNTIF(Data_cleaning!$A:$A, A797)&gt;1, "Casual User", "One-Time User")))</f>
        <v>One-Time User</v>
      </c>
      <c r="L797">
        <f>YEAR(Table4[[#This Row],[date/timestamp]])</f>
        <v>2025</v>
      </c>
      <c r="M797">
        <f>MONTH(Table4[[#This Row],[date/timestamp]])</f>
        <v>6</v>
      </c>
      <c r="N797" t="str">
        <f>TEXT(Table4[[#This Row],[date/timestamp]], "MMMM")</f>
        <v>June</v>
      </c>
      <c r="O797" t="str">
        <f t="shared" si="64"/>
        <v>Q2</v>
      </c>
    </row>
    <row r="798" spans="1:15" x14ac:dyDescent="0.35">
      <c r="A798" t="s">
        <v>3173</v>
      </c>
      <c r="B798" s="3" t="s">
        <v>6502</v>
      </c>
      <c r="C798" s="3">
        <v>5</v>
      </c>
      <c r="D798" s="8">
        <v>45836.200381944444</v>
      </c>
      <c r="E798" s="4" t="s">
        <v>53</v>
      </c>
      <c r="F798" t="s">
        <v>3174</v>
      </c>
      <c r="G798" t="str">
        <f t="shared" si="60"/>
        <v>Complete</v>
      </c>
      <c r="H798" t="str">
        <f t="shared" si="61"/>
        <v>Valid</v>
      </c>
      <c r="I798" t="str">
        <f t="shared" si="62"/>
        <v>High(4-5)</v>
      </c>
      <c r="J798" t="str">
        <f t="shared" si="63"/>
        <v>AF7QMWREZQHOY6EBOREDIKIJIGEA</v>
      </c>
      <c r="K798" t="str">
        <f>IF(COUNTIF(Data_cleaning!$A:$A, A798)&gt;10, "Power User", IF(COUNTIF(Data_cleaning!$A:$A, A798)&gt;5, "Regular User", IF(COUNTIF(Data_cleaning!$A:$A, A798)&gt;1, "Casual User", "One-Time User")))</f>
        <v>One-Time User</v>
      </c>
      <c r="L798">
        <f>YEAR(Table4[[#This Row],[date/timestamp]])</f>
        <v>2025</v>
      </c>
      <c r="M798">
        <f>MONTH(Table4[[#This Row],[date/timestamp]])</f>
        <v>6</v>
      </c>
      <c r="N798" t="str">
        <f>TEXT(Table4[[#This Row],[date/timestamp]], "MMMM")</f>
        <v>June</v>
      </c>
      <c r="O798" t="str">
        <f t="shared" si="64"/>
        <v>Q2</v>
      </c>
    </row>
    <row r="799" spans="1:15" x14ac:dyDescent="0.35">
      <c r="A799" t="s">
        <v>3177</v>
      </c>
      <c r="B799" s="5" t="s">
        <v>6503</v>
      </c>
      <c r="C799" s="5">
        <v>5</v>
      </c>
      <c r="D799" s="9">
        <v>45836.42291666667</v>
      </c>
      <c r="E799" s="6" t="s">
        <v>53</v>
      </c>
      <c r="F799" t="s">
        <v>3178</v>
      </c>
      <c r="G799" t="str">
        <f t="shared" si="60"/>
        <v>Complete</v>
      </c>
      <c r="H799" t="str">
        <f t="shared" si="61"/>
        <v>Valid</v>
      </c>
      <c r="I799" t="str">
        <f t="shared" si="62"/>
        <v>High(4-5)</v>
      </c>
      <c r="J799" t="str">
        <f t="shared" si="63"/>
        <v>AHMNNOI5MHAPFWIDQ6UDYKU2LUNQ</v>
      </c>
      <c r="K799" t="str">
        <f>IF(COUNTIF(Data_cleaning!$A:$A, A799)&gt;10, "Power User", IF(COUNTIF(Data_cleaning!$A:$A, A799)&gt;5, "Regular User", IF(COUNTIF(Data_cleaning!$A:$A, A799)&gt;1, "Casual User", "One-Time User")))</f>
        <v>One-Time User</v>
      </c>
      <c r="L799">
        <f>YEAR(Table4[[#This Row],[date/timestamp]])</f>
        <v>2025</v>
      </c>
      <c r="M799">
        <f>MONTH(Table4[[#This Row],[date/timestamp]])</f>
        <v>6</v>
      </c>
      <c r="N799" t="str">
        <f>TEXT(Table4[[#This Row],[date/timestamp]], "MMMM")</f>
        <v>June</v>
      </c>
      <c r="O799" t="str">
        <f t="shared" si="64"/>
        <v>Q2</v>
      </c>
    </row>
    <row r="800" spans="1:15" x14ac:dyDescent="0.35">
      <c r="A800" t="s">
        <v>3181</v>
      </c>
      <c r="B800" s="3" t="s">
        <v>6504</v>
      </c>
      <c r="C800" s="3">
        <v>3</v>
      </c>
      <c r="D800" s="8">
        <v>45836.479479166665</v>
      </c>
      <c r="E800" s="4" t="s">
        <v>53</v>
      </c>
      <c r="F800" t="s">
        <v>3182</v>
      </c>
      <c r="G800" t="str">
        <f t="shared" si="60"/>
        <v>Complete</v>
      </c>
      <c r="H800" t="str">
        <f t="shared" si="61"/>
        <v>Valid</v>
      </c>
      <c r="I800" t="str">
        <f t="shared" si="62"/>
        <v>Medium(3)</v>
      </c>
      <c r="J800" t="str">
        <f t="shared" si="63"/>
        <v>AH3OBH2UQYZLWG2X6XW2WLJK32RA</v>
      </c>
      <c r="K800" t="str">
        <f>IF(COUNTIF(Data_cleaning!$A:$A, A800)&gt;10, "Power User", IF(COUNTIF(Data_cleaning!$A:$A, A800)&gt;5, "Regular User", IF(COUNTIF(Data_cleaning!$A:$A, A800)&gt;1, "Casual User", "One-Time User")))</f>
        <v>One-Time User</v>
      </c>
      <c r="L800">
        <f>YEAR(Table4[[#This Row],[date/timestamp]])</f>
        <v>2025</v>
      </c>
      <c r="M800">
        <f>MONTH(Table4[[#This Row],[date/timestamp]])</f>
        <v>6</v>
      </c>
      <c r="N800" t="str">
        <f>TEXT(Table4[[#This Row],[date/timestamp]], "MMMM")</f>
        <v>June</v>
      </c>
      <c r="O800" t="str">
        <f t="shared" si="64"/>
        <v>Q2</v>
      </c>
    </row>
    <row r="801" spans="1:15" x14ac:dyDescent="0.35">
      <c r="A801" t="s">
        <v>3185</v>
      </c>
      <c r="B801" s="5" t="s">
        <v>6505</v>
      </c>
      <c r="C801" s="5">
        <v>5</v>
      </c>
      <c r="D801" s="9">
        <v>45836.545046296298</v>
      </c>
      <c r="E801" s="6" t="s">
        <v>53</v>
      </c>
      <c r="F801" t="s">
        <v>3186</v>
      </c>
      <c r="G801" t="str">
        <f t="shared" si="60"/>
        <v>Complete</v>
      </c>
      <c r="H801" t="str">
        <f t="shared" si="61"/>
        <v>Valid</v>
      </c>
      <c r="I801" t="str">
        <f t="shared" si="62"/>
        <v>High(4-5)</v>
      </c>
      <c r="J801" t="str">
        <f t="shared" si="63"/>
        <v>AGCXW5QA7CA3KE3LLRMPUQ6DGWIA</v>
      </c>
      <c r="K801" t="str">
        <f>IF(COUNTIF(Data_cleaning!$A:$A, A801)&gt;10, "Power User", IF(COUNTIF(Data_cleaning!$A:$A, A801)&gt;5, "Regular User", IF(COUNTIF(Data_cleaning!$A:$A, A801)&gt;1, "Casual User", "One-Time User")))</f>
        <v>One-Time User</v>
      </c>
      <c r="L801">
        <f>YEAR(Table4[[#This Row],[date/timestamp]])</f>
        <v>2025</v>
      </c>
      <c r="M801">
        <f>MONTH(Table4[[#This Row],[date/timestamp]])</f>
        <v>6</v>
      </c>
      <c r="N801" t="str">
        <f>TEXT(Table4[[#This Row],[date/timestamp]], "MMMM")</f>
        <v>June</v>
      </c>
      <c r="O801" t="str">
        <f t="shared" si="64"/>
        <v>Q2</v>
      </c>
    </row>
    <row r="802" spans="1:15" x14ac:dyDescent="0.35">
      <c r="A802" t="s">
        <v>3189</v>
      </c>
      <c r="B802" s="3" t="s">
        <v>6506</v>
      </c>
      <c r="C802" s="3">
        <v>4</v>
      </c>
      <c r="D802" s="8">
        <v>45836.764039351852</v>
      </c>
      <c r="E802" s="4" t="s">
        <v>53</v>
      </c>
      <c r="F802" t="s">
        <v>3190</v>
      </c>
      <c r="G802" t="str">
        <f t="shared" si="60"/>
        <v>Complete</v>
      </c>
      <c r="H802" t="str">
        <f t="shared" si="61"/>
        <v>Valid</v>
      </c>
      <c r="I802" t="str">
        <f t="shared" si="62"/>
        <v>High(4-5)</v>
      </c>
      <c r="J802" t="str">
        <f t="shared" si="63"/>
        <v>AFEEDWM4QWXKVPKKP7GSHWM5X2AA</v>
      </c>
      <c r="K802" t="str">
        <f>IF(COUNTIF(Data_cleaning!$A:$A, A802)&gt;10, "Power User", IF(COUNTIF(Data_cleaning!$A:$A, A802)&gt;5, "Regular User", IF(COUNTIF(Data_cleaning!$A:$A, A802)&gt;1, "Casual User", "One-Time User")))</f>
        <v>One-Time User</v>
      </c>
      <c r="L802">
        <f>YEAR(Table4[[#This Row],[date/timestamp]])</f>
        <v>2025</v>
      </c>
      <c r="M802">
        <f>MONTH(Table4[[#This Row],[date/timestamp]])</f>
        <v>6</v>
      </c>
      <c r="N802" t="str">
        <f>TEXT(Table4[[#This Row],[date/timestamp]], "MMMM")</f>
        <v>June</v>
      </c>
      <c r="O802" t="str">
        <f t="shared" si="64"/>
        <v>Q2</v>
      </c>
    </row>
    <row r="803" spans="1:15" x14ac:dyDescent="0.35">
      <c r="A803" t="s">
        <v>3193</v>
      </c>
      <c r="B803" s="5" t="s">
        <v>6507</v>
      </c>
      <c r="C803" s="5">
        <v>4</v>
      </c>
      <c r="D803" s="9">
        <v>45837.092858796299</v>
      </c>
      <c r="E803" s="6" t="s">
        <v>53</v>
      </c>
      <c r="F803" t="s">
        <v>3194</v>
      </c>
      <c r="G803" t="str">
        <f t="shared" si="60"/>
        <v>Complete</v>
      </c>
      <c r="H803" t="str">
        <f t="shared" si="61"/>
        <v>Valid</v>
      </c>
      <c r="I803" t="str">
        <f t="shared" si="62"/>
        <v>High(4-5)</v>
      </c>
      <c r="J803" t="str">
        <f t="shared" si="63"/>
        <v>AGNO6HKBMVGCCQ7NLCXOEVUGFJVQ</v>
      </c>
      <c r="K803" t="str">
        <f>IF(COUNTIF(Data_cleaning!$A:$A, A803)&gt;10, "Power User", IF(COUNTIF(Data_cleaning!$A:$A, A803)&gt;5, "Regular User", IF(COUNTIF(Data_cleaning!$A:$A, A803)&gt;1, "Casual User", "One-Time User")))</f>
        <v>One-Time User</v>
      </c>
      <c r="L803">
        <f>YEAR(Table4[[#This Row],[date/timestamp]])</f>
        <v>2025</v>
      </c>
      <c r="M803">
        <f>MONTH(Table4[[#This Row],[date/timestamp]])</f>
        <v>6</v>
      </c>
      <c r="N803" t="str">
        <f>TEXT(Table4[[#This Row],[date/timestamp]], "MMMM")</f>
        <v>June</v>
      </c>
      <c r="O803" t="str">
        <f t="shared" si="64"/>
        <v>Q2</v>
      </c>
    </row>
    <row r="804" spans="1:15" x14ac:dyDescent="0.35">
      <c r="A804" t="s">
        <v>3197</v>
      </c>
      <c r="B804" s="3" t="s">
        <v>6508</v>
      </c>
      <c r="C804" s="3">
        <v>4</v>
      </c>
      <c r="D804" s="8">
        <v>45837.20857638889</v>
      </c>
      <c r="E804" s="4" t="s">
        <v>53</v>
      </c>
      <c r="F804" t="s">
        <v>3198</v>
      </c>
      <c r="G804" t="str">
        <f t="shared" si="60"/>
        <v>Complete</v>
      </c>
      <c r="H804" t="str">
        <f t="shared" si="61"/>
        <v>Valid</v>
      </c>
      <c r="I804" t="str">
        <f t="shared" si="62"/>
        <v>High(4-5)</v>
      </c>
      <c r="J804" t="str">
        <f t="shared" si="63"/>
        <v>AHUSYYEBXSR7OUFONVGHOOGQ4IDQ</v>
      </c>
      <c r="K804" t="str">
        <f>IF(COUNTIF(Data_cleaning!$A:$A, A804)&gt;10, "Power User", IF(COUNTIF(Data_cleaning!$A:$A, A804)&gt;5, "Regular User", IF(COUNTIF(Data_cleaning!$A:$A, A804)&gt;1, "Casual User", "One-Time User")))</f>
        <v>One-Time User</v>
      </c>
      <c r="L804">
        <f>YEAR(Table4[[#This Row],[date/timestamp]])</f>
        <v>2025</v>
      </c>
      <c r="M804">
        <f>MONTH(Table4[[#This Row],[date/timestamp]])</f>
        <v>6</v>
      </c>
      <c r="N804" t="str">
        <f>TEXT(Table4[[#This Row],[date/timestamp]], "MMMM")</f>
        <v>June</v>
      </c>
      <c r="O804" t="str">
        <f t="shared" si="64"/>
        <v>Q2</v>
      </c>
    </row>
    <row r="805" spans="1:15" x14ac:dyDescent="0.35">
      <c r="A805" t="s">
        <v>3201</v>
      </c>
      <c r="B805" s="5" t="s">
        <v>6509</v>
      </c>
      <c r="C805" s="5">
        <v>4</v>
      </c>
      <c r="D805" s="9">
        <v>45837.305891203701</v>
      </c>
      <c r="E805" s="6" t="s">
        <v>53</v>
      </c>
      <c r="F805" t="s">
        <v>3202</v>
      </c>
      <c r="G805" t="str">
        <f t="shared" si="60"/>
        <v>Complete</v>
      </c>
      <c r="H805" t="str">
        <f t="shared" si="61"/>
        <v>Valid</v>
      </c>
      <c r="I805" t="str">
        <f t="shared" si="62"/>
        <v>High(4-5)</v>
      </c>
      <c r="J805" t="str">
        <f t="shared" si="63"/>
        <v>AHVERKZLUUP2B5VAXZ33GYQAPK6Q</v>
      </c>
      <c r="K805" t="str">
        <f>IF(COUNTIF(Data_cleaning!$A:$A, A805)&gt;10, "Power User", IF(COUNTIF(Data_cleaning!$A:$A, A805)&gt;5, "Regular User", IF(COUNTIF(Data_cleaning!$A:$A, A805)&gt;1, "Casual User", "One-Time User")))</f>
        <v>One-Time User</v>
      </c>
      <c r="L805">
        <f>YEAR(Table4[[#This Row],[date/timestamp]])</f>
        <v>2025</v>
      </c>
      <c r="M805">
        <f>MONTH(Table4[[#This Row],[date/timestamp]])</f>
        <v>6</v>
      </c>
      <c r="N805" t="str">
        <f>TEXT(Table4[[#This Row],[date/timestamp]], "MMMM")</f>
        <v>June</v>
      </c>
      <c r="O805" t="str">
        <f t="shared" si="64"/>
        <v>Q2</v>
      </c>
    </row>
    <row r="806" spans="1:15" x14ac:dyDescent="0.35">
      <c r="A806" t="s">
        <v>3205</v>
      </c>
      <c r="B806" s="3" t="s">
        <v>6510</v>
      </c>
      <c r="C806" s="3">
        <v>4</v>
      </c>
      <c r="D806" s="8">
        <v>45837.413807870369</v>
      </c>
      <c r="E806" s="4" t="s">
        <v>53</v>
      </c>
      <c r="F806" t="s">
        <v>3206</v>
      </c>
      <c r="G806" t="str">
        <f t="shared" si="60"/>
        <v>Complete</v>
      </c>
      <c r="H806" t="str">
        <f t="shared" si="61"/>
        <v>Valid</v>
      </c>
      <c r="I806" t="str">
        <f t="shared" si="62"/>
        <v>High(4-5)</v>
      </c>
      <c r="J806" t="str">
        <f t="shared" si="63"/>
        <v>AHJ3IGYC3KKQMJWYCEKMOX3RGLIA</v>
      </c>
      <c r="K806" t="str">
        <f>IF(COUNTIF(Data_cleaning!$A:$A, A806)&gt;10, "Power User", IF(COUNTIF(Data_cleaning!$A:$A, A806)&gt;5, "Regular User", IF(COUNTIF(Data_cleaning!$A:$A, A806)&gt;1, "Casual User", "One-Time User")))</f>
        <v>One-Time User</v>
      </c>
      <c r="L806">
        <f>YEAR(Table4[[#This Row],[date/timestamp]])</f>
        <v>2025</v>
      </c>
      <c r="M806">
        <f>MONTH(Table4[[#This Row],[date/timestamp]])</f>
        <v>6</v>
      </c>
      <c r="N806" t="str">
        <f>TEXT(Table4[[#This Row],[date/timestamp]], "MMMM")</f>
        <v>June</v>
      </c>
      <c r="O806" t="str">
        <f t="shared" si="64"/>
        <v>Q2</v>
      </c>
    </row>
    <row r="807" spans="1:15" x14ac:dyDescent="0.35">
      <c r="A807" t="s">
        <v>3209</v>
      </c>
      <c r="B807" s="5" t="s">
        <v>6511</v>
      </c>
      <c r="C807" s="5">
        <v>4</v>
      </c>
      <c r="D807" s="9">
        <v>45837.524050925924</v>
      </c>
      <c r="E807" s="6" t="s">
        <v>53</v>
      </c>
      <c r="F807" t="s">
        <v>3210</v>
      </c>
      <c r="G807" t="str">
        <f t="shared" si="60"/>
        <v>Complete</v>
      </c>
      <c r="H807" t="str">
        <f t="shared" si="61"/>
        <v>Valid</v>
      </c>
      <c r="I807" t="str">
        <f t="shared" si="62"/>
        <v>High(4-5)</v>
      </c>
      <c r="J807" t="str">
        <f t="shared" si="63"/>
        <v>AF2FGCSD24SRU6DUSGZUV6WFQKJA</v>
      </c>
      <c r="K807" t="str">
        <f>IF(COUNTIF(Data_cleaning!$A:$A, A807)&gt;10, "Power User", IF(COUNTIF(Data_cleaning!$A:$A, A807)&gt;5, "Regular User", IF(COUNTIF(Data_cleaning!$A:$A, A807)&gt;1, "Casual User", "One-Time User")))</f>
        <v>One-Time User</v>
      </c>
      <c r="L807">
        <f>YEAR(Table4[[#This Row],[date/timestamp]])</f>
        <v>2025</v>
      </c>
      <c r="M807">
        <f>MONTH(Table4[[#This Row],[date/timestamp]])</f>
        <v>6</v>
      </c>
      <c r="N807" t="str">
        <f>TEXT(Table4[[#This Row],[date/timestamp]], "MMMM")</f>
        <v>June</v>
      </c>
      <c r="O807" t="str">
        <f t="shared" si="64"/>
        <v>Q2</v>
      </c>
    </row>
    <row r="808" spans="1:15" x14ac:dyDescent="0.35">
      <c r="A808" t="s">
        <v>3213</v>
      </c>
      <c r="B808" s="3" t="s">
        <v>6512</v>
      </c>
      <c r="C808" s="3">
        <v>5</v>
      </c>
      <c r="D808" s="8">
        <v>45837.666921296295</v>
      </c>
      <c r="E808" s="4" t="s">
        <v>53</v>
      </c>
      <c r="F808" t="s">
        <v>3214</v>
      </c>
      <c r="G808" t="str">
        <f t="shared" si="60"/>
        <v>Complete</v>
      </c>
      <c r="H808" t="str">
        <f t="shared" si="61"/>
        <v>Valid</v>
      </c>
      <c r="I808" t="str">
        <f t="shared" si="62"/>
        <v>High(4-5)</v>
      </c>
      <c r="J808" t="str">
        <f t="shared" si="63"/>
        <v>AF4E2OVSMHOZUM7BIXXSYOZR4C4Q</v>
      </c>
      <c r="K808" t="str">
        <f>IF(COUNTIF(Data_cleaning!$A:$A, A808)&gt;10, "Power User", IF(COUNTIF(Data_cleaning!$A:$A, A808)&gt;5, "Regular User", IF(COUNTIF(Data_cleaning!$A:$A, A808)&gt;1, "Casual User", "One-Time User")))</f>
        <v>One-Time User</v>
      </c>
      <c r="L808">
        <f>YEAR(Table4[[#This Row],[date/timestamp]])</f>
        <v>2025</v>
      </c>
      <c r="M808">
        <f>MONTH(Table4[[#This Row],[date/timestamp]])</f>
        <v>6</v>
      </c>
      <c r="N808" t="str">
        <f>TEXT(Table4[[#This Row],[date/timestamp]], "MMMM")</f>
        <v>June</v>
      </c>
      <c r="O808" t="str">
        <f t="shared" si="64"/>
        <v>Q2</v>
      </c>
    </row>
    <row r="809" spans="1:15" x14ac:dyDescent="0.35">
      <c r="A809" t="s">
        <v>3217</v>
      </c>
      <c r="B809" s="5" t="s">
        <v>6513</v>
      </c>
      <c r="C809" s="5">
        <v>4</v>
      </c>
      <c r="D809" s="9">
        <v>45838.413275462961</v>
      </c>
      <c r="E809" s="6" t="s">
        <v>53</v>
      </c>
      <c r="F809" t="s">
        <v>3218</v>
      </c>
      <c r="G809" t="str">
        <f t="shared" si="60"/>
        <v>Complete</v>
      </c>
      <c r="H809" t="str">
        <f t="shared" si="61"/>
        <v>Valid</v>
      </c>
      <c r="I809" t="str">
        <f t="shared" si="62"/>
        <v>High(4-5)</v>
      </c>
      <c r="J809" t="str">
        <f t="shared" si="63"/>
        <v>AFKWXPZJWJXPIELFDSPIFADOBMPA</v>
      </c>
      <c r="K809" t="str">
        <f>IF(COUNTIF(Data_cleaning!$A:$A, A809)&gt;10, "Power User", IF(COUNTIF(Data_cleaning!$A:$A, A809)&gt;5, "Regular User", IF(COUNTIF(Data_cleaning!$A:$A, A809)&gt;1, "Casual User", "One-Time User")))</f>
        <v>One-Time User</v>
      </c>
      <c r="L809">
        <f>YEAR(Table4[[#This Row],[date/timestamp]])</f>
        <v>2025</v>
      </c>
      <c r="M809">
        <f>MONTH(Table4[[#This Row],[date/timestamp]])</f>
        <v>6</v>
      </c>
      <c r="N809" t="str">
        <f>TEXT(Table4[[#This Row],[date/timestamp]], "MMMM")</f>
        <v>June</v>
      </c>
      <c r="O809" t="str">
        <f t="shared" si="64"/>
        <v>Q2</v>
      </c>
    </row>
    <row r="810" spans="1:15" x14ac:dyDescent="0.35">
      <c r="A810" t="s">
        <v>3221</v>
      </c>
      <c r="B810" s="3" t="s">
        <v>6514</v>
      </c>
      <c r="C810" s="3">
        <v>4</v>
      </c>
      <c r="D810" s="8">
        <v>45838.449525462966</v>
      </c>
      <c r="E810" s="4" t="s">
        <v>53</v>
      </c>
      <c r="F810" t="s">
        <v>3222</v>
      </c>
      <c r="G810" t="str">
        <f t="shared" si="60"/>
        <v>Complete</v>
      </c>
      <c r="H810" t="str">
        <f t="shared" si="61"/>
        <v>Valid</v>
      </c>
      <c r="I810" t="str">
        <f t="shared" si="62"/>
        <v>High(4-5)</v>
      </c>
      <c r="J810" t="str">
        <f t="shared" si="63"/>
        <v>AF3GUHUJ7EXJHEEH2IJMIBKZCUGA</v>
      </c>
      <c r="K810" t="str">
        <f>IF(COUNTIF(Data_cleaning!$A:$A, A810)&gt;10, "Power User", IF(COUNTIF(Data_cleaning!$A:$A, A810)&gt;5, "Regular User", IF(COUNTIF(Data_cleaning!$A:$A, A810)&gt;1, "Casual User", "One-Time User")))</f>
        <v>One-Time User</v>
      </c>
      <c r="L810">
        <f>YEAR(Table4[[#This Row],[date/timestamp]])</f>
        <v>2025</v>
      </c>
      <c r="M810">
        <f>MONTH(Table4[[#This Row],[date/timestamp]])</f>
        <v>6</v>
      </c>
      <c r="N810" t="str">
        <f>TEXT(Table4[[#This Row],[date/timestamp]], "MMMM")</f>
        <v>June</v>
      </c>
      <c r="O810" t="str">
        <f t="shared" si="64"/>
        <v>Q2</v>
      </c>
    </row>
    <row r="811" spans="1:15" x14ac:dyDescent="0.35">
      <c r="A811" t="s">
        <v>3225</v>
      </c>
      <c r="B811" s="5" t="s">
        <v>6515</v>
      </c>
      <c r="C811" s="5">
        <v>4</v>
      </c>
      <c r="D811" s="9">
        <v>45838.474861111114</v>
      </c>
      <c r="E811" s="6" t="s">
        <v>53</v>
      </c>
      <c r="F811" t="s">
        <v>3226</v>
      </c>
      <c r="G811" t="str">
        <f t="shared" si="60"/>
        <v>Complete</v>
      </c>
      <c r="H811" t="str">
        <f t="shared" si="61"/>
        <v>Valid</v>
      </c>
      <c r="I811" t="str">
        <f t="shared" si="62"/>
        <v>High(4-5)</v>
      </c>
      <c r="J811" t="str">
        <f t="shared" si="63"/>
        <v>AFNILK4F3QXX3A5TDHDTF3SXJTTQ</v>
      </c>
      <c r="K811" t="str">
        <f>IF(COUNTIF(Data_cleaning!$A:$A, A811)&gt;10, "Power User", IF(COUNTIF(Data_cleaning!$A:$A, A811)&gt;5, "Regular User", IF(COUNTIF(Data_cleaning!$A:$A, A811)&gt;1, "Casual User", "One-Time User")))</f>
        <v>One-Time User</v>
      </c>
      <c r="L811">
        <f>YEAR(Table4[[#This Row],[date/timestamp]])</f>
        <v>2025</v>
      </c>
      <c r="M811">
        <f>MONTH(Table4[[#This Row],[date/timestamp]])</f>
        <v>6</v>
      </c>
      <c r="N811" t="str">
        <f>TEXT(Table4[[#This Row],[date/timestamp]], "MMMM")</f>
        <v>June</v>
      </c>
      <c r="O811" t="str">
        <f t="shared" si="64"/>
        <v>Q2</v>
      </c>
    </row>
    <row r="812" spans="1:15" x14ac:dyDescent="0.35">
      <c r="A812" t="s">
        <v>3229</v>
      </c>
      <c r="B812" s="3" t="s">
        <v>6516</v>
      </c>
      <c r="C812" s="3">
        <v>4</v>
      </c>
      <c r="D812" s="8">
        <v>45838.5390625</v>
      </c>
      <c r="E812" s="4" t="s">
        <v>53</v>
      </c>
      <c r="F812" t="s">
        <v>3230</v>
      </c>
      <c r="G812" t="str">
        <f t="shared" si="60"/>
        <v>Complete</v>
      </c>
      <c r="H812" t="str">
        <f t="shared" si="61"/>
        <v>Valid</v>
      </c>
      <c r="I812" t="str">
        <f t="shared" si="62"/>
        <v>High(4-5)</v>
      </c>
      <c r="J812" t="str">
        <f t="shared" si="63"/>
        <v>AGPMFSXHZTXWFATYNM6EPXGKOK4A</v>
      </c>
      <c r="K812" t="str">
        <f>IF(COUNTIF(Data_cleaning!$A:$A, A812)&gt;10, "Power User", IF(COUNTIF(Data_cleaning!$A:$A, A812)&gt;5, "Regular User", IF(COUNTIF(Data_cleaning!$A:$A, A812)&gt;1, "Casual User", "One-Time User")))</f>
        <v>One-Time User</v>
      </c>
      <c r="L812">
        <f>YEAR(Table4[[#This Row],[date/timestamp]])</f>
        <v>2025</v>
      </c>
      <c r="M812">
        <f>MONTH(Table4[[#This Row],[date/timestamp]])</f>
        <v>6</v>
      </c>
      <c r="N812" t="str">
        <f>TEXT(Table4[[#This Row],[date/timestamp]], "MMMM")</f>
        <v>June</v>
      </c>
      <c r="O812" t="str">
        <f t="shared" si="64"/>
        <v>Q2</v>
      </c>
    </row>
    <row r="813" spans="1:15" x14ac:dyDescent="0.35">
      <c r="A813" t="s">
        <v>3233</v>
      </c>
      <c r="B813" s="5" t="s">
        <v>6517</v>
      </c>
      <c r="C813" s="5">
        <v>4</v>
      </c>
      <c r="D813" s="9">
        <v>45838.583495370367</v>
      </c>
      <c r="E813" s="6" t="s">
        <v>53</v>
      </c>
      <c r="F813" t="s">
        <v>3234</v>
      </c>
      <c r="G813" t="str">
        <f t="shared" si="60"/>
        <v>Complete</v>
      </c>
      <c r="H813" t="str">
        <f t="shared" si="61"/>
        <v>Valid</v>
      </c>
      <c r="I813" t="str">
        <f t="shared" si="62"/>
        <v>High(4-5)</v>
      </c>
      <c r="J813" t="str">
        <f t="shared" si="63"/>
        <v>AFX2SF2TOAVNHTJG5G5N2PLWD6KA</v>
      </c>
      <c r="K813" t="str">
        <f>IF(COUNTIF(Data_cleaning!$A:$A, A813)&gt;10, "Power User", IF(COUNTIF(Data_cleaning!$A:$A, A813)&gt;5, "Regular User", IF(COUNTIF(Data_cleaning!$A:$A, A813)&gt;1, "Casual User", "One-Time User")))</f>
        <v>One-Time User</v>
      </c>
      <c r="L813">
        <f>YEAR(Table4[[#This Row],[date/timestamp]])</f>
        <v>2025</v>
      </c>
      <c r="M813">
        <f>MONTH(Table4[[#This Row],[date/timestamp]])</f>
        <v>6</v>
      </c>
      <c r="N813" t="str">
        <f>TEXT(Table4[[#This Row],[date/timestamp]], "MMMM")</f>
        <v>June</v>
      </c>
      <c r="O813" t="str">
        <f t="shared" si="64"/>
        <v>Q2</v>
      </c>
    </row>
    <row r="814" spans="1:15" x14ac:dyDescent="0.35">
      <c r="A814" t="s">
        <v>3237</v>
      </c>
      <c r="B814" s="3" t="s">
        <v>6518</v>
      </c>
      <c r="C814" s="3">
        <v>4</v>
      </c>
      <c r="D814" s="8">
        <v>45838.601284722223</v>
      </c>
      <c r="E814" s="4" t="s">
        <v>53</v>
      </c>
      <c r="F814" t="s">
        <v>3238</v>
      </c>
      <c r="G814" t="str">
        <f t="shared" si="60"/>
        <v>Complete</v>
      </c>
      <c r="H814" t="str">
        <f t="shared" si="61"/>
        <v>Valid</v>
      </c>
      <c r="I814" t="str">
        <f t="shared" si="62"/>
        <v>High(4-5)</v>
      </c>
      <c r="J814" t="str">
        <f t="shared" si="63"/>
        <v>AHMW572L6SCOKCYDKT2MV5B6AGVQ</v>
      </c>
      <c r="K814" t="str">
        <f>IF(COUNTIF(Data_cleaning!$A:$A, A814)&gt;10, "Power User", IF(COUNTIF(Data_cleaning!$A:$A, A814)&gt;5, "Regular User", IF(COUNTIF(Data_cleaning!$A:$A, A814)&gt;1, "Casual User", "One-Time User")))</f>
        <v>One-Time User</v>
      </c>
      <c r="L814">
        <f>YEAR(Table4[[#This Row],[date/timestamp]])</f>
        <v>2025</v>
      </c>
      <c r="M814">
        <f>MONTH(Table4[[#This Row],[date/timestamp]])</f>
        <v>6</v>
      </c>
      <c r="N814" t="str">
        <f>TEXT(Table4[[#This Row],[date/timestamp]], "MMMM")</f>
        <v>June</v>
      </c>
      <c r="O814" t="str">
        <f t="shared" si="64"/>
        <v>Q2</v>
      </c>
    </row>
    <row r="815" spans="1:15" x14ac:dyDescent="0.35">
      <c r="A815" t="s">
        <v>3241</v>
      </c>
      <c r="B815" s="5" t="s">
        <v>6519</v>
      </c>
      <c r="C815" s="5">
        <v>4</v>
      </c>
      <c r="D815" s="9">
        <v>45838.686435185184</v>
      </c>
      <c r="E815" s="6" t="s">
        <v>53</v>
      </c>
      <c r="F815" t="s">
        <v>3242</v>
      </c>
      <c r="G815" t="str">
        <f t="shared" si="60"/>
        <v>Complete</v>
      </c>
      <c r="H815" t="str">
        <f t="shared" si="61"/>
        <v>Valid</v>
      </c>
      <c r="I815" t="str">
        <f t="shared" si="62"/>
        <v>High(4-5)</v>
      </c>
      <c r="J815" t="str">
        <f t="shared" si="63"/>
        <v>AGHWC4SHMYCBY6UCFSWGUIIEO4AA</v>
      </c>
      <c r="K815" t="str">
        <f>IF(COUNTIF(Data_cleaning!$A:$A, A815)&gt;10, "Power User", IF(COUNTIF(Data_cleaning!$A:$A, A815)&gt;5, "Regular User", IF(COUNTIF(Data_cleaning!$A:$A, A815)&gt;1, "Casual User", "One-Time User")))</f>
        <v>One-Time User</v>
      </c>
      <c r="L815">
        <f>YEAR(Table4[[#This Row],[date/timestamp]])</f>
        <v>2025</v>
      </c>
      <c r="M815">
        <f>MONTH(Table4[[#This Row],[date/timestamp]])</f>
        <v>6</v>
      </c>
      <c r="N815" t="str">
        <f>TEXT(Table4[[#This Row],[date/timestamp]], "MMMM")</f>
        <v>June</v>
      </c>
      <c r="O815" t="str">
        <f t="shared" si="64"/>
        <v>Q2</v>
      </c>
    </row>
    <row r="816" spans="1:15" x14ac:dyDescent="0.35">
      <c r="A816" t="s">
        <v>3245</v>
      </c>
      <c r="B816" s="3" t="s">
        <v>6520</v>
      </c>
      <c r="C816" s="3">
        <v>4</v>
      </c>
      <c r="D816" s="8">
        <v>45838.947048611109</v>
      </c>
      <c r="E816" s="4" t="s">
        <v>53</v>
      </c>
      <c r="F816" t="s">
        <v>3246</v>
      </c>
      <c r="G816" t="str">
        <f t="shared" si="60"/>
        <v>Complete</v>
      </c>
      <c r="H816" t="str">
        <f t="shared" si="61"/>
        <v>Valid</v>
      </c>
      <c r="I816" t="str">
        <f t="shared" si="62"/>
        <v>High(4-5)</v>
      </c>
      <c r="J816" t="str">
        <f t="shared" si="63"/>
        <v>AGQUBKRNZCJ6TXTZ5P6FBPE63DEQ</v>
      </c>
      <c r="K816" t="str">
        <f>IF(COUNTIF(Data_cleaning!$A:$A, A816)&gt;10, "Power User", IF(COUNTIF(Data_cleaning!$A:$A, A816)&gt;5, "Regular User", IF(COUNTIF(Data_cleaning!$A:$A, A816)&gt;1, "Casual User", "One-Time User")))</f>
        <v>One-Time User</v>
      </c>
      <c r="L816">
        <f>YEAR(Table4[[#This Row],[date/timestamp]])</f>
        <v>2025</v>
      </c>
      <c r="M816">
        <f>MONTH(Table4[[#This Row],[date/timestamp]])</f>
        <v>6</v>
      </c>
      <c r="N816" t="str">
        <f>TEXT(Table4[[#This Row],[date/timestamp]], "MMMM")</f>
        <v>June</v>
      </c>
      <c r="O816" t="str">
        <f t="shared" si="64"/>
        <v>Q2</v>
      </c>
    </row>
    <row r="817" spans="1:15" x14ac:dyDescent="0.35">
      <c r="A817" t="s">
        <v>3249</v>
      </c>
      <c r="B817" s="5" t="s">
        <v>6521</v>
      </c>
      <c r="C817" s="5">
        <v>4</v>
      </c>
      <c r="D817" s="9">
        <v>45839.374386574076</v>
      </c>
      <c r="E817" s="6" t="s">
        <v>53</v>
      </c>
      <c r="F817" t="s">
        <v>3250</v>
      </c>
      <c r="G817" t="str">
        <f t="shared" si="60"/>
        <v>Complete</v>
      </c>
      <c r="H817" t="str">
        <f t="shared" si="61"/>
        <v>Valid</v>
      </c>
      <c r="I817" t="str">
        <f t="shared" si="62"/>
        <v>High(4-5)</v>
      </c>
      <c r="J817" t="str">
        <f t="shared" si="63"/>
        <v>AEHEQFCMFIDJQQLIUUPUUE6OAL5A</v>
      </c>
      <c r="K817" t="str">
        <f>IF(COUNTIF(Data_cleaning!$A:$A, A817)&gt;10, "Power User", IF(COUNTIF(Data_cleaning!$A:$A, A817)&gt;5, "Regular User", IF(COUNTIF(Data_cleaning!$A:$A, A817)&gt;1, "Casual User", "One-Time User")))</f>
        <v>One-Time User</v>
      </c>
      <c r="L817">
        <f>YEAR(Table4[[#This Row],[date/timestamp]])</f>
        <v>2025</v>
      </c>
      <c r="M817">
        <f>MONTH(Table4[[#This Row],[date/timestamp]])</f>
        <v>7</v>
      </c>
      <c r="N817" t="str">
        <f>TEXT(Table4[[#This Row],[date/timestamp]], "MMMM")</f>
        <v>July</v>
      </c>
      <c r="O817" t="str">
        <f t="shared" si="64"/>
        <v>Q3</v>
      </c>
    </row>
    <row r="818" spans="1:15" x14ac:dyDescent="0.35">
      <c r="A818" t="s">
        <v>3253</v>
      </c>
      <c r="B818" s="3" t="s">
        <v>6522</v>
      </c>
      <c r="C818" s="3">
        <v>5</v>
      </c>
      <c r="D818" s="8">
        <v>45839.516319444447</v>
      </c>
      <c r="E818" s="4" t="s">
        <v>53</v>
      </c>
      <c r="F818" t="s">
        <v>3254</v>
      </c>
      <c r="G818" t="str">
        <f t="shared" si="60"/>
        <v>Complete</v>
      </c>
      <c r="H818" t="str">
        <f t="shared" si="61"/>
        <v>Valid</v>
      </c>
      <c r="I818" t="str">
        <f t="shared" si="62"/>
        <v>High(4-5)</v>
      </c>
      <c r="J818" t="str">
        <f t="shared" si="63"/>
        <v>AHSMLSDYUQFFGMMH7IID3MHGJLZQ</v>
      </c>
      <c r="K818" t="str">
        <f>IF(COUNTIF(Data_cleaning!$A:$A, A818)&gt;10, "Power User", IF(COUNTIF(Data_cleaning!$A:$A, A818)&gt;5, "Regular User", IF(COUNTIF(Data_cleaning!$A:$A, A818)&gt;1, "Casual User", "One-Time User")))</f>
        <v>One-Time User</v>
      </c>
      <c r="L818">
        <f>YEAR(Table4[[#This Row],[date/timestamp]])</f>
        <v>2025</v>
      </c>
      <c r="M818">
        <f>MONTH(Table4[[#This Row],[date/timestamp]])</f>
        <v>7</v>
      </c>
      <c r="N818" t="str">
        <f>TEXT(Table4[[#This Row],[date/timestamp]], "MMMM")</f>
        <v>July</v>
      </c>
      <c r="O818" t="str">
        <f t="shared" si="64"/>
        <v>Q3</v>
      </c>
    </row>
    <row r="819" spans="1:15" x14ac:dyDescent="0.35">
      <c r="A819" t="s">
        <v>3257</v>
      </c>
      <c r="B819" s="5" t="s">
        <v>6523</v>
      </c>
      <c r="C819" s="5">
        <v>4</v>
      </c>
      <c r="D819" s="9">
        <v>45839.772546296299</v>
      </c>
      <c r="E819" s="6" t="s">
        <v>53</v>
      </c>
      <c r="F819" t="s">
        <v>3258</v>
      </c>
      <c r="G819" t="str">
        <f t="shared" si="60"/>
        <v>Complete</v>
      </c>
      <c r="H819" t="str">
        <f t="shared" si="61"/>
        <v>Valid</v>
      </c>
      <c r="I819" t="str">
        <f t="shared" si="62"/>
        <v>High(4-5)</v>
      </c>
      <c r="J819" t="str">
        <f t="shared" si="63"/>
        <v>AHODJIWYTKP7RPOUBZ3KFFKVTQVA</v>
      </c>
      <c r="K819" t="str">
        <f>IF(COUNTIF(Data_cleaning!$A:$A, A819)&gt;10, "Power User", IF(COUNTIF(Data_cleaning!$A:$A, A819)&gt;5, "Regular User", IF(COUNTIF(Data_cleaning!$A:$A, A819)&gt;1, "Casual User", "One-Time User")))</f>
        <v>One-Time User</v>
      </c>
      <c r="L819">
        <f>YEAR(Table4[[#This Row],[date/timestamp]])</f>
        <v>2025</v>
      </c>
      <c r="M819">
        <f>MONTH(Table4[[#This Row],[date/timestamp]])</f>
        <v>7</v>
      </c>
      <c r="N819" t="str">
        <f>TEXT(Table4[[#This Row],[date/timestamp]], "MMMM")</f>
        <v>July</v>
      </c>
      <c r="O819" t="str">
        <f t="shared" si="64"/>
        <v>Q3</v>
      </c>
    </row>
    <row r="820" spans="1:15" x14ac:dyDescent="0.35">
      <c r="A820" t="s">
        <v>3261</v>
      </c>
      <c r="B820" s="3" t="s">
        <v>6524</v>
      </c>
      <c r="C820" s="3">
        <v>4</v>
      </c>
      <c r="D820" s="8">
        <v>45840.024236111109</v>
      </c>
      <c r="E820" s="4" t="s">
        <v>53</v>
      </c>
      <c r="F820" t="s">
        <v>3262</v>
      </c>
      <c r="G820" t="str">
        <f t="shared" si="60"/>
        <v>Complete</v>
      </c>
      <c r="H820" t="str">
        <f t="shared" si="61"/>
        <v>Valid</v>
      </c>
      <c r="I820" t="str">
        <f t="shared" si="62"/>
        <v>High(4-5)</v>
      </c>
      <c r="J820" t="str">
        <f t="shared" si="63"/>
        <v>AH3XPXCKFSYB64S7TFJ2WJ7E476Q</v>
      </c>
      <c r="K820" t="str">
        <f>IF(COUNTIF(Data_cleaning!$A:$A, A820)&gt;10, "Power User", IF(COUNTIF(Data_cleaning!$A:$A, A820)&gt;5, "Regular User", IF(COUNTIF(Data_cleaning!$A:$A, A820)&gt;1, "Casual User", "One-Time User")))</f>
        <v>One-Time User</v>
      </c>
      <c r="L820">
        <f>YEAR(Table4[[#This Row],[date/timestamp]])</f>
        <v>2025</v>
      </c>
      <c r="M820">
        <f>MONTH(Table4[[#This Row],[date/timestamp]])</f>
        <v>7</v>
      </c>
      <c r="N820" t="str">
        <f>TEXT(Table4[[#This Row],[date/timestamp]], "MMMM")</f>
        <v>July</v>
      </c>
      <c r="O820" t="str">
        <f t="shared" si="64"/>
        <v>Q3</v>
      </c>
    </row>
    <row r="821" spans="1:15" x14ac:dyDescent="0.35">
      <c r="A821" t="s">
        <v>3265</v>
      </c>
      <c r="B821" s="5" t="s">
        <v>6525</v>
      </c>
      <c r="C821" s="5">
        <v>4</v>
      </c>
      <c r="D821" s="9">
        <v>45840.295682870368</v>
      </c>
      <c r="E821" s="6" t="s">
        <v>53</v>
      </c>
      <c r="F821" t="s">
        <v>3266</v>
      </c>
      <c r="G821" t="str">
        <f t="shared" si="60"/>
        <v>Complete</v>
      </c>
      <c r="H821" t="str">
        <f t="shared" si="61"/>
        <v>Valid</v>
      </c>
      <c r="I821" t="str">
        <f t="shared" si="62"/>
        <v>High(4-5)</v>
      </c>
      <c r="J821" t="str">
        <f t="shared" si="63"/>
        <v>AF4SWAXKE4VZT6FAJEYBM3BLXF3A</v>
      </c>
      <c r="K821" t="str">
        <f>IF(COUNTIF(Data_cleaning!$A:$A, A821)&gt;10, "Power User", IF(COUNTIF(Data_cleaning!$A:$A, A821)&gt;5, "Regular User", IF(COUNTIF(Data_cleaning!$A:$A, A821)&gt;1, "Casual User", "One-Time User")))</f>
        <v>One-Time User</v>
      </c>
      <c r="L821">
        <f>YEAR(Table4[[#This Row],[date/timestamp]])</f>
        <v>2025</v>
      </c>
      <c r="M821">
        <f>MONTH(Table4[[#This Row],[date/timestamp]])</f>
        <v>7</v>
      </c>
      <c r="N821" t="str">
        <f>TEXT(Table4[[#This Row],[date/timestamp]], "MMMM")</f>
        <v>July</v>
      </c>
      <c r="O821" t="str">
        <f t="shared" si="64"/>
        <v>Q3</v>
      </c>
    </row>
    <row r="822" spans="1:15" x14ac:dyDescent="0.35">
      <c r="A822" t="s">
        <v>3269</v>
      </c>
      <c r="B822" s="3" t="s">
        <v>6526</v>
      </c>
      <c r="C822" s="3">
        <v>5</v>
      </c>
      <c r="D822" s="8">
        <v>45840.332060185188</v>
      </c>
      <c r="E822" s="4" t="s">
        <v>53</v>
      </c>
      <c r="F822" t="s">
        <v>3270</v>
      </c>
      <c r="G822" t="str">
        <f t="shared" si="60"/>
        <v>Complete</v>
      </c>
      <c r="H822" t="str">
        <f t="shared" si="61"/>
        <v>Valid</v>
      </c>
      <c r="I822" t="str">
        <f t="shared" si="62"/>
        <v>High(4-5)</v>
      </c>
      <c r="J822" t="str">
        <f t="shared" si="63"/>
        <v>AGQA3CFKS2MVRN5MGKUMPJZO6SJA</v>
      </c>
      <c r="K822" t="str">
        <f>IF(COUNTIF(Data_cleaning!$A:$A, A822)&gt;10, "Power User", IF(COUNTIF(Data_cleaning!$A:$A, A822)&gt;5, "Regular User", IF(COUNTIF(Data_cleaning!$A:$A, A822)&gt;1, "Casual User", "One-Time User")))</f>
        <v>One-Time User</v>
      </c>
      <c r="L822">
        <f>YEAR(Table4[[#This Row],[date/timestamp]])</f>
        <v>2025</v>
      </c>
      <c r="M822">
        <f>MONTH(Table4[[#This Row],[date/timestamp]])</f>
        <v>7</v>
      </c>
      <c r="N822" t="str">
        <f>TEXT(Table4[[#This Row],[date/timestamp]], "MMMM")</f>
        <v>July</v>
      </c>
      <c r="O822" t="str">
        <f t="shared" si="64"/>
        <v>Q3</v>
      </c>
    </row>
    <row r="823" spans="1:15" x14ac:dyDescent="0.35">
      <c r="A823" t="s">
        <v>3273</v>
      </c>
      <c r="B823" s="5" t="s">
        <v>6527</v>
      </c>
      <c r="C823" s="5">
        <v>5</v>
      </c>
      <c r="D823" s="9">
        <v>45840.49590277778</v>
      </c>
      <c r="E823" s="6" t="s">
        <v>53</v>
      </c>
      <c r="F823" t="s">
        <v>3274</v>
      </c>
      <c r="G823" t="str">
        <f t="shared" si="60"/>
        <v>Complete</v>
      </c>
      <c r="H823" t="str">
        <f t="shared" si="61"/>
        <v>Valid</v>
      </c>
      <c r="I823" t="str">
        <f t="shared" si="62"/>
        <v>High(4-5)</v>
      </c>
      <c r="J823" t="str">
        <f t="shared" si="63"/>
        <v>AHFZGRTPMTED6CKPN7UX7BBN4XJQ</v>
      </c>
      <c r="K823" t="str">
        <f>IF(COUNTIF(Data_cleaning!$A:$A, A823)&gt;10, "Power User", IF(COUNTIF(Data_cleaning!$A:$A, A823)&gt;5, "Regular User", IF(COUNTIF(Data_cleaning!$A:$A, A823)&gt;1, "Casual User", "One-Time User")))</f>
        <v>One-Time User</v>
      </c>
      <c r="L823">
        <f>YEAR(Table4[[#This Row],[date/timestamp]])</f>
        <v>2025</v>
      </c>
      <c r="M823">
        <f>MONTH(Table4[[#This Row],[date/timestamp]])</f>
        <v>7</v>
      </c>
      <c r="N823" t="str">
        <f>TEXT(Table4[[#This Row],[date/timestamp]], "MMMM")</f>
        <v>July</v>
      </c>
      <c r="O823" t="str">
        <f t="shared" si="64"/>
        <v>Q3</v>
      </c>
    </row>
    <row r="824" spans="1:15" x14ac:dyDescent="0.35">
      <c r="A824" t="s">
        <v>3277</v>
      </c>
      <c r="B824" s="3" t="s">
        <v>6528</v>
      </c>
      <c r="C824" s="3">
        <v>4</v>
      </c>
      <c r="D824" s="8">
        <v>45840.53392361111</v>
      </c>
      <c r="E824" s="4" t="s">
        <v>53</v>
      </c>
      <c r="F824" t="s">
        <v>3278</v>
      </c>
      <c r="G824" t="str">
        <f t="shared" si="60"/>
        <v>Complete</v>
      </c>
      <c r="H824" t="str">
        <f t="shared" si="61"/>
        <v>Valid</v>
      </c>
      <c r="I824" t="str">
        <f t="shared" si="62"/>
        <v>High(4-5)</v>
      </c>
      <c r="J824" t="str">
        <f t="shared" si="63"/>
        <v>AHA4CR7GJAQONZAAA77SICFZ75JA</v>
      </c>
      <c r="K824" t="str">
        <f>IF(COUNTIF(Data_cleaning!$A:$A, A824)&gt;10, "Power User", IF(COUNTIF(Data_cleaning!$A:$A, A824)&gt;5, "Regular User", IF(COUNTIF(Data_cleaning!$A:$A, A824)&gt;1, "Casual User", "One-Time User")))</f>
        <v>One-Time User</v>
      </c>
      <c r="L824">
        <f>YEAR(Table4[[#This Row],[date/timestamp]])</f>
        <v>2025</v>
      </c>
      <c r="M824">
        <f>MONTH(Table4[[#This Row],[date/timestamp]])</f>
        <v>7</v>
      </c>
      <c r="N824" t="str">
        <f>TEXT(Table4[[#This Row],[date/timestamp]], "MMMM")</f>
        <v>July</v>
      </c>
      <c r="O824" t="str">
        <f t="shared" si="64"/>
        <v>Q3</v>
      </c>
    </row>
    <row r="825" spans="1:15" x14ac:dyDescent="0.35">
      <c r="A825" t="s">
        <v>3280</v>
      </c>
      <c r="B825" s="5" t="s">
        <v>6529</v>
      </c>
      <c r="C825" s="5">
        <v>4</v>
      </c>
      <c r="D825" s="9">
        <v>45840.649050925924</v>
      </c>
      <c r="E825" s="6" t="s">
        <v>53</v>
      </c>
      <c r="F825" t="s">
        <v>3281</v>
      </c>
      <c r="G825" t="str">
        <f t="shared" si="60"/>
        <v>Complete</v>
      </c>
      <c r="H825" t="str">
        <f t="shared" si="61"/>
        <v>Valid</v>
      </c>
      <c r="I825" t="str">
        <f t="shared" si="62"/>
        <v>High(4-5)</v>
      </c>
      <c r="J825" t="str">
        <f t="shared" si="63"/>
        <v>AETF6NLNNWV2LRIRCEJ4TCWD6ZMA</v>
      </c>
      <c r="K825" t="str">
        <f>IF(COUNTIF(Data_cleaning!$A:$A, A825)&gt;10, "Power User", IF(COUNTIF(Data_cleaning!$A:$A, A825)&gt;5, "Regular User", IF(COUNTIF(Data_cleaning!$A:$A, A825)&gt;1, "Casual User", "One-Time User")))</f>
        <v>One-Time User</v>
      </c>
      <c r="L825">
        <f>YEAR(Table4[[#This Row],[date/timestamp]])</f>
        <v>2025</v>
      </c>
      <c r="M825">
        <f>MONTH(Table4[[#This Row],[date/timestamp]])</f>
        <v>7</v>
      </c>
      <c r="N825" t="str">
        <f>TEXT(Table4[[#This Row],[date/timestamp]], "MMMM")</f>
        <v>July</v>
      </c>
      <c r="O825" t="str">
        <f t="shared" si="64"/>
        <v>Q3</v>
      </c>
    </row>
    <row r="826" spans="1:15" x14ac:dyDescent="0.35">
      <c r="A826" t="s">
        <v>3284</v>
      </c>
      <c r="B826" s="3" t="s">
        <v>6530</v>
      </c>
      <c r="C826" s="3">
        <v>4</v>
      </c>
      <c r="D826" s="8">
        <v>45840.724386574075</v>
      </c>
      <c r="E826" s="4" t="s">
        <v>53</v>
      </c>
      <c r="F826" t="s">
        <v>47</v>
      </c>
      <c r="G826" t="str">
        <f t="shared" si="60"/>
        <v>Complete</v>
      </c>
      <c r="H826" t="str">
        <f t="shared" si="61"/>
        <v>Valid</v>
      </c>
      <c r="I826" t="str">
        <f t="shared" si="62"/>
        <v>High(4-5)</v>
      </c>
      <c r="J826" t="str">
        <f t="shared" si="63"/>
        <v>AHAITGC5JZ5QAXPDOUIKCIYMS4EA</v>
      </c>
      <c r="K826" t="str">
        <f>IF(COUNTIF(Data_cleaning!$A:$A, A826)&gt;10, "Power User", IF(COUNTIF(Data_cleaning!$A:$A, A826)&gt;5, "Regular User", IF(COUNTIF(Data_cleaning!$A:$A, A826)&gt;1, "Casual User", "One-Time User")))</f>
        <v>One-Time User</v>
      </c>
      <c r="L826">
        <f>YEAR(Table4[[#This Row],[date/timestamp]])</f>
        <v>2025</v>
      </c>
      <c r="M826">
        <f>MONTH(Table4[[#This Row],[date/timestamp]])</f>
        <v>7</v>
      </c>
      <c r="N826" t="str">
        <f>TEXT(Table4[[#This Row],[date/timestamp]], "MMMM")</f>
        <v>July</v>
      </c>
      <c r="O826" t="str">
        <f t="shared" si="64"/>
        <v>Q3</v>
      </c>
    </row>
    <row r="827" spans="1:15" x14ac:dyDescent="0.35">
      <c r="A827" t="s">
        <v>3287</v>
      </c>
      <c r="B827" s="5" t="s">
        <v>6531</v>
      </c>
      <c r="C827" s="5">
        <v>4</v>
      </c>
      <c r="D827" s="9">
        <v>45840.79787037037</v>
      </c>
      <c r="E827" s="6" t="s">
        <v>53</v>
      </c>
      <c r="F827" t="s">
        <v>3288</v>
      </c>
      <c r="G827" t="str">
        <f t="shared" si="60"/>
        <v>Complete</v>
      </c>
      <c r="H827" t="str">
        <f t="shared" si="61"/>
        <v>Valid</v>
      </c>
      <c r="I827" t="str">
        <f t="shared" si="62"/>
        <v>High(4-5)</v>
      </c>
      <c r="J827" t="str">
        <f t="shared" si="63"/>
        <v>AGJSESKTHMSY4O6ANWD7PVPB64GA</v>
      </c>
      <c r="K827" t="str">
        <f>IF(COUNTIF(Data_cleaning!$A:$A, A827)&gt;10, "Power User", IF(COUNTIF(Data_cleaning!$A:$A, A827)&gt;5, "Regular User", IF(COUNTIF(Data_cleaning!$A:$A, A827)&gt;1, "Casual User", "One-Time User")))</f>
        <v>One-Time User</v>
      </c>
      <c r="L827">
        <f>YEAR(Table4[[#This Row],[date/timestamp]])</f>
        <v>2025</v>
      </c>
      <c r="M827">
        <f>MONTH(Table4[[#This Row],[date/timestamp]])</f>
        <v>7</v>
      </c>
      <c r="N827" t="str">
        <f>TEXT(Table4[[#This Row],[date/timestamp]], "MMMM")</f>
        <v>July</v>
      </c>
      <c r="O827" t="str">
        <f t="shared" si="64"/>
        <v>Q3</v>
      </c>
    </row>
    <row r="828" spans="1:15" x14ac:dyDescent="0.35">
      <c r="A828" t="s">
        <v>3291</v>
      </c>
      <c r="B828" s="3" t="s">
        <v>6532</v>
      </c>
      <c r="C828" s="3">
        <v>5</v>
      </c>
      <c r="D828" s="8">
        <v>45841.391967592594</v>
      </c>
      <c r="E828" s="4" t="s">
        <v>53</v>
      </c>
      <c r="F828" t="s">
        <v>3292</v>
      </c>
      <c r="G828" t="str">
        <f t="shared" si="60"/>
        <v>Complete</v>
      </c>
      <c r="H828" t="str">
        <f t="shared" si="61"/>
        <v>Valid</v>
      </c>
      <c r="I828" t="str">
        <f t="shared" si="62"/>
        <v>High(4-5)</v>
      </c>
      <c r="J828" t="str">
        <f t="shared" si="63"/>
        <v>AGNGEXQO2YK42PFMAMLFWQWKBFVQ</v>
      </c>
      <c r="K828" t="str">
        <f>IF(COUNTIF(Data_cleaning!$A:$A, A828)&gt;10, "Power User", IF(COUNTIF(Data_cleaning!$A:$A, A828)&gt;5, "Regular User", IF(COUNTIF(Data_cleaning!$A:$A, A828)&gt;1, "Casual User", "One-Time User")))</f>
        <v>One-Time User</v>
      </c>
      <c r="L828">
        <f>YEAR(Table4[[#This Row],[date/timestamp]])</f>
        <v>2025</v>
      </c>
      <c r="M828">
        <f>MONTH(Table4[[#This Row],[date/timestamp]])</f>
        <v>7</v>
      </c>
      <c r="N828" t="str">
        <f>TEXT(Table4[[#This Row],[date/timestamp]], "MMMM")</f>
        <v>July</v>
      </c>
      <c r="O828" t="str">
        <f t="shared" si="64"/>
        <v>Q3</v>
      </c>
    </row>
    <row r="829" spans="1:15" x14ac:dyDescent="0.35">
      <c r="A829" t="s">
        <v>3295</v>
      </c>
      <c r="B829" s="5" t="s">
        <v>6533</v>
      </c>
      <c r="C829" s="5">
        <v>4</v>
      </c>
      <c r="D829" s="9">
        <v>45841.567210648151</v>
      </c>
      <c r="E829" s="6" t="s">
        <v>53</v>
      </c>
      <c r="F829" t="s">
        <v>3296</v>
      </c>
      <c r="G829" t="str">
        <f t="shared" si="60"/>
        <v>Complete</v>
      </c>
      <c r="H829" t="str">
        <f t="shared" si="61"/>
        <v>Valid</v>
      </c>
      <c r="I829" t="str">
        <f t="shared" si="62"/>
        <v>High(4-5)</v>
      </c>
      <c r="J829" t="str">
        <f t="shared" si="63"/>
        <v>AG5MIYVXYPEG4G7XIJED5MXHJKFA</v>
      </c>
      <c r="K829" t="str">
        <f>IF(COUNTIF(Data_cleaning!$A:$A, A829)&gt;10, "Power User", IF(COUNTIF(Data_cleaning!$A:$A, A829)&gt;5, "Regular User", IF(COUNTIF(Data_cleaning!$A:$A, A829)&gt;1, "Casual User", "One-Time User")))</f>
        <v>One-Time User</v>
      </c>
      <c r="L829">
        <f>YEAR(Table4[[#This Row],[date/timestamp]])</f>
        <v>2025</v>
      </c>
      <c r="M829">
        <f>MONTH(Table4[[#This Row],[date/timestamp]])</f>
        <v>7</v>
      </c>
      <c r="N829" t="str">
        <f>TEXT(Table4[[#This Row],[date/timestamp]], "MMMM")</f>
        <v>July</v>
      </c>
      <c r="O829" t="str">
        <f t="shared" si="64"/>
        <v>Q3</v>
      </c>
    </row>
    <row r="830" spans="1:15" x14ac:dyDescent="0.35">
      <c r="A830" t="s">
        <v>3299</v>
      </c>
      <c r="B830" s="3" t="s">
        <v>6534</v>
      </c>
      <c r="C830" s="3">
        <v>4</v>
      </c>
      <c r="D830" s="8">
        <v>45841.684467592589</v>
      </c>
      <c r="E830" s="4" t="s">
        <v>53</v>
      </c>
      <c r="F830" t="s">
        <v>3300</v>
      </c>
      <c r="G830" t="str">
        <f t="shared" si="60"/>
        <v>Complete</v>
      </c>
      <c r="H830" t="str">
        <f t="shared" si="61"/>
        <v>Valid</v>
      </c>
      <c r="I830" t="str">
        <f t="shared" si="62"/>
        <v>High(4-5)</v>
      </c>
      <c r="J830" t="str">
        <f t="shared" si="63"/>
        <v>AG4YQUKBF6GDXKM6WSJ4QFLX6IBA</v>
      </c>
      <c r="K830" t="str">
        <f>IF(COUNTIF(Data_cleaning!$A:$A, A830)&gt;10, "Power User", IF(COUNTIF(Data_cleaning!$A:$A, A830)&gt;5, "Regular User", IF(COUNTIF(Data_cleaning!$A:$A, A830)&gt;1, "Casual User", "One-Time User")))</f>
        <v>One-Time User</v>
      </c>
      <c r="L830">
        <f>YEAR(Table4[[#This Row],[date/timestamp]])</f>
        <v>2025</v>
      </c>
      <c r="M830">
        <f>MONTH(Table4[[#This Row],[date/timestamp]])</f>
        <v>7</v>
      </c>
      <c r="N830" t="str">
        <f>TEXT(Table4[[#This Row],[date/timestamp]], "MMMM")</f>
        <v>July</v>
      </c>
      <c r="O830" t="str">
        <f t="shared" si="64"/>
        <v>Q3</v>
      </c>
    </row>
    <row r="831" spans="1:15" x14ac:dyDescent="0.35">
      <c r="A831" t="s">
        <v>3303</v>
      </c>
      <c r="B831" s="5" t="s">
        <v>6535</v>
      </c>
      <c r="C831" s="5">
        <v>4</v>
      </c>
      <c r="D831" s="9">
        <v>45841.685752314814</v>
      </c>
      <c r="E831" s="6" t="s">
        <v>53</v>
      </c>
      <c r="F831" t="s">
        <v>3304</v>
      </c>
      <c r="G831" t="str">
        <f t="shared" si="60"/>
        <v>Complete</v>
      </c>
      <c r="H831" t="str">
        <f t="shared" si="61"/>
        <v>Valid</v>
      </c>
      <c r="I831" t="str">
        <f t="shared" si="62"/>
        <v>High(4-5)</v>
      </c>
      <c r="J831" t="str">
        <f t="shared" si="63"/>
        <v>AH3TQWWKSBM6VSOBU74HLWXM2TDA</v>
      </c>
      <c r="K831" t="str">
        <f>IF(COUNTIF(Data_cleaning!$A:$A, A831)&gt;10, "Power User", IF(COUNTIF(Data_cleaning!$A:$A, A831)&gt;5, "Regular User", IF(COUNTIF(Data_cleaning!$A:$A, A831)&gt;1, "Casual User", "One-Time User")))</f>
        <v>One-Time User</v>
      </c>
      <c r="L831">
        <f>YEAR(Table4[[#This Row],[date/timestamp]])</f>
        <v>2025</v>
      </c>
      <c r="M831">
        <f>MONTH(Table4[[#This Row],[date/timestamp]])</f>
        <v>7</v>
      </c>
      <c r="N831" t="str">
        <f>TEXT(Table4[[#This Row],[date/timestamp]], "MMMM")</f>
        <v>July</v>
      </c>
      <c r="O831" t="str">
        <f t="shared" si="64"/>
        <v>Q3</v>
      </c>
    </row>
    <row r="832" spans="1:15" x14ac:dyDescent="0.35">
      <c r="A832" t="s">
        <v>3307</v>
      </c>
      <c r="B832" s="3" t="s">
        <v>6536</v>
      </c>
      <c r="C832" s="3">
        <v>5</v>
      </c>
      <c r="D832" s="8">
        <v>45841.767280092594</v>
      </c>
      <c r="E832" s="4" t="s">
        <v>53</v>
      </c>
      <c r="F832" t="s">
        <v>3308</v>
      </c>
      <c r="G832" t="str">
        <f t="shared" si="60"/>
        <v>Complete</v>
      </c>
      <c r="H832" t="str">
        <f t="shared" si="61"/>
        <v>Valid</v>
      </c>
      <c r="I832" t="str">
        <f t="shared" si="62"/>
        <v>High(4-5)</v>
      </c>
      <c r="J832" t="str">
        <f t="shared" si="63"/>
        <v>AHZ5WCLQMHEI7KTMY2BEJQWSVRVA</v>
      </c>
      <c r="K832" t="str">
        <f>IF(COUNTIF(Data_cleaning!$A:$A, A832)&gt;10, "Power User", IF(COUNTIF(Data_cleaning!$A:$A, A832)&gt;5, "Regular User", IF(COUNTIF(Data_cleaning!$A:$A, A832)&gt;1, "Casual User", "One-Time User")))</f>
        <v>One-Time User</v>
      </c>
      <c r="L832">
        <f>YEAR(Table4[[#This Row],[date/timestamp]])</f>
        <v>2025</v>
      </c>
      <c r="M832">
        <f>MONTH(Table4[[#This Row],[date/timestamp]])</f>
        <v>7</v>
      </c>
      <c r="N832" t="str">
        <f>TEXT(Table4[[#This Row],[date/timestamp]], "MMMM")</f>
        <v>July</v>
      </c>
      <c r="O832" t="str">
        <f t="shared" si="64"/>
        <v>Q3</v>
      </c>
    </row>
    <row r="833" spans="1:15" x14ac:dyDescent="0.35">
      <c r="A833" t="s">
        <v>3311</v>
      </c>
      <c r="B833" s="5" t="s">
        <v>6537</v>
      </c>
      <c r="C833" s="5">
        <v>4</v>
      </c>
      <c r="D833" s="9">
        <v>45841.796134259261</v>
      </c>
      <c r="E833" s="6" t="s">
        <v>53</v>
      </c>
      <c r="F833" t="s">
        <v>3312</v>
      </c>
      <c r="G833" t="str">
        <f t="shared" si="60"/>
        <v>Complete</v>
      </c>
      <c r="H833" t="str">
        <f t="shared" si="61"/>
        <v>Valid</v>
      </c>
      <c r="I833" t="str">
        <f t="shared" si="62"/>
        <v>High(4-5)</v>
      </c>
      <c r="J833" t="str">
        <f t="shared" si="63"/>
        <v>AHQ3LUKC6JNFTF3WQYSBGLUOCKIA</v>
      </c>
      <c r="K833" t="str">
        <f>IF(COUNTIF(Data_cleaning!$A:$A, A833)&gt;10, "Power User", IF(COUNTIF(Data_cleaning!$A:$A, A833)&gt;5, "Regular User", IF(COUNTIF(Data_cleaning!$A:$A, A833)&gt;1, "Casual User", "One-Time User")))</f>
        <v>One-Time User</v>
      </c>
      <c r="L833">
        <f>YEAR(Table4[[#This Row],[date/timestamp]])</f>
        <v>2025</v>
      </c>
      <c r="M833">
        <f>MONTH(Table4[[#This Row],[date/timestamp]])</f>
        <v>7</v>
      </c>
      <c r="N833" t="str">
        <f>TEXT(Table4[[#This Row],[date/timestamp]], "MMMM")</f>
        <v>July</v>
      </c>
      <c r="O833" t="str">
        <f t="shared" si="64"/>
        <v>Q3</v>
      </c>
    </row>
    <row r="834" spans="1:15" x14ac:dyDescent="0.35">
      <c r="A834" t="s">
        <v>3315</v>
      </c>
      <c r="B834" s="3" t="s">
        <v>6538</v>
      </c>
      <c r="C834" s="3">
        <v>5</v>
      </c>
      <c r="D834" s="8">
        <v>45841.912870370368</v>
      </c>
      <c r="E834" s="4" t="s">
        <v>53</v>
      </c>
      <c r="F834" t="s">
        <v>3316</v>
      </c>
      <c r="G834" t="str">
        <f t="shared" ref="G834:G897" si="65">IF(AND(A834&lt;&gt;"", B834&lt;&gt;"", C834&lt;&gt;"", D834&lt;&gt;"", E834&lt;&gt;"", F834&lt;&gt;""), "Complete", "Incomplete")</f>
        <v>Complete</v>
      </c>
      <c r="H834" t="str">
        <f t="shared" si="61"/>
        <v>Valid</v>
      </c>
      <c r="I834" t="str">
        <f t="shared" si="62"/>
        <v>High(4-5)</v>
      </c>
      <c r="J834" t="str">
        <f t="shared" si="63"/>
        <v>AG3ZWR5XWLW7WQX4RK57BSNC4AJA</v>
      </c>
      <c r="K834" t="str">
        <f>IF(COUNTIF(Data_cleaning!$A:$A, A834)&gt;10, "Power User", IF(COUNTIF(Data_cleaning!$A:$A, A834)&gt;5, "Regular User", IF(COUNTIF(Data_cleaning!$A:$A, A834)&gt;1, "Casual User", "One-Time User")))</f>
        <v>One-Time User</v>
      </c>
      <c r="L834">
        <f>YEAR(Table4[[#This Row],[date/timestamp]])</f>
        <v>2025</v>
      </c>
      <c r="M834">
        <f>MONTH(Table4[[#This Row],[date/timestamp]])</f>
        <v>7</v>
      </c>
      <c r="N834" t="str">
        <f>TEXT(Table4[[#This Row],[date/timestamp]], "MMMM")</f>
        <v>July</v>
      </c>
      <c r="O834" t="str">
        <f t="shared" si="64"/>
        <v>Q3</v>
      </c>
    </row>
    <row r="835" spans="1:15" x14ac:dyDescent="0.35">
      <c r="A835" t="s">
        <v>3319</v>
      </c>
      <c r="B835" s="5" t="s">
        <v>6539</v>
      </c>
      <c r="C835" s="5">
        <v>5</v>
      </c>
      <c r="D835" s="9">
        <v>45842.345266203702</v>
      </c>
      <c r="E835" s="6" t="s">
        <v>1460</v>
      </c>
      <c r="F835" t="s">
        <v>3320</v>
      </c>
      <c r="G835" t="str">
        <f t="shared" si="65"/>
        <v>Complete</v>
      </c>
      <c r="H835" t="str">
        <f t="shared" ref="H835:H898" si="66">IF(AND(C835&gt;=1, C835&lt;=5), "Valid", "Invalid")</f>
        <v>Valid</v>
      </c>
      <c r="I835" t="str">
        <f t="shared" ref="I835:I898" si="67">IF(C835&gt;=4, "High(4-5)", IF(C835&gt;=3, "Medium(3)", "Low(1-2)"))</f>
        <v>High(4-5)</v>
      </c>
      <c r="J835" t="str">
        <f t="shared" ref="J835:J898" si="68">TRIM(UPPER(A835))</f>
        <v>AFDIEJABI53TOHLKCRZKH2FIIVTA</v>
      </c>
      <c r="K835" t="str">
        <f>IF(COUNTIF(Data_cleaning!$A:$A, A835)&gt;10, "Power User", IF(COUNTIF(Data_cleaning!$A:$A, A835)&gt;5, "Regular User", IF(COUNTIF(Data_cleaning!$A:$A, A835)&gt;1, "Casual User", "One-Time User")))</f>
        <v>One-Time User</v>
      </c>
      <c r="L835">
        <f>YEAR(Table4[[#This Row],[date/timestamp]])</f>
        <v>2025</v>
      </c>
      <c r="M835">
        <f>MONTH(Table4[[#This Row],[date/timestamp]])</f>
        <v>7</v>
      </c>
      <c r="N835" t="str">
        <f>TEXT(Table4[[#This Row],[date/timestamp]], "MMMM")</f>
        <v>July</v>
      </c>
      <c r="O835" t="str">
        <f t="shared" ref="O835:O898" si="69">"Q"&amp;INT((MONTH(D835)-1)/3)+1</f>
        <v>Q3</v>
      </c>
    </row>
    <row r="836" spans="1:15" x14ac:dyDescent="0.35">
      <c r="A836" t="s">
        <v>3323</v>
      </c>
      <c r="B836" s="3" t="s">
        <v>6540</v>
      </c>
      <c r="C836" s="3">
        <v>5</v>
      </c>
      <c r="D836" s="8">
        <v>45842.524652777778</v>
      </c>
      <c r="E836" s="4" t="s">
        <v>1460</v>
      </c>
      <c r="F836" t="s">
        <v>3324</v>
      </c>
      <c r="G836" t="str">
        <f t="shared" si="65"/>
        <v>Complete</v>
      </c>
      <c r="H836" t="str">
        <f t="shared" si="66"/>
        <v>Valid</v>
      </c>
      <c r="I836" t="str">
        <f t="shared" si="67"/>
        <v>High(4-5)</v>
      </c>
      <c r="J836" t="str">
        <f t="shared" si="68"/>
        <v>AG7VZPUIN2EBOSQP4AJ5KIAOGEKQ</v>
      </c>
      <c r="K836" t="str">
        <f>IF(COUNTIF(Data_cleaning!$A:$A, A836)&gt;10, "Power User", IF(COUNTIF(Data_cleaning!$A:$A, A836)&gt;5, "Regular User", IF(COUNTIF(Data_cleaning!$A:$A, A836)&gt;1, "Casual User", "One-Time User")))</f>
        <v>One-Time User</v>
      </c>
      <c r="L836">
        <f>YEAR(Table4[[#This Row],[date/timestamp]])</f>
        <v>2025</v>
      </c>
      <c r="M836">
        <f>MONTH(Table4[[#This Row],[date/timestamp]])</f>
        <v>7</v>
      </c>
      <c r="N836" t="str">
        <f>TEXT(Table4[[#This Row],[date/timestamp]], "MMMM")</f>
        <v>July</v>
      </c>
      <c r="O836" t="str">
        <f t="shared" si="69"/>
        <v>Q3</v>
      </c>
    </row>
    <row r="837" spans="1:15" x14ac:dyDescent="0.35">
      <c r="A837" t="s">
        <v>3327</v>
      </c>
      <c r="B837" s="5" t="s">
        <v>6541</v>
      </c>
      <c r="C837" s="5">
        <v>1</v>
      </c>
      <c r="D837" s="9">
        <v>45842.581365740742</v>
      </c>
      <c r="E837" s="6" t="s">
        <v>1460</v>
      </c>
      <c r="F837" t="s">
        <v>3328</v>
      </c>
      <c r="G837" t="str">
        <f t="shared" si="65"/>
        <v>Complete</v>
      </c>
      <c r="H837" t="str">
        <f t="shared" si="66"/>
        <v>Valid</v>
      </c>
      <c r="I837" t="str">
        <f t="shared" si="67"/>
        <v>Low(1-2)</v>
      </c>
      <c r="J837" t="str">
        <f t="shared" si="68"/>
        <v>AEFE3GOEU5WKOTMAY23ZWYNIWOIQ</v>
      </c>
      <c r="K837" t="str">
        <f>IF(COUNTIF(Data_cleaning!$A:$A, A837)&gt;10, "Power User", IF(COUNTIF(Data_cleaning!$A:$A, A837)&gt;5, "Regular User", IF(COUNTIF(Data_cleaning!$A:$A, A837)&gt;1, "Casual User", "One-Time User")))</f>
        <v>One-Time User</v>
      </c>
      <c r="L837">
        <f>YEAR(Table4[[#This Row],[date/timestamp]])</f>
        <v>2025</v>
      </c>
      <c r="M837">
        <f>MONTH(Table4[[#This Row],[date/timestamp]])</f>
        <v>7</v>
      </c>
      <c r="N837" t="str">
        <f>TEXT(Table4[[#This Row],[date/timestamp]], "MMMM")</f>
        <v>July</v>
      </c>
      <c r="O837" t="str">
        <f t="shared" si="69"/>
        <v>Q3</v>
      </c>
    </row>
    <row r="838" spans="1:15" x14ac:dyDescent="0.35">
      <c r="A838" t="s">
        <v>3331</v>
      </c>
      <c r="B838" s="3" t="s">
        <v>6542</v>
      </c>
      <c r="C838" s="3">
        <v>4</v>
      </c>
      <c r="D838" s="8">
        <v>45842.896215277775</v>
      </c>
      <c r="E838" s="4" t="s">
        <v>1460</v>
      </c>
      <c r="F838" t="s">
        <v>3332</v>
      </c>
      <c r="G838" t="str">
        <f t="shared" si="65"/>
        <v>Complete</v>
      </c>
      <c r="H838" t="str">
        <f t="shared" si="66"/>
        <v>Valid</v>
      </c>
      <c r="I838" t="str">
        <f t="shared" si="67"/>
        <v>High(4-5)</v>
      </c>
      <c r="J838" t="str">
        <f t="shared" si="68"/>
        <v>AFD5276TABDZOQZE6JIUZAJ3L3SQ</v>
      </c>
      <c r="K838" t="str">
        <f>IF(COUNTIF(Data_cleaning!$A:$A, A838)&gt;10, "Power User", IF(COUNTIF(Data_cleaning!$A:$A, A838)&gt;5, "Regular User", IF(COUNTIF(Data_cleaning!$A:$A, A838)&gt;1, "Casual User", "One-Time User")))</f>
        <v>One-Time User</v>
      </c>
      <c r="L838">
        <f>YEAR(Table4[[#This Row],[date/timestamp]])</f>
        <v>2025</v>
      </c>
      <c r="M838">
        <f>MONTH(Table4[[#This Row],[date/timestamp]])</f>
        <v>7</v>
      </c>
      <c r="N838" t="str">
        <f>TEXT(Table4[[#This Row],[date/timestamp]], "MMMM")</f>
        <v>July</v>
      </c>
      <c r="O838" t="str">
        <f t="shared" si="69"/>
        <v>Q3</v>
      </c>
    </row>
    <row r="839" spans="1:15" x14ac:dyDescent="0.35">
      <c r="A839" t="s">
        <v>3335</v>
      </c>
      <c r="B839" s="5" t="s">
        <v>6543</v>
      </c>
      <c r="C839" s="5">
        <v>5</v>
      </c>
      <c r="D839" s="9">
        <v>45843.166284722225</v>
      </c>
      <c r="E839" s="6" t="s">
        <v>1460</v>
      </c>
      <c r="F839" t="s">
        <v>3336</v>
      </c>
      <c r="G839" t="str">
        <f t="shared" si="65"/>
        <v>Complete</v>
      </c>
      <c r="H839" t="str">
        <f t="shared" si="66"/>
        <v>Valid</v>
      </c>
      <c r="I839" t="str">
        <f t="shared" si="67"/>
        <v>High(4-5)</v>
      </c>
      <c r="J839" t="str">
        <f t="shared" si="68"/>
        <v>AGU24B53PGTO2GPMIBUJCKGGS7IA</v>
      </c>
      <c r="K839" t="str">
        <f>IF(COUNTIF(Data_cleaning!$A:$A, A839)&gt;10, "Power User", IF(COUNTIF(Data_cleaning!$A:$A, A839)&gt;5, "Regular User", IF(COUNTIF(Data_cleaning!$A:$A, A839)&gt;1, "Casual User", "One-Time User")))</f>
        <v>One-Time User</v>
      </c>
      <c r="L839">
        <f>YEAR(Table4[[#This Row],[date/timestamp]])</f>
        <v>2025</v>
      </c>
      <c r="M839">
        <f>MONTH(Table4[[#This Row],[date/timestamp]])</f>
        <v>7</v>
      </c>
      <c r="N839" t="str">
        <f>TEXT(Table4[[#This Row],[date/timestamp]], "MMMM")</f>
        <v>July</v>
      </c>
      <c r="O839" t="str">
        <f t="shared" si="69"/>
        <v>Q3</v>
      </c>
    </row>
    <row r="840" spans="1:15" x14ac:dyDescent="0.35">
      <c r="A840" t="s">
        <v>3339</v>
      </c>
      <c r="B840" s="3" t="s">
        <v>6544</v>
      </c>
      <c r="C840" s="3">
        <v>5</v>
      </c>
      <c r="D840" s="8">
        <v>45843.240555555552</v>
      </c>
      <c r="E840" s="4" t="s">
        <v>1460</v>
      </c>
      <c r="F840" t="s">
        <v>3340</v>
      </c>
      <c r="G840" t="str">
        <f t="shared" si="65"/>
        <v>Complete</v>
      </c>
      <c r="H840" t="str">
        <f t="shared" si="66"/>
        <v>Valid</v>
      </c>
      <c r="I840" t="str">
        <f t="shared" si="67"/>
        <v>High(4-5)</v>
      </c>
      <c r="J840" t="str">
        <f t="shared" si="68"/>
        <v>AF4GKHZC6R247CV3DVKR3X2PV5OA</v>
      </c>
      <c r="K840" t="str">
        <f>IF(COUNTIF(Data_cleaning!$A:$A, A840)&gt;10, "Power User", IF(COUNTIF(Data_cleaning!$A:$A, A840)&gt;5, "Regular User", IF(COUNTIF(Data_cleaning!$A:$A, A840)&gt;1, "Casual User", "One-Time User")))</f>
        <v>One-Time User</v>
      </c>
      <c r="L840">
        <f>YEAR(Table4[[#This Row],[date/timestamp]])</f>
        <v>2025</v>
      </c>
      <c r="M840">
        <f>MONTH(Table4[[#This Row],[date/timestamp]])</f>
        <v>7</v>
      </c>
      <c r="N840" t="str">
        <f>TEXT(Table4[[#This Row],[date/timestamp]], "MMMM")</f>
        <v>July</v>
      </c>
      <c r="O840" t="str">
        <f t="shared" si="69"/>
        <v>Q3</v>
      </c>
    </row>
    <row r="841" spans="1:15" x14ac:dyDescent="0.35">
      <c r="A841" t="s">
        <v>3342</v>
      </c>
      <c r="B841" s="5" t="s">
        <v>6545</v>
      </c>
      <c r="C841" s="5">
        <v>3</v>
      </c>
      <c r="D841" s="9">
        <v>45843.531608796293</v>
      </c>
      <c r="E841" s="6" t="s">
        <v>1460</v>
      </c>
      <c r="F841" t="s">
        <v>3343</v>
      </c>
      <c r="G841" t="str">
        <f t="shared" si="65"/>
        <v>Complete</v>
      </c>
      <c r="H841" t="str">
        <f t="shared" si="66"/>
        <v>Valid</v>
      </c>
      <c r="I841" t="str">
        <f t="shared" si="67"/>
        <v>Medium(3)</v>
      </c>
      <c r="J841" t="str">
        <f t="shared" si="68"/>
        <v>AEUG4KOBTGKRPATANZKRYBXKCN3A</v>
      </c>
      <c r="K841" t="str">
        <f>IF(COUNTIF(Data_cleaning!$A:$A, A841)&gt;10, "Power User", IF(COUNTIF(Data_cleaning!$A:$A, A841)&gt;5, "Regular User", IF(COUNTIF(Data_cleaning!$A:$A, A841)&gt;1, "Casual User", "One-Time User")))</f>
        <v>One-Time User</v>
      </c>
      <c r="L841">
        <f>YEAR(Table4[[#This Row],[date/timestamp]])</f>
        <v>2025</v>
      </c>
      <c r="M841">
        <f>MONTH(Table4[[#This Row],[date/timestamp]])</f>
        <v>7</v>
      </c>
      <c r="N841" t="str">
        <f>TEXT(Table4[[#This Row],[date/timestamp]], "MMMM")</f>
        <v>July</v>
      </c>
      <c r="O841" t="str">
        <f t="shared" si="69"/>
        <v>Q3</v>
      </c>
    </row>
    <row r="842" spans="1:15" x14ac:dyDescent="0.35">
      <c r="A842" t="s">
        <v>3346</v>
      </c>
      <c r="B842" s="3" t="s">
        <v>6546</v>
      </c>
      <c r="C842" s="3">
        <v>5</v>
      </c>
      <c r="D842" s="8">
        <v>45843.914155092592</v>
      </c>
      <c r="E842" s="4" t="s">
        <v>1460</v>
      </c>
      <c r="F842" t="s">
        <v>3347</v>
      </c>
      <c r="G842" t="str">
        <f t="shared" si="65"/>
        <v>Complete</v>
      </c>
      <c r="H842" t="str">
        <f t="shared" si="66"/>
        <v>Valid</v>
      </c>
      <c r="I842" t="str">
        <f t="shared" si="67"/>
        <v>High(4-5)</v>
      </c>
      <c r="J842" t="str">
        <f t="shared" si="68"/>
        <v>AFJ4ULO3P55LXA5R4EBJKCB2O2ZQ</v>
      </c>
      <c r="K842" t="str">
        <f>IF(COUNTIF(Data_cleaning!$A:$A, A842)&gt;10, "Power User", IF(COUNTIF(Data_cleaning!$A:$A, A842)&gt;5, "Regular User", IF(COUNTIF(Data_cleaning!$A:$A, A842)&gt;1, "Casual User", "One-Time User")))</f>
        <v>One-Time User</v>
      </c>
      <c r="L842">
        <f>YEAR(Table4[[#This Row],[date/timestamp]])</f>
        <v>2025</v>
      </c>
      <c r="M842">
        <f>MONTH(Table4[[#This Row],[date/timestamp]])</f>
        <v>7</v>
      </c>
      <c r="N842" t="str">
        <f>TEXT(Table4[[#This Row],[date/timestamp]], "MMMM")</f>
        <v>July</v>
      </c>
      <c r="O842" t="str">
        <f t="shared" si="69"/>
        <v>Q3</v>
      </c>
    </row>
    <row r="843" spans="1:15" x14ac:dyDescent="0.35">
      <c r="A843" t="s">
        <v>3350</v>
      </c>
      <c r="B843" s="5" t="s">
        <v>6547</v>
      </c>
      <c r="C843" s="5">
        <v>4</v>
      </c>
      <c r="D843" s="9">
        <v>45844.941064814811</v>
      </c>
      <c r="E843" s="6" t="s">
        <v>1460</v>
      </c>
      <c r="F843" t="s">
        <v>3351</v>
      </c>
      <c r="G843" t="str">
        <f t="shared" si="65"/>
        <v>Complete</v>
      </c>
      <c r="H843" t="str">
        <f t="shared" si="66"/>
        <v>Valid</v>
      </c>
      <c r="I843" t="str">
        <f t="shared" si="67"/>
        <v>High(4-5)</v>
      </c>
      <c r="J843" t="str">
        <f t="shared" si="68"/>
        <v>AGLVYKO2745EISHQTTZ5S6PDE6BQ</v>
      </c>
      <c r="K843" t="str">
        <f>IF(COUNTIF(Data_cleaning!$A:$A, A843)&gt;10, "Power User", IF(COUNTIF(Data_cleaning!$A:$A, A843)&gt;5, "Regular User", IF(COUNTIF(Data_cleaning!$A:$A, A843)&gt;1, "Casual User", "One-Time User")))</f>
        <v>One-Time User</v>
      </c>
      <c r="L843">
        <f>YEAR(Table4[[#This Row],[date/timestamp]])</f>
        <v>2025</v>
      </c>
      <c r="M843">
        <f>MONTH(Table4[[#This Row],[date/timestamp]])</f>
        <v>7</v>
      </c>
      <c r="N843" t="str">
        <f>TEXT(Table4[[#This Row],[date/timestamp]], "MMMM")</f>
        <v>July</v>
      </c>
      <c r="O843" t="str">
        <f t="shared" si="69"/>
        <v>Q3</v>
      </c>
    </row>
    <row r="844" spans="1:15" x14ac:dyDescent="0.35">
      <c r="A844" t="s">
        <v>3354</v>
      </c>
      <c r="B844" s="3" t="s">
        <v>6548</v>
      </c>
      <c r="C844" s="3">
        <v>4</v>
      </c>
      <c r="D844" s="8">
        <v>45845.384247685186</v>
      </c>
      <c r="E844" s="4" t="s">
        <v>1460</v>
      </c>
      <c r="F844" t="s">
        <v>1229</v>
      </c>
      <c r="G844" t="str">
        <f t="shared" si="65"/>
        <v>Complete</v>
      </c>
      <c r="H844" t="str">
        <f t="shared" si="66"/>
        <v>Valid</v>
      </c>
      <c r="I844" t="str">
        <f t="shared" si="67"/>
        <v>High(4-5)</v>
      </c>
      <c r="J844" t="str">
        <f t="shared" si="68"/>
        <v>AGPW576SRLA7QNFIQDWHS47YVWTA</v>
      </c>
      <c r="K844" t="str">
        <f>IF(COUNTIF(Data_cleaning!$A:$A, A844)&gt;10, "Power User", IF(COUNTIF(Data_cleaning!$A:$A, A844)&gt;5, "Regular User", IF(COUNTIF(Data_cleaning!$A:$A, A844)&gt;1, "Casual User", "One-Time User")))</f>
        <v>One-Time User</v>
      </c>
      <c r="L844">
        <f>YEAR(Table4[[#This Row],[date/timestamp]])</f>
        <v>2025</v>
      </c>
      <c r="M844">
        <f>MONTH(Table4[[#This Row],[date/timestamp]])</f>
        <v>7</v>
      </c>
      <c r="N844" t="str">
        <f>TEXT(Table4[[#This Row],[date/timestamp]], "MMMM")</f>
        <v>July</v>
      </c>
      <c r="O844" t="str">
        <f t="shared" si="69"/>
        <v>Q3</v>
      </c>
    </row>
    <row r="845" spans="1:15" x14ac:dyDescent="0.35">
      <c r="A845" t="s">
        <v>3356</v>
      </c>
      <c r="B845" s="5" t="s">
        <v>6549</v>
      </c>
      <c r="C845" s="5">
        <v>4</v>
      </c>
      <c r="D845" s="9">
        <v>45845.659398148149</v>
      </c>
      <c r="E845" s="6" t="s">
        <v>1460</v>
      </c>
      <c r="F845" t="s">
        <v>430</v>
      </c>
      <c r="G845" t="str">
        <f t="shared" si="65"/>
        <v>Complete</v>
      </c>
      <c r="H845" t="str">
        <f t="shared" si="66"/>
        <v>Valid</v>
      </c>
      <c r="I845" t="str">
        <f t="shared" si="67"/>
        <v>High(4-5)</v>
      </c>
      <c r="J845" t="str">
        <f t="shared" si="68"/>
        <v>AFOKNQREKGJLM22EA7NG3S2UNHVQ</v>
      </c>
      <c r="K845" t="str">
        <f>IF(COUNTIF(Data_cleaning!$A:$A, A845)&gt;10, "Power User", IF(COUNTIF(Data_cleaning!$A:$A, A845)&gt;5, "Regular User", IF(COUNTIF(Data_cleaning!$A:$A, A845)&gt;1, "Casual User", "One-Time User")))</f>
        <v>One-Time User</v>
      </c>
      <c r="L845">
        <f>YEAR(Table4[[#This Row],[date/timestamp]])</f>
        <v>2025</v>
      </c>
      <c r="M845">
        <f>MONTH(Table4[[#This Row],[date/timestamp]])</f>
        <v>7</v>
      </c>
      <c r="N845" t="str">
        <f>TEXT(Table4[[#This Row],[date/timestamp]], "MMMM")</f>
        <v>July</v>
      </c>
      <c r="O845" t="str">
        <f t="shared" si="69"/>
        <v>Q3</v>
      </c>
    </row>
    <row r="846" spans="1:15" x14ac:dyDescent="0.35">
      <c r="A846" t="s">
        <v>3359</v>
      </c>
      <c r="B846" s="3" t="s">
        <v>6550</v>
      </c>
      <c r="C846" s="3">
        <v>4</v>
      </c>
      <c r="D846" s="8">
        <v>45845.771805555552</v>
      </c>
      <c r="E846" s="4" t="s">
        <v>1460</v>
      </c>
      <c r="F846" t="s">
        <v>3360</v>
      </c>
      <c r="G846" t="str">
        <f t="shared" si="65"/>
        <v>Complete</v>
      </c>
      <c r="H846" t="str">
        <f t="shared" si="66"/>
        <v>Valid</v>
      </c>
      <c r="I846" t="str">
        <f t="shared" si="67"/>
        <v>High(4-5)</v>
      </c>
      <c r="J846" t="str">
        <f t="shared" si="68"/>
        <v>AFMYKWMXNRRGMIKUJVYNJS4NGOQQ</v>
      </c>
      <c r="K846" t="str">
        <f>IF(COUNTIF(Data_cleaning!$A:$A, A846)&gt;10, "Power User", IF(COUNTIF(Data_cleaning!$A:$A, A846)&gt;5, "Regular User", IF(COUNTIF(Data_cleaning!$A:$A, A846)&gt;1, "Casual User", "One-Time User")))</f>
        <v>One-Time User</v>
      </c>
      <c r="L846">
        <f>YEAR(Table4[[#This Row],[date/timestamp]])</f>
        <v>2025</v>
      </c>
      <c r="M846">
        <f>MONTH(Table4[[#This Row],[date/timestamp]])</f>
        <v>7</v>
      </c>
      <c r="N846" t="str">
        <f>TEXT(Table4[[#This Row],[date/timestamp]], "MMMM")</f>
        <v>July</v>
      </c>
      <c r="O846" t="str">
        <f t="shared" si="69"/>
        <v>Q3</v>
      </c>
    </row>
    <row r="847" spans="1:15" x14ac:dyDescent="0.35">
      <c r="A847" t="s">
        <v>3363</v>
      </c>
      <c r="B847" s="5" t="s">
        <v>6551</v>
      </c>
      <c r="C847" s="5">
        <v>4</v>
      </c>
      <c r="D847" s="9">
        <v>45846.044074074074</v>
      </c>
      <c r="E847" s="6" t="s">
        <v>1460</v>
      </c>
      <c r="F847" t="s">
        <v>3364</v>
      </c>
      <c r="G847" t="str">
        <f t="shared" si="65"/>
        <v>Complete</v>
      </c>
      <c r="H847" t="str">
        <f t="shared" si="66"/>
        <v>Valid</v>
      </c>
      <c r="I847" t="str">
        <f t="shared" si="67"/>
        <v>High(4-5)</v>
      </c>
      <c r="J847" t="str">
        <f t="shared" si="68"/>
        <v>AGFTF2I2ZQ4NGPLMNL6UFXMUAZCA</v>
      </c>
      <c r="K847" t="str">
        <f>IF(COUNTIF(Data_cleaning!$A:$A, A847)&gt;10, "Power User", IF(COUNTIF(Data_cleaning!$A:$A, A847)&gt;5, "Regular User", IF(COUNTIF(Data_cleaning!$A:$A, A847)&gt;1, "Casual User", "One-Time User")))</f>
        <v>One-Time User</v>
      </c>
      <c r="L847">
        <f>YEAR(Table4[[#This Row],[date/timestamp]])</f>
        <v>2025</v>
      </c>
      <c r="M847">
        <f>MONTH(Table4[[#This Row],[date/timestamp]])</f>
        <v>7</v>
      </c>
      <c r="N847" t="str">
        <f>TEXT(Table4[[#This Row],[date/timestamp]], "MMMM")</f>
        <v>July</v>
      </c>
      <c r="O847" t="str">
        <f t="shared" si="69"/>
        <v>Q3</v>
      </c>
    </row>
    <row r="848" spans="1:15" x14ac:dyDescent="0.35">
      <c r="A848" t="s">
        <v>3367</v>
      </c>
      <c r="B848" s="3" t="s">
        <v>6552</v>
      </c>
      <c r="C848" s="3">
        <v>4</v>
      </c>
      <c r="D848" s="8">
        <v>45846.099537037036</v>
      </c>
      <c r="E848" s="4" t="s">
        <v>1460</v>
      </c>
      <c r="F848" t="s">
        <v>3368</v>
      </c>
      <c r="G848" t="str">
        <f t="shared" si="65"/>
        <v>Complete</v>
      </c>
      <c r="H848" t="str">
        <f t="shared" si="66"/>
        <v>Valid</v>
      </c>
      <c r="I848" t="str">
        <f t="shared" si="67"/>
        <v>High(4-5)</v>
      </c>
      <c r="J848" t="str">
        <f t="shared" si="68"/>
        <v>AHZSMSIDG2GEALZIFQPQOISRYQAA</v>
      </c>
      <c r="K848" t="str">
        <f>IF(COUNTIF(Data_cleaning!$A:$A, A848)&gt;10, "Power User", IF(COUNTIF(Data_cleaning!$A:$A, A848)&gt;5, "Regular User", IF(COUNTIF(Data_cleaning!$A:$A, A848)&gt;1, "Casual User", "One-Time User")))</f>
        <v>One-Time User</v>
      </c>
      <c r="L848">
        <f>YEAR(Table4[[#This Row],[date/timestamp]])</f>
        <v>2025</v>
      </c>
      <c r="M848">
        <f>MONTH(Table4[[#This Row],[date/timestamp]])</f>
        <v>7</v>
      </c>
      <c r="N848" t="str">
        <f>TEXT(Table4[[#This Row],[date/timestamp]], "MMMM")</f>
        <v>July</v>
      </c>
      <c r="O848" t="str">
        <f t="shared" si="69"/>
        <v>Q3</v>
      </c>
    </row>
    <row r="849" spans="1:15" x14ac:dyDescent="0.35">
      <c r="A849" t="s">
        <v>3371</v>
      </c>
      <c r="B849" s="5" t="s">
        <v>6553</v>
      </c>
      <c r="C849" s="5">
        <v>3</v>
      </c>
      <c r="D849" s="9">
        <v>45846.198807870373</v>
      </c>
      <c r="E849" s="6" t="s">
        <v>1460</v>
      </c>
      <c r="F849" t="s">
        <v>3372</v>
      </c>
      <c r="G849" t="str">
        <f t="shared" si="65"/>
        <v>Complete</v>
      </c>
      <c r="H849" t="str">
        <f t="shared" si="66"/>
        <v>Valid</v>
      </c>
      <c r="I849" t="str">
        <f t="shared" si="67"/>
        <v>Medium(3)</v>
      </c>
      <c r="J849" t="str">
        <f t="shared" si="68"/>
        <v>AEMMYFA2FGXKEULSXPS3SZ3DK5SQ</v>
      </c>
      <c r="K849" t="str">
        <f>IF(COUNTIF(Data_cleaning!$A:$A, A849)&gt;10, "Power User", IF(COUNTIF(Data_cleaning!$A:$A, A849)&gt;5, "Regular User", IF(COUNTIF(Data_cleaning!$A:$A, A849)&gt;1, "Casual User", "One-Time User")))</f>
        <v>One-Time User</v>
      </c>
      <c r="L849">
        <f>YEAR(Table4[[#This Row],[date/timestamp]])</f>
        <v>2025</v>
      </c>
      <c r="M849">
        <f>MONTH(Table4[[#This Row],[date/timestamp]])</f>
        <v>7</v>
      </c>
      <c r="N849" t="str">
        <f>TEXT(Table4[[#This Row],[date/timestamp]], "MMMM")</f>
        <v>July</v>
      </c>
      <c r="O849" t="str">
        <f t="shared" si="69"/>
        <v>Q3</v>
      </c>
    </row>
    <row r="850" spans="1:15" x14ac:dyDescent="0.35">
      <c r="A850" t="s">
        <v>3375</v>
      </c>
      <c r="B850" s="3" t="s">
        <v>6554</v>
      </c>
      <c r="C850" s="3">
        <v>4</v>
      </c>
      <c r="D850" s="8">
        <v>45846.243391203701</v>
      </c>
      <c r="E850" s="4" t="s">
        <v>1460</v>
      </c>
      <c r="F850" t="s">
        <v>3376</v>
      </c>
      <c r="G850" t="str">
        <f t="shared" si="65"/>
        <v>Complete</v>
      </c>
      <c r="H850" t="str">
        <f t="shared" si="66"/>
        <v>Valid</v>
      </c>
      <c r="I850" t="str">
        <f t="shared" si="67"/>
        <v>High(4-5)</v>
      </c>
      <c r="J850" t="str">
        <f t="shared" si="68"/>
        <v>AECZHE22DNRODME6YAEUDG3E4PSQ</v>
      </c>
      <c r="K850" t="str">
        <f>IF(COUNTIF(Data_cleaning!$A:$A, A850)&gt;10, "Power User", IF(COUNTIF(Data_cleaning!$A:$A, A850)&gt;5, "Regular User", IF(COUNTIF(Data_cleaning!$A:$A, A850)&gt;1, "Casual User", "One-Time User")))</f>
        <v>One-Time User</v>
      </c>
      <c r="L850">
        <f>YEAR(Table4[[#This Row],[date/timestamp]])</f>
        <v>2025</v>
      </c>
      <c r="M850">
        <f>MONTH(Table4[[#This Row],[date/timestamp]])</f>
        <v>7</v>
      </c>
      <c r="N850" t="str">
        <f>TEXT(Table4[[#This Row],[date/timestamp]], "MMMM")</f>
        <v>July</v>
      </c>
      <c r="O850" t="str">
        <f t="shared" si="69"/>
        <v>Q3</v>
      </c>
    </row>
    <row r="851" spans="1:15" x14ac:dyDescent="0.35">
      <c r="A851" t="s">
        <v>3379</v>
      </c>
      <c r="B851" s="5" t="s">
        <v>6555</v>
      </c>
      <c r="C851" s="5">
        <v>4</v>
      </c>
      <c r="D851" s="9">
        <v>45846.516284722224</v>
      </c>
      <c r="E851" s="6" t="s">
        <v>1460</v>
      </c>
      <c r="F851" t="s">
        <v>3380</v>
      </c>
      <c r="G851" t="str">
        <f t="shared" si="65"/>
        <v>Complete</v>
      </c>
      <c r="H851" t="str">
        <f t="shared" si="66"/>
        <v>Valid</v>
      </c>
      <c r="I851" t="str">
        <f t="shared" si="67"/>
        <v>High(4-5)</v>
      </c>
      <c r="J851" t="str">
        <f t="shared" si="68"/>
        <v>AFKZRF7MUNS2BCE6TCVLMUWIJUSQ</v>
      </c>
      <c r="K851" t="str">
        <f>IF(COUNTIF(Data_cleaning!$A:$A, A851)&gt;10, "Power User", IF(COUNTIF(Data_cleaning!$A:$A, A851)&gt;5, "Regular User", IF(COUNTIF(Data_cleaning!$A:$A, A851)&gt;1, "Casual User", "One-Time User")))</f>
        <v>One-Time User</v>
      </c>
      <c r="L851">
        <f>YEAR(Table4[[#This Row],[date/timestamp]])</f>
        <v>2025</v>
      </c>
      <c r="M851">
        <f>MONTH(Table4[[#This Row],[date/timestamp]])</f>
        <v>7</v>
      </c>
      <c r="N851" t="str">
        <f>TEXT(Table4[[#This Row],[date/timestamp]], "MMMM")</f>
        <v>July</v>
      </c>
      <c r="O851" t="str">
        <f t="shared" si="69"/>
        <v>Q3</v>
      </c>
    </row>
    <row r="852" spans="1:15" x14ac:dyDescent="0.35">
      <c r="A852" t="s">
        <v>3383</v>
      </c>
      <c r="B852" s="3" t="s">
        <v>6556</v>
      </c>
      <c r="C852" s="3">
        <v>5</v>
      </c>
      <c r="D852" s="8">
        <v>45846.604305555556</v>
      </c>
      <c r="E852" s="4" t="s">
        <v>1460</v>
      </c>
      <c r="F852" t="s">
        <v>3384</v>
      </c>
      <c r="G852" t="str">
        <f t="shared" si="65"/>
        <v>Complete</v>
      </c>
      <c r="H852" t="str">
        <f t="shared" si="66"/>
        <v>Valid</v>
      </c>
      <c r="I852" t="str">
        <f t="shared" si="67"/>
        <v>High(4-5)</v>
      </c>
      <c r="J852" t="str">
        <f t="shared" si="68"/>
        <v>AHQM42DHWMUTAQCTAF6OGSXWX7QQ</v>
      </c>
      <c r="K852" t="str">
        <f>IF(COUNTIF(Data_cleaning!$A:$A, A852)&gt;10, "Power User", IF(COUNTIF(Data_cleaning!$A:$A, A852)&gt;5, "Regular User", IF(COUNTIF(Data_cleaning!$A:$A, A852)&gt;1, "Casual User", "One-Time User")))</f>
        <v>One-Time User</v>
      </c>
      <c r="L852">
        <f>YEAR(Table4[[#This Row],[date/timestamp]])</f>
        <v>2025</v>
      </c>
      <c r="M852">
        <f>MONTH(Table4[[#This Row],[date/timestamp]])</f>
        <v>7</v>
      </c>
      <c r="N852" t="str">
        <f>TEXT(Table4[[#This Row],[date/timestamp]], "MMMM")</f>
        <v>July</v>
      </c>
      <c r="O852" t="str">
        <f t="shared" si="69"/>
        <v>Q3</v>
      </c>
    </row>
    <row r="853" spans="1:15" x14ac:dyDescent="0.35">
      <c r="A853" t="s">
        <v>3387</v>
      </c>
      <c r="B853" s="5" t="s">
        <v>6557</v>
      </c>
      <c r="C853" s="5">
        <v>4</v>
      </c>
      <c r="D853" s="9">
        <v>45846.604641203703</v>
      </c>
      <c r="E853" s="6" t="s">
        <v>1460</v>
      </c>
      <c r="F853" t="s">
        <v>3384</v>
      </c>
      <c r="G853" t="str">
        <f t="shared" si="65"/>
        <v>Complete</v>
      </c>
      <c r="H853" t="str">
        <f t="shared" si="66"/>
        <v>Valid</v>
      </c>
      <c r="I853" t="str">
        <f t="shared" si="67"/>
        <v>High(4-5)</v>
      </c>
      <c r="J853" t="str">
        <f t="shared" si="68"/>
        <v>AEL4RKZLHMLJY3D4RWD3SJ67PEIA</v>
      </c>
      <c r="K853" t="str">
        <f>IF(COUNTIF(Data_cleaning!$A:$A, A853)&gt;10, "Power User", IF(COUNTIF(Data_cleaning!$A:$A, A853)&gt;5, "Regular User", IF(COUNTIF(Data_cleaning!$A:$A, A853)&gt;1, "Casual User", "One-Time User")))</f>
        <v>One-Time User</v>
      </c>
      <c r="L853">
        <f>YEAR(Table4[[#This Row],[date/timestamp]])</f>
        <v>2025</v>
      </c>
      <c r="M853">
        <f>MONTH(Table4[[#This Row],[date/timestamp]])</f>
        <v>7</v>
      </c>
      <c r="N853" t="str">
        <f>TEXT(Table4[[#This Row],[date/timestamp]], "MMMM")</f>
        <v>July</v>
      </c>
      <c r="O853" t="str">
        <f t="shared" si="69"/>
        <v>Q3</v>
      </c>
    </row>
    <row r="854" spans="1:15" x14ac:dyDescent="0.35">
      <c r="A854" t="s">
        <v>3389</v>
      </c>
      <c r="B854" s="3" t="s">
        <v>6558</v>
      </c>
      <c r="C854" s="3">
        <v>5</v>
      </c>
      <c r="D854" s="8">
        <v>45846.739965277775</v>
      </c>
      <c r="E854" s="4" t="s">
        <v>1460</v>
      </c>
      <c r="F854" t="s">
        <v>3390</v>
      </c>
      <c r="G854" t="str">
        <f t="shared" si="65"/>
        <v>Complete</v>
      </c>
      <c r="H854" t="str">
        <f t="shared" si="66"/>
        <v>Valid</v>
      </c>
      <c r="I854" t="str">
        <f t="shared" si="67"/>
        <v>High(4-5)</v>
      </c>
      <c r="J854" t="str">
        <f t="shared" si="68"/>
        <v>AE2ATI5YH544CD4G66E5MIKCDKUA</v>
      </c>
      <c r="K854" t="str">
        <f>IF(COUNTIF(Data_cleaning!$A:$A, A854)&gt;10, "Power User", IF(COUNTIF(Data_cleaning!$A:$A, A854)&gt;5, "Regular User", IF(COUNTIF(Data_cleaning!$A:$A, A854)&gt;1, "Casual User", "One-Time User")))</f>
        <v>One-Time User</v>
      </c>
      <c r="L854">
        <f>YEAR(Table4[[#This Row],[date/timestamp]])</f>
        <v>2025</v>
      </c>
      <c r="M854">
        <f>MONTH(Table4[[#This Row],[date/timestamp]])</f>
        <v>7</v>
      </c>
      <c r="N854" t="str">
        <f>TEXT(Table4[[#This Row],[date/timestamp]], "MMMM")</f>
        <v>July</v>
      </c>
      <c r="O854" t="str">
        <f t="shared" si="69"/>
        <v>Q3</v>
      </c>
    </row>
    <row r="855" spans="1:15" x14ac:dyDescent="0.35">
      <c r="A855" t="s">
        <v>3393</v>
      </c>
      <c r="B855" s="5" t="s">
        <v>6559</v>
      </c>
      <c r="C855" s="5">
        <v>5</v>
      </c>
      <c r="D855" s="9">
        <v>45847.004421296297</v>
      </c>
      <c r="E855" s="6" t="s">
        <v>1460</v>
      </c>
      <c r="F855" t="s">
        <v>1571</v>
      </c>
      <c r="G855" t="str">
        <f t="shared" si="65"/>
        <v>Complete</v>
      </c>
      <c r="H855" t="str">
        <f t="shared" si="66"/>
        <v>Valid</v>
      </c>
      <c r="I855" t="str">
        <f t="shared" si="67"/>
        <v>High(4-5)</v>
      </c>
      <c r="J855" t="str">
        <f t="shared" si="68"/>
        <v>AF7EZ4JIAYBHBW442ODL5V35WBUQ</v>
      </c>
      <c r="K855" t="str">
        <f>IF(COUNTIF(Data_cleaning!$A:$A, A855)&gt;10, "Power User", IF(COUNTIF(Data_cleaning!$A:$A, A855)&gt;5, "Regular User", IF(COUNTIF(Data_cleaning!$A:$A, A855)&gt;1, "Casual User", "One-Time User")))</f>
        <v>One-Time User</v>
      </c>
      <c r="L855">
        <f>YEAR(Table4[[#This Row],[date/timestamp]])</f>
        <v>2025</v>
      </c>
      <c r="M855">
        <f>MONTH(Table4[[#This Row],[date/timestamp]])</f>
        <v>7</v>
      </c>
      <c r="N855" t="str">
        <f>TEXT(Table4[[#This Row],[date/timestamp]], "MMMM")</f>
        <v>July</v>
      </c>
      <c r="O855" t="str">
        <f t="shared" si="69"/>
        <v>Q3</v>
      </c>
    </row>
    <row r="856" spans="1:15" x14ac:dyDescent="0.35">
      <c r="A856" t="s">
        <v>3396</v>
      </c>
      <c r="B856" s="3" t="s">
        <v>6560</v>
      </c>
      <c r="C856" s="3">
        <v>5</v>
      </c>
      <c r="D856" s="8">
        <v>45847.345613425925</v>
      </c>
      <c r="E856" s="4" t="s">
        <v>1460</v>
      </c>
      <c r="F856" t="s">
        <v>2083</v>
      </c>
      <c r="G856" t="str">
        <f t="shared" si="65"/>
        <v>Complete</v>
      </c>
      <c r="H856" t="str">
        <f t="shared" si="66"/>
        <v>Valid</v>
      </c>
      <c r="I856" t="str">
        <f t="shared" si="67"/>
        <v>High(4-5)</v>
      </c>
      <c r="J856" t="str">
        <f t="shared" si="68"/>
        <v>AGLTHPBDRCH2M4NTPUR637NZIDLA</v>
      </c>
      <c r="K856" t="str">
        <f>IF(COUNTIF(Data_cleaning!$A:$A, A856)&gt;10, "Power User", IF(COUNTIF(Data_cleaning!$A:$A, A856)&gt;5, "Regular User", IF(COUNTIF(Data_cleaning!$A:$A, A856)&gt;1, "Casual User", "One-Time User")))</f>
        <v>One-Time User</v>
      </c>
      <c r="L856">
        <f>YEAR(Table4[[#This Row],[date/timestamp]])</f>
        <v>2025</v>
      </c>
      <c r="M856">
        <f>MONTH(Table4[[#This Row],[date/timestamp]])</f>
        <v>7</v>
      </c>
      <c r="N856" t="str">
        <f>TEXT(Table4[[#This Row],[date/timestamp]], "MMMM")</f>
        <v>July</v>
      </c>
      <c r="O856" t="str">
        <f t="shared" si="69"/>
        <v>Q3</v>
      </c>
    </row>
    <row r="857" spans="1:15" x14ac:dyDescent="0.35">
      <c r="A857" t="s">
        <v>3399</v>
      </c>
      <c r="B857" s="5" t="s">
        <v>6561</v>
      </c>
      <c r="C857" s="5">
        <v>5</v>
      </c>
      <c r="D857" s="9">
        <v>45847.5</v>
      </c>
      <c r="E857" s="6" t="s">
        <v>1460</v>
      </c>
      <c r="F857" t="s">
        <v>3400</v>
      </c>
      <c r="G857" t="str">
        <f t="shared" si="65"/>
        <v>Complete</v>
      </c>
      <c r="H857" t="str">
        <f t="shared" si="66"/>
        <v>Valid</v>
      </c>
      <c r="I857" t="str">
        <f t="shared" si="67"/>
        <v>High(4-5)</v>
      </c>
      <c r="J857" t="str">
        <f t="shared" si="68"/>
        <v>AEGWST4GN7XIROAK37JMAUXMY6PA</v>
      </c>
      <c r="K857" t="str">
        <f>IF(COUNTIF(Data_cleaning!$A:$A, A857)&gt;10, "Power User", IF(COUNTIF(Data_cleaning!$A:$A, A857)&gt;5, "Regular User", IF(COUNTIF(Data_cleaning!$A:$A, A857)&gt;1, "Casual User", "One-Time User")))</f>
        <v>One-Time User</v>
      </c>
      <c r="L857">
        <f>YEAR(Table4[[#This Row],[date/timestamp]])</f>
        <v>2025</v>
      </c>
      <c r="M857">
        <f>MONTH(Table4[[#This Row],[date/timestamp]])</f>
        <v>7</v>
      </c>
      <c r="N857" t="str">
        <f>TEXT(Table4[[#This Row],[date/timestamp]], "MMMM")</f>
        <v>July</v>
      </c>
      <c r="O857" t="str">
        <f t="shared" si="69"/>
        <v>Q3</v>
      </c>
    </row>
    <row r="858" spans="1:15" x14ac:dyDescent="0.35">
      <c r="A858" t="s">
        <v>3403</v>
      </c>
      <c r="B858" s="3" t="s">
        <v>6562</v>
      </c>
      <c r="C858" s="3">
        <v>5</v>
      </c>
      <c r="D858" s="8">
        <v>45847.609513888892</v>
      </c>
      <c r="E858" s="4" t="s">
        <v>1460</v>
      </c>
      <c r="F858" t="s">
        <v>3404</v>
      </c>
      <c r="G858" t="str">
        <f t="shared" si="65"/>
        <v>Complete</v>
      </c>
      <c r="H858" t="str">
        <f t="shared" si="66"/>
        <v>Valid</v>
      </c>
      <c r="I858" t="str">
        <f t="shared" si="67"/>
        <v>High(4-5)</v>
      </c>
      <c r="J858" t="str">
        <f t="shared" si="68"/>
        <v>AF7ENDK2VKE74Q7REOQKBMM5YIJA</v>
      </c>
      <c r="K858" t="str">
        <f>IF(COUNTIF(Data_cleaning!$A:$A, A858)&gt;10, "Power User", IF(COUNTIF(Data_cleaning!$A:$A, A858)&gt;5, "Regular User", IF(COUNTIF(Data_cleaning!$A:$A, A858)&gt;1, "Casual User", "One-Time User")))</f>
        <v>One-Time User</v>
      </c>
      <c r="L858">
        <f>YEAR(Table4[[#This Row],[date/timestamp]])</f>
        <v>2025</v>
      </c>
      <c r="M858">
        <f>MONTH(Table4[[#This Row],[date/timestamp]])</f>
        <v>7</v>
      </c>
      <c r="N858" t="str">
        <f>TEXT(Table4[[#This Row],[date/timestamp]], "MMMM")</f>
        <v>July</v>
      </c>
      <c r="O858" t="str">
        <f t="shared" si="69"/>
        <v>Q3</v>
      </c>
    </row>
    <row r="859" spans="1:15" x14ac:dyDescent="0.35">
      <c r="A859" t="s">
        <v>3407</v>
      </c>
      <c r="B859" s="5" t="s">
        <v>6563</v>
      </c>
      <c r="C859" s="5">
        <v>3</v>
      </c>
      <c r="D859" s="9">
        <v>45847.726944444446</v>
      </c>
      <c r="E859" s="6" t="s">
        <v>1460</v>
      </c>
      <c r="F859" t="s">
        <v>3408</v>
      </c>
      <c r="G859" t="str">
        <f t="shared" si="65"/>
        <v>Complete</v>
      </c>
      <c r="H859" t="str">
        <f t="shared" si="66"/>
        <v>Valid</v>
      </c>
      <c r="I859" t="str">
        <f t="shared" si="67"/>
        <v>Medium(3)</v>
      </c>
      <c r="J859" t="str">
        <f t="shared" si="68"/>
        <v>AHMN6W7ZO6NYMCA2MER6GCY2K4CA</v>
      </c>
      <c r="K859" t="str">
        <f>IF(COUNTIF(Data_cleaning!$A:$A, A859)&gt;10, "Power User", IF(COUNTIF(Data_cleaning!$A:$A, A859)&gt;5, "Regular User", IF(COUNTIF(Data_cleaning!$A:$A, A859)&gt;1, "Casual User", "One-Time User")))</f>
        <v>One-Time User</v>
      </c>
      <c r="L859">
        <f>YEAR(Table4[[#This Row],[date/timestamp]])</f>
        <v>2025</v>
      </c>
      <c r="M859">
        <f>MONTH(Table4[[#This Row],[date/timestamp]])</f>
        <v>7</v>
      </c>
      <c r="N859" t="str">
        <f>TEXT(Table4[[#This Row],[date/timestamp]], "MMMM")</f>
        <v>July</v>
      </c>
      <c r="O859" t="str">
        <f t="shared" si="69"/>
        <v>Q3</v>
      </c>
    </row>
    <row r="860" spans="1:15" x14ac:dyDescent="0.35">
      <c r="A860" t="s">
        <v>3410</v>
      </c>
      <c r="B860" s="3" t="s">
        <v>6564</v>
      </c>
      <c r="C860" s="3">
        <v>4</v>
      </c>
      <c r="D860" s="8">
        <v>45847.744814814818</v>
      </c>
      <c r="E860" s="4" t="s">
        <v>1460</v>
      </c>
      <c r="F860" t="s">
        <v>3411</v>
      </c>
      <c r="G860" t="str">
        <f t="shared" si="65"/>
        <v>Complete</v>
      </c>
      <c r="H860" t="str">
        <f t="shared" si="66"/>
        <v>Valid</v>
      </c>
      <c r="I860" t="str">
        <f t="shared" si="67"/>
        <v>High(4-5)</v>
      </c>
      <c r="J860" t="str">
        <f t="shared" si="68"/>
        <v>AEP4SJSHP5FQLQ2MGPWYIKZMLWIQ</v>
      </c>
      <c r="K860" t="str">
        <f>IF(COUNTIF(Data_cleaning!$A:$A, A860)&gt;10, "Power User", IF(COUNTIF(Data_cleaning!$A:$A, A860)&gt;5, "Regular User", IF(COUNTIF(Data_cleaning!$A:$A, A860)&gt;1, "Casual User", "One-Time User")))</f>
        <v>One-Time User</v>
      </c>
      <c r="L860">
        <f>YEAR(Table4[[#This Row],[date/timestamp]])</f>
        <v>2025</v>
      </c>
      <c r="M860">
        <f>MONTH(Table4[[#This Row],[date/timestamp]])</f>
        <v>7</v>
      </c>
      <c r="N860" t="str">
        <f>TEXT(Table4[[#This Row],[date/timestamp]], "MMMM")</f>
        <v>July</v>
      </c>
      <c r="O860" t="str">
        <f t="shared" si="69"/>
        <v>Q3</v>
      </c>
    </row>
    <row r="861" spans="1:15" x14ac:dyDescent="0.35">
      <c r="A861" t="s">
        <v>3414</v>
      </c>
      <c r="B861" s="5" t="s">
        <v>6565</v>
      </c>
      <c r="C861" s="5">
        <v>4</v>
      </c>
      <c r="D861" s="9">
        <v>45847.755636574075</v>
      </c>
      <c r="E861" s="6" t="s">
        <v>1460</v>
      </c>
      <c r="F861" t="s">
        <v>204</v>
      </c>
      <c r="G861" t="str">
        <f t="shared" si="65"/>
        <v>Complete</v>
      </c>
      <c r="H861" t="str">
        <f t="shared" si="66"/>
        <v>Valid</v>
      </c>
      <c r="I861" t="str">
        <f t="shared" si="67"/>
        <v>High(4-5)</v>
      </c>
      <c r="J861" t="str">
        <f t="shared" si="68"/>
        <v>AH5JFW4HFKQQQVMEVA4VRJVB6XFQ</v>
      </c>
      <c r="K861" t="str">
        <f>IF(COUNTIF(Data_cleaning!$A:$A, A861)&gt;10, "Power User", IF(COUNTIF(Data_cleaning!$A:$A, A861)&gt;5, "Regular User", IF(COUNTIF(Data_cleaning!$A:$A, A861)&gt;1, "Casual User", "One-Time User")))</f>
        <v>One-Time User</v>
      </c>
      <c r="L861">
        <f>YEAR(Table4[[#This Row],[date/timestamp]])</f>
        <v>2025</v>
      </c>
      <c r="M861">
        <f>MONTH(Table4[[#This Row],[date/timestamp]])</f>
        <v>7</v>
      </c>
      <c r="N861" t="str">
        <f>TEXT(Table4[[#This Row],[date/timestamp]], "MMMM")</f>
        <v>July</v>
      </c>
      <c r="O861" t="str">
        <f t="shared" si="69"/>
        <v>Q3</v>
      </c>
    </row>
    <row r="862" spans="1:15" x14ac:dyDescent="0.35">
      <c r="A862" t="s">
        <v>3417</v>
      </c>
      <c r="B862" s="3" t="s">
        <v>6566</v>
      </c>
      <c r="C862" s="3">
        <v>3</v>
      </c>
      <c r="D862" s="8">
        <v>45848.157442129632</v>
      </c>
      <c r="E862" s="4" t="s">
        <v>1460</v>
      </c>
      <c r="F862" t="s">
        <v>3418</v>
      </c>
      <c r="G862" t="str">
        <f t="shared" si="65"/>
        <v>Complete</v>
      </c>
      <c r="H862" t="str">
        <f t="shared" si="66"/>
        <v>Valid</v>
      </c>
      <c r="I862" t="str">
        <f t="shared" si="67"/>
        <v>Medium(3)</v>
      </c>
      <c r="J862" t="str">
        <f t="shared" si="68"/>
        <v>AFTNOBTDZM6SZB55DCBA5ZBHTYHA</v>
      </c>
      <c r="K862" t="str">
        <f>IF(COUNTIF(Data_cleaning!$A:$A, A862)&gt;10, "Power User", IF(COUNTIF(Data_cleaning!$A:$A, A862)&gt;5, "Regular User", IF(COUNTIF(Data_cleaning!$A:$A, A862)&gt;1, "Casual User", "One-Time User")))</f>
        <v>One-Time User</v>
      </c>
      <c r="L862">
        <f>YEAR(Table4[[#This Row],[date/timestamp]])</f>
        <v>2025</v>
      </c>
      <c r="M862">
        <f>MONTH(Table4[[#This Row],[date/timestamp]])</f>
        <v>7</v>
      </c>
      <c r="N862" t="str">
        <f>TEXT(Table4[[#This Row],[date/timestamp]], "MMMM")</f>
        <v>July</v>
      </c>
      <c r="O862" t="str">
        <f t="shared" si="69"/>
        <v>Q3</v>
      </c>
    </row>
    <row r="863" spans="1:15" x14ac:dyDescent="0.35">
      <c r="A863" t="s">
        <v>3421</v>
      </c>
      <c r="B863" s="5" t="s">
        <v>6567</v>
      </c>
      <c r="C863" s="5">
        <v>5</v>
      </c>
      <c r="D863" s="9">
        <v>45848.375451388885</v>
      </c>
      <c r="E863" s="6" t="s">
        <v>1460</v>
      </c>
      <c r="F863" t="s">
        <v>3422</v>
      </c>
      <c r="G863" t="str">
        <f t="shared" si="65"/>
        <v>Complete</v>
      </c>
      <c r="H863" t="str">
        <f t="shared" si="66"/>
        <v>Valid</v>
      </c>
      <c r="I863" t="str">
        <f t="shared" si="67"/>
        <v>High(4-5)</v>
      </c>
      <c r="J863" t="str">
        <f t="shared" si="68"/>
        <v>AHOQTAK5VSDYNR6L4RGW55OLMMJQ</v>
      </c>
      <c r="K863" t="str">
        <f>IF(COUNTIF(Data_cleaning!$A:$A, A863)&gt;10, "Power User", IF(COUNTIF(Data_cleaning!$A:$A, A863)&gt;5, "Regular User", IF(COUNTIF(Data_cleaning!$A:$A, A863)&gt;1, "Casual User", "One-Time User")))</f>
        <v>One-Time User</v>
      </c>
      <c r="L863">
        <f>YEAR(Table4[[#This Row],[date/timestamp]])</f>
        <v>2025</v>
      </c>
      <c r="M863">
        <f>MONTH(Table4[[#This Row],[date/timestamp]])</f>
        <v>7</v>
      </c>
      <c r="N863" t="str">
        <f>TEXT(Table4[[#This Row],[date/timestamp]], "MMMM")</f>
        <v>July</v>
      </c>
      <c r="O863" t="str">
        <f t="shared" si="69"/>
        <v>Q3</v>
      </c>
    </row>
    <row r="864" spans="1:15" x14ac:dyDescent="0.35">
      <c r="A864" t="s">
        <v>3425</v>
      </c>
      <c r="B864" s="3" t="s">
        <v>6568</v>
      </c>
      <c r="C864" s="3">
        <v>5</v>
      </c>
      <c r="D864" s="8">
        <v>45848.616099537037</v>
      </c>
      <c r="E864" s="4" t="s">
        <v>1460</v>
      </c>
      <c r="F864" t="s">
        <v>430</v>
      </c>
      <c r="G864" t="str">
        <f t="shared" si="65"/>
        <v>Complete</v>
      </c>
      <c r="H864" t="str">
        <f t="shared" si="66"/>
        <v>Valid</v>
      </c>
      <c r="I864" t="str">
        <f t="shared" si="67"/>
        <v>High(4-5)</v>
      </c>
      <c r="J864" t="str">
        <f t="shared" si="68"/>
        <v>AFTZUVUHAQKBSEBL7WWCW5YL54GA</v>
      </c>
      <c r="K864" t="str">
        <f>IF(COUNTIF(Data_cleaning!$A:$A, A864)&gt;10, "Power User", IF(COUNTIF(Data_cleaning!$A:$A, A864)&gt;5, "Regular User", IF(COUNTIF(Data_cleaning!$A:$A, A864)&gt;1, "Casual User", "One-Time User")))</f>
        <v>One-Time User</v>
      </c>
      <c r="L864">
        <f>YEAR(Table4[[#This Row],[date/timestamp]])</f>
        <v>2025</v>
      </c>
      <c r="M864">
        <f>MONTH(Table4[[#This Row],[date/timestamp]])</f>
        <v>7</v>
      </c>
      <c r="N864" t="str">
        <f>TEXT(Table4[[#This Row],[date/timestamp]], "MMMM")</f>
        <v>July</v>
      </c>
      <c r="O864" t="str">
        <f t="shared" si="69"/>
        <v>Q3</v>
      </c>
    </row>
    <row r="865" spans="1:15" x14ac:dyDescent="0.35">
      <c r="A865" t="s">
        <v>3427</v>
      </c>
      <c r="B865" s="5" t="s">
        <v>6569</v>
      </c>
      <c r="C865" s="5">
        <v>3</v>
      </c>
      <c r="D865" s="9">
        <v>45848.638368055559</v>
      </c>
      <c r="E865" s="6" t="s">
        <v>1460</v>
      </c>
      <c r="F865" t="s">
        <v>3428</v>
      </c>
      <c r="G865" t="str">
        <f t="shared" si="65"/>
        <v>Complete</v>
      </c>
      <c r="H865" t="str">
        <f t="shared" si="66"/>
        <v>Valid</v>
      </c>
      <c r="I865" t="str">
        <f t="shared" si="67"/>
        <v>Medium(3)</v>
      </c>
      <c r="J865" t="str">
        <f t="shared" si="68"/>
        <v>AEFNFDYWXY4LEVCIWFMZZQDHGGRQ</v>
      </c>
      <c r="K865" t="str">
        <f>IF(COUNTIF(Data_cleaning!$A:$A, A865)&gt;10, "Power User", IF(COUNTIF(Data_cleaning!$A:$A, A865)&gt;5, "Regular User", IF(COUNTIF(Data_cleaning!$A:$A, A865)&gt;1, "Casual User", "One-Time User")))</f>
        <v>One-Time User</v>
      </c>
      <c r="L865">
        <f>YEAR(Table4[[#This Row],[date/timestamp]])</f>
        <v>2025</v>
      </c>
      <c r="M865">
        <f>MONTH(Table4[[#This Row],[date/timestamp]])</f>
        <v>7</v>
      </c>
      <c r="N865" t="str">
        <f>TEXT(Table4[[#This Row],[date/timestamp]], "MMMM")</f>
        <v>July</v>
      </c>
      <c r="O865" t="str">
        <f t="shared" si="69"/>
        <v>Q3</v>
      </c>
    </row>
    <row r="866" spans="1:15" x14ac:dyDescent="0.35">
      <c r="A866" t="s">
        <v>3431</v>
      </c>
      <c r="B866" s="3" t="s">
        <v>6570</v>
      </c>
      <c r="C866" s="3">
        <v>5</v>
      </c>
      <c r="D866" s="8">
        <v>45848.967349537037</v>
      </c>
      <c r="E866" s="4" t="s">
        <v>1460</v>
      </c>
      <c r="F866" t="s">
        <v>3432</v>
      </c>
      <c r="G866" t="str">
        <f t="shared" si="65"/>
        <v>Complete</v>
      </c>
      <c r="H866" t="str">
        <f t="shared" si="66"/>
        <v>Valid</v>
      </c>
      <c r="I866" t="str">
        <f t="shared" si="67"/>
        <v>High(4-5)</v>
      </c>
      <c r="J866" t="str">
        <f t="shared" si="68"/>
        <v>AHLAQ2FGETX5FTVQ6CMDJPHXGT5A</v>
      </c>
      <c r="K866" t="str">
        <f>IF(COUNTIF(Data_cleaning!$A:$A, A866)&gt;10, "Power User", IF(COUNTIF(Data_cleaning!$A:$A, A866)&gt;5, "Regular User", IF(COUNTIF(Data_cleaning!$A:$A, A866)&gt;1, "Casual User", "One-Time User")))</f>
        <v>One-Time User</v>
      </c>
      <c r="L866">
        <f>YEAR(Table4[[#This Row],[date/timestamp]])</f>
        <v>2025</v>
      </c>
      <c r="M866">
        <f>MONTH(Table4[[#This Row],[date/timestamp]])</f>
        <v>7</v>
      </c>
      <c r="N866" t="str">
        <f>TEXT(Table4[[#This Row],[date/timestamp]], "MMMM")</f>
        <v>July</v>
      </c>
      <c r="O866" t="str">
        <f t="shared" si="69"/>
        <v>Q3</v>
      </c>
    </row>
    <row r="867" spans="1:15" x14ac:dyDescent="0.35">
      <c r="A867" t="s">
        <v>3435</v>
      </c>
      <c r="B867" s="5" t="s">
        <v>6571</v>
      </c>
      <c r="C867" s="5">
        <v>5</v>
      </c>
      <c r="D867" s="9">
        <v>45848.975416666668</v>
      </c>
      <c r="E867" s="6" t="s">
        <v>1460</v>
      </c>
      <c r="F867" t="s">
        <v>3436</v>
      </c>
      <c r="G867" t="str">
        <f t="shared" si="65"/>
        <v>Complete</v>
      </c>
      <c r="H867" t="str">
        <f t="shared" si="66"/>
        <v>Valid</v>
      </c>
      <c r="I867" t="str">
        <f t="shared" si="67"/>
        <v>High(4-5)</v>
      </c>
      <c r="J867" t="str">
        <f t="shared" si="68"/>
        <v>AEKSR4POY3ODZLHANOURC4YU5ODA</v>
      </c>
      <c r="K867" t="str">
        <f>IF(COUNTIF(Data_cleaning!$A:$A, A867)&gt;10, "Power User", IF(COUNTIF(Data_cleaning!$A:$A, A867)&gt;5, "Regular User", IF(COUNTIF(Data_cleaning!$A:$A, A867)&gt;1, "Casual User", "One-Time User")))</f>
        <v>One-Time User</v>
      </c>
      <c r="L867">
        <f>YEAR(Table4[[#This Row],[date/timestamp]])</f>
        <v>2025</v>
      </c>
      <c r="M867">
        <f>MONTH(Table4[[#This Row],[date/timestamp]])</f>
        <v>7</v>
      </c>
      <c r="N867" t="str">
        <f>TEXT(Table4[[#This Row],[date/timestamp]], "MMMM")</f>
        <v>July</v>
      </c>
      <c r="O867" t="str">
        <f t="shared" si="69"/>
        <v>Q3</v>
      </c>
    </row>
    <row r="868" spans="1:15" x14ac:dyDescent="0.35">
      <c r="A868" t="s">
        <v>3439</v>
      </c>
      <c r="B868" s="3" t="s">
        <v>6572</v>
      </c>
      <c r="C868" s="3">
        <v>5</v>
      </c>
      <c r="D868" s="8">
        <v>45849.662534722222</v>
      </c>
      <c r="E868" s="4" t="s">
        <v>1460</v>
      </c>
      <c r="F868" t="s">
        <v>3384</v>
      </c>
      <c r="G868" t="str">
        <f t="shared" si="65"/>
        <v>Complete</v>
      </c>
      <c r="H868" t="str">
        <f t="shared" si="66"/>
        <v>Valid</v>
      </c>
      <c r="I868" t="str">
        <f t="shared" si="67"/>
        <v>High(4-5)</v>
      </c>
      <c r="J868" t="str">
        <f t="shared" si="68"/>
        <v>AGA564V5NH5FMGWZNRSY2IQKITQA</v>
      </c>
      <c r="K868" t="str">
        <f>IF(COUNTIF(Data_cleaning!$A:$A, A868)&gt;10, "Power User", IF(COUNTIF(Data_cleaning!$A:$A, A868)&gt;5, "Regular User", IF(COUNTIF(Data_cleaning!$A:$A, A868)&gt;1, "Casual User", "One-Time User")))</f>
        <v>One-Time User</v>
      </c>
      <c r="L868">
        <f>YEAR(Table4[[#This Row],[date/timestamp]])</f>
        <v>2025</v>
      </c>
      <c r="M868">
        <f>MONTH(Table4[[#This Row],[date/timestamp]])</f>
        <v>7</v>
      </c>
      <c r="N868" t="str">
        <f>TEXT(Table4[[#This Row],[date/timestamp]], "MMMM")</f>
        <v>July</v>
      </c>
      <c r="O868" t="str">
        <f t="shared" si="69"/>
        <v>Q3</v>
      </c>
    </row>
    <row r="869" spans="1:15" x14ac:dyDescent="0.35">
      <c r="A869" t="s">
        <v>3442</v>
      </c>
      <c r="B869" s="5" t="s">
        <v>6573</v>
      </c>
      <c r="C869" s="5">
        <v>5</v>
      </c>
      <c r="D869" s="9">
        <v>45849.771041666667</v>
      </c>
      <c r="E869" s="6" t="s">
        <v>1460</v>
      </c>
      <c r="F869" t="s">
        <v>3443</v>
      </c>
      <c r="G869" t="str">
        <f t="shared" si="65"/>
        <v>Complete</v>
      </c>
      <c r="H869" t="str">
        <f t="shared" si="66"/>
        <v>Valid</v>
      </c>
      <c r="I869" t="str">
        <f t="shared" si="67"/>
        <v>High(4-5)</v>
      </c>
      <c r="J869" t="str">
        <f t="shared" si="68"/>
        <v>AGMMIMUKL3VF6SY4EURX7XSZ72QA</v>
      </c>
      <c r="K869" t="str">
        <f>IF(COUNTIF(Data_cleaning!$A:$A, A869)&gt;10, "Power User", IF(COUNTIF(Data_cleaning!$A:$A, A869)&gt;5, "Regular User", IF(COUNTIF(Data_cleaning!$A:$A, A869)&gt;1, "Casual User", "One-Time User")))</f>
        <v>One-Time User</v>
      </c>
      <c r="L869">
        <f>YEAR(Table4[[#This Row],[date/timestamp]])</f>
        <v>2025</v>
      </c>
      <c r="M869">
        <f>MONTH(Table4[[#This Row],[date/timestamp]])</f>
        <v>7</v>
      </c>
      <c r="N869" t="str">
        <f>TEXT(Table4[[#This Row],[date/timestamp]], "MMMM")</f>
        <v>July</v>
      </c>
      <c r="O869" t="str">
        <f t="shared" si="69"/>
        <v>Q3</v>
      </c>
    </row>
    <row r="870" spans="1:15" x14ac:dyDescent="0.35">
      <c r="A870" t="s">
        <v>3446</v>
      </c>
      <c r="B870" s="3" t="s">
        <v>6574</v>
      </c>
      <c r="C870" s="3">
        <v>4</v>
      </c>
      <c r="D870" s="8">
        <v>45849.969594907408</v>
      </c>
      <c r="E870" s="4" t="s">
        <v>1460</v>
      </c>
      <c r="F870" t="s">
        <v>3447</v>
      </c>
      <c r="G870" t="str">
        <f t="shared" si="65"/>
        <v>Complete</v>
      </c>
      <c r="H870" t="str">
        <f t="shared" si="66"/>
        <v>Valid</v>
      </c>
      <c r="I870" t="str">
        <f t="shared" si="67"/>
        <v>High(4-5)</v>
      </c>
      <c r="J870" t="str">
        <f t="shared" si="68"/>
        <v>AETUFBCXZPVIEEFPZCSAYO7MD3GQ</v>
      </c>
      <c r="K870" t="str">
        <f>IF(COUNTIF(Data_cleaning!$A:$A, A870)&gt;10, "Power User", IF(COUNTIF(Data_cleaning!$A:$A, A870)&gt;5, "Regular User", IF(COUNTIF(Data_cleaning!$A:$A, A870)&gt;1, "Casual User", "One-Time User")))</f>
        <v>One-Time User</v>
      </c>
      <c r="L870">
        <f>YEAR(Table4[[#This Row],[date/timestamp]])</f>
        <v>2025</v>
      </c>
      <c r="M870">
        <f>MONTH(Table4[[#This Row],[date/timestamp]])</f>
        <v>7</v>
      </c>
      <c r="N870" t="str">
        <f>TEXT(Table4[[#This Row],[date/timestamp]], "MMMM")</f>
        <v>July</v>
      </c>
      <c r="O870" t="str">
        <f t="shared" si="69"/>
        <v>Q3</v>
      </c>
    </row>
    <row r="871" spans="1:15" x14ac:dyDescent="0.35">
      <c r="A871" t="s">
        <v>3450</v>
      </c>
      <c r="B871" s="5" t="s">
        <v>6575</v>
      </c>
      <c r="C871" s="5">
        <v>4</v>
      </c>
      <c r="D871" s="9">
        <v>45849.997048611112</v>
      </c>
      <c r="E871" s="6" t="s">
        <v>1460</v>
      </c>
      <c r="F871" t="s">
        <v>3451</v>
      </c>
      <c r="G871" t="str">
        <f t="shared" si="65"/>
        <v>Complete</v>
      </c>
      <c r="H871" t="str">
        <f t="shared" si="66"/>
        <v>Valid</v>
      </c>
      <c r="I871" t="str">
        <f t="shared" si="67"/>
        <v>High(4-5)</v>
      </c>
      <c r="J871" t="str">
        <f t="shared" si="68"/>
        <v>AFW5BNP26OXFV6WPET5QU43TK6FA</v>
      </c>
      <c r="K871" t="str">
        <f>IF(COUNTIF(Data_cleaning!$A:$A, A871)&gt;10, "Power User", IF(COUNTIF(Data_cleaning!$A:$A, A871)&gt;5, "Regular User", IF(COUNTIF(Data_cleaning!$A:$A, A871)&gt;1, "Casual User", "One-Time User")))</f>
        <v>One-Time User</v>
      </c>
      <c r="L871">
        <f>YEAR(Table4[[#This Row],[date/timestamp]])</f>
        <v>2025</v>
      </c>
      <c r="M871">
        <f>MONTH(Table4[[#This Row],[date/timestamp]])</f>
        <v>7</v>
      </c>
      <c r="N871" t="str">
        <f>TEXT(Table4[[#This Row],[date/timestamp]], "MMMM")</f>
        <v>July</v>
      </c>
      <c r="O871" t="str">
        <f t="shared" si="69"/>
        <v>Q3</v>
      </c>
    </row>
    <row r="872" spans="1:15" x14ac:dyDescent="0.35">
      <c r="A872" t="s">
        <v>3454</v>
      </c>
      <c r="B872" s="3" t="s">
        <v>6576</v>
      </c>
      <c r="C872" s="3">
        <v>5</v>
      </c>
      <c r="D872" s="8">
        <v>45850.366562499999</v>
      </c>
      <c r="E872" s="4" t="s">
        <v>1460</v>
      </c>
      <c r="F872" t="s">
        <v>1502</v>
      </c>
      <c r="G872" t="str">
        <f t="shared" si="65"/>
        <v>Complete</v>
      </c>
      <c r="H872" t="str">
        <f t="shared" si="66"/>
        <v>Valid</v>
      </c>
      <c r="I872" t="str">
        <f t="shared" si="67"/>
        <v>High(4-5)</v>
      </c>
      <c r="J872" t="str">
        <f t="shared" si="68"/>
        <v>AGF6KCR755U3VRTBKCVHTTGWOJPQ</v>
      </c>
      <c r="K872" t="str">
        <f>IF(COUNTIF(Data_cleaning!$A:$A, A872)&gt;10, "Power User", IF(COUNTIF(Data_cleaning!$A:$A, A872)&gt;5, "Regular User", IF(COUNTIF(Data_cleaning!$A:$A, A872)&gt;1, "Casual User", "One-Time User")))</f>
        <v>One-Time User</v>
      </c>
      <c r="L872">
        <f>YEAR(Table4[[#This Row],[date/timestamp]])</f>
        <v>2025</v>
      </c>
      <c r="M872">
        <f>MONTH(Table4[[#This Row],[date/timestamp]])</f>
        <v>7</v>
      </c>
      <c r="N872" t="str">
        <f>TEXT(Table4[[#This Row],[date/timestamp]], "MMMM")</f>
        <v>July</v>
      </c>
      <c r="O872" t="str">
        <f t="shared" si="69"/>
        <v>Q3</v>
      </c>
    </row>
    <row r="873" spans="1:15" x14ac:dyDescent="0.35">
      <c r="A873" t="s">
        <v>3457</v>
      </c>
      <c r="B873" s="5" t="s">
        <v>6577</v>
      </c>
      <c r="C873" s="5">
        <v>4</v>
      </c>
      <c r="D873" s="9">
        <v>45850.421076388891</v>
      </c>
      <c r="E873" s="6" t="s">
        <v>1460</v>
      </c>
      <c r="F873" t="s">
        <v>2083</v>
      </c>
      <c r="G873" t="str">
        <f t="shared" si="65"/>
        <v>Complete</v>
      </c>
      <c r="H873" t="str">
        <f t="shared" si="66"/>
        <v>Valid</v>
      </c>
      <c r="I873" t="str">
        <f t="shared" si="67"/>
        <v>High(4-5)</v>
      </c>
      <c r="J873" t="str">
        <f t="shared" si="68"/>
        <v>AFFKJY4OQ3EMJOZUOB6KN74YGNNQ</v>
      </c>
      <c r="K873" t="str">
        <f>IF(COUNTIF(Data_cleaning!$A:$A, A873)&gt;10, "Power User", IF(COUNTIF(Data_cleaning!$A:$A, A873)&gt;5, "Regular User", IF(COUNTIF(Data_cleaning!$A:$A, A873)&gt;1, "Casual User", "One-Time User")))</f>
        <v>One-Time User</v>
      </c>
      <c r="L873">
        <f>YEAR(Table4[[#This Row],[date/timestamp]])</f>
        <v>2025</v>
      </c>
      <c r="M873">
        <f>MONTH(Table4[[#This Row],[date/timestamp]])</f>
        <v>7</v>
      </c>
      <c r="N873" t="str">
        <f>TEXT(Table4[[#This Row],[date/timestamp]], "MMMM")</f>
        <v>July</v>
      </c>
      <c r="O873" t="str">
        <f t="shared" si="69"/>
        <v>Q3</v>
      </c>
    </row>
    <row r="874" spans="1:15" x14ac:dyDescent="0.35">
      <c r="A874" t="s">
        <v>3460</v>
      </c>
      <c r="B874" s="3" t="s">
        <v>6578</v>
      </c>
      <c r="C874" s="3">
        <v>2</v>
      </c>
      <c r="D874" s="8">
        <v>45850.909733796296</v>
      </c>
      <c r="E874" s="4" t="s">
        <v>1460</v>
      </c>
      <c r="F874" t="s">
        <v>3461</v>
      </c>
      <c r="G874" t="str">
        <f t="shared" si="65"/>
        <v>Complete</v>
      </c>
      <c r="H874" t="str">
        <f t="shared" si="66"/>
        <v>Valid</v>
      </c>
      <c r="I874" t="str">
        <f t="shared" si="67"/>
        <v>Low(1-2)</v>
      </c>
      <c r="J874" t="str">
        <f t="shared" si="68"/>
        <v>AEQ4MVINF3FBEODOIKAR3S3WQEQA</v>
      </c>
      <c r="K874" t="str">
        <f>IF(COUNTIF(Data_cleaning!$A:$A, A874)&gt;10, "Power User", IF(COUNTIF(Data_cleaning!$A:$A, A874)&gt;5, "Regular User", IF(COUNTIF(Data_cleaning!$A:$A, A874)&gt;1, "Casual User", "One-Time User")))</f>
        <v>One-Time User</v>
      </c>
      <c r="L874">
        <f>YEAR(Table4[[#This Row],[date/timestamp]])</f>
        <v>2025</v>
      </c>
      <c r="M874">
        <f>MONTH(Table4[[#This Row],[date/timestamp]])</f>
        <v>7</v>
      </c>
      <c r="N874" t="str">
        <f>TEXT(Table4[[#This Row],[date/timestamp]], "MMMM")</f>
        <v>July</v>
      </c>
      <c r="O874" t="str">
        <f t="shared" si="69"/>
        <v>Q3</v>
      </c>
    </row>
    <row r="875" spans="1:15" x14ac:dyDescent="0.35">
      <c r="A875" t="s">
        <v>3464</v>
      </c>
      <c r="B875" s="5" t="s">
        <v>6579</v>
      </c>
      <c r="C875" s="5">
        <v>5</v>
      </c>
      <c r="D875" s="9">
        <v>45851.274780092594</v>
      </c>
      <c r="E875" s="6" t="s">
        <v>1460</v>
      </c>
      <c r="F875" t="s">
        <v>3465</v>
      </c>
      <c r="G875" t="str">
        <f t="shared" si="65"/>
        <v>Complete</v>
      </c>
      <c r="H875" t="str">
        <f t="shared" si="66"/>
        <v>Valid</v>
      </c>
      <c r="I875" t="str">
        <f t="shared" si="67"/>
        <v>High(4-5)</v>
      </c>
      <c r="J875" t="str">
        <f t="shared" si="68"/>
        <v>AHWIETA5ZJLE3MO2LM5AP6J27AUQ</v>
      </c>
      <c r="K875" t="str">
        <f>IF(COUNTIF(Data_cleaning!$A:$A, A875)&gt;10, "Power User", IF(COUNTIF(Data_cleaning!$A:$A, A875)&gt;5, "Regular User", IF(COUNTIF(Data_cleaning!$A:$A, A875)&gt;1, "Casual User", "One-Time User")))</f>
        <v>One-Time User</v>
      </c>
      <c r="L875">
        <f>YEAR(Table4[[#This Row],[date/timestamp]])</f>
        <v>2025</v>
      </c>
      <c r="M875">
        <f>MONTH(Table4[[#This Row],[date/timestamp]])</f>
        <v>7</v>
      </c>
      <c r="N875" t="str">
        <f>TEXT(Table4[[#This Row],[date/timestamp]], "MMMM")</f>
        <v>July</v>
      </c>
      <c r="O875" t="str">
        <f t="shared" si="69"/>
        <v>Q3</v>
      </c>
    </row>
    <row r="876" spans="1:15" x14ac:dyDescent="0.35">
      <c r="A876" t="s">
        <v>3468</v>
      </c>
      <c r="B876" s="3" t="s">
        <v>6580</v>
      </c>
      <c r="C876" s="3">
        <v>2</v>
      </c>
      <c r="D876" s="8">
        <v>45851.549837962964</v>
      </c>
      <c r="E876" s="4" t="s">
        <v>1460</v>
      </c>
      <c r="F876" t="s">
        <v>3469</v>
      </c>
      <c r="G876" t="str">
        <f t="shared" si="65"/>
        <v>Complete</v>
      </c>
      <c r="H876" t="str">
        <f t="shared" si="66"/>
        <v>Valid</v>
      </c>
      <c r="I876" t="str">
        <f t="shared" si="67"/>
        <v>Low(1-2)</v>
      </c>
      <c r="J876" t="str">
        <f t="shared" si="68"/>
        <v>AEJWA7ACDLKUP7SXVCRWZLK2TDQQ</v>
      </c>
      <c r="K876" t="str">
        <f>IF(COUNTIF(Data_cleaning!$A:$A, A876)&gt;10, "Power User", IF(COUNTIF(Data_cleaning!$A:$A, A876)&gt;5, "Regular User", IF(COUNTIF(Data_cleaning!$A:$A, A876)&gt;1, "Casual User", "One-Time User")))</f>
        <v>One-Time User</v>
      </c>
      <c r="L876">
        <f>YEAR(Table4[[#This Row],[date/timestamp]])</f>
        <v>2025</v>
      </c>
      <c r="M876">
        <f>MONTH(Table4[[#This Row],[date/timestamp]])</f>
        <v>7</v>
      </c>
      <c r="N876" t="str">
        <f>TEXT(Table4[[#This Row],[date/timestamp]], "MMMM")</f>
        <v>July</v>
      </c>
      <c r="O876" t="str">
        <f t="shared" si="69"/>
        <v>Q3</v>
      </c>
    </row>
    <row r="877" spans="1:15" x14ac:dyDescent="0.35">
      <c r="A877" t="s">
        <v>3472</v>
      </c>
      <c r="B877" s="5" t="s">
        <v>6581</v>
      </c>
      <c r="C877" s="5">
        <v>3</v>
      </c>
      <c r="D877" s="9">
        <v>45851.595509259256</v>
      </c>
      <c r="E877" s="6" t="s">
        <v>1460</v>
      </c>
      <c r="F877" t="s">
        <v>3473</v>
      </c>
      <c r="G877" t="str">
        <f t="shared" si="65"/>
        <v>Complete</v>
      </c>
      <c r="H877" t="str">
        <f t="shared" si="66"/>
        <v>Valid</v>
      </c>
      <c r="I877" t="str">
        <f t="shared" si="67"/>
        <v>Medium(3)</v>
      </c>
      <c r="J877" t="str">
        <f t="shared" si="68"/>
        <v>AF5KPIPHN3O77BGL3KQU6FRWH6CQ</v>
      </c>
      <c r="K877" t="str">
        <f>IF(COUNTIF(Data_cleaning!$A:$A, A877)&gt;10, "Power User", IF(COUNTIF(Data_cleaning!$A:$A, A877)&gt;5, "Regular User", IF(COUNTIF(Data_cleaning!$A:$A, A877)&gt;1, "Casual User", "One-Time User")))</f>
        <v>One-Time User</v>
      </c>
      <c r="L877">
        <f>YEAR(Table4[[#This Row],[date/timestamp]])</f>
        <v>2025</v>
      </c>
      <c r="M877">
        <f>MONTH(Table4[[#This Row],[date/timestamp]])</f>
        <v>7</v>
      </c>
      <c r="N877" t="str">
        <f>TEXT(Table4[[#This Row],[date/timestamp]], "MMMM")</f>
        <v>July</v>
      </c>
      <c r="O877" t="str">
        <f t="shared" si="69"/>
        <v>Q3</v>
      </c>
    </row>
    <row r="878" spans="1:15" x14ac:dyDescent="0.35">
      <c r="A878" t="s">
        <v>3476</v>
      </c>
      <c r="B878" s="3" t="s">
        <v>6582</v>
      </c>
      <c r="C878" s="3">
        <v>3</v>
      </c>
      <c r="D878" s="8">
        <v>45851.882187499999</v>
      </c>
      <c r="E878" s="4" t="s">
        <v>1460</v>
      </c>
      <c r="F878" t="s">
        <v>3477</v>
      </c>
      <c r="G878" t="str">
        <f t="shared" si="65"/>
        <v>Complete</v>
      </c>
      <c r="H878" t="str">
        <f t="shared" si="66"/>
        <v>Valid</v>
      </c>
      <c r="I878" t="str">
        <f t="shared" si="67"/>
        <v>Medium(3)</v>
      </c>
      <c r="J878" t="str">
        <f t="shared" si="68"/>
        <v>AHUUNOJWZZV7PUXI46THR46NNNNQ</v>
      </c>
      <c r="K878" t="str">
        <f>IF(COUNTIF(Data_cleaning!$A:$A, A878)&gt;10, "Power User", IF(COUNTIF(Data_cleaning!$A:$A, A878)&gt;5, "Regular User", IF(COUNTIF(Data_cleaning!$A:$A, A878)&gt;1, "Casual User", "One-Time User")))</f>
        <v>One-Time User</v>
      </c>
      <c r="L878">
        <f>YEAR(Table4[[#This Row],[date/timestamp]])</f>
        <v>2025</v>
      </c>
      <c r="M878">
        <f>MONTH(Table4[[#This Row],[date/timestamp]])</f>
        <v>7</v>
      </c>
      <c r="N878" t="str">
        <f>TEXT(Table4[[#This Row],[date/timestamp]], "MMMM")</f>
        <v>July</v>
      </c>
      <c r="O878" t="str">
        <f t="shared" si="69"/>
        <v>Q3</v>
      </c>
    </row>
    <row r="879" spans="1:15" x14ac:dyDescent="0.35">
      <c r="A879" t="s">
        <v>3480</v>
      </c>
      <c r="B879" s="5" t="s">
        <v>6583</v>
      </c>
      <c r="C879" s="5">
        <v>5</v>
      </c>
      <c r="D879" s="9">
        <v>45852.364108796297</v>
      </c>
      <c r="E879" s="6" t="s">
        <v>1460</v>
      </c>
      <c r="F879" t="s">
        <v>3481</v>
      </c>
      <c r="G879" t="str">
        <f t="shared" si="65"/>
        <v>Complete</v>
      </c>
      <c r="H879" t="str">
        <f t="shared" si="66"/>
        <v>Valid</v>
      </c>
      <c r="I879" t="str">
        <f t="shared" si="67"/>
        <v>High(4-5)</v>
      </c>
      <c r="J879" t="str">
        <f t="shared" si="68"/>
        <v>AEM75QJWGZ6CV77V5GNO4673U4UQ</v>
      </c>
      <c r="K879" t="str">
        <f>IF(COUNTIF(Data_cleaning!$A:$A, A879)&gt;10, "Power User", IF(COUNTIF(Data_cleaning!$A:$A, A879)&gt;5, "Regular User", IF(COUNTIF(Data_cleaning!$A:$A, A879)&gt;1, "Casual User", "One-Time User")))</f>
        <v>One-Time User</v>
      </c>
      <c r="L879">
        <f>YEAR(Table4[[#This Row],[date/timestamp]])</f>
        <v>2025</v>
      </c>
      <c r="M879">
        <f>MONTH(Table4[[#This Row],[date/timestamp]])</f>
        <v>7</v>
      </c>
      <c r="N879" t="str">
        <f>TEXT(Table4[[#This Row],[date/timestamp]], "MMMM")</f>
        <v>July</v>
      </c>
      <c r="O879" t="str">
        <f t="shared" si="69"/>
        <v>Q3</v>
      </c>
    </row>
    <row r="880" spans="1:15" x14ac:dyDescent="0.35">
      <c r="A880" t="s">
        <v>3484</v>
      </c>
      <c r="B880" s="3" t="s">
        <v>6584</v>
      </c>
      <c r="C880" s="3">
        <v>3</v>
      </c>
      <c r="D880" s="8">
        <v>45852.408356481479</v>
      </c>
      <c r="E880" s="4" t="s">
        <v>1460</v>
      </c>
      <c r="F880" t="s">
        <v>3485</v>
      </c>
      <c r="G880" t="str">
        <f t="shared" si="65"/>
        <v>Complete</v>
      </c>
      <c r="H880" t="str">
        <f t="shared" si="66"/>
        <v>Valid</v>
      </c>
      <c r="I880" t="str">
        <f t="shared" si="67"/>
        <v>Medium(3)</v>
      </c>
      <c r="J880" t="str">
        <f t="shared" si="68"/>
        <v>AHSLIAW7K2B2JJ3AVY4CWG5SHPIQ</v>
      </c>
      <c r="K880" t="str">
        <f>IF(COUNTIF(Data_cleaning!$A:$A, A880)&gt;10, "Power User", IF(COUNTIF(Data_cleaning!$A:$A, A880)&gt;5, "Regular User", IF(COUNTIF(Data_cleaning!$A:$A, A880)&gt;1, "Casual User", "One-Time User")))</f>
        <v>One-Time User</v>
      </c>
      <c r="L880">
        <f>YEAR(Table4[[#This Row],[date/timestamp]])</f>
        <v>2025</v>
      </c>
      <c r="M880">
        <f>MONTH(Table4[[#This Row],[date/timestamp]])</f>
        <v>7</v>
      </c>
      <c r="N880" t="str">
        <f>TEXT(Table4[[#This Row],[date/timestamp]], "MMMM")</f>
        <v>July</v>
      </c>
      <c r="O880" t="str">
        <f t="shared" si="69"/>
        <v>Q3</v>
      </c>
    </row>
    <row r="881" spans="1:15" x14ac:dyDescent="0.35">
      <c r="A881" t="s">
        <v>3488</v>
      </c>
      <c r="B881" s="5" t="s">
        <v>6585</v>
      </c>
      <c r="C881" s="5">
        <v>3</v>
      </c>
      <c r="D881" s="9">
        <v>45853.070532407408</v>
      </c>
      <c r="E881" s="6" t="s">
        <v>1460</v>
      </c>
      <c r="F881" t="s">
        <v>3489</v>
      </c>
      <c r="G881" t="str">
        <f t="shared" si="65"/>
        <v>Complete</v>
      </c>
      <c r="H881" t="str">
        <f t="shared" si="66"/>
        <v>Valid</v>
      </c>
      <c r="I881" t="str">
        <f t="shared" si="67"/>
        <v>Medium(3)</v>
      </c>
      <c r="J881" t="str">
        <f t="shared" si="68"/>
        <v>AG2WWZHESAS5WKDRNPDAKRHPGAUQ</v>
      </c>
      <c r="K881" t="str">
        <f>IF(COUNTIF(Data_cleaning!$A:$A, A881)&gt;10, "Power User", IF(COUNTIF(Data_cleaning!$A:$A, A881)&gt;5, "Regular User", IF(COUNTIF(Data_cleaning!$A:$A, A881)&gt;1, "Casual User", "One-Time User")))</f>
        <v>One-Time User</v>
      </c>
      <c r="L881">
        <f>YEAR(Table4[[#This Row],[date/timestamp]])</f>
        <v>2025</v>
      </c>
      <c r="M881">
        <f>MONTH(Table4[[#This Row],[date/timestamp]])</f>
        <v>7</v>
      </c>
      <c r="N881" t="str">
        <f>TEXT(Table4[[#This Row],[date/timestamp]], "MMMM")</f>
        <v>July</v>
      </c>
      <c r="O881" t="str">
        <f t="shared" si="69"/>
        <v>Q3</v>
      </c>
    </row>
    <row r="882" spans="1:15" x14ac:dyDescent="0.35">
      <c r="A882" t="s">
        <v>3492</v>
      </c>
      <c r="B882" s="3" t="s">
        <v>6586</v>
      </c>
      <c r="C882" s="3">
        <v>5</v>
      </c>
      <c r="D882" s="8">
        <v>45853.287708333337</v>
      </c>
      <c r="E882" s="4" t="s">
        <v>1460</v>
      </c>
      <c r="F882" t="s">
        <v>3493</v>
      </c>
      <c r="G882" t="str">
        <f t="shared" si="65"/>
        <v>Complete</v>
      </c>
      <c r="H882" t="str">
        <f t="shared" si="66"/>
        <v>Valid</v>
      </c>
      <c r="I882" t="str">
        <f t="shared" si="67"/>
        <v>High(4-5)</v>
      </c>
      <c r="J882" t="str">
        <f t="shared" si="68"/>
        <v>AGTWD2O2IUUFOQPFVFCOJ6HGTN2Q</v>
      </c>
      <c r="K882" t="str">
        <f>IF(COUNTIF(Data_cleaning!$A:$A, A882)&gt;10, "Power User", IF(COUNTIF(Data_cleaning!$A:$A, A882)&gt;5, "Regular User", IF(COUNTIF(Data_cleaning!$A:$A, A882)&gt;1, "Casual User", "One-Time User")))</f>
        <v>One-Time User</v>
      </c>
      <c r="L882">
        <f>YEAR(Table4[[#This Row],[date/timestamp]])</f>
        <v>2025</v>
      </c>
      <c r="M882">
        <f>MONTH(Table4[[#This Row],[date/timestamp]])</f>
        <v>7</v>
      </c>
      <c r="N882" t="str">
        <f>TEXT(Table4[[#This Row],[date/timestamp]], "MMMM")</f>
        <v>July</v>
      </c>
      <c r="O882" t="str">
        <f t="shared" si="69"/>
        <v>Q3</v>
      </c>
    </row>
    <row r="883" spans="1:15" x14ac:dyDescent="0.35">
      <c r="A883" t="s">
        <v>3496</v>
      </c>
      <c r="B883" s="5" t="s">
        <v>6587</v>
      </c>
      <c r="C883" s="5">
        <v>5</v>
      </c>
      <c r="D883" s="9">
        <v>45854.03638888889</v>
      </c>
      <c r="E883" s="6" t="s">
        <v>1460</v>
      </c>
      <c r="F883" t="s">
        <v>3497</v>
      </c>
      <c r="G883" t="str">
        <f t="shared" si="65"/>
        <v>Complete</v>
      </c>
      <c r="H883" t="str">
        <f t="shared" si="66"/>
        <v>Valid</v>
      </c>
      <c r="I883" t="str">
        <f t="shared" si="67"/>
        <v>High(4-5)</v>
      </c>
      <c r="J883" t="str">
        <f t="shared" si="68"/>
        <v>AGCQXUZ4O5QCSEPUQJRRCZU5NHSQ</v>
      </c>
      <c r="K883" t="str">
        <f>IF(COUNTIF(Data_cleaning!$A:$A, A883)&gt;10, "Power User", IF(COUNTIF(Data_cleaning!$A:$A, A883)&gt;5, "Regular User", IF(COUNTIF(Data_cleaning!$A:$A, A883)&gt;1, "Casual User", "One-Time User")))</f>
        <v>One-Time User</v>
      </c>
      <c r="L883">
        <f>YEAR(Table4[[#This Row],[date/timestamp]])</f>
        <v>2025</v>
      </c>
      <c r="M883">
        <f>MONTH(Table4[[#This Row],[date/timestamp]])</f>
        <v>7</v>
      </c>
      <c r="N883" t="str">
        <f>TEXT(Table4[[#This Row],[date/timestamp]], "MMMM")</f>
        <v>July</v>
      </c>
      <c r="O883" t="str">
        <f t="shared" si="69"/>
        <v>Q3</v>
      </c>
    </row>
    <row r="884" spans="1:15" x14ac:dyDescent="0.35">
      <c r="A884" t="s">
        <v>3500</v>
      </c>
      <c r="B884" s="3" t="s">
        <v>6588</v>
      </c>
      <c r="C884" s="3">
        <v>4</v>
      </c>
      <c r="D884" s="8">
        <v>45854.260520833333</v>
      </c>
      <c r="E884" s="4" t="s">
        <v>1460</v>
      </c>
      <c r="F884" t="s">
        <v>3501</v>
      </c>
      <c r="G884" t="str">
        <f t="shared" si="65"/>
        <v>Complete</v>
      </c>
      <c r="H884" t="str">
        <f t="shared" si="66"/>
        <v>Valid</v>
      </c>
      <c r="I884" t="str">
        <f t="shared" si="67"/>
        <v>High(4-5)</v>
      </c>
      <c r="J884" t="str">
        <f t="shared" si="68"/>
        <v>AEOGRG3IMMVOVSJR36HRCNK6OQCQ</v>
      </c>
      <c r="K884" t="str">
        <f>IF(COUNTIF(Data_cleaning!$A:$A, A884)&gt;10, "Power User", IF(COUNTIF(Data_cleaning!$A:$A, A884)&gt;5, "Regular User", IF(COUNTIF(Data_cleaning!$A:$A, A884)&gt;1, "Casual User", "One-Time User")))</f>
        <v>One-Time User</v>
      </c>
      <c r="L884">
        <f>YEAR(Table4[[#This Row],[date/timestamp]])</f>
        <v>2025</v>
      </c>
      <c r="M884">
        <f>MONTH(Table4[[#This Row],[date/timestamp]])</f>
        <v>7</v>
      </c>
      <c r="N884" t="str">
        <f>TEXT(Table4[[#This Row],[date/timestamp]], "MMMM")</f>
        <v>July</v>
      </c>
      <c r="O884" t="str">
        <f t="shared" si="69"/>
        <v>Q3</v>
      </c>
    </row>
    <row r="885" spans="1:15" x14ac:dyDescent="0.35">
      <c r="A885" t="s">
        <v>3504</v>
      </c>
      <c r="B885" s="5" t="s">
        <v>6589</v>
      </c>
      <c r="C885" s="5">
        <v>5</v>
      </c>
      <c r="D885" s="9">
        <v>45854.281400462962</v>
      </c>
      <c r="E885" s="6" t="s">
        <v>723</v>
      </c>
      <c r="F885" t="s">
        <v>3505</v>
      </c>
      <c r="G885" t="str">
        <f t="shared" si="65"/>
        <v>Complete</v>
      </c>
      <c r="H885" t="str">
        <f t="shared" si="66"/>
        <v>Valid</v>
      </c>
      <c r="I885" t="str">
        <f t="shared" si="67"/>
        <v>High(4-5)</v>
      </c>
      <c r="J885" t="str">
        <f t="shared" si="68"/>
        <v>AFGXH4WKHNF6VSWJE4LS75OUHHFA</v>
      </c>
      <c r="K885" t="str">
        <f>IF(COUNTIF(Data_cleaning!$A:$A, A885)&gt;10, "Power User", IF(COUNTIF(Data_cleaning!$A:$A, A885)&gt;5, "Regular User", IF(COUNTIF(Data_cleaning!$A:$A, A885)&gt;1, "Casual User", "One-Time User")))</f>
        <v>One-Time User</v>
      </c>
      <c r="L885">
        <f>YEAR(Table4[[#This Row],[date/timestamp]])</f>
        <v>2025</v>
      </c>
      <c r="M885">
        <f>MONTH(Table4[[#This Row],[date/timestamp]])</f>
        <v>7</v>
      </c>
      <c r="N885" t="str">
        <f>TEXT(Table4[[#This Row],[date/timestamp]], "MMMM")</f>
        <v>July</v>
      </c>
      <c r="O885" t="str">
        <f t="shared" si="69"/>
        <v>Q3</v>
      </c>
    </row>
    <row r="886" spans="1:15" x14ac:dyDescent="0.35">
      <c r="A886" t="s">
        <v>3508</v>
      </c>
      <c r="B886" s="3" t="s">
        <v>6590</v>
      </c>
      <c r="C886" s="3">
        <v>5</v>
      </c>
      <c r="D886" s="8">
        <v>45854.466122685182</v>
      </c>
      <c r="E886" s="4" t="s">
        <v>723</v>
      </c>
      <c r="F886" t="s">
        <v>3509</v>
      </c>
      <c r="G886" t="str">
        <f t="shared" si="65"/>
        <v>Complete</v>
      </c>
      <c r="H886" t="str">
        <f t="shared" si="66"/>
        <v>Valid</v>
      </c>
      <c r="I886" t="str">
        <f t="shared" si="67"/>
        <v>High(4-5)</v>
      </c>
      <c r="J886" t="str">
        <f t="shared" si="68"/>
        <v>AF7OQGH2AQ4I4BSRZUVYLJ7HGEXA</v>
      </c>
      <c r="K886" t="str">
        <f>IF(COUNTIF(Data_cleaning!$A:$A, A886)&gt;10, "Power User", IF(COUNTIF(Data_cleaning!$A:$A, A886)&gt;5, "Regular User", IF(COUNTIF(Data_cleaning!$A:$A, A886)&gt;1, "Casual User", "One-Time User")))</f>
        <v>One-Time User</v>
      </c>
      <c r="L886">
        <f>YEAR(Table4[[#This Row],[date/timestamp]])</f>
        <v>2025</v>
      </c>
      <c r="M886">
        <f>MONTH(Table4[[#This Row],[date/timestamp]])</f>
        <v>7</v>
      </c>
      <c r="N886" t="str">
        <f>TEXT(Table4[[#This Row],[date/timestamp]], "MMMM")</f>
        <v>July</v>
      </c>
      <c r="O886" t="str">
        <f t="shared" si="69"/>
        <v>Q3</v>
      </c>
    </row>
    <row r="887" spans="1:15" x14ac:dyDescent="0.35">
      <c r="A887" t="s">
        <v>3512</v>
      </c>
      <c r="B887" s="5" t="s">
        <v>6591</v>
      </c>
      <c r="C887" s="5">
        <v>5</v>
      </c>
      <c r="D887" s="9">
        <v>45854.495671296296</v>
      </c>
      <c r="E887" s="6" t="s">
        <v>723</v>
      </c>
      <c r="F887" t="s">
        <v>3513</v>
      </c>
      <c r="G887" t="str">
        <f t="shared" si="65"/>
        <v>Complete</v>
      </c>
      <c r="H887" t="str">
        <f t="shared" si="66"/>
        <v>Valid</v>
      </c>
      <c r="I887" t="str">
        <f t="shared" si="67"/>
        <v>High(4-5)</v>
      </c>
      <c r="J887" t="str">
        <f t="shared" si="68"/>
        <v>AGGC36SYNLDD2RNFLYLZB3URWBWQ</v>
      </c>
      <c r="K887" t="str">
        <f>IF(COUNTIF(Data_cleaning!$A:$A, A887)&gt;10, "Power User", IF(COUNTIF(Data_cleaning!$A:$A, A887)&gt;5, "Regular User", IF(COUNTIF(Data_cleaning!$A:$A, A887)&gt;1, "Casual User", "One-Time User")))</f>
        <v>One-Time User</v>
      </c>
      <c r="L887">
        <f>YEAR(Table4[[#This Row],[date/timestamp]])</f>
        <v>2025</v>
      </c>
      <c r="M887">
        <f>MONTH(Table4[[#This Row],[date/timestamp]])</f>
        <v>7</v>
      </c>
      <c r="N887" t="str">
        <f>TEXT(Table4[[#This Row],[date/timestamp]], "MMMM")</f>
        <v>July</v>
      </c>
      <c r="O887" t="str">
        <f t="shared" si="69"/>
        <v>Q3</v>
      </c>
    </row>
    <row r="888" spans="1:15" x14ac:dyDescent="0.35">
      <c r="A888" t="s">
        <v>3516</v>
      </c>
      <c r="B888" s="3" t="s">
        <v>6592</v>
      </c>
      <c r="C888" s="3">
        <v>5</v>
      </c>
      <c r="D888" s="8">
        <v>45854.946840277778</v>
      </c>
      <c r="E888" s="4" t="s">
        <v>723</v>
      </c>
      <c r="F888" t="s">
        <v>3517</v>
      </c>
      <c r="G888" t="str">
        <f t="shared" si="65"/>
        <v>Complete</v>
      </c>
      <c r="H888" t="str">
        <f t="shared" si="66"/>
        <v>Valid</v>
      </c>
      <c r="I888" t="str">
        <f t="shared" si="67"/>
        <v>High(4-5)</v>
      </c>
      <c r="J888" t="str">
        <f t="shared" si="68"/>
        <v>AGMKVQXNONCV4UYHW7WZW2V4F57Q</v>
      </c>
      <c r="K888" t="str">
        <f>IF(COUNTIF(Data_cleaning!$A:$A, A888)&gt;10, "Power User", IF(COUNTIF(Data_cleaning!$A:$A, A888)&gt;5, "Regular User", IF(COUNTIF(Data_cleaning!$A:$A, A888)&gt;1, "Casual User", "One-Time User")))</f>
        <v>One-Time User</v>
      </c>
      <c r="L888">
        <f>YEAR(Table4[[#This Row],[date/timestamp]])</f>
        <v>2025</v>
      </c>
      <c r="M888">
        <f>MONTH(Table4[[#This Row],[date/timestamp]])</f>
        <v>7</v>
      </c>
      <c r="N888" t="str">
        <f>TEXT(Table4[[#This Row],[date/timestamp]], "MMMM")</f>
        <v>July</v>
      </c>
      <c r="O888" t="str">
        <f t="shared" si="69"/>
        <v>Q3</v>
      </c>
    </row>
    <row r="889" spans="1:15" x14ac:dyDescent="0.35">
      <c r="A889" t="s">
        <v>3520</v>
      </c>
      <c r="B889" s="5" t="s">
        <v>6593</v>
      </c>
      <c r="C889" s="5">
        <v>5</v>
      </c>
      <c r="D889" s="9">
        <v>45855.156701388885</v>
      </c>
      <c r="E889" s="6" t="s">
        <v>723</v>
      </c>
      <c r="F889" t="s">
        <v>3521</v>
      </c>
      <c r="G889" t="str">
        <f t="shared" si="65"/>
        <v>Complete</v>
      </c>
      <c r="H889" t="str">
        <f t="shared" si="66"/>
        <v>Valid</v>
      </c>
      <c r="I889" t="str">
        <f t="shared" si="67"/>
        <v>High(4-5)</v>
      </c>
      <c r="J889" t="str">
        <f t="shared" si="68"/>
        <v>AF544RFJ737UEGPCIMLRAH3KOWSQ</v>
      </c>
      <c r="K889" t="str">
        <f>IF(COUNTIF(Data_cleaning!$A:$A, A889)&gt;10, "Power User", IF(COUNTIF(Data_cleaning!$A:$A, A889)&gt;5, "Regular User", IF(COUNTIF(Data_cleaning!$A:$A, A889)&gt;1, "Casual User", "One-Time User")))</f>
        <v>One-Time User</v>
      </c>
      <c r="L889">
        <f>YEAR(Table4[[#This Row],[date/timestamp]])</f>
        <v>2025</v>
      </c>
      <c r="M889">
        <f>MONTH(Table4[[#This Row],[date/timestamp]])</f>
        <v>7</v>
      </c>
      <c r="N889" t="str">
        <f>TEXT(Table4[[#This Row],[date/timestamp]], "MMMM")</f>
        <v>July</v>
      </c>
      <c r="O889" t="str">
        <f t="shared" si="69"/>
        <v>Q3</v>
      </c>
    </row>
    <row r="890" spans="1:15" x14ac:dyDescent="0.35">
      <c r="A890" t="s">
        <v>3524</v>
      </c>
      <c r="B890" s="3" t="s">
        <v>6594</v>
      </c>
      <c r="C890" s="3">
        <v>5</v>
      </c>
      <c r="D890" s="8">
        <v>45855.164004629631</v>
      </c>
      <c r="E890" s="4" t="s">
        <v>723</v>
      </c>
      <c r="F890" t="s">
        <v>3525</v>
      </c>
      <c r="G890" t="str">
        <f t="shared" si="65"/>
        <v>Complete</v>
      </c>
      <c r="H890" t="str">
        <f t="shared" si="66"/>
        <v>Valid</v>
      </c>
      <c r="I890" t="str">
        <f t="shared" si="67"/>
        <v>High(4-5)</v>
      </c>
      <c r="J890" t="str">
        <f t="shared" si="68"/>
        <v>AEYEPBCWIQIRLWLSSSOHHU3AMVOA</v>
      </c>
      <c r="K890" t="str">
        <f>IF(COUNTIF(Data_cleaning!$A:$A, A890)&gt;10, "Power User", IF(COUNTIF(Data_cleaning!$A:$A, A890)&gt;5, "Regular User", IF(COUNTIF(Data_cleaning!$A:$A, A890)&gt;1, "Casual User", "One-Time User")))</f>
        <v>One-Time User</v>
      </c>
      <c r="L890">
        <f>YEAR(Table4[[#This Row],[date/timestamp]])</f>
        <v>2025</v>
      </c>
      <c r="M890">
        <f>MONTH(Table4[[#This Row],[date/timestamp]])</f>
        <v>7</v>
      </c>
      <c r="N890" t="str">
        <f>TEXT(Table4[[#This Row],[date/timestamp]], "MMMM")</f>
        <v>July</v>
      </c>
      <c r="O890" t="str">
        <f t="shared" si="69"/>
        <v>Q3</v>
      </c>
    </row>
    <row r="891" spans="1:15" x14ac:dyDescent="0.35">
      <c r="A891" t="s">
        <v>3528</v>
      </c>
      <c r="B891" s="5" t="s">
        <v>6595</v>
      </c>
      <c r="C891" s="5">
        <v>5</v>
      </c>
      <c r="D891" s="9">
        <v>45855.185752314814</v>
      </c>
      <c r="E891" s="6" t="s">
        <v>723</v>
      </c>
      <c r="F891" t="s">
        <v>3529</v>
      </c>
      <c r="G891" t="str">
        <f t="shared" si="65"/>
        <v>Complete</v>
      </c>
      <c r="H891" t="str">
        <f t="shared" si="66"/>
        <v>Valid</v>
      </c>
      <c r="I891" t="str">
        <f t="shared" si="67"/>
        <v>High(4-5)</v>
      </c>
      <c r="J891" t="str">
        <f t="shared" si="68"/>
        <v>AF47PKCDTZ3XLB2CEXO6QAQAKKXQ</v>
      </c>
      <c r="K891" t="str">
        <f>IF(COUNTIF(Data_cleaning!$A:$A, A891)&gt;10, "Power User", IF(COUNTIF(Data_cleaning!$A:$A, A891)&gt;5, "Regular User", IF(COUNTIF(Data_cleaning!$A:$A, A891)&gt;1, "Casual User", "One-Time User")))</f>
        <v>One-Time User</v>
      </c>
      <c r="L891">
        <f>YEAR(Table4[[#This Row],[date/timestamp]])</f>
        <v>2025</v>
      </c>
      <c r="M891">
        <f>MONTH(Table4[[#This Row],[date/timestamp]])</f>
        <v>7</v>
      </c>
      <c r="N891" t="str">
        <f>TEXT(Table4[[#This Row],[date/timestamp]], "MMMM")</f>
        <v>July</v>
      </c>
      <c r="O891" t="str">
        <f t="shared" si="69"/>
        <v>Q3</v>
      </c>
    </row>
    <row r="892" spans="1:15" x14ac:dyDescent="0.35">
      <c r="A892" t="s">
        <v>3532</v>
      </c>
      <c r="B892" s="3" t="s">
        <v>6596</v>
      </c>
      <c r="C892" s="3">
        <v>5</v>
      </c>
      <c r="D892" s="8">
        <v>45855.221018518518</v>
      </c>
      <c r="E892" s="4" t="s">
        <v>723</v>
      </c>
      <c r="F892" t="s">
        <v>3533</v>
      </c>
      <c r="G892" t="str">
        <f t="shared" si="65"/>
        <v>Complete</v>
      </c>
      <c r="H892" t="str">
        <f t="shared" si="66"/>
        <v>Valid</v>
      </c>
      <c r="I892" t="str">
        <f t="shared" si="67"/>
        <v>High(4-5)</v>
      </c>
      <c r="J892" t="str">
        <f t="shared" si="68"/>
        <v>AHPHGLVQ2D5IREA6AP4MCE3G4QRA</v>
      </c>
      <c r="K892" t="str">
        <f>IF(COUNTIF(Data_cleaning!$A:$A, A892)&gt;10, "Power User", IF(COUNTIF(Data_cleaning!$A:$A, A892)&gt;5, "Regular User", IF(COUNTIF(Data_cleaning!$A:$A, A892)&gt;1, "Casual User", "One-Time User")))</f>
        <v>One-Time User</v>
      </c>
      <c r="L892">
        <f>YEAR(Table4[[#This Row],[date/timestamp]])</f>
        <v>2025</v>
      </c>
      <c r="M892">
        <f>MONTH(Table4[[#This Row],[date/timestamp]])</f>
        <v>7</v>
      </c>
      <c r="N892" t="str">
        <f>TEXT(Table4[[#This Row],[date/timestamp]], "MMMM")</f>
        <v>July</v>
      </c>
      <c r="O892" t="str">
        <f t="shared" si="69"/>
        <v>Q3</v>
      </c>
    </row>
    <row r="893" spans="1:15" x14ac:dyDescent="0.35">
      <c r="A893" t="s">
        <v>3536</v>
      </c>
      <c r="B893" s="5" t="s">
        <v>6597</v>
      </c>
      <c r="C893" s="5">
        <v>5</v>
      </c>
      <c r="D893" s="9">
        <v>45855.381180555552</v>
      </c>
      <c r="E893" s="6" t="s">
        <v>723</v>
      </c>
      <c r="F893" t="s">
        <v>3537</v>
      </c>
      <c r="G893" t="str">
        <f t="shared" si="65"/>
        <v>Complete</v>
      </c>
      <c r="H893" t="str">
        <f t="shared" si="66"/>
        <v>Valid</v>
      </c>
      <c r="I893" t="str">
        <f t="shared" si="67"/>
        <v>High(4-5)</v>
      </c>
      <c r="J893" t="str">
        <f t="shared" si="68"/>
        <v>AFDRLXY2TDSXMLFK2PIXR3JHPHNA</v>
      </c>
      <c r="K893" t="str">
        <f>IF(COUNTIF(Data_cleaning!$A:$A, A893)&gt;10, "Power User", IF(COUNTIF(Data_cleaning!$A:$A, A893)&gt;5, "Regular User", IF(COUNTIF(Data_cleaning!$A:$A, A893)&gt;1, "Casual User", "One-Time User")))</f>
        <v>One-Time User</v>
      </c>
      <c r="L893">
        <f>YEAR(Table4[[#This Row],[date/timestamp]])</f>
        <v>2025</v>
      </c>
      <c r="M893">
        <f>MONTH(Table4[[#This Row],[date/timestamp]])</f>
        <v>7</v>
      </c>
      <c r="N893" t="str">
        <f>TEXT(Table4[[#This Row],[date/timestamp]], "MMMM")</f>
        <v>July</v>
      </c>
      <c r="O893" t="str">
        <f t="shared" si="69"/>
        <v>Q3</v>
      </c>
    </row>
    <row r="894" spans="1:15" x14ac:dyDescent="0.35">
      <c r="A894" t="s">
        <v>3540</v>
      </c>
      <c r="B894" s="3" t="s">
        <v>6598</v>
      </c>
      <c r="C894" s="3">
        <v>5</v>
      </c>
      <c r="D894" s="8">
        <v>45855.626284722224</v>
      </c>
      <c r="E894" s="4" t="s">
        <v>723</v>
      </c>
      <c r="F894" t="s">
        <v>3541</v>
      </c>
      <c r="G894" t="str">
        <f t="shared" si="65"/>
        <v>Complete</v>
      </c>
      <c r="H894" t="str">
        <f t="shared" si="66"/>
        <v>Valid</v>
      </c>
      <c r="I894" t="str">
        <f t="shared" si="67"/>
        <v>High(4-5)</v>
      </c>
      <c r="J894" t="str">
        <f t="shared" si="68"/>
        <v>AH7XIN3OPJVKQ7UD2OPKTRP474DA</v>
      </c>
      <c r="K894" t="str">
        <f>IF(COUNTIF(Data_cleaning!$A:$A, A894)&gt;10, "Power User", IF(COUNTIF(Data_cleaning!$A:$A, A894)&gt;5, "Regular User", IF(COUNTIF(Data_cleaning!$A:$A, A894)&gt;1, "Casual User", "One-Time User")))</f>
        <v>One-Time User</v>
      </c>
      <c r="L894">
        <f>YEAR(Table4[[#This Row],[date/timestamp]])</f>
        <v>2025</v>
      </c>
      <c r="M894">
        <f>MONTH(Table4[[#This Row],[date/timestamp]])</f>
        <v>7</v>
      </c>
      <c r="N894" t="str">
        <f>TEXT(Table4[[#This Row],[date/timestamp]], "MMMM")</f>
        <v>July</v>
      </c>
      <c r="O894" t="str">
        <f t="shared" si="69"/>
        <v>Q3</v>
      </c>
    </row>
    <row r="895" spans="1:15" x14ac:dyDescent="0.35">
      <c r="A895" t="s">
        <v>3544</v>
      </c>
      <c r="B895" s="5" t="s">
        <v>6599</v>
      </c>
      <c r="C895" s="5">
        <v>5</v>
      </c>
      <c r="D895" s="9">
        <v>45855.833541666667</v>
      </c>
      <c r="E895" s="6" t="s">
        <v>723</v>
      </c>
      <c r="F895" t="s">
        <v>3545</v>
      </c>
      <c r="G895" t="str">
        <f t="shared" si="65"/>
        <v>Complete</v>
      </c>
      <c r="H895" t="str">
        <f t="shared" si="66"/>
        <v>Valid</v>
      </c>
      <c r="I895" t="str">
        <f t="shared" si="67"/>
        <v>High(4-5)</v>
      </c>
      <c r="J895" t="str">
        <f t="shared" si="68"/>
        <v>AF3HN6YYBE3D2NN5UWG2U5A5CIKA</v>
      </c>
      <c r="K895" t="str">
        <f>IF(COUNTIF(Data_cleaning!$A:$A, A895)&gt;10, "Power User", IF(COUNTIF(Data_cleaning!$A:$A, A895)&gt;5, "Regular User", IF(COUNTIF(Data_cleaning!$A:$A, A895)&gt;1, "Casual User", "One-Time User")))</f>
        <v>One-Time User</v>
      </c>
      <c r="L895">
        <f>YEAR(Table4[[#This Row],[date/timestamp]])</f>
        <v>2025</v>
      </c>
      <c r="M895">
        <f>MONTH(Table4[[#This Row],[date/timestamp]])</f>
        <v>7</v>
      </c>
      <c r="N895" t="str">
        <f>TEXT(Table4[[#This Row],[date/timestamp]], "MMMM")</f>
        <v>July</v>
      </c>
      <c r="O895" t="str">
        <f t="shared" si="69"/>
        <v>Q3</v>
      </c>
    </row>
    <row r="896" spans="1:15" x14ac:dyDescent="0.35">
      <c r="A896" t="s">
        <v>3548</v>
      </c>
      <c r="B896" s="3" t="s">
        <v>6600</v>
      </c>
      <c r="C896" s="3">
        <v>5</v>
      </c>
      <c r="D896" s="8">
        <v>45855.880381944444</v>
      </c>
      <c r="E896" s="4" t="s">
        <v>723</v>
      </c>
      <c r="F896" t="s">
        <v>3549</v>
      </c>
      <c r="G896" t="str">
        <f t="shared" si="65"/>
        <v>Complete</v>
      </c>
      <c r="H896" t="str">
        <f t="shared" si="66"/>
        <v>Valid</v>
      </c>
      <c r="I896" t="str">
        <f t="shared" si="67"/>
        <v>High(4-5)</v>
      </c>
      <c r="J896" t="str">
        <f t="shared" si="68"/>
        <v>AEZ7XDYKDQEYFJB7U6EX35WKWPYQ</v>
      </c>
      <c r="K896" t="str">
        <f>IF(COUNTIF(Data_cleaning!$A:$A, A896)&gt;10, "Power User", IF(COUNTIF(Data_cleaning!$A:$A, A896)&gt;5, "Regular User", IF(COUNTIF(Data_cleaning!$A:$A, A896)&gt;1, "Casual User", "One-Time User")))</f>
        <v>One-Time User</v>
      </c>
      <c r="L896">
        <f>YEAR(Table4[[#This Row],[date/timestamp]])</f>
        <v>2025</v>
      </c>
      <c r="M896">
        <f>MONTH(Table4[[#This Row],[date/timestamp]])</f>
        <v>7</v>
      </c>
      <c r="N896" t="str">
        <f>TEXT(Table4[[#This Row],[date/timestamp]], "MMMM")</f>
        <v>July</v>
      </c>
      <c r="O896" t="str">
        <f t="shared" si="69"/>
        <v>Q3</v>
      </c>
    </row>
    <row r="897" spans="1:15" x14ac:dyDescent="0.35">
      <c r="A897" t="s">
        <v>3552</v>
      </c>
      <c r="B897" s="5" t="s">
        <v>6601</v>
      </c>
      <c r="C897" s="5">
        <v>4</v>
      </c>
      <c r="D897" s="9">
        <v>45856.520289351851</v>
      </c>
      <c r="E897" s="6" t="s">
        <v>723</v>
      </c>
      <c r="F897" t="s">
        <v>3553</v>
      </c>
      <c r="G897" t="str">
        <f t="shared" si="65"/>
        <v>Complete</v>
      </c>
      <c r="H897" t="str">
        <f t="shared" si="66"/>
        <v>Valid</v>
      </c>
      <c r="I897" t="str">
        <f t="shared" si="67"/>
        <v>High(4-5)</v>
      </c>
      <c r="J897" t="str">
        <f t="shared" si="68"/>
        <v>AETRQ4I36AIUK5S34FRJT4TNFTLQ</v>
      </c>
      <c r="K897" t="str">
        <f>IF(COUNTIF(Data_cleaning!$A:$A, A897)&gt;10, "Power User", IF(COUNTIF(Data_cleaning!$A:$A, A897)&gt;5, "Regular User", IF(COUNTIF(Data_cleaning!$A:$A, A897)&gt;1, "Casual User", "One-Time User")))</f>
        <v>One-Time User</v>
      </c>
      <c r="L897">
        <f>YEAR(Table4[[#This Row],[date/timestamp]])</f>
        <v>2025</v>
      </c>
      <c r="M897">
        <f>MONTH(Table4[[#This Row],[date/timestamp]])</f>
        <v>7</v>
      </c>
      <c r="N897" t="str">
        <f>TEXT(Table4[[#This Row],[date/timestamp]], "MMMM")</f>
        <v>July</v>
      </c>
      <c r="O897" t="str">
        <f t="shared" si="69"/>
        <v>Q3</v>
      </c>
    </row>
    <row r="898" spans="1:15" x14ac:dyDescent="0.35">
      <c r="A898" t="s">
        <v>3556</v>
      </c>
      <c r="B898" s="3" t="s">
        <v>6602</v>
      </c>
      <c r="C898" s="3">
        <v>5</v>
      </c>
      <c r="D898" s="8">
        <v>45856.617013888892</v>
      </c>
      <c r="E898" s="4" t="s">
        <v>723</v>
      </c>
      <c r="F898" t="s">
        <v>3557</v>
      </c>
      <c r="G898" t="str">
        <f t="shared" ref="G898:G961" si="70">IF(AND(A898&lt;&gt;"", B898&lt;&gt;"", C898&lt;&gt;"", D898&lt;&gt;"", E898&lt;&gt;"", F898&lt;&gt;""), "Complete", "Incomplete")</f>
        <v>Complete</v>
      </c>
      <c r="H898" t="str">
        <f t="shared" si="66"/>
        <v>Valid</v>
      </c>
      <c r="I898" t="str">
        <f t="shared" si="67"/>
        <v>High(4-5)</v>
      </c>
      <c r="J898" t="str">
        <f t="shared" si="68"/>
        <v>AFQX42I75WONLBDULEXRJEWDKG5A</v>
      </c>
      <c r="K898" t="str">
        <f>IF(COUNTIF(Data_cleaning!$A:$A, A898)&gt;10, "Power User", IF(COUNTIF(Data_cleaning!$A:$A, A898)&gt;5, "Regular User", IF(COUNTIF(Data_cleaning!$A:$A, A898)&gt;1, "Casual User", "One-Time User")))</f>
        <v>One-Time User</v>
      </c>
      <c r="L898">
        <f>YEAR(Table4[[#This Row],[date/timestamp]])</f>
        <v>2025</v>
      </c>
      <c r="M898">
        <f>MONTH(Table4[[#This Row],[date/timestamp]])</f>
        <v>7</v>
      </c>
      <c r="N898" t="str">
        <f>TEXT(Table4[[#This Row],[date/timestamp]], "MMMM")</f>
        <v>July</v>
      </c>
      <c r="O898" t="str">
        <f t="shared" si="69"/>
        <v>Q3</v>
      </c>
    </row>
    <row r="899" spans="1:15" x14ac:dyDescent="0.35">
      <c r="A899" t="s">
        <v>3560</v>
      </c>
      <c r="B899" s="5" t="s">
        <v>6603</v>
      </c>
      <c r="C899" s="5">
        <v>5</v>
      </c>
      <c r="D899" s="9">
        <v>45857.678425925929</v>
      </c>
      <c r="E899" s="6" t="s">
        <v>723</v>
      </c>
      <c r="F899" t="s">
        <v>3561</v>
      </c>
      <c r="G899" t="str">
        <f t="shared" si="70"/>
        <v>Complete</v>
      </c>
      <c r="H899" t="str">
        <f t="shared" ref="H899:H962" si="71">IF(AND(C899&gt;=1, C899&lt;=5), "Valid", "Invalid")</f>
        <v>Valid</v>
      </c>
      <c r="I899" t="str">
        <f t="shared" ref="I899:I962" si="72">IF(C899&gt;=4, "High(4-5)", IF(C899&gt;=3, "Medium(3)", "Low(1-2)"))</f>
        <v>High(4-5)</v>
      </c>
      <c r="J899" t="str">
        <f t="shared" ref="J899:J962" si="73">TRIM(UPPER(A899))</f>
        <v>AGF4267WHZ5LQAJNRFGK2C2TUVWQ</v>
      </c>
      <c r="K899" t="str">
        <f>IF(COUNTIF(Data_cleaning!$A:$A, A899)&gt;10, "Power User", IF(COUNTIF(Data_cleaning!$A:$A, A899)&gt;5, "Regular User", IF(COUNTIF(Data_cleaning!$A:$A, A899)&gt;1, "Casual User", "One-Time User")))</f>
        <v>One-Time User</v>
      </c>
      <c r="L899">
        <f>YEAR(Table4[[#This Row],[date/timestamp]])</f>
        <v>2025</v>
      </c>
      <c r="M899">
        <f>MONTH(Table4[[#This Row],[date/timestamp]])</f>
        <v>7</v>
      </c>
      <c r="N899" t="str">
        <f>TEXT(Table4[[#This Row],[date/timestamp]], "MMMM")</f>
        <v>July</v>
      </c>
      <c r="O899" t="str">
        <f t="shared" ref="O899:O962" si="74">"Q"&amp;INT((MONTH(D899)-1)/3)+1</f>
        <v>Q3</v>
      </c>
    </row>
    <row r="900" spans="1:15" x14ac:dyDescent="0.35">
      <c r="A900" t="s">
        <v>3564</v>
      </c>
      <c r="B900" s="3" t="s">
        <v>6604</v>
      </c>
      <c r="C900" s="3">
        <v>5</v>
      </c>
      <c r="D900" s="8">
        <v>45857.849351851852</v>
      </c>
      <c r="E900" s="4" t="s">
        <v>723</v>
      </c>
      <c r="F900" t="s">
        <v>3565</v>
      </c>
      <c r="G900" t="str">
        <f t="shared" si="70"/>
        <v>Complete</v>
      </c>
      <c r="H900" t="str">
        <f t="shared" si="71"/>
        <v>Valid</v>
      </c>
      <c r="I900" t="str">
        <f t="shared" si="72"/>
        <v>High(4-5)</v>
      </c>
      <c r="J900" t="str">
        <f t="shared" si="73"/>
        <v>AFXZMNHVJFPTF7KPR22UINSN5PKQ</v>
      </c>
      <c r="K900" t="str">
        <f>IF(COUNTIF(Data_cleaning!$A:$A, A900)&gt;10, "Power User", IF(COUNTIF(Data_cleaning!$A:$A, A900)&gt;5, "Regular User", IF(COUNTIF(Data_cleaning!$A:$A, A900)&gt;1, "Casual User", "One-Time User")))</f>
        <v>One-Time User</v>
      </c>
      <c r="L900">
        <f>YEAR(Table4[[#This Row],[date/timestamp]])</f>
        <v>2025</v>
      </c>
      <c r="M900">
        <f>MONTH(Table4[[#This Row],[date/timestamp]])</f>
        <v>7</v>
      </c>
      <c r="N900" t="str">
        <f>TEXT(Table4[[#This Row],[date/timestamp]], "MMMM")</f>
        <v>July</v>
      </c>
      <c r="O900" t="str">
        <f t="shared" si="74"/>
        <v>Q3</v>
      </c>
    </row>
    <row r="901" spans="1:15" x14ac:dyDescent="0.35">
      <c r="A901" t="s">
        <v>3568</v>
      </c>
      <c r="B901" s="5" t="s">
        <v>6605</v>
      </c>
      <c r="C901" s="5">
        <v>5</v>
      </c>
      <c r="D901" s="9">
        <v>45858.181701388887</v>
      </c>
      <c r="E901" s="6" t="s">
        <v>723</v>
      </c>
      <c r="F901" t="s">
        <v>3569</v>
      </c>
      <c r="G901" t="str">
        <f t="shared" si="70"/>
        <v>Complete</v>
      </c>
      <c r="H901" t="str">
        <f t="shared" si="71"/>
        <v>Valid</v>
      </c>
      <c r="I901" t="str">
        <f t="shared" si="72"/>
        <v>High(4-5)</v>
      </c>
      <c r="J901" t="str">
        <f t="shared" si="73"/>
        <v>AH2UA3GPF2DEOZ3F2LZ7QCPUSIPA</v>
      </c>
      <c r="K901" t="str">
        <f>IF(COUNTIF(Data_cleaning!$A:$A, A901)&gt;10, "Power User", IF(COUNTIF(Data_cleaning!$A:$A, A901)&gt;5, "Regular User", IF(COUNTIF(Data_cleaning!$A:$A, A901)&gt;1, "Casual User", "One-Time User")))</f>
        <v>One-Time User</v>
      </c>
      <c r="L901">
        <f>YEAR(Table4[[#This Row],[date/timestamp]])</f>
        <v>2025</v>
      </c>
      <c r="M901">
        <f>MONTH(Table4[[#This Row],[date/timestamp]])</f>
        <v>7</v>
      </c>
      <c r="N901" t="str">
        <f>TEXT(Table4[[#This Row],[date/timestamp]], "MMMM")</f>
        <v>July</v>
      </c>
      <c r="O901" t="str">
        <f t="shared" si="74"/>
        <v>Q3</v>
      </c>
    </row>
    <row r="902" spans="1:15" x14ac:dyDescent="0.35">
      <c r="A902" t="s">
        <v>3571</v>
      </c>
      <c r="B902" s="3" t="s">
        <v>6606</v>
      </c>
      <c r="C902" s="3">
        <v>5</v>
      </c>
      <c r="D902" s="8">
        <v>45858.638113425928</v>
      </c>
      <c r="E902" s="4" t="s">
        <v>723</v>
      </c>
      <c r="F902" t="s">
        <v>3572</v>
      </c>
      <c r="G902" t="str">
        <f t="shared" si="70"/>
        <v>Complete</v>
      </c>
      <c r="H902" t="str">
        <f t="shared" si="71"/>
        <v>Valid</v>
      </c>
      <c r="I902" t="str">
        <f t="shared" si="72"/>
        <v>High(4-5)</v>
      </c>
      <c r="J902" t="str">
        <f t="shared" si="73"/>
        <v>AGI7KMTDW65G27VL6BNYLGYIV6JQ</v>
      </c>
      <c r="K902" t="str">
        <f>IF(COUNTIF(Data_cleaning!$A:$A, A902)&gt;10, "Power User", IF(COUNTIF(Data_cleaning!$A:$A, A902)&gt;5, "Regular User", IF(COUNTIF(Data_cleaning!$A:$A, A902)&gt;1, "Casual User", "One-Time User")))</f>
        <v>One-Time User</v>
      </c>
      <c r="L902">
        <f>YEAR(Table4[[#This Row],[date/timestamp]])</f>
        <v>2025</v>
      </c>
      <c r="M902">
        <f>MONTH(Table4[[#This Row],[date/timestamp]])</f>
        <v>7</v>
      </c>
      <c r="N902" t="str">
        <f>TEXT(Table4[[#This Row],[date/timestamp]], "MMMM")</f>
        <v>July</v>
      </c>
      <c r="O902" t="str">
        <f t="shared" si="74"/>
        <v>Q3</v>
      </c>
    </row>
    <row r="903" spans="1:15" x14ac:dyDescent="0.35">
      <c r="A903" t="s">
        <v>3575</v>
      </c>
      <c r="B903" s="5" t="s">
        <v>6607</v>
      </c>
      <c r="C903" s="5">
        <v>5</v>
      </c>
      <c r="D903" s="9">
        <v>45859.006516203706</v>
      </c>
      <c r="E903" s="6" t="s">
        <v>723</v>
      </c>
      <c r="F903" t="s">
        <v>3576</v>
      </c>
      <c r="G903" t="str">
        <f t="shared" si="70"/>
        <v>Complete</v>
      </c>
      <c r="H903" t="str">
        <f t="shared" si="71"/>
        <v>Valid</v>
      </c>
      <c r="I903" t="str">
        <f t="shared" si="72"/>
        <v>High(4-5)</v>
      </c>
      <c r="J903" t="str">
        <f t="shared" si="73"/>
        <v>AGSMYISGTBNQ75NIM73JQICXS4TQ</v>
      </c>
      <c r="K903" t="str">
        <f>IF(COUNTIF(Data_cleaning!$A:$A, A903)&gt;10, "Power User", IF(COUNTIF(Data_cleaning!$A:$A, A903)&gt;5, "Regular User", IF(COUNTIF(Data_cleaning!$A:$A, A903)&gt;1, "Casual User", "One-Time User")))</f>
        <v>One-Time User</v>
      </c>
      <c r="L903">
        <f>YEAR(Table4[[#This Row],[date/timestamp]])</f>
        <v>2025</v>
      </c>
      <c r="M903">
        <f>MONTH(Table4[[#This Row],[date/timestamp]])</f>
        <v>7</v>
      </c>
      <c r="N903" t="str">
        <f>TEXT(Table4[[#This Row],[date/timestamp]], "MMMM")</f>
        <v>July</v>
      </c>
      <c r="O903" t="str">
        <f t="shared" si="74"/>
        <v>Q3</v>
      </c>
    </row>
    <row r="904" spans="1:15" x14ac:dyDescent="0.35">
      <c r="A904" t="s">
        <v>3578</v>
      </c>
      <c r="B904" s="3" t="s">
        <v>6608</v>
      </c>
      <c r="C904" s="3">
        <v>5</v>
      </c>
      <c r="D904" s="8">
        <v>45859.15483796296</v>
      </c>
      <c r="E904" s="4" t="s">
        <v>723</v>
      </c>
      <c r="F904" t="s">
        <v>3579</v>
      </c>
      <c r="G904" t="str">
        <f t="shared" si="70"/>
        <v>Complete</v>
      </c>
      <c r="H904" t="str">
        <f t="shared" si="71"/>
        <v>Valid</v>
      </c>
      <c r="I904" t="str">
        <f t="shared" si="72"/>
        <v>High(4-5)</v>
      </c>
      <c r="J904" t="str">
        <f t="shared" si="73"/>
        <v>AHZZCFRYXSKG4P5OIFYBSH4JGZMQ</v>
      </c>
      <c r="K904" t="str">
        <f>IF(COUNTIF(Data_cleaning!$A:$A, A904)&gt;10, "Power User", IF(COUNTIF(Data_cleaning!$A:$A, A904)&gt;5, "Regular User", IF(COUNTIF(Data_cleaning!$A:$A, A904)&gt;1, "Casual User", "One-Time User")))</f>
        <v>One-Time User</v>
      </c>
      <c r="L904">
        <f>YEAR(Table4[[#This Row],[date/timestamp]])</f>
        <v>2025</v>
      </c>
      <c r="M904">
        <f>MONTH(Table4[[#This Row],[date/timestamp]])</f>
        <v>7</v>
      </c>
      <c r="N904" t="str">
        <f>TEXT(Table4[[#This Row],[date/timestamp]], "MMMM")</f>
        <v>July</v>
      </c>
      <c r="O904" t="str">
        <f t="shared" si="74"/>
        <v>Q3</v>
      </c>
    </row>
    <row r="905" spans="1:15" x14ac:dyDescent="0.35">
      <c r="A905" t="s">
        <v>3582</v>
      </c>
      <c r="B905" s="5" t="s">
        <v>6609</v>
      </c>
      <c r="C905" s="5">
        <v>5</v>
      </c>
      <c r="D905" s="9">
        <v>45859.341886574075</v>
      </c>
      <c r="E905" s="6" t="s">
        <v>53</v>
      </c>
      <c r="F905" t="s">
        <v>3583</v>
      </c>
      <c r="G905" t="str">
        <f t="shared" si="70"/>
        <v>Complete</v>
      </c>
      <c r="H905" t="str">
        <f t="shared" si="71"/>
        <v>Valid</v>
      </c>
      <c r="I905" t="str">
        <f t="shared" si="72"/>
        <v>High(4-5)</v>
      </c>
      <c r="J905" t="str">
        <f t="shared" si="73"/>
        <v>AEMKEE4R3MKMVJIBKH3H5Q73H3PA</v>
      </c>
      <c r="K905" t="str">
        <f>IF(COUNTIF(Data_cleaning!$A:$A, A905)&gt;10, "Power User", IF(COUNTIF(Data_cleaning!$A:$A, A905)&gt;5, "Regular User", IF(COUNTIF(Data_cleaning!$A:$A, A905)&gt;1, "Casual User", "One-Time User")))</f>
        <v>One-Time User</v>
      </c>
      <c r="L905">
        <f>YEAR(Table4[[#This Row],[date/timestamp]])</f>
        <v>2025</v>
      </c>
      <c r="M905">
        <f>MONTH(Table4[[#This Row],[date/timestamp]])</f>
        <v>7</v>
      </c>
      <c r="N905" t="str">
        <f>TEXT(Table4[[#This Row],[date/timestamp]], "MMMM")</f>
        <v>July</v>
      </c>
      <c r="O905" t="str">
        <f t="shared" si="74"/>
        <v>Q3</v>
      </c>
    </row>
    <row r="906" spans="1:15" x14ac:dyDescent="0.35">
      <c r="A906" t="s">
        <v>3586</v>
      </c>
      <c r="B906" s="3" t="s">
        <v>6610</v>
      </c>
      <c r="C906" s="3">
        <v>5</v>
      </c>
      <c r="D906" s="8">
        <v>45859.545555555553</v>
      </c>
      <c r="E906" s="4" t="s">
        <v>53</v>
      </c>
      <c r="F906" t="s">
        <v>3587</v>
      </c>
      <c r="G906" t="str">
        <f t="shared" si="70"/>
        <v>Complete</v>
      </c>
      <c r="H906" t="str">
        <f t="shared" si="71"/>
        <v>Valid</v>
      </c>
      <c r="I906" t="str">
        <f t="shared" si="72"/>
        <v>High(4-5)</v>
      </c>
      <c r="J906" t="str">
        <f t="shared" si="73"/>
        <v>AGWR24TX72HFE3GMAKXCB3QZ7OYA</v>
      </c>
      <c r="K906" t="str">
        <f>IF(COUNTIF(Data_cleaning!$A:$A, A906)&gt;10, "Power User", IF(COUNTIF(Data_cleaning!$A:$A, A906)&gt;5, "Regular User", IF(COUNTIF(Data_cleaning!$A:$A, A906)&gt;1, "Casual User", "One-Time User")))</f>
        <v>One-Time User</v>
      </c>
      <c r="L906">
        <f>YEAR(Table4[[#This Row],[date/timestamp]])</f>
        <v>2025</v>
      </c>
      <c r="M906">
        <f>MONTH(Table4[[#This Row],[date/timestamp]])</f>
        <v>7</v>
      </c>
      <c r="N906" t="str">
        <f>TEXT(Table4[[#This Row],[date/timestamp]], "MMMM")</f>
        <v>July</v>
      </c>
      <c r="O906" t="str">
        <f t="shared" si="74"/>
        <v>Q3</v>
      </c>
    </row>
    <row r="907" spans="1:15" x14ac:dyDescent="0.35">
      <c r="A907" t="s">
        <v>3590</v>
      </c>
      <c r="B907" s="5" t="s">
        <v>6611</v>
      </c>
      <c r="C907" s="5">
        <v>5</v>
      </c>
      <c r="D907" s="9">
        <v>45859.917025462964</v>
      </c>
      <c r="E907" s="6" t="s">
        <v>53</v>
      </c>
      <c r="F907" t="s">
        <v>3591</v>
      </c>
      <c r="G907" t="str">
        <f t="shared" si="70"/>
        <v>Complete</v>
      </c>
      <c r="H907" t="str">
        <f t="shared" si="71"/>
        <v>Valid</v>
      </c>
      <c r="I907" t="str">
        <f t="shared" si="72"/>
        <v>High(4-5)</v>
      </c>
      <c r="J907" t="str">
        <f t="shared" si="73"/>
        <v>AH5UN5DUIU7AYLCTUJLMRT3KX2RQ</v>
      </c>
      <c r="K907" t="str">
        <f>IF(COUNTIF(Data_cleaning!$A:$A, A907)&gt;10, "Power User", IF(COUNTIF(Data_cleaning!$A:$A, A907)&gt;5, "Regular User", IF(COUNTIF(Data_cleaning!$A:$A, A907)&gt;1, "Casual User", "One-Time User")))</f>
        <v>One-Time User</v>
      </c>
      <c r="L907">
        <f>YEAR(Table4[[#This Row],[date/timestamp]])</f>
        <v>2025</v>
      </c>
      <c r="M907">
        <f>MONTH(Table4[[#This Row],[date/timestamp]])</f>
        <v>7</v>
      </c>
      <c r="N907" t="str">
        <f>TEXT(Table4[[#This Row],[date/timestamp]], "MMMM")</f>
        <v>July</v>
      </c>
      <c r="O907" t="str">
        <f t="shared" si="74"/>
        <v>Q3</v>
      </c>
    </row>
    <row r="908" spans="1:15" x14ac:dyDescent="0.35">
      <c r="A908" t="s">
        <v>3594</v>
      </c>
      <c r="B908" s="3" t="s">
        <v>6612</v>
      </c>
      <c r="C908" s="3">
        <v>5</v>
      </c>
      <c r="D908" s="8">
        <v>45860.452766203707</v>
      </c>
      <c r="E908" s="4" t="s">
        <v>53</v>
      </c>
      <c r="F908" t="s">
        <v>3595</v>
      </c>
      <c r="G908" t="str">
        <f t="shared" si="70"/>
        <v>Complete</v>
      </c>
      <c r="H908" t="str">
        <f t="shared" si="71"/>
        <v>Valid</v>
      </c>
      <c r="I908" t="str">
        <f t="shared" si="72"/>
        <v>High(4-5)</v>
      </c>
      <c r="J908" t="str">
        <f t="shared" si="73"/>
        <v>AHHTXUAL65ZKCNECGNVF72EFACVQ</v>
      </c>
      <c r="K908" t="str">
        <f>IF(COUNTIF(Data_cleaning!$A:$A, A908)&gt;10, "Power User", IF(COUNTIF(Data_cleaning!$A:$A, A908)&gt;5, "Regular User", IF(COUNTIF(Data_cleaning!$A:$A, A908)&gt;1, "Casual User", "One-Time User")))</f>
        <v>One-Time User</v>
      </c>
      <c r="L908">
        <f>YEAR(Table4[[#This Row],[date/timestamp]])</f>
        <v>2025</v>
      </c>
      <c r="M908">
        <f>MONTH(Table4[[#This Row],[date/timestamp]])</f>
        <v>7</v>
      </c>
      <c r="N908" t="str">
        <f>TEXT(Table4[[#This Row],[date/timestamp]], "MMMM")</f>
        <v>July</v>
      </c>
      <c r="O908" t="str">
        <f t="shared" si="74"/>
        <v>Q3</v>
      </c>
    </row>
    <row r="909" spans="1:15" x14ac:dyDescent="0.35">
      <c r="A909" t="s">
        <v>3598</v>
      </c>
      <c r="B909" s="5" t="s">
        <v>6613</v>
      </c>
      <c r="C909" s="5">
        <v>5</v>
      </c>
      <c r="D909" s="9">
        <v>45860.626331018517</v>
      </c>
      <c r="E909" s="6" t="s">
        <v>53</v>
      </c>
      <c r="F909" t="s">
        <v>3599</v>
      </c>
      <c r="G909" t="str">
        <f t="shared" si="70"/>
        <v>Complete</v>
      </c>
      <c r="H909" t="str">
        <f t="shared" si="71"/>
        <v>Valid</v>
      </c>
      <c r="I909" t="str">
        <f t="shared" si="72"/>
        <v>High(4-5)</v>
      </c>
      <c r="J909" t="str">
        <f t="shared" si="73"/>
        <v>AHLKACHCST4JG3ET5D5J7NEHSYUQ</v>
      </c>
      <c r="K909" t="str">
        <f>IF(COUNTIF(Data_cleaning!$A:$A, A909)&gt;10, "Power User", IF(COUNTIF(Data_cleaning!$A:$A, A909)&gt;5, "Regular User", IF(COUNTIF(Data_cleaning!$A:$A, A909)&gt;1, "Casual User", "One-Time User")))</f>
        <v>One-Time User</v>
      </c>
      <c r="L909">
        <f>YEAR(Table4[[#This Row],[date/timestamp]])</f>
        <v>2025</v>
      </c>
      <c r="M909">
        <f>MONTH(Table4[[#This Row],[date/timestamp]])</f>
        <v>7</v>
      </c>
      <c r="N909" t="str">
        <f>TEXT(Table4[[#This Row],[date/timestamp]], "MMMM")</f>
        <v>July</v>
      </c>
      <c r="O909" t="str">
        <f t="shared" si="74"/>
        <v>Q3</v>
      </c>
    </row>
    <row r="910" spans="1:15" x14ac:dyDescent="0.35">
      <c r="A910" t="s">
        <v>3602</v>
      </c>
      <c r="B910" s="3" t="s">
        <v>6614</v>
      </c>
      <c r="C910" s="3">
        <v>5</v>
      </c>
      <c r="D910" s="8">
        <v>45860.94703703704</v>
      </c>
      <c r="E910" s="4" t="s">
        <v>53</v>
      </c>
      <c r="F910" t="s">
        <v>3603</v>
      </c>
      <c r="G910" t="str">
        <f t="shared" si="70"/>
        <v>Complete</v>
      </c>
      <c r="H910" t="str">
        <f t="shared" si="71"/>
        <v>Valid</v>
      </c>
      <c r="I910" t="str">
        <f t="shared" si="72"/>
        <v>High(4-5)</v>
      </c>
      <c r="J910" t="str">
        <f t="shared" si="73"/>
        <v>AEDMUILY4DLPQDXRJBUOUI7DXSKA</v>
      </c>
      <c r="K910" t="str">
        <f>IF(COUNTIF(Data_cleaning!$A:$A, A910)&gt;10, "Power User", IF(COUNTIF(Data_cleaning!$A:$A, A910)&gt;5, "Regular User", IF(COUNTIF(Data_cleaning!$A:$A, A910)&gt;1, "Casual User", "One-Time User")))</f>
        <v>One-Time User</v>
      </c>
      <c r="L910">
        <f>YEAR(Table4[[#This Row],[date/timestamp]])</f>
        <v>2025</v>
      </c>
      <c r="M910">
        <f>MONTH(Table4[[#This Row],[date/timestamp]])</f>
        <v>7</v>
      </c>
      <c r="N910" t="str">
        <f>TEXT(Table4[[#This Row],[date/timestamp]], "MMMM")</f>
        <v>July</v>
      </c>
      <c r="O910" t="str">
        <f t="shared" si="74"/>
        <v>Q3</v>
      </c>
    </row>
    <row r="911" spans="1:15" x14ac:dyDescent="0.35">
      <c r="A911" t="s">
        <v>3605</v>
      </c>
      <c r="B911" s="5" t="s">
        <v>6615</v>
      </c>
      <c r="C911" s="5">
        <v>5</v>
      </c>
      <c r="D911" s="9">
        <v>45861.028668981482</v>
      </c>
      <c r="E911" s="6" t="s">
        <v>53</v>
      </c>
      <c r="F911" t="s">
        <v>3606</v>
      </c>
      <c r="G911" t="str">
        <f t="shared" si="70"/>
        <v>Complete</v>
      </c>
      <c r="H911" t="str">
        <f t="shared" si="71"/>
        <v>Valid</v>
      </c>
      <c r="I911" t="str">
        <f t="shared" si="72"/>
        <v>High(4-5)</v>
      </c>
      <c r="J911" t="str">
        <f t="shared" si="73"/>
        <v>AHV7PSFY44E3IRU7UN2IOQZMHO6A</v>
      </c>
      <c r="K911" t="str">
        <f>IF(COUNTIF(Data_cleaning!$A:$A, A911)&gt;10, "Power User", IF(COUNTIF(Data_cleaning!$A:$A, A911)&gt;5, "Regular User", IF(COUNTIF(Data_cleaning!$A:$A, A911)&gt;1, "Casual User", "One-Time User")))</f>
        <v>One-Time User</v>
      </c>
      <c r="L911">
        <f>YEAR(Table4[[#This Row],[date/timestamp]])</f>
        <v>2025</v>
      </c>
      <c r="M911">
        <f>MONTH(Table4[[#This Row],[date/timestamp]])</f>
        <v>7</v>
      </c>
      <c r="N911" t="str">
        <f>TEXT(Table4[[#This Row],[date/timestamp]], "MMMM")</f>
        <v>July</v>
      </c>
      <c r="O911" t="str">
        <f t="shared" si="74"/>
        <v>Q3</v>
      </c>
    </row>
    <row r="912" spans="1:15" x14ac:dyDescent="0.35">
      <c r="A912" t="s">
        <v>3609</v>
      </c>
      <c r="B912" s="3" t="s">
        <v>6616</v>
      </c>
      <c r="C912" s="3">
        <v>5</v>
      </c>
      <c r="D912" s="8">
        <v>45861.748749999999</v>
      </c>
      <c r="E912" s="4" t="s">
        <v>53</v>
      </c>
      <c r="F912" t="s">
        <v>3603</v>
      </c>
      <c r="G912" t="str">
        <f t="shared" si="70"/>
        <v>Complete</v>
      </c>
      <c r="H912" t="str">
        <f t="shared" si="71"/>
        <v>Valid</v>
      </c>
      <c r="I912" t="str">
        <f t="shared" si="72"/>
        <v>High(4-5)</v>
      </c>
      <c r="J912" t="str">
        <f t="shared" si="73"/>
        <v>AEFI3VICIW7R3O72PFOFFAACFAQA</v>
      </c>
      <c r="K912" t="str">
        <f>IF(COUNTIF(Data_cleaning!$A:$A, A912)&gt;10, "Power User", IF(COUNTIF(Data_cleaning!$A:$A, A912)&gt;5, "Regular User", IF(COUNTIF(Data_cleaning!$A:$A, A912)&gt;1, "Casual User", "One-Time User")))</f>
        <v>One-Time User</v>
      </c>
      <c r="L912">
        <f>YEAR(Table4[[#This Row],[date/timestamp]])</f>
        <v>2025</v>
      </c>
      <c r="M912">
        <f>MONTH(Table4[[#This Row],[date/timestamp]])</f>
        <v>7</v>
      </c>
      <c r="N912" t="str">
        <f>TEXT(Table4[[#This Row],[date/timestamp]], "MMMM")</f>
        <v>July</v>
      </c>
      <c r="O912" t="str">
        <f t="shared" si="74"/>
        <v>Q3</v>
      </c>
    </row>
    <row r="913" spans="1:15" x14ac:dyDescent="0.35">
      <c r="A913" t="s">
        <v>3612</v>
      </c>
      <c r="B913" s="5" t="s">
        <v>6617</v>
      </c>
      <c r="C913" s="5">
        <v>4</v>
      </c>
      <c r="D913" s="9">
        <v>45862.259131944447</v>
      </c>
      <c r="E913" s="6" t="s">
        <v>53</v>
      </c>
      <c r="F913" t="s">
        <v>3613</v>
      </c>
      <c r="G913" t="str">
        <f t="shared" si="70"/>
        <v>Complete</v>
      </c>
      <c r="H913" t="str">
        <f t="shared" si="71"/>
        <v>Valid</v>
      </c>
      <c r="I913" t="str">
        <f t="shared" si="72"/>
        <v>High(4-5)</v>
      </c>
      <c r="J913" t="str">
        <f t="shared" si="73"/>
        <v>AG4HTYNNPKAVZVJI3FUVWERCWIJA</v>
      </c>
      <c r="K913" t="str">
        <f>IF(COUNTIF(Data_cleaning!$A:$A, A913)&gt;10, "Power User", IF(COUNTIF(Data_cleaning!$A:$A, A913)&gt;5, "Regular User", IF(COUNTIF(Data_cleaning!$A:$A, A913)&gt;1, "Casual User", "One-Time User")))</f>
        <v>One-Time User</v>
      </c>
      <c r="L913">
        <f>YEAR(Table4[[#This Row],[date/timestamp]])</f>
        <v>2025</v>
      </c>
      <c r="M913">
        <f>MONTH(Table4[[#This Row],[date/timestamp]])</f>
        <v>7</v>
      </c>
      <c r="N913" t="str">
        <f>TEXT(Table4[[#This Row],[date/timestamp]], "MMMM")</f>
        <v>July</v>
      </c>
      <c r="O913" t="str">
        <f t="shared" si="74"/>
        <v>Q3</v>
      </c>
    </row>
    <row r="914" spans="1:15" x14ac:dyDescent="0.35">
      <c r="A914" t="s">
        <v>3616</v>
      </c>
      <c r="B914" s="3" t="s">
        <v>6618</v>
      </c>
      <c r="C914" s="3">
        <v>5</v>
      </c>
      <c r="D914" s="8">
        <v>45862.928171296298</v>
      </c>
      <c r="E914" s="4" t="s">
        <v>53</v>
      </c>
      <c r="F914" t="s">
        <v>3617</v>
      </c>
      <c r="G914" t="str">
        <f t="shared" si="70"/>
        <v>Complete</v>
      </c>
      <c r="H914" t="str">
        <f t="shared" si="71"/>
        <v>Valid</v>
      </c>
      <c r="I914" t="str">
        <f t="shared" si="72"/>
        <v>High(4-5)</v>
      </c>
      <c r="J914" t="str">
        <f t="shared" si="73"/>
        <v>AGZVYD2RGLKCT2NYHWOJLJVGFIBA</v>
      </c>
      <c r="K914" t="str">
        <f>IF(COUNTIF(Data_cleaning!$A:$A, A914)&gt;10, "Power User", IF(COUNTIF(Data_cleaning!$A:$A, A914)&gt;5, "Regular User", IF(COUNTIF(Data_cleaning!$A:$A, A914)&gt;1, "Casual User", "One-Time User")))</f>
        <v>One-Time User</v>
      </c>
      <c r="L914">
        <f>YEAR(Table4[[#This Row],[date/timestamp]])</f>
        <v>2025</v>
      </c>
      <c r="M914">
        <f>MONTH(Table4[[#This Row],[date/timestamp]])</f>
        <v>7</v>
      </c>
      <c r="N914" t="str">
        <f>TEXT(Table4[[#This Row],[date/timestamp]], "MMMM")</f>
        <v>July</v>
      </c>
      <c r="O914" t="str">
        <f t="shared" si="74"/>
        <v>Q3</v>
      </c>
    </row>
    <row r="915" spans="1:15" x14ac:dyDescent="0.35">
      <c r="A915" t="s">
        <v>3620</v>
      </c>
      <c r="B915" s="5" t="s">
        <v>6619</v>
      </c>
      <c r="C915" s="5">
        <v>4</v>
      </c>
      <c r="D915" s="9">
        <v>45863.420185185183</v>
      </c>
      <c r="E915" s="6" t="s">
        <v>53</v>
      </c>
      <c r="F915" t="s">
        <v>3621</v>
      </c>
      <c r="G915" t="str">
        <f t="shared" si="70"/>
        <v>Complete</v>
      </c>
      <c r="H915" t="str">
        <f t="shared" si="71"/>
        <v>Valid</v>
      </c>
      <c r="I915" t="str">
        <f t="shared" si="72"/>
        <v>High(4-5)</v>
      </c>
      <c r="J915" t="str">
        <f t="shared" si="73"/>
        <v>AEQ2O7MVF3ZBAYNF6BXXQDE3QTRA</v>
      </c>
      <c r="K915" t="str">
        <f>IF(COUNTIF(Data_cleaning!$A:$A, A915)&gt;10, "Power User", IF(COUNTIF(Data_cleaning!$A:$A, A915)&gt;5, "Regular User", IF(COUNTIF(Data_cleaning!$A:$A, A915)&gt;1, "Casual User", "One-Time User")))</f>
        <v>One-Time User</v>
      </c>
      <c r="L915">
        <f>YEAR(Table4[[#This Row],[date/timestamp]])</f>
        <v>2025</v>
      </c>
      <c r="M915">
        <f>MONTH(Table4[[#This Row],[date/timestamp]])</f>
        <v>7</v>
      </c>
      <c r="N915" t="str">
        <f>TEXT(Table4[[#This Row],[date/timestamp]], "MMMM")</f>
        <v>July</v>
      </c>
      <c r="O915" t="str">
        <f t="shared" si="74"/>
        <v>Q3</v>
      </c>
    </row>
    <row r="916" spans="1:15" x14ac:dyDescent="0.35">
      <c r="A916" t="s">
        <v>3624</v>
      </c>
      <c r="B916" s="3" t="s">
        <v>6620</v>
      </c>
      <c r="C916" s="3">
        <v>5</v>
      </c>
      <c r="D916" s="8">
        <v>45863.487627314818</v>
      </c>
      <c r="E916" s="4" t="s">
        <v>53</v>
      </c>
      <c r="F916" t="s">
        <v>3625</v>
      </c>
      <c r="G916" t="str">
        <f t="shared" si="70"/>
        <v>Complete</v>
      </c>
      <c r="H916" t="str">
        <f t="shared" si="71"/>
        <v>Valid</v>
      </c>
      <c r="I916" t="str">
        <f t="shared" si="72"/>
        <v>High(4-5)</v>
      </c>
      <c r="J916" t="str">
        <f t="shared" si="73"/>
        <v>AGDTIQU2JGV3VKCWSC5GXKGJ26ZQ</v>
      </c>
      <c r="K916" t="str">
        <f>IF(COUNTIF(Data_cleaning!$A:$A, A916)&gt;10, "Power User", IF(COUNTIF(Data_cleaning!$A:$A, A916)&gt;5, "Regular User", IF(COUNTIF(Data_cleaning!$A:$A, A916)&gt;1, "Casual User", "One-Time User")))</f>
        <v>One-Time User</v>
      </c>
      <c r="L916">
        <f>YEAR(Table4[[#This Row],[date/timestamp]])</f>
        <v>2025</v>
      </c>
      <c r="M916">
        <f>MONTH(Table4[[#This Row],[date/timestamp]])</f>
        <v>7</v>
      </c>
      <c r="N916" t="str">
        <f>TEXT(Table4[[#This Row],[date/timestamp]], "MMMM")</f>
        <v>July</v>
      </c>
      <c r="O916" t="str">
        <f t="shared" si="74"/>
        <v>Q3</v>
      </c>
    </row>
    <row r="917" spans="1:15" x14ac:dyDescent="0.35">
      <c r="A917" t="s">
        <v>3628</v>
      </c>
      <c r="B917" s="5" t="s">
        <v>6621</v>
      </c>
      <c r="C917" s="5">
        <v>5</v>
      </c>
      <c r="D917" s="9">
        <v>45863.968935185185</v>
      </c>
      <c r="E917" s="6" t="s">
        <v>53</v>
      </c>
      <c r="F917" t="s">
        <v>3629</v>
      </c>
      <c r="G917" t="str">
        <f t="shared" si="70"/>
        <v>Complete</v>
      </c>
      <c r="H917" t="str">
        <f t="shared" si="71"/>
        <v>Valid</v>
      </c>
      <c r="I917" t="str">
        <f t="shared" si="72"/>
        <v>High(4-5)</v>
      </c>
      <c r="J917" t="str">
        <f t="shared" si="73"/>
        <v>AGSTJI7SGRPQO33WXCBBMACYQQSQ</v>
      </c>
      <c r="K917" t="str">
        <f>IF(COUNTIF(Data_cleaning!$A:$A, A917)&gt;10, "Power User", IF(COUNTIF(Data_cleaning!$A:$A, A917)&gt;5, "Regular User", IF(COUNTIF(Data_cleaning!$A:$A, A917)&gt;1, "Casual User", "One-Time User")))</f>
        <v>One-Time User</v>
      </c>
      <c r="L917">
        <f>YEAR(Table4[[#This Row],[date/timestamp]])</f>
        <v>2025</v>
      </c>
      <c r="M917">
        <f>MONTH(Table4[[#This Row],[date/timestamp]])</f>
        <v>7</v>
      </c>
      <c r="N917" t="str">
        <f>TEXT(Table4[[#This Row],[date/timestamp]], "MMMM")</f>
        <v>July</v>
      </c>
      <c r="O917" t="str">
        <f t="shared" si="74"/>
        <v>Q3</v>
      </c>
    </row>
    <row r="918" spans="1:15" x14ac:dyDescent="0.35">
      <c r="A918" t="s">
        <v>3632</v>
      </c>
      <c r="B918" s="3" t="s">
        <v>6622</v>
      </c>
      <c r="C918" s="3">
        <v>5</v>
      </c>
      <c r="D918" s="8">
        <v>45864.162604166668</v>
      </c>
      <c r="E918" s="4" t="s">
        <v>53</v>
      </c>
      <c r="F918" t="s">
        <v>3633</v>
      </c>
      <c r="G918" t="str">
        <f t="shared" si="70"/>
        <v>Complete</v>
      </c>
      <c r="H918" t="str">
        <f t="shared" si="71"/>
        <v>Valid</v>
      </c>
      <c r="I918" t="str">
        <f t="shared" si="72"/>
        <v>High(4-5)</v>
      </c>
      <c r="J918" t="str">
        <f t="shared" si="73"/>
        <v>AHBXQ55FYHJWDAGSSX72G5RUEBJA</v>
      </c>
      <c r="K918" t="str">
        <f>IF(COUNTIF(Data_cleaning!$A:$A, A918)&gt;10, "Power User", IF(COUNTIF(Data_cleaning!$A:$A, A918)&gt;5, "Regular User", IF(COUNTIF(Data_cleaning!$A:$A, A918)&gt;1, "Casual User", "One-Time User")))</f>
        <v>One-Time User</v>
      </c>
      <c r="L918">
        <f>YEAR(Table4[[#This Row],[date/timestamp]])</f>
        <v>2025</v>
      </c>
      <c r="M918">
        <f>MONTH(Table4[[#This Row],[date/timestamp]])</f>
        <v>7</v>
      </c>
      <c r="N918" t="str">
        <f>TEXT(Table4[[#This Row],[date/timestamp]], "MMMM")</f>
        <v>July</v>
      </c>
      <c r="O918" t="str">
        <f t="shared" si="74"/>
        <v>Q3</v>
      </c>
    </row>
    <row r="919" spans="1:15" x14ac:dyDescent="0.35">
      <c r="A919" t="s">
        <v>3636</v>
      </c>
      <c r="B919" s="5" t="s">
        <v>6623</v>
      </c>
      <c r="C919" s="5">
        <v>5</v>
      </c>
      <c r="D919" s="9">
        <v>45864.189618055556</v>
      </c>
      <c r="E919" s="6" t="s">
        <v>53</v>
      </c>
      <c r="F919" t="s">
        <v>3637</v>
      </c>
      <c r="G919" t="str">
        <f t="shared" si="70"/>
        <v>Complete</v>
      </c>
      <c r="H919" t="str">
        <f t="shared" si="71"/>
        <v>Valid</v>
      </c>
      <c r="I919" t="str">
        <f t="shared" si="72"/>
        <v>High(4-5)</v>
      </c>
      <c r="J919" t="str">
        <f t="shared" si="73"/>
        <v>AGHQMQZCK6D7LNUHQPNS7OJBNX7Q</v>
      </c>
      <c r="K919" t="str">
        <f>IF(COUNTIF(Data_cleaning!$A:$A, A919)&gt;10, "Power User", IF(COUNTIF(Data_cleaning!$A:$A, A919)&gt;5, "Regular User", IF(COUNTIF(Data_cleaning!$A:$A, A919)&gt;1, "Casual User", "One-Time User")))</f>
        <v>One-Time User</v>
      </c>
      <c r="L919">
        <f>YEAR(Table4[[#This Row],[date/timestamp]])</f>
        <v>2025</v>
      </c>
      <c r="M919">
        <f>MONTH(Table4[[#This Row],[date/timestamp]])</f>
        <v>7</v>
      </c>
      <c r="N919" t="str">
        <f>TEXT(Table4[[#This Row],[date/timestamp]], "MMMM")</f>
        <v>July</v>
      </c>
      <c r="O919" t="str">
        <f t="shared" si="74"/>
        <v>Q3</v>
      </c>
    </row>
    <row r="920" spans="1:15" x14ac:dyDescent="0.35">
      <c r="A920" t="s">
        <v>3640</v>
      </c>
      <c r="B920" s="3" t="s">
        <v>6624</v>
      </c>
      <c r="C920" s="3">
        <v>5</v>
      </c>
      <c r="D920" s="8">
        <v>45864.268923611111</v>
      </c>
      <c r="E920" s="4" t="s">
        <v>53</v>
      </c>
      <c r="F920" t="s">
        <v>3641</v>
      </c>
      <c r="G920" t="str">
        <f t="shared" si="70"/>
        <v>Complete</v>
      </c>
      <c r="H920" t="str">
        <f t="shared" si="71"/>
        <v>Valid</v>
      </c>
      <c r="I920" t="str">
        <f t="shared" si="72"/>
        <v>High(4-5)</v>
      </c>
      <c r="J920" t="str">
        <f t="shared" si="73"/>
        <v>AGZAB2K76LI6SC5TMXJPEXSJ37BA</v>
      </c>
      <c r="K920" t="str">
        <f>IF(COUNTIF(Data_cleaning!$A:$A, A920)&gt;10, "Power User", IF(COUNTIF(Data_cleaning!$A:$A, A920)&gt;5, "Regular User", IF(COUNTIF(Data_cleaning!$A:$A, A920)&gt;1, "Casual User", "One-Time User")))</f>
        <v>One-Time User</v>
      </c>
      <c r="L920">
        <f>YEAR(Table4[[#This Row],[date/timestamp]])</f>
        <v>2025</v>
      </c>
      <c r="M920">
        <f>MONTH(Table4[[#This Row],[date/timestamp]])</f>
        <v>7</v>
      </c>
      <c r="N920" t="str">
        <f>TEXT(Table4[[#This Row],[date/timestamp]], "MMMM")</f>
        <v>July</v>
      </c>
      <c r="O920" t="str">
        <f t="shared" si="74"/>
        <v>Q3</v>
      </c>
    </row>
    <row r="921" spans="1:15" x14ac:dyDescent="0.35">
      <c r="A921" t="s">
        <v>3644</v>
      </c>
      <c r="B921" s="5" t="s">
        <v>6625</v>
      </c>
      <c r="C921" s="5">
        <v>5</v>
      </c>
      <c r="D921" s="9">
        <v>45864.271157407406</v>
      </c>
      <c r="E921" s="6" t="s">
        <v>53</v>
      </c>
      <c r="F921" t="s">
        <v>3645</v>
      </c>
      <c r="G921" t="str">
        <f t="shared" si="70"/>
        <v>Complete</v>
      </c>
      <c r="H921" t="str">
        <f t="shared" si="71"/>
        <v>Valid</v>
      </c>
      <c r="I921" t="str">
        <f t="shared" si="72"/>
        <v>High(4-5)</v>
      </c>
      <c r="J921" t="str">
        <f t="shared" si="73"/>
        <v>AEEV3EWHGFTNA5IK3S6VK2S6FPXQ</v>
      </c>
      <c r="K921" t="str">
        <f>IF(COUNTIF(Data_cleaning!$A:$A, A921)&gt;10, "Power User", IF(COUNTIF(Data_cleaning!$A:$A, A921)&gt;5, "Regular User", IF(COUNTIF(Data_cleaning!$A:$A, A921)&gt;1, "Casual User", "One-Time User")))</f>
        <v>One-Time User</v>
      </c>
      <c r="L921">
        <f>YEAR(Table4[[#This Row],[date/timestamp]])</f>
        <v>2025</v>
      </c>
      <c r="M921">
        <f>MONTH(Table4[[#This Row],[date/timestamp]])</f>
        <v>7</v>
      </c>
      <c r="N921" t="str">
        <f>TEXT(Table4[[#This Row],[date/timestamp]], "MMMM")</f>
        <v>July</v>
      </c>
      <c r="O921" t="str">
        <f t="shared" si="74"/>
        <v>Q3</v>
      </c>
    </row>
    <row r="922" spans="1:15" x14ac:dyDescent="0.35">
      <c r="A922" t="s">
        <v>3647</v>
      </c>
      <c r="B922" s="3" t="s">
        <v>6626</v>
      </c>
      <c r="C922" s="3">
        <v>5</v>
      </c>
      <c r="D922" s="8">
        <v>45864.284537037034</v>
      </c>
      <c r="E922" s="4" t="s">
        <v>53</v>
      </c>
      <c r="F922" t="s">
        <v>3648</v>
      </c>
      <c r="G922" t="str">
        <f t="shared" si="70"/>
        <v>Complete</v>
      </c>
      <c r="H922" t="str">
        <f t="shared" si="71"/>
        <v>Valid</v>
      </c>
      <c r="I922" t="str">
        <f t="shared" si="72"/>
        <v>High(4-5)</v>
      </c>
      <c r="J922" t="str">
        <f t="shared" si="73"/>
        <v>AHGFSROFGU4VL4HCMBLQLLMJB5IA</v>
      </c>
      <c r="K922" t="str">
        <f>IF(COUNTIF(Data_cleaning!$A:$A, A922)&gt;10, "Power User", IF(COUNTIF(Data_cleaning!$A:$A, A922)&gt;5, "Regular User", IF(COUNTIF(Data_cleaning!$A:$A, A922)&gt;1, "Casual User", "One-Time User")))</f>
        <v>One-Time User</v>
      </c>
      <c r="L922">
        <f>YEAR(Table4[[#This Row],[date/timestamp]])</f>
        <v>2025</v>
      </c>
      <c r="M922">
        <f>MONTH(Table4[[#This Row],[date/timestamp]])</f>
        <v>7</v>
      </c>
      <c r="N922" t="str">
        <f>TEXT(Table4[[#This Row],[date/timestamp]], "MMMM")</f>
        <v>July</v>
      </c>
      <c r="O922" t="str">
        <f t="shared" si="74"/>
        <v>Q3</v>
      </c>
    </row>
    <row r="923" spans="1:15" x14ac:dyDescent="0.35">
      <c r="A923" t="s">
        <v>3651</v>
      </c>
      <c r="B923" s="5" t="s">
        <v>6627</v>
      </c>
      <c r="C923" s="5">
        <v>5</v>
      </c>
      <c r="D923" s="9">
        <v>45864.8825462963</v>
      </c>
      <c r="E923" s="6" t="s">
        <v>53</v>
      </c>
      <c r="F923" t="s">
        <v>3652</v>
      </c>
      <c r="G923" t="str">
        <f t="shared" si="70"/>
        <v>Complete</v>
      </c>
      <c r="H923" t="str">
        <f t="shared" si="71"/>
        <v>Valid</v>
      </c>
      <c r="I923" t="str">
        <f t="shared" si="72"/>
        <v>High(4-5)</v>
      </c>
      <c r="J923" t="str">
        <f t="shared" si="73"/>
        <v>AG4FLEOB457KR7P32ZFYATLQ26PA</v>
      </c>
      <c r="K923" t="str">
        <f>IF(COUNTIF(Data_cleaning!$A:$A, A923)&gt;10, "Power User", IF(COUNTIF(Data_cleaning!$A:$A, A923)&gt;5, "Regular User", IF(COUNTIF(Data_cleaning!$A:$A, A923)&gt;1, "Casual User", "One-Time User")))</f>
        <v>One-Time User</v>
      </c>
      <c r="L923">
        <f>YEAR(Table4[[#This Row],[date/timestamp]])</f>
        <v>2025</v>
      </c>
      <c r="M923">
        <f>MONTH(Table4[[#This Row],[date/timestamp]])</f>
        <v>7</v>
      </c>
      <c r="N923" t="str">
        <f>TEXT(Table4[[#This Row],[date/timestamp]], "MMMM")</f>
        <v>July</v>
      </c>
      <c r="O923" t="str">
        <f t="shared" si="74"/>
        <v>Q3</v>
      </c>
    </row>
    <row r="924" spans="1:15" x14ac:dyDescent="0.35">
      <c r="A924" t="s">
        <v>3655</v>
      </c>
      <c r="B924" s="3" t="s">
        <v>6628</v>
      </c>
      <c r="C924" s="3">
        <v>5</v>
      </c>
      <c r="D924" s="8">
        <v>45864.897731481484</v>
      </c>
      <c r="E924" s="4" t="s">
        <v>53</v>
      </c>
      <c r="F924" t="s">
        <v>3656</v>
      </c>
      <c r="G924" t="str">
        <f t="shared" si="70"/>
        <v>Complete</v>
      </c>
      <c r="H924" t="str">
        <f t="shared" si="71"/>
        <v>Valid</v>
      </c>
      <c r="I924" t="str">
        <f t="shared" si="72"/>
        <v>High(4-5)</v>
      </c>
      <c r="J924" t="str">
        <f t="shared" si="73"/>
        <v>AENZHDWOGSJ2P3IYHTC6IXR6R3FQ</v>
      </c>
      <c r="K924" t="str">
        <f>IF(COUNTIF(Data_cleaning!$A:$A, A924)&gt;10, "Power User", IF(COUNTIF(Data_cleaning!$A:$A, A924)&gt;5, "Regular User", IF(COUNTIF(Data_cleaning!$A:$A, A924)&gt;1, "Casual User", "One-Time User")))</f>
        <v>One-Time User</v>
      </c>
      <c r="L924">
        <f>YEAR(Table4[[#This Row],[date/timestamp]])</f>
        <v>2025</v>
      </c>
      <c r="M924">
        <f>MONTH(Table4[[#This Row],[date/timestamp]])</f>
        <v>7</v>
      </c>
      <c r="N924" t="str">
        <f>TEXT(Table4[[#This Row],[date/timestamp]], "MMMM")</f>
        <v>July</v>
      </c>
      <c r="O924" t="str">
        <f t="shared" si="74"/>
        <v>Q3</v>
      </c>
    </row>
    <row r="925" spans="1:15" x14ac:dyDescent="0.35">
      <c r="A925" t="s">
        <v>3659</v>
      </c>
      <c r="B925" s="5" t="s">
        <v>6629</v>
      </c>
      <c r="C925" s="5">
        <v>5</v>
      </c>
      <c r="D925" s="9">
        <v>45865.238344907404</v>
      </c>
      <c r="E925" s="6" t="s">
        <v>53</v>
      </c>
      <c r="F925" t="s">
        <v>3660</v>
      </c>
      <c r="G925" t="str">
        <f t="shared" si="70"/>
        <v>Complete</v>
      </c>
      <c r="H925" t="str">
        <f t="shared" si="71"/>
        <v>Valid</v>
      </c>
      <c r="I925" t="str">
        <f t="shared" si="72"/>
        <v>High(4-5)</v>
      </c>
      <c r="J925" t="str">
        <f t="shared" si="73"/>
        <v>AGWHX6MP7UNEKJIVGJWPH2LVTTZQ</v>
      </c>
      <c r="K925" t="str">
        <f>IF(COUNTIF(Data_cleaning!$A:$A, A925)&gt;10, "Power User", IF(COUNTIF(Data_cleaning!$A:$A, A925)&gt;5, "Regular User", IF(COUNTIF(Data_cleaning!$A:$A, A925)&gt;1, "Casual User", "One-Time User")))</f>
        <v>One-Time User</v>
      </c>
      <c r="L925">
        <f>YEAR(Table4[[#This Row],[date/timestamp]])</f>
        <v>2025</v>
      </c>
      <c r="M925">
        <f>MONTH(Table4[[#This Row],[date/timestamp]])</f>
        <v>7</v>
      </c>
      <c r="N925" t="str">
        <f>TEXT(Table4[[#This Row],[date/timestamp]], "MMMM")</f>
        <v>July</v>
      </c>
      <c r="O925" t="str">
        <f t="shared" si="74"/>
        <v>Q3</v>
      </c>
    </row>
    <row r="926" spans="1:15" x14ac:dyDescent="0.35">
      <c r="A926" t="s">
        <v>3663</v>
      </c>
      <c r="B926" s="3" t="s">
        <v>6630</v>
      </c>
      <c r="C926" s="3">
        <v>5</v>
      </c>
      <c r="D926" s="8">
        <v>45865.43304398148</v>
      </c>
      <c r="E926" s="4" t="s">
        <v>53</v>
      </c>
      <c r="F926" t="s">
        <v>3664</v>
      </c>
      <c r="G926" t="str">
        <f t="shared" si="70"/>
        <v>Complete</v>
      </c>
      <c r="H926" t="str">
        <f t="shared" si="71"/>
        <v>Valid</v>
      </c>
      <c r="I926" t="str">
        <f t="shared" si="72"/>
        <v>High(4-5)</v>
      </c>
      <c r="J926" t="str">
        <f t="shared" si="73"/>
        <v>AF77AOMS535XZ2IBN7RMLZSA2P5A</v>
      </c>
      <c r="K926" t="str">
        <f>IF(COUNTIF(Data_cleaning!$A:$A, A926)&gt;10, "Power User", IF(COUNTIF(Data_cleaning!$A:$A, A926)&gt;5, "Regular User", IF(COUNTIF(Data_cleaning!$A:$A, A926)&gt;1, "Casual User", "One-Time User")))</f>
        <v>One-Time User</v>
      </c>
      <c r="L926">
        <f>YEAR(Table4[[#This Row],[date/timestamp]])</f>
        <v>2025</v>
      </c>
      <c r="M926">
        <f>MONTH(Table4[[#This Row],[date/timestamp]])</f>
        <v>7</v>
      </c>
      <c r="N926" t="str">
        <f>TEXT(Table4[[#This Row],[date/timestamp]], "MMMM")</f>
        <v>July</v>
      </c>
      <c r="O926" t="str">
        <f t="shared" si="74"/>
        <v>Q3</v>
      </c>
    </row>
    <row r="927" spans="1:15" x14ac:dyDescent="0.35">
      <c r="A927" t="s">
        <v>3667</v>
      </c>
      <c r="B927" s="5" t="s">
        <v>6631</v>
      </c>
      <c r="C927" s="5">
        <v>5</v>
      </c>
      <c r="D927" s="9">
        <v>45865.437488425923</v>
      </c>
      <c r="E927" s="6" t="s">
        <v>53</v>
      </c>
      <c r="F927" t="s">
        <v>3668</v>
      </c>
      <c r="G927" t="str">
        <f t="shared" si="70"/>
        <v>Complete</v>
      </c>
      <c r="H927" t="str">
        <f t="shared" si="71"/>
        <v>Valid</v>
      </c>
      <c r="I927" t="str">
        <f t="shared" si="72"/>
        <v>High(4-5)</v>
      </c>
      <c r="J927" t="str">
        <f t="shared" si="73"/>
        <v>AFOOGDCBAV35VOBPVM5DKIJPC6DQ</v>
      </c>
      <c r="K927" t="str">
        <f>IF(COUNTIF(Data_cleaning!$A:$A, A927)&gt;10, "Power User", IF(COUNTIF(Data_cleaning!$A:$A, A927)&gt;5, "Regular User", IF(COUNTIF(Data_cleaning!$A:$A, A927)&gt;1, "Casual User", "One-Time User")))</f>
        <v>One-Time User</v>
      </c>
      <c r="L927">
        <f>YEAR(Table4[[#This Row],[date/timestamp]])</f>
        <v>2025</v>
      </c>
      <c r="M927">
        <f>MONTH(Table4[[#This Row],[date/timestamp]])</f>
        <v>7</v>
      </c>
      <c r="N927" t="str">
        <f>TEXT(Table4[[#This Row],[date/timestamp]], "MMMM")</f>
        <v>July</v>
      </c>
      <c r="O927" t="str">
        <f t="shared" si="74"/>
        <v>Q3</v>
      </c>
    </row>
    <row r="928" spans="1:15" x14ac:dyDescent="0.35">
      <c r="A928" t="s">
        <v>3671</v>
      </c>
      <c r="B928" s="3" t="s">
        <v>6632</v>
      </c>
      <c r="C928" s="3">
        <v>5</v>
      </c>
      <c r="D928" s="8">
        <v>45865.439351851855</v>
      </c>
      <c r="E928" s="4" t="s">
        <v>53</v>
      </c>
      <c r="F928" t="s">
        <v>3672</v>
      </c>
      <c r="G928" t="str">
        <f t="shared" si="70"/>
        <v>Complete</v>
      </c>
      <c r="H928" t="str">
        <f t="shared" si="71"/>
        <v>Valid</v>
      </c>
      <c r="I928" t="str">
        <f t="shared" si="72"/>
        <v>High(4-5)</v>
      </c>
      <c r="J928" t="str">
        <f t="shared" si="73"/>
        <v>AFR5NLVAZXOSQO3ZMKBLPOBGD24A</v>
      </c>
      <c r="K928" t="str">
        <f>IF(COUNTIF(Data_cleaning!$A:$A, A928)&gt;10, "Power User", IF(COUNTIF(Data_cleaning!$A:$A, A928)&gt;5, "Regular User", IF(COUNTIF(Data_cleaning!$A:$A, A928)&gt;1, "Casual User", "One-Time User")))</f>
        <v>One-Time User</v>
      </c>
      <c r="L928">
        <f>YEAR(Table4[[#This Row],[date/timestamp]])</f>
        <v>2025</v>
      </c>
      <c r="M928">
        <f>MONTH(Table4[[#This Row],[date/timestamp]])</f>
        <v>7</v>
      </c>
      <c r="N928" t="str">
        <f>TEXT(Table4[[#This Row],[date/timestamp]], "MMMM")</f>
        <v>July</v>
      </c>
      <c r="O928" t="str">
        <f t="shared" si="74"/>
        <v>Q3</v>
      </c>
    </row>
    <row r="929" spans="1:15" x14ac:dyDescent="0.35">
      <c r="A929" t="s">
        <v>3675</v>
      </c>
      <c r="B929" s="5" t="s">
        <v>6633</v>
      </c>
      <c r="C929" s="5">
        <v>5</v>
      </c>
      <c r="D929" s="9">
        <v>45866.108912037038</v>
      </c>
      <c r="E929" s="6" t="s">
        <v>53</v>
      </c>
      <c r="F929" t="s">
        <v>3676</v>
      </c>
      <c r="G929" t="str">
        <f t="shared" si="70"/>
        <v>Complete</v>
      </c>
      <c r="H929" t="str">
        <f t="shared" si="71"/>
        <v>Valid</v>
      </c>
      <c r="I929" t="str">
        <f t="shared" si="72"/>
        <v>High(4-5)</v>
      </c>
      <c r="J929" t="str">
        <f t="shared" si="73"/>
        <v>AF4URZQ7EEBXJCSFE7T2UABNSMEA</v>
      </c>
      <c r="K929" t="str">
        <f>IF(COUNTIF(Data_cleaning!$A:$A, A929)&gt;10, "Power User", IF(COUNTIF(Data_cleaning!$A:$A, A929)&gt;5, "Regular User", IF(COUNTIF(Data_cleaning!$A:$A, A929)&gt;1, "Casual User", "One-Time User")))</f>
        <v>One-Time User</v>
      </c>
      <c r="L929">
        <f>YEAR(Table4[[#This Row],[date/timestamp]])</f>
        <v>2025</v>
      </c>
      <c r="M929">
        <f>MONTH(Table4[[#This Row],[date/timestamp]])</f>
        <v>7</v>
      </c>
      <c r="N929" t="str">
        <f>TEXT(Table4[[#This Row],[date/timestamp]], "MMMM")</f>
        <v>July</v>
      </c>
      <c r="O929" t="str">
        <f t="shared" si="74"/>
        <v>Q3</v>
      </c>
    </row>
    <row r="930" spans="1:15" x14ac:dyDescent="0.35">
      <c r="A930" t="s">
        <v>3679</v>
      </c>
      <c r="B930" s="3" t="s">
        <v>6634</v>
      </c>
      <c r="C930" s="3">
        <v>5</v>
      </c>
      <c r="D930" s="8">
        <v>45866.245532407411</v>
      </c>
      <c r="E930" s="4" t="s">
        <v>53</v>
      </c>
      <c r="F930" t="s">
        <v>1681</v>
      </c>
      <c r="G930" t="str">
        <f t="shared" si="70"/>
        <v>Complete</v>
      </c>
      <c r="H930" t="str">
        <f t="shared" si="71"/>
        <v>Valid</v>
      </c>
      <c r="I930" t="str">
        <f t="shared" si="72"/>
        <v>High(4-5)</v>
      </c>
      <c r="J930" t="str">
        <f t="shared" si="73"/>
        <v>AG33LHMMBEHOV7SKJUSI2IJYOKZQ</v>
      </c>
      <c r="K930" t="str">
        <f>IF(COUNTIF(Data_cleaning!$A:$A, A930)&gt;10, "Power User", IF(COUNTIF(Data_cleaning!$A:$A, A930)&gt;5, "Regular User", IF(COUNTIF(Data_cleaning!$A:$A, A930)&gt;1, "Casual User", "One-Time User")))</f>
        <v>One-Time User</v>
      </c>
      <c r="L930">
        <f>YEAR(Table4[[#This Row],[date/timestamp]])</f>
        <v>2025</v>
      </c>
      <c r="M930">
        <f>MONTH(Table4[[#This Row],[date/timestamp]])</f>
        <v>7</v>
      </c>
      <c r="N930" t="str">
        <f>TEXT(Table4[[#This Row],[date/timestamp]], "MMMM")</f>
        <v>July</v>
      </c>
      <c r="O930" t="str">
        <f t="shared" si="74"/>
        <v>Q3</v>
      </c>
    </row>
    <row r="931" spans="1:15" x14ac:dyDescent="0.35">
      <c r="A931" t="s">
        <v>3682</v>
      </c>
      <c r="B931" s="5" t="s">
        <v>6635</v>
      </c>
      <c r="C931" s="5">
        <v>5</v>
      </c>
      <c r="D931" s="9">
        <v>45866.250335648147</v>
      </c>
      <c r="E931" s="6" t="s">
        <v>53</v>
      </c>
      <c r="F931" t="s">
        <v>3683</v>
      </c>
      <c r="G931" t="str">
        <f t="shared" si="70"/>
        <v>Complete</v>
      </c>
      <c r="H931" t="str">
        <f t="shared" si="71"/>
        <v>Valid</v>
      </c>
      <c r="I931" t="str">
        <f t="shared" si="72"/>
        <v>High(4-5)</v>
      </c>
      <c r="J931" t="str">
        <f t="shared" si="73"/>
        <v>AE7RO2OXYAJQ622LXXAW3TDZLI2A</v>
      </c>
      <c r="K931" t="str">
        <f>IF(COUNTIF(Data_cleaning!$A:$A, A931)&gt;10, "Power User", IF(COUNTIF(Data_cleaning!$A:$A, A931)&gt;5, "Regular User", IF(COUNTIF(Data_cleaning!$A:$A, A931)&gt;1, "Casual User", "One-Time User")))</f>
        <v>One-Time User</v>
      </c>
      <c r="L931">
        <f>YEAR(Table4[[#This Row],[date/timestamp]])</f>
        <v>2025</v>
      </c>
      <c r="M931">
        <f>MONTH(Table4[[#This Row],[date/timestamp]])</f>
        <v>7</v>
      </c>
      <c r="N931" t="str">
        <f>TEXT(Table4[[#This Row],[date/timestamp]], "MMMM")</f>
        <v>July</v>
      </c>
      <c r="O931" t="str">
        <f t="shared" si="74"/>
        <v>Q3</v>
      </c>
    </row>
    <row r="932" spans="1:15" x14ac:dyDescent="0.35">
      <c r="A932" t="s">
        <v>3685</v>
      </c>
      <c r="B932" s="3" t="s">
        <v>6636</v>
      </c>
      <c r="C932" s="3">
        <v>5</v>
      </c>
      <c r="D932" s="8">
        <v>45866.272719907407</v>
      </c>
      <c r="E932" s="4" t="s">
        <v>53</v>
      </c>
      <c r="F932" t="s">
        <v>3686</v>
      </c>
      <c r="G932" t="str">
        <f t="shared" si="70"/>
        <v>Complete</v>
      </c>
      <c r="H932" t="str">
        <f t="shared" si="71"/>
        <v>Valid</v>
      </c>
      <c r="I932" t="str">
        <f t="shared" si="72"/>
        <v>High(4-5)</v>
      </c>
      <c r="J932" t="str">
        <f t="shared" si="73"/>
        <v>AH2MWXBEBHXUASIYR5TXPWCW3CLA</v>
      </c>
      <c r="K932" t="str">
        <f>IF(COUNTIF(Data_cleaning!$A:$A, A932)&gt;10, "Power User", IF(COUNTIF(Data_cleaning!$A:$A, A932)&gt;5, "Regular User", IF(COUNTIF(Data_cleaning!$A:$A, A932)&gt;1, "Casual User", "One-Time User")))</f>
        <v>One-Time User</v>
      </c>
      <c r="L932">
        <f>YEAR(Table4[[#This Row],[date/timestamp]])</f>
        <v>2025</v>
      </c>
      <c r="M932">
        <f>MONTH(Table4[[#This Row],[date/timestamp]])</f>
        <v>7</v>
      </c>
      <c r="N932" t="str">
        <f>TEXT(Table4[[#This Row],[date/timestamp]], "MMMM")</f>
        <v>July</v>
      </c>
      <c r="O932" t="str">
        <f t="shared" si="74"/>
        <v>Q3</v>
      </c>
    </row>
    <row r="933" spans="1:15" x14ac:dyDescent="0.35">
      <c r="A933" t="s">
        <v>3689</v>
      </c>
      <c r="B933" s="5" t="s">
        <v>6637</v>
      </c>
      <c r="C933" s="5">
        <v>5</v>
      </c>
      <c r="D933" s="9">
        <v>45866.538587962961</v>
      </c>
      <c r="E933" s="6" t="s">
        <v>53</v>
      </c>
      <c r="F933" t="s">
        <v>3690</v>
      </c>
      <c r="G933" t="str">
        <f t="shared" si="70"/>
        <v>Complete</v>
      </c>
      <c r="H933" t="str">
        <f t="shared" si="71"/>
        <v>Valid</v>
      </c>
      <c r="I933" t="str">
        <f t="shared" si="72"/>
        <v>High(4-5)</v>
      </c>
      <c r="J933" t="str">
        <f t="shared" si="73"/>
        <v>AH6WA2PDT6F7CB5BQGRY5XEZSHFA</v>
      </c>
      <c r="K933" t="str">
        <f>IF(COUNTIF(Data_cleaning!$A:$A, A933)&gt;10, "Power User", IF(COUNTIF(Data_cleaning!$A:$A, A933)&gt;5, "Regular User", IF(COUNTIF(Data_cleaning!$A:$A, A933)&gt;1, "Casual User", "One-Time User")))</f>
        <v>One-Time User</v>
      </c>
      <c r="L933">
        <f>YEAR(Table4[[#This Row],[date/timestamp]])</f>
        <v>2025</v>
      </c>
      <c r="M933">
        <f>MONTH(Table4[[#This Row],[date/timestamp]])</f>
        <v>7</v>
      </c>
      <c r="N933" t="str">
        <f>TEXT(Table4[[#This Row],[date/timestamp]], "MMMM")</f>
        <v>July</v>
      </c>
      <c r="O933" t="str">
        <f t="shared" si="74"/>
        <v>Q3</v>
      </c>
    </row>
    <row r="934" spans="1:15" x14ac:dyDescent="0.35">
      <c r="A934" t="s">
        <v>1173</v>
      </c>
      <c r="B934" s="3" t="s">
        <v>6638</v>
      </c>
      <c r="C934" s="3">
        <v>5</v>
      </c>
      <c r="D934" s="8">
        <v>45866.796493055554</v>
      </c>
      <c r="E934" s="4" t="s">
        <v>53</v>
      </c>
      <c r="F934" t="s">
        <v>3692</v>
      </c>
      <c r="G934" t="str">
        <f t="shared" si="70"/>
        <v>Complete</v>
      </c>
      <c r="H934" t="str">
        <f t="shared" si="71"/>
        <v>Valid</v>
      </c>
      <c r="I934" t="str">
        <f t="shared" si="72"/>
        <v>High(4-5)</v>
      </c>
      <c r="J934" t="str">
        <f t="shared" si="73"/>
        <v>AGEOPVR2EZFXK4VKO4J5AE6LORIA</v>
      </c>
      <c r="K934" t="str">
        <f>IF(COUNTIF(Data_cleaning!$A:$A, A934)&gt;10, "Power User", IF(COUNTIF(Data_cleaning!$A:$A, A934)&gt;5, "Regular User", IF(COUNTIF(Data_cleaning!$A:$A, A934)&gt;1, "Casual User", "One-Time User")))</f>
        <v>Casual User</v>
      </c>
      <c r="L934">
        <f>YEAR(Table4[[#This Row],[date/timestamp]])</f>
        <v>2025</v>
      </c>
      <c r="M934">
        <f>MONTH(Table4[[#This Row],[date/timestamp]])</f>
        <v>7</v>
      </c>
      <c r="N934" t="str">
        <f>TEXT(Table4[[#This Row],[date/timestamp]], "MMMM")</f>
        <v>July</v>
      </c>
      <c r="O934" t="str">
        <f t="shared" si="74"/>
        <v>Q3</v>
      </c>
    </row>
    <row r="935" spans="1:15" x14ac:dyDescent="0.35">
      <c r="A935" t="s">
        <v>3695</v>
      </c>
      <c r="B935" s="5" t="s">
        <v>6639</v>
      </c>
      <c r="C935" s="5">
        <v>4</v>
      </c>
      <c r="D935" s="9">
        <v>45867.005624999998</v>
      </c>
      <c r="E935" s="6" t="s">
        <v>53</v>
      </c>
      <c r="F935" t="s">
        <v>3696</v>
      </c>
      <c r="G935" t="str">
        <f t="shared" si="70"/>
        <v>Complete</v>
      </c>
      <c r="H935" t="str">
        <f t="shared" si="71"/>
        <v>Valid</v>
      </c>
      <c r="I935" t="str">
        <f t="shared" si="72"/>
        <v>High(4-5)</v>
      </c>
      <c r="J935" t="str">
        <f t="shared" si="73"/>
        <v>AHIGMCV3ATOA5CDR6FJHGX7UI3HA</v>
      </c>
      <c r="K935" t="str">
        <f>IF(COUNTIF(Data_cleaning!$A:$A, A935)&gt;10, "Power User", IF(COUNTIF(Data_cleaning!$A:$A, A935)&gt;5, "Regular User", IF(COUNTIF(Data_cleaning!$A:$A, A935)&gt;1, "Casual User", "One-Time User")))</f>
        <v>One-Time User</v>
      </c>
      <c r="L935">
        <f>YEAR(Table4[[#This Row],[date/timestamp]])</f>
        <v>2025</v>
      </c>
      <c r="M935">
        <f>MONTH(Table4[[#This Row],[date/timestamp]])</f>
        <v>7</v>
      </c>
      <c r="N935" t="str">
        <f>TEXT(Table4[[#This Row],[date/timestamp]], "MMMM")</f>
        <v>July</v>
      </c>
      <c r="O935" t="str">
        <f t="shared" si="74"/>
        <v>Q3</v>
      </c>
    </row>
    <row r="936" spans="1:15" x14ac:dyDescent="0.35">
      <c r="A936" t="s">
        <v>3699</v>
      </c>
      <c r="B936" s="3" t="s">
        <v>6640</v>
      </c>
      <c r="C936" s="3">
        <v>5</v>
      </c>
      <c r="D936" s="8">
        <v>45867.024131944447</v>
      </c>
      <c r="E936" s="4" t="s">
        <v>53</v>
      </c>
      <c r="F936" t="s">
        <v>3700</v>
      </c>
      <c r="G936" t="str">
        <f t="shared" si="70"/>
        <v>Complete</v>
      </c>
      <c r="H936" t="str">
        <f t="shared" si="71"/>
        <v>Valid</v>
      </c>
      <c r="I936" t="str">
        <f t="shared" si="72"/>
        <v>High(4-5)</v>
      </c>
      <c r="J936" t="str">
        <f t="shared" si="73"/>
        <v>AHKDLVGZVYRCJRG34FUHTX5VEI7A</v>
      </c>
      <c r="K936" t="str">
        <f>IF(COUNTIF(Data_cleaning!$A:$A, A936)&gt;10, "Power User", IF(COUNTIF(Data_cleaning!$A:$A, A936)&gt;5, "Regular User", IF(COUNTIF(Data_cleaning!$A:$A, A936)&gt;1, "Casual User", "One-Time User")))</f>
        <v>One-Time User</v>
      </c>
      <c r="L936">
        <f>YEAR(Table4[[#This Row],[date/timestamp]])</f>
        <v>2025</v>
      </c>
      <c r="M936">
        <f>MONTH(Table4[[#This Row],[date/timestamp]])</f>
        <v>7</v>
      </c>
      <c r="N936" t="str">
        <f>TEXT(Table4[[#This Row],[date/timestamp]], "MMMM")</f>
        <v>July</v>
      </c>
      <c r="O936" t="str">
        <f t="shared" si="74"/>
        <v>Q3</v>
      </c>
    </row>
    <row r="937" spans="1:15" x14ac:dyDescent="0.35">
      <c r="A937" t="s">
        <v>3702</v>
      </c>
      <c r="B937" s="5" t="s">
        <v>6641</v>
      </c>
      <c r="C937" s="5">
        <v>5</v>
      </c>
      <c r="D937" s="9">
        <v>45867.114004629628</v>
      </c>
      <c r="E937" s="6" t="s">
        <v>53</v>
      </c>
      <c r="F937" t="s">
        <v>3703</v>
      </c>
      <c r="G937" t="str">
        <f t="shared" si="70"/>
        <v>Complete</v>
      </c>
      <c r="H937" t="str">
        <f t="shared" si="71"/>
        <v>Valid</v>
      </c>
      <c r="I937" t="str">
        <f t="shared" si="72"/>
        <v>High(4-5)</v>
      </c>
      <c r="J937" t="str">
        <f t="shared" si="73"/>
        <v>AEGS2YGZJITSAGADUH4OGBQM3PVQ</v>
      </c>
      <c r="K937" t="str">
        <f>IF(COUNTIF(Data_cleaning!$A:$A, A937)&gt;10, "Power User", IF(COUNTIF(Data_cleaning!$A:$A, A937)&gt;5, "Regular User", IF(COUNTIF(Data_cleaning!$A:$A, A937)&gt;1, "Casual User", "One-Time User")))</f>
        <v>One-Time User</v>
      </c>
      <c r="L937">
        <f>YEAR(Table4[[#This Row],[date/timestamp]])</f>
        <v>2025</v>
      </c>
      <c r="M937">
        <f>MONTH(Table4[[#This Row],[date/timestamp]])</f>
        <v>7</v>
      </c>
      <c r="N937" t="str">
        <f>TEXT(Table4[[#This Row],[date/timestamp]], "MMMM")</f>
        <v>July</v>
      </c>
      <c r="O937" t="str">
        <f t="shared" si="74"/>
        <v>Q3</v>
      </c>
    </row>
    <row r="938" spans="1:15" x14ac:dyDescent="0.35">
      <c r="A938" t="s">
        <v>3706</v>
      </c>
      <c r="B938" s="3" t="s">
        <v>6642</v>
      </c>
      <c r="C938" s="3">
        <v>5</v>
      </c>
      <c r="D938" s="8">
        <v>45867.163946759261</v>
      </c>
      <c r="E938" s="4" t="s">
        <v>53</v>
      </c>
      <c r="F938" t="s">
        <v>1261</v>
      </c>
      <c r="G938" t="str">
        <f t="shared" si="70"/>
        <v>Complete</v>
      </c>
      <c r="H938" t="str">
        <f t="shared" si="71"/>
        <v>Valid</v>
      </c>
      <c r="I938" t="str">
        <f t="shared" si="72"/>
        <v>High(4-5)</v>
      </c>
      <c r="J938" t="str">
        <f t="shared" si="73"/>
        <v>AH3IK3CM7SADBIO4W7LTCJUBXIYQ</v>
      </c>
      <c r="K938" t="str">
        <f>IF(COUNTIF(Data_cleaning!$A:$A, A938)&gt;10, "Power User", IF(COUNTIF(Data_cleaning!$A:$A, A938)&gt;5, "Regular User", IF(COUNTIF(Data_cleaning!$A:$A, A938)&gt;1, "Casual User", "One-Time User")))</f>
        <v>One-Time User</v>
      </c>
      <c r="L938">
        <f>YEAR(Table4[[#This Row],[date/timestamp]])</f>
        <v>2025</v>
      </c>
      <c r="M938">
        <f>MONTH(Table4[[#This Row],[date/timestamp]])</f>
        <v>7</v>
      </c>
      <c r="N938" t="str">
        <f>TEXT(Table4[[#This Row],[date/timestamp]], "MMMM")</f>
        <v>July</v>
      </c>
      <c r="O938" t="str">
        <f t="shared" si="74"/>
        <v>Q3</v>
      </c>
    </row>
    <row r="939" spans="1:15" x14ac:dyDescent="0.35">
      <c r="A939" t="s">
        <v>3709</v>
      </c>
      <c r="B939" s="5" t="s">
        <v>6643</v>
      </c>
      <c r="C939" s="5">
        <v>5</v>
      </c>
      <c r="D939" s="9">
        <v>45867.318009259259</v>
      </c>
      <c r="E939" s="6" t="s">
        <v>53</v>
      </c>
      <c r="F939" t="s">
        <v>3710</v>
      </c>
      <c r="G939" t="str">
        <f t="shared" si="70"/>
        <v>Complete</v>
      </c>
      <c r="H939" t="str">
        <f t="shared" si="71"/>
        <v>Valid</v>
      </c>
      <c r="I939" t="str">
        <f t="shared" si="72"/>
        <v>High(4-5)</v>
      </c>
      <c r="J939" t="str">
        <f t="shared" si="73"/>
        <v>AGVQV5XRIRTWMH2UYPNJK3654AZA</v>
      </c>
      <c r="K939" t="str">
        <f>IF(COUNTIF(Data_cleaning!$A:$A, A939)&gt;10, "Power User", IF(COUNTIF(Data_cleaning!$A:$A, A939)&gt;5, "Regular User", IF(COUNTIF(Data_cleaning!$A:$A, A939)&gt;1, "Casual User", "One-Time User")))</f>
        <v>One-Time User</v>
      </c>
      <c r="L939">
        <f>YEAR(Table4[[#This Row],[date/timestamp]])</f>
        <v>2025</v>
      </c>
      <c r="M939">
        <f>MONTH(Table4[[#This Row],[date/timestamp]])</f>
        <v>7</v>
      </c>
      <c r="N939" t="str">
        <f>TEXT(Table4[[#This Row],[date/timestamp]], "MMMM")</f>
        <v>July</v>
      </c>
      <c r="O939" t="str">
        <f t="shared" si="74"/>
        <v>Q3</v>
      </c>
    </row>
    <row r="940" spans="1:15" x14ac:dyDescent="0.35">
      <c r="A940" t="s">
        <v>3713</v>
      </c>
      <c r="B940" s="3" t="s">
        <v>6644</v>
      </c>
      <c r="C940" s="3">
        <v>5</v>
      </c>
      <c r="D940" s="8">
        <v>45867.417685185188</v>
      </c>
      <c r="E940" s="4" t="s">
        <v>53</v>
      </c>
      <c r="F940" t="s">
        <v>3714</v>
      </c>
      <c r="G940" t="str">
        <f t="shared" si="70"/>
        <v>Complete</v>
      </c>
      <c r="H940" t="str">
        <f t="shared" si="71"/>
        <v>Valid</v>
      </c>
      <c r="I940" t="str">
        <f t="shared" si="72"/>
        <v>High(4-5)</v>
      </c>
      <c r="J940" t="str">
        <f t="shared" si="73"/>
        <v>AGNQEMYFUGKD2MIZJFDEAVL5WNPQ</v>
      </c>
      <c r="K940" t="str">
        <f>IF(COUNTIF(Data_cleaning!$A:$A, A940)&gt;10, "Power User", IF(COUNTIF(Data_cleaning!$A:$A, A940)&gt;5, "Regular User", IF(COUNTIF(Data_cleaning!$A:$A, A940)&gt;1, "Casual User", "One-Time User")))</f>
        <v>One-Time User</v>
      </c>
      <c r="L940">
        <f>YEAR(Table4[[#This Row],[date/timestamp]])</f>
        <v>2025</v>
      </c>
      <c r="M940">
        <f>MONTH(Table4[[#This Row],[date/timestamp]])</f>
        <v>7</v>
      </c>
      <c r="N940" t="str">
        <f>TEXT(Table4[[#This Row],[date/timestamp]], "MMMM")</f>
        <v>July</v>
      </c>
      <c r="O940" t="str">
        <f t="shared" si="74"/>
        <v>Q3</v>
      </c>
    </row>
    <row r="941" spans="1:15" x14ac:dyDescent="0.35">
      <c r="A941" t="s">
        <v>3716</v>
      </c>
      <c r="B941" s="5" t="s">
        <v>6645</v>
      </c>
      <c r="C941" s="5">
        <v>5</v>
      </c>
      <c r="D941" s="9">
        <v>45867.441817129627</v>
      </c>
      <c r="E941" s="6" t="s">
        <v>53</v>
      </c>
      <c r="F941" t="s">
        <v>3717</v>
      </c>
      <c r="G941" t="str">
        <f t="shared" si="70"/>
        <v>Complete</v>
      </c>
      <c r="H941" t="str">
        <f t="shared" si="71"/>
        <v>Valid</v>
      </c>
      <c r="I941" t="str">
        <f t="shared" si="72"/>
        <v>High(4-5)</v>
      </c>
      <c r="J941" t="str">
        <f t="shared" si="73"/>
        <v>AG434MWN2SBFXEHDAMOU2NX6C36A</v>
      </c>
      <c r="K941" t="str">
        <f>IF(COUNTIF(Data_cleaning!$A:$A, A941)&gt;10, "Power User", IF(COUNTIF(Data_cleaning!$A:$A, A941)&gt;5, "Regular User", IF(COUNTIF(Data_cleaning!$A:$A, A941)&gt;1, "Casual User", "One-Time User")))</f>
        <v>One-Time User</v>
      </c>
      <c r="L941">
        <f>YEAR(Table4[[#This Row],[date/timestamp]])</f>
        <v>2025</v>
      </c>
      <c r="M941">
        <f>MONTH(Table4[[#This Row],[date/timestamp]])</f>
        <v>7</v>
      </c>
      <c r="N941" t="str">
        <f>TEXT(Table4[[#This Row],[date/timestamp]], "MMMM")</f>
        <v>July</v>
      </c>
      <c r="O941" t="str">
        <f t="shared" si="74"/>
        <v>Q3</v>
      </c>
    </row>
    <row r="942" spans="1:15" x14ac:dyDescent="0.35">
      <c r="A942" t="s">
        <v>3720</v>
      </c>
      <c r="B942" s="3" t="s">
        <v>6646</v>
      </c>
      <c r="C942" s="3">
        <v>5</v>
      </c>
      <c r="D942" s="8">
        <v>45867.474027777775</v>
      </c>
      <c r="E942" s="4" t="s">
        <v>53</v>
      </c>
      <c r="F942" t="s">
        <v>3721</v>
      </c>
      <c r="G942" t="str">
        <f t="shared" si="70"/>
        <v>Complete</v>
      </c>
      <c r="H942" t="str">
        <f t="shared" si="71"/>
        <v>Valid</v>
      </c>
      <c r="I942" t="str">
        <f t="shared" si="72"/>
        <v>High(4-5)</v>
      </c>
      <c r="J942" t="str">
        <f t="shared" si="73"/>
        <v>AE7JV5FJHVFKWRQF4UYSB2I6EYOQ</v>
      </c>
      <c r="K942" t="str">
        <f>IF(COUNTIF(Data_cleaning!$A:$A, A942)&gt;10, "Power User", IF(COUNTIF(Data_cleaning!$A:$A, A942)&gt;5, "Regular User", IF(COUNTIF(Data_cleaning!$A:$A, A942)&gt;1, "Casual User", "One-Time User")))</f>
        <v>One-Time User</v>
      </c>
      <c r="L942">
        <f>YEAR(Table4[[#This Row],[date/timestamp]])</f>
        <v>2025</v>
      </c>
      <c r="M942">
        <f>MONTH(Table4[[#This Row],[date/timestamp]])</f>
        <v>7</v>
      </c>
      <c r="N942" t="str">
        <f>TEXT(Table4[[#This Row],[date/timestamp]], "MMMM")</f>
        <v>July</v>
      </c>
      <c r="O942" t="str">
        <f t="shared" si="74"/>
        <v>Q3</v>
      </c>
    </row>
    <row r="943" spans="1:15" x14ac:dyDescent="0.35">
      <c r="A943" t="s">
        <v>3724</v>
      </c>
      <c r="B943" s="5" t="s">
        <v>6647</v>
      </c>
      <c r="C943" s="5">
        <v>5</v>
      </c>
      <c r="D943" s="9">
        <v>45867.485185185185</v>
      </c>
      <c r="E943" s="6" t="s">
        <v>53</v>
      </c>
      <c r="F943" t="s">
        <v>430</v>
      </c>
      <c r="G943" t="str">
        <f t="shared" si="70"/>
        <v>Complete</v>
      </c>
      <c r="H943" t="str">
        <f t="shared" si="71"/>
        <v>Valid</v>
      </c>
      <c r="I943" t="str">
        <f t="shared" si="72"/>
        <v>High(4-5)</v>
      </c>
      <c r="J943" t="str">
        <f t="shared" si="73"/>
        <v>AG5PKEF3DJBU4SKGSBVTPL6H5W7A</v>
      </c>
      <c r="K943" t="str">
        <f>IF(COUNTIF(Data_cleaning!$A:$A, A943)&gt;10, "Power User", IF(COUNTIF(Data_cleaning!$A:$A, A943)&gt;5, "Regular User", IF(COUNTIF(Data_cleaning!$A:$A, A943)&gt;1, "Casual User", "One-Time User")))</f>
        <v>One-Time User</v>
      </c>
      <c r="L943">
        <f>YEAR(Table4[[#This Row],[date/timestamp]])</f>
        <v>2025</v>
      </c>
      <c r="M943">
        <f>MONTH(Table4[[#This Row],[date/timestamp]])</f>
        <v>7</v>
      </c>
      <c r="N943" t="str">
        <f>TEXT(Table4[[#This Row],[date/timestamp]], "MMMM")</f>
        <v>July</v>
      </c>
      <c r="O943" t="str">
        <f t="shared" si="74"/>
        <v>Q3</v>
      </c>
    </row>
    <row r="944" spans="1:15" x14ac:dyDescent="0.35">
      <c r="A944" t="s">
        <v>3727</v>
      </c>
      <c r="B944" s="3" t="s">
        <v>6648</v>
      </c>
      <c r="C944" s="3">
        <v>5</v>
      </c>
      <c r="D944" s="8">
        <v>45867.489571759259</v>
      </c>
      <c r="E944" s="4" t="s">
        <v>53</v>
      </c>
      <c r="F944" t="s">
        <v>1991</v>
      </c>
      <c r="G944" t="str">
        <f t="shared" si="70"/>
        <v>Complete</v>
      </c>
      <c r="H944" t="str">
        <f t="shared" si="71"/>
        <v>Valid</v>
      </c>
      <c r="I944" t="str">
        <f t="shared" si="72"/>
        <v>High(4-5)</v>
      </c>
      <c r="J944" t="str">
        <f t="shared" si="73"/>
        <v>AEODWJOY4NFDM5HY564OTZOIYGRQ</v>
      </c>
      <c r="K944" t="str">
        <f>IF(COUNTIF(Data_cleaning!$A:$A, A944)&gt;10, "Power User", IF(COUNTIF(Data_cleaning!$A:$A, A944)&gt;5, "Regular User", IF(COUNTIF(Data_cleaning!$A:$A, A944)&gt;1, "Casual User", "One-Time User")))</f>
        <v>One-Time User</v>
      </c>
      <c r="L944">
        <f>YEAR(Table4[[#This Row],[date/timestamp]])</f>
        <v>2025</v>
      </c>
      <c r="M944">
        <f>MONTH(Table4[[#This Row],[date/timestamp]])</f>
        <v>7</v>
      </c>
      <c r="N944" t="str">
        <f>TEXT(Table4[[#This Row],[date/timestamp]], "MMMM")</f>
        <v>July</v>
      </c>
      <c r="O944" t="str">
        <f t="shared" si="74"/>
        <v>Q3</v>
      </c>
    </row>
    <row r="945" spans="1:15" x14ac:dyDescent="0.35">
      <c r="A945" t="s">
        <v>3730</v>
      </c>
      <c r="B945" s="5" t="s">
        <v>6649</v>
      </c>
      <c r="C945" s="5">
        <v>5</v>
      </c>
      <c r="D945" s="9">
        <v>45867.708032407405</v>
      </c>
      <c r="E945" s="6" t="s">
        <v>53</v>
      </c>
      <c r="F945" t="s">
        <v>3731</v>
      </c>
      <c r="G945" t="str">
        <f t="shared" si="70"/>
        <v>Complete</v>
      </c>
      <c r="H945" t="str">
        <f t="shared" si="71"/>
        <v>Valid</v>
      </c>
      <c r="I945" t="str">
        <f t="shared" si="72"/>
        <v>High(4-5)</v>
      </c>
      <c r="J945" t="str">
        <f t="shared" si="73"/>
        <v>AHO2P2IK4C6KTPAREMJWXPOUGCYA</v>
      </c>
      <c r="K945" t="str">
        <f>IF(COUNTIF(Data_cleaning!$A:$A, A945)&gt;10, "Power User", IF(COUNTIF(Data_cleaning!$A:$A, A945)&gt;5, "Regular User", IF(COUNTIF(Data_cleaning!$A:$A, A945)&gt;1, "Casual User", "One-Time User")))</f>
        <v>One-Time User</v>
      </c>
      <c r="L945">
        <f>YEAR(Table4[[#This Row],[date/timestamp]])</f>
        <v>2025</v>
      </c>
      <c r="M945">
        <f>MONTH(Table4[[#This Row],[date/timestamp]])</f>
        <v>7</v>
      </c>
      <c r="N945" t="str">
        <f>TEXT(Table4[[#This Row],[date/timestamp]], "MMMM")</f>
        <v>July</v>
      </c>
      <c r="O945" t="str">
        <f t="shared" si="74"/>
        <v>Q3</v>
      </c>
    </row>
    <row r="946" spans="1:15" x14ac:dyDescent="0.35">
      <c r="A946" t="s">
        <v>3734</v>
      </c>
      <c r="B946" s="3" t="s">
        <v>6650</v>
      </c>
      <c r="C946" s="3">
        <v>5</v>
      </c>
      <c r="D946" s="8">
        <v>45867.774317129632</v>
      </c>
      <c r="E946" s="4" t="s">
        <v>53</v>
      </c>
      <c r="F946" t="s">
        <v>3735</v>
      </c>
      <c r="G946" t="str">
        <f t="shared" si="70"/>
        <v>Complete</v>
      </c>
      <c r="H946" t="str">
        <f t="shared" si="71"/>
        <v>Valid</v>
      </c>
      <c r="I946" t="str">
        <f t="shared" si="72"/>
        <v>High(4-5)</v>
      </c>
      <c r="J946" t="str">
        <f t="shared" si="73"/>
        <v>AHTOVTXBT5PGIUX7NEYHM34KTGNA</v>
      </c>
      <c r="K946" t="str">
        <f>IF(COUNTIF(Data_cleaning!$A:$A, A946)&gt;10, "Power User", IF(COUNTIF(Data_cleaning!$A:$A, A946)&gt;5, "Regular User", IF(COUNTIF(Data_cleaning!$A:$A, A946)&gt;1, "Casual User", "One-Time User")))</f>
        <v>One-Time User</v>
      </c>
      <c r="L946">
        <f>YEAR(Table4[[#This Row],[date/timestamp]])</f>
        <v>2025</v>
      </c>
      <c r="M946">
        <f>MONTH(Table4[[#This Row],[date/timestamp]])</f>
        <v>7</v>
      </c>
      <c r="N946" t="str">
        <f>TEXT(Table4[[#This Row],[date/timestamp]], "MMMM")</f>
        <v>July</v>
      </c>
      <c r="O946" t="str">
        <f t="shared" si="74"/>
        <v>Q3</v>
      </c>
    </row>
    <row r="947" spans="1:15" x14ac:dyDescent="0.35">
      <c r="A947" t="s">
        <v>3738</v>
      </c>
      <c r="B947" s="5" t="s">
        <v>6651</v>
      </c>
      <c r="C947" s="5">
        <v>5</v>
      </c>
      <c r="D947" s="9">
        <v>45867.943530092591</v>
      </c>
      <c r="E947" s="6" t="s">
        <v>53</v>
      </c>
      <c r="F947" t="s">
        <v>3739</v>
      </c>
      <c r="G947" t="str">
        <f t="shared" si="70"/>
        <v>Complete</v>
      </c>
      <c r="H947" t="str">
        <f t="shared" si="71"/>
        <v>Valid</v>
      </c>
      <c r="I947" t="str">
        <f t="shared" si="72"/>
        <v>High(4-5)</v>
      </c>
      <c r="J947" t="str">
        <f t="shared" si="73"/>
        <v>AHKA2ZJ7EEA77O5KYHOHDCFOL65A</v>
      </c>
      <c r="K947" t="str">
        <f>IF(COUNTIF(Data_cleaning!$A:$A, A947)&gt;10, "Power User", IF(COUNTIF(Data_cleaning!$A:$A, A947)&gt;5, "Regular User", IF(COUNTIF(Data_cleaning!$A:$A, A947)&gt;1, "Casual User", "One-Time User")))</f>
        <v>One-Time User</v>
      </c>
      <c r="L947">
        <f>YEAR(Table4[[#This Row],[date/timestamp]])</f>
        <v>2025</v>
      </c>
      <c r="M947">
        <f>MONTH(Table4[[#This Row],[date/timestamp]])</f>
        <v>7</v>
      </c>
      <c r="N947" t="str">
        <f>TEXT(Table4[[#This Row],[date/timestamp]], "MMMM")</f>
        <v>July</v>
      </c>
      <c r="O947" t="str">
        <f t="shared" si="74"/>
        <v>Q3</v>
      </c>
    </row>
    <row r="948" spans="1:15" x14ac:dyDescent="0.35">
      <c r="A948" t="s">
        <v>3742</v>
      </c>
      <c r="B948" s="3" t="s">
        <v>6652</v>
      </c>
      <c r="C948" s="3">
        <v>5</v>
      </c>
      <c r="D948" s="8">
        <v>45868.109780092593</v>
      </c>
      <c r="E948" s="4" t="s">
        <v>53</v>
      </c>
      <c r="F948" t="s">
        <v>3743</v>
      </c>
      <c r="G948" t="str">
        <f t="shared" si="70"/>
        <v>Complete</v>
      </c>
      <c r="H948" t="str">
        <f t="shared" si="71"/>
        <v>Valid</v>
      </c>
      <c r="I948" t="str">
        <f t="shared" si="72"/>
        <v>High(4-5)</v>
      </c>
      <c r="J948" t="str">
        <f t="shared" si="73"/>
        <v>AFYVXLL65TGWLROSQG5D56D2ZK2A</v>
      </c>
      <c r="K948" t="str">
        <f>IF(COUNTIF(Data_cleaning!$A:$A, A948)&gt;10, "Power User", IF(COUNTIF(Data_cleaning!$A:$A, A948)&gt;5, "Regular User", IF(COUNTIF(Data_cleaning!$A:$A, A948)&gt;1, "Casual User", "One-Time User")))</f>
        <v>One-Time User</v>
      </c>
      <c r="L948">
        <f>YEAR(Table4[[#This Row],[date/timestamp]])</f>
        <v>2025</v>
      </c>
      <c r="M948">
        <f>MONTH(Table4[[#This Row],[date/timestamp]])</f>
        <v>7</v>
      </c>
      <c r="N948" t="str">
        <f>TEXT(Table4[[#This Row],[date/timestamp]], "MMMM")</f>
        <v>July</v>
      </c>
      <c r="O948" t="str">
        <f t="shared" si="74"/>
        <v>Q3</v>
      </c>
    </row>
    <row r="949" spans="1:15" x14ac:dyDescent="0.35">
      <c r="A949" t="s">
        <v>3746</v>
      </c>
      <c r="B949" s="5" t="s">
        <v>6653</v>
      </c>
      <c r="C949" s="5">
        <v>5</v>
      </c>
      <c r="D949" s="9">
        <v>45868.567731481482</v>
      </c>
      <c r="E949" s="6" t="s">
        <v>53</v>
      </c>
      <c r="F949" t="s">
        <v>3747</v>
      </c>
      <c r="G949" t="str">
        <f t="shared" si="70"/>
        <v>Complete</v>
      </c>
      <c r="H949" t="str">
        <f t="shared" si="71"/>
        <v>Valid</v>
      </c>
      <c r="I949" t="str">
        <f t="shared" si="72"/>
        <v>High(4-5)</v>
      </c>
      <c r="J949" t="str">
        <f t="shared" si="73"/>
        <v>AGYS3EX752FXXB2RGF6RICQQ55EQ</v>
      </c>
      <c r="K949" t="str">
        <f>IF(COUNTIF(Data_cleaning!$A:$A, A949)&gt;10, "Power User", IF(COUNTIF(Data_cleaning!$A:$A, A949)&gt;5, "Regular User", IF(COUNTIF(Data_cleaning!$A:$A, A949)&gt;1, "Casual User", "One-Time User")))</f>
        <v>One-Time User</v>
      </c>
      <c r="L949">
        <f>YEAR(Table4[[#This Row],[date/timestamp]])</f>
        <v>2025</v>
      </c>
      <c r="M949">
        <f>MONTH(Table4[[#This Row],[date/timestamp]])</f>
        <v>7</v>
      </c>
      <c r="N949" t="str">
        <f>TEXT(Table4[[#This Row],[date/timestamp]], "MMMM")</f>
        <v>July</v>
      </c>
      <c r="O949" t="str">
        <f t="shared" si="74"/>
        <v>Q3</v>
      </c>
    </row>
    <row r="950" spans="1:15" x14ac:dyDescent="0.35">
      <c r="A950" t="s">
        <v>3750</v>
      </c>
      <c r="B950" s="3" t="s">
        <v>6654</v>
      </c>
      <c r="C950" s="3">
        <v>5</v>
      </c>
      <c r="D950" s="8">
        <v>45868.722442129627</v>
      </c>
      <c r="E950" s="4" t="s">
        <v>53</v>
      </c>
      <c r="F950" t="s">
        <v>452</v>
      </c>
      <c r="G950" t="str">
        <f t="shared" si="70"/>
        <v>Complete</v>
      </c>
      <c r="H950" t="str">
        <f t="shared" si="71"/>
        <v>Valid</v>
      </c>
      <c r="I950" t="str">
        <f t="shared" si="72"/>
        <v>High(4-5)</v>
      </c>
      <c r="J950" t="str">
        <f t="shared" si="73"/>
        <v>AHBGIMFC7IYAJ4SQ5ETOEEE5YR4Q</v>
      </c>
      <c r="K950" t="str">
        <f>IF(COUNTIF(Data_cleaning!$A:$A, A950)&gt;10, "Power User", IF(COUNTIF(Data_cleaning!$A:$A, A950)&gt;5, "Regular User", IF(COUNTIF(Data_cleaning!$A:$A, A950)&gt;1, "Casual User", "One-Time User")))</f>
        <v>One-Time User</v>
      </c>
      <c r="L950">
        <f>YEAR(Table4[[#This Row],[date/timestamp]])</f>
        <v>2025</v>
      </c>
      <c r="M950">
        <f>MONTH(Table4[[#This Row],[date/timestamp]])</f>
        <v>7</v>
      </c>
      <c r="N950" t="str">
        <f>TEXT(Table4[[#This Row],[date/timestamp]], "MMMM")</f>
        <v>July</v>
      </c>
      <c r="O950" t="str">
        <f t="shared" si="74"/>
        <v>Q3</v>
      </c>
    </row>
    <row r="951" spans="1:15" x14ac:dyDescent="0.35">
      <c r="A951" t="s">
        <v>3753</v>
      </c>
      <c r="B951" s="5" t="s">
        <v>6655</v>
      </c>
      <c r="C951" s="5">
        <v>5</v>
      </c>
      <c r="D951" s="9">
        <v>45868.729259259257</v>
      </c>
      <c r="E951" s="6" t="s">
        <v>53</v>
      </c>
      <c r="F951" t="s">
        <v>104</v>
      </c>
      <c r="G951" t="str">
        <f t="shared" si="70"/>
        <v>Complete</v>
      </c>
      <c r="H951" t="str">
        <f t="shared" si="71"/>
        <v>Valid</v>
      </c>
      <c r="I951" t="str">
        <f t="shared" si="72"/>
        <v>High(4-5)</v>
      </c>
      <c r="J951" t="str">
        <f t="shared" si="73"/>
        <v>AG5BI7J4BGMBNWNV3V2H3FT3MTYQ</v>
      </c>
      <c r="K951" t="str">
        <f>IF(COUNTIF(Data_cleaning!$A:$A, A951)&gt;10, "Power User", IF(COUNTIF(Data_cleaning!$A:$A, A951)&gt;5, "Regular User", IF(COUNTIF(Data_cleaning!$A:$A, A951)&gt;1, "Casual User", "One-Time User")))</f>
        <v>One-Time User</v>
      </c>
      <c r="L951">
        <f>YEAR(Table4[[#This Row],[date/timestamp]])</f>
        <v>2025</v>
      </c>
      <c r="M951">
        <f>MONTH(Table4[[#This Row],[date/timestamp]])</f>
        <v>7</v>
      </c>
      <c r="N951" t="str">
        <f>TEXT(Table4[[#This Row],[date/timestamp]], "MMMM")</f>
        <v>July</v>
      </c>
      <c r="O951" t="str">
        <f t="shared" si="74"/>
        <v>Q3</v>
      </c>
    </row>
    <row r="952" spans="1:15" x14ac:dyDescent="0.35">
      <c r="A952" t="s">
        <v>3755</v>
      </c>
      <c r="B952" s="3" t="s">
        <v>6656</v>
      </c>
      <c r="C952" s="3">
        <v>5</v>
      </c>
      <c r="D952" s="8">
        <v>45868.964930555558</v>
      </c>
      <c r="E952" s="4" t="s">
        <v>53</v>
      </c>
      <c r="F952" t="s">
        <v>3756</v>
      </c>
      <c r="G952" t="str">
        <f t="shared" si="70"/>
        <v>Complete</v>
      </c>
      <c r="H952" t="str">
        <f t="shared" si="71"/>
        <v>Valid</v>
      </c>
      <c r="I952" t="str">
        <f t="shared" si="72"/>
        <v>High(4-5)</v>
      </c>
      <c r="J952" t="str">
        <f t="shared" si="73"/>
        <v>AEQ5AJA4J534A7HW7333NFMBOUPA</v>
      </c>
      <c r="K952" t="str">
        <f>IF(COUNTIF(Data_cleaning!$A:$A, A952)&gt;10, "Power User", IF(COUNTIF(Data_cleaning!$A:$A, A952)&gt;5, "Regular User", IF(COUNTIF(Data_cleaning!$A:$A, A952)&gt;1, "Casual User", "One-Time User")))</f>
        <v>One-Time User</v>
      </c>
      <c r="L952">
        <f>YEAR(Table4[[#This Row],[date/timestamp]])</f>
        <v>2025</v>
      </c>
      <c r="M952">
        <f>MONTH(Table4[[#This Row],[date/timestamp]])</f>
        <v>7</v>
      </c>
      <c r="N952" t="str">
        <f>TEXT(Table4[[#This Row],[date/timestamp]], "MMMM")</f>
        <v>July</v>
      </c>
      <c r="O952" t="str">
        <f t="shared" si="74"/>
        <v>Q3</v>
      </c>
    </row>
    <row r="953" spans="1:15" x14ac:dyDescent="0.35">
      <c r="A953" t="s">
        <v>3759</v>
      </c>
      <c r="B953" s="5" t="s">
        <v>6657</v>
      </c>
      <c r="C953" s="5">
        <v>5</v>
      </c>
      <c r="D953" s="9">
        <v>45869.047303240739</v>
      </c>
      <c r="E953" s="6" t="s">
        <v>53</v>
      </c>
      <c r="F953" t="s">
        <v>3760</v>
      </c>
      <c r="G953" t="str">
        <f t="shared" si="70"/>
        <v>Complete</v>
      </c>
      <c r="H953" t="str">
        <f t="shared" si="71"/>
        <v>Valid</v>
      </c>
      <c r="I953" t="str">
        <f t="shared" si="72"/>
        <v>High(4-5)</v>
      </c>
      <c r="J953" t="str">
        <f t="shared" si="73"/>
        <v>AEHYIFHH2KXVW65TW4FQSMPDODWA</v>
      </c>
      <c r="K953" t="str">
        <f>IF(COUNTIF(Data_cleaning!$A:$A, A953)&gt;10, "Power User", IF(COUNTIF(Data_cleaning!$A:$A, A953)&gt;5, "Regular User", IF(COUNTIF(Data_cleaning!$A:$A, A953)&gt;1, "Casual User", "One-Time User")))</f>
        <v>One-Time User</v>
      </c>
      <c r="L953">
        <f>YEAR(Table4[[#This Row],[date/timestamp]])</f>
        <v>2025</v>
      </c>
      <c r="M953">
        <f>MONTH(Table4[[#This Row],[date/timestamp]])</f>
        <v>7</v>
      </c>
      <c r="N953" t="str">
        <f>TEXT(Table4[[#This Row],[date/timestamp]], "MMMM")</f>
        <v>July</v>
      </c>
      <c r="O953" t="str">
        <f t="shared" si="74"/>
        <v>Q3</v>
      </c>
    </row>
    <row r="954" spans="1:15" x14ac:dyDescent="0.35">
      <c r="A954" t="s">
        <v>3763</v>
      </c>
      <c r="B954" s="3" t="s">
        <v>6658</v>
      </c>
      <c r="C954" s="3">
        <v>4</v>
      </c>
      <c r="D954" s="8">
        <v>45869.48704861111</v>
      </c>
      <c r="E954" s="4" t="s">
        <v>53</v>
      </c>
      <c r="F954" t="s">
        <v>3764</v>
      </c>
      <c r="G954" t="str">
        <f t="shared" si="70"/>
        <v>Complete</v>
      </c>
      <c r="H954" t="str">
        <f t="shared" si="71"/>
        <v>Valid</v>
      </c>
      <c r="I954" t="str">
        <f t="shared" si="72"/>
        <v>High(4-5)</v>
      </c>
      <c r="J954" t="str">
        <f t="shared" si="73"/>
        <v>AHNHVMQPQBVEGCZDBQYFGB7Y5GDA</v>
      </c>
      <c r="K954" t="str">
        <f>IF(COUNTIF(Data_cleaning!$A:$A, A954)&gt;10, "Power User", IF(COUNTIF(Data_cleaning!$A:$A, A954)&gt;5, "Regular User", IF(COUNTIF(Data_cleaning!$A:$A, A954)&gt;1, "Casual User", "One-Time User")))</f>
        <v>One-Time User</v>
      </c>
      <c r="L954">
        <f>YEAR(Table4[[#This Row],[date/timestamp]])</f>
        <v>2025</v>
      </c>
      <c r="M954">
        <f>MONTH(Table4[[#This Row],[date/timestamp]])</f>
        <v>7</v>
      </c>
      <c r="N954" t="str">
        <f>TEXT(Table4[[#This Row],[date/timestamp]], "MMMM")</f>
        <v>July</v>
      </c>
      <c r="O954" t="str">
        <f t="shared" si="74"/>
        <v>Q3</v>
      </c>
    </row>
    <row r="955" spans="1:15" x14ac:dyDescent="0.35">
      <c r="A955" t="s">
        <v>3767</v>
      </c>
      <c r="B955" s="5" t="s">
        <v>6659</v>
      </c>
      <c r="C955" s="5">
        <v>5</v>
      </c>
      <c r="D955" s="9">
        <v>45869.634270833332</v>
      </c>
      <c r="E955" s="6" t="s">
        <v>2160</v>
      </c>
      <c r="F955" t="s">
        <v>3768</v>
      </c>
      <c r="G955" t="str">
        <f t="shared" si="70"/>
        <v>Complete</v>
      </c>
      <c r="H955" t="str">
        <f t="shared" si="71"/>
        <v>Valid</v>
      </c>
      <c r="I955" t="str">
        <f t="shared" si="72"/>
        <v>High(4-5)</v>
      </c>
      <c r="J955" t="str">
        <f t="shared" si="73"/>
        <v>AFNEXSZAYPHWNZIYKECHZAGXOBNA</v>
      </c>
      <c r="K955" t="str">
        <f>IF(COUNTIF(Data_cleaning!$A:$A, A955)&gt;10, "Power User", IF(COUNTIF(Data_cleaning!$A:$A, A955)&gt;5, "Regular User", IF(COUNTIF(Data_cleaning!$A:$A, A955)&gt;1, "Casual User", "One-Time User")))</f>
        <v>One-Time User</v>
      </c>
      <c r="L955">
        <f>YEAR(Table4[[#This Row],[date/timestamp]])</f>
        <v>2025</v>
      </c>
      <c r="M955">
        <f>MONTH(Table4[[#This Row],[date/timestamp]])</f>
        <v>7</v>
      </c>
      <c r="N955" t="str">
        <f>TEXT(Table4[[#This Row],[date/timestamp]], "MMMM")</f>
        <v>July</v>
      </c>
      <c r="O955" t="str">
        <f t="shared" si="74"/>
        <v>Q3</v>
      </c>
    </row>
    <row r="956" spans="1:15" x14ac:dyDescent="0.35">
      <c r="A956" t="s">
        <v>3771</v>
      </c>
      <c r="B956" s="3" t="s">
        <v>6660</v>
      </c>
      <c r="C956" s="3">
        <v>5</v>
      </c>
      <c r="D956" s="8">
        <v>45869.799351851849</v>
      </c>
      <c r="E956" s="4" t="s">
        <v>2160</v>
      </c>
      <c r="F956" t="s">
        <v>3772</v>
      </c>
      <c r="G956" t="str">
        <f t="shared" si="70"/>
        <v>Complete</v>
      </c>
      <c r="H956" t="str">
        <f t="shared" si="71"/>
        <v>Valid</v>
      </c>
      <c r="I956" t="str">
        <f t="shared" si="72"/>
        <v>High(4-5)</v>
      </c>
      <c r="J956" t="str">
        <f t="shared" si="73"/>
        <v>AFEB34TIHJOOIXVVMGCNV4PADGZA</v>
      </c>
      <c r="K956" t="str">
        <f>IF(COUNTIF(Data_cleaning!$A:$A, A956)&gt;10, "Power User", IF(COUNTIF(Data_cleaning!$A:$A, A956)&gt;5, "Regular User", IF(COUNTIF(Data_cleaning!$A:$A, A956)&gt;1, "Casual User", "One-Time User")))</f>
        <v>One-Time User</v>
      </c>
      <c r="L956">
        <f>YEAR(Table4[[#This Row],[date/timestamp]])</f>
        <v>2025</v>
      </c>
      <c r="M956">
        <f>MONTH(Table4[[#This Row],[date/timestamp]])</f>
        <v>7</v>
      </c>
      <c r="N956" t="str">
        <f>TEXT(Table4[[#This Row],[date/timestamp]], "MMMM")</f>
        <v>July</v>
      </c>
      <c r="O956" t="str">
        <f t="shared" si="74"/>
        <v>Q3</v>
      </c>
    </row>
    <row r="957" spans="1:15" x14ac:dyDescent="0.35">
      <c r="A957" t="s">
        <v>3775</v>
      </c>
      <c r="B957" s="5" t="s">
        <v>6661</v>
      </c>
      <c r="C957" s="5">
        <v>4</v>
      </c>
      <c r="D957" s="9">
        <v>45869.886250000003</v>
      </c>
      <c r="E957" s="6" t="s">
        <v>2160</v>
      </c>
      <c r="F957" t="s">
        <v>3776</v>
      </c>
      <c r="G957" t="str">
        <f t="shared" si="70"/>
        <v>Complete</v>
      </c>
      <c r="H957" t="str">
        <f t="shared" si="71"/>
        <v>Valid</v>
      </c>
      <c r="I957" t="str">
        <f t="shared" si="72"/>
        <v>High(4-5)</v>
      </c>
      <c r="J957" t="str">
        <f t="shared" si="73"/>
        <v>AFMEGD3FKC6KK6Z46OG7FSR7QV2Q</v>
      </c>
      <c r="K957" t="str">
        <f>IF(COUNTIF(Data_cleaning!$A:$A, A957)&gt;10, "Power User", IF(COUNTIF(Data_cleaning!$A:$A, A957)&gt;5, "Regular User", IF(COUNTIF(Data_cleaning!$A:$A, A957)&gt;1, "Casual User", "One-Time User")))</f>
        <v>One-Time User</v>
      </c>
      <c r="L957">
        <f>YEAR(Table4[[#This Row],[date/timestamp]])</f>
        <v>2025</v>
      </c>
      <c r="M957">
        <f>MONTH(Table4[[#This Row],[date/timestamp]])</f>
        <v>7</v>
      </c>
      <c r="N957" t="str">
        <f>TEXT(Table4[[#This Row],[date/timestamp]], "MMMM")</f>
        <v>July</v>
      </c>
      <c r="O957" t="str">
        <f t="shared" si="74"/>
        <v>Q3</v>
      </c>
    </row>
    <row r="958" spans="1:15" x14ac:dyDescent="0.35">
      <c r="A958" t="s">
        <v>3779</v>
      </c>
      <c r="B958" s="3" t="s">
        <v>6662</v>
      </c>
      <c r="C958" s="3">
        <v>5</v>
      </c>
      <c r="D958" s="8">
        <v>45870.096747685187</v>
      </c>
      <c r="E958" s="4" t="s">
        <v>2160</v>
      </c>
      <c r="F958" t="s">
        <v>3780</v>
      </c>
      <c r="G958" t="str">
        <f t="shared" si="70"/>
        <v>Complete</v>
      </c>
      <c r="H958" t="str">
        <f t="shared" si="71"/>
        <v>Valid</v>
      </c>
      <c r="I958" t="str">
        <f t="shared" si="72"/>
        <v>High(4-5)</v>
      </c>
      <c r="J958" t="str">
        <f t="shared" si="73"/>
        <v>AGGOGJYH5RMDPORIFIEFCOXHZX3Q</v>
      </c>
      <c r="K958" t="str">
        <f>IF(COUNTIF(Data_cleaning!$A:$A, A958)&gt;10, "Power User", IF(COUNTIF(Data_cleaning!$A:$A, A958)&gt;5, "Regular User", IF(COUNTIF(Data_cleaning!$A:$A, A958)&gt;1, "Casual User", "One-Time User")))</f>
        <v>One-Time User</v>
      </c>
      <c r="L958">
        <f>YEAR(Table4[[#This Row],[date/timestamp]])</f>
        <v>2025</v>
      </c>
      <c r="M958">
        <f>MONTH(Table4[[#This Row],[date/timestamp]])</f>
        <v>8</v>
      </c>
      <c r="N958" t="str">
        <f>TEXT(Table4[[#This Row],[date/timestamp]], "MMMM")</f>
        <v>August</v>
      </c>
      <c r="O958" t="str">
        <f t="shared" si="74"/>
        <v>Q3</v>
      </c>
    </row>
    <row r="959" spans="1:15" x14ac:dyDescent="0.35">
      <c r="A959" t="s">
        <v>3783</v>
      </c>
      <c r="B959" s="5" t="s">
        <v>6663</v>
      </c>
      <c r="C959" s="5">
        <v>5</v>
      </c>
      <c r="D959" s="9">
        <v>45870.277662037035</v>
      </c>
      <c r="E959" s="6" t="s">
        <v>2160</v>
      </c>
      <c r="F959" t="s">
        <v>3784</v>
      </c>
      <c r="G959" t="str">
        <f t="shared" si="70"/>
        <v>Complete</v>
      </c>
      <c r="H959" t="str">
        <f t="shared" si="71"/>
        <v>Valid</v>
      </c>
      <c r="I959" t="str">
        <f t="shared" si="72"/>
        <v>High(4-5)</v>
      </c>
      <c r="J959" t="str">
        <f t="shared" si="73"/>
        <v>AEAQVTK4XALATO7CSHNIBHEP2YWA</v>
      </c>
      <c r="K959" t="str">
        <f>IF(COUNTIF(Data_cleaning!$A:$A, A959)&gt;10, "Power User", IF(COUNTIF(Data_cleaning!$A:$A, A959)&gt;5, "Regular User", IF(COUNTIF(Data_cleaning!$A:$A, A959)&gt;1, "Casual User", "One-Time User")))</f>
        <v>One-Time User</v>
      </c>
      <c r="L959">
        <f>YEAR(Table4[[#This Row],[date/timestamp]])</f>
        <v>2025</v>
      </c>
      <c r="M959">
        <f>MONTH(Table4[[#This Row],[date/timestamp]])</f>
        <v>8</v>
      </c>
      <c r="N959" t="str">
        <f>TEXT(Table4[[#This Row],[date/timestamp]], "MMMM")</f>
        <v>August</v>
      </c>
      <c r="O959" t="str">
        <f t="shared" si="74"/>
        <v>Q3</v>
      </c>
    </row>
    <row r="960" spans="1:15" x14ac:dyDescent="0.35">
      <c r="A960" t="s">
        <v>3787</v>
      </c>
      <c r="B960" s="3" t="s">
        <v>6664</v>
      </c>
      <c r="C960" s="3">
        <v>5</v>
      </c>
      <c r="D960" s="8">
        <v>45870.772361111114</v>
      </c>
      <c r="E960" s="4" t="s">
        <v>2160</v>
      </c>
      <c r="F960" t="s">
        <v>3788</v>
      </c>
      <c r="G960" t="str">
        <f t="shared" si="70"/>
        <v>Complete</v>
      </c>
      <c r="H960" t="str">
        <f t="shared" si="71"/>
        <v>Valid</v>
      </c>
      <c r="I960" t="str">
        <f t="shared" si="72"/>
        <v>High(4-5)</v>
      </c>
      <c r="J960" t="str">
        <f t="shared" si="73"/>
        <v>AFXSVVQMLLWQHQYCJS7Y7ANKQ4IQ</v>
      </c>
      <c r="K960" t="str">
        <f>IF(COUNTIF(Data_cleaning!$A:$A, A960)&gt;10, "Power User", IF(COUNTIF(Data_cleaning!$A:$A, A960)&gt;5, "Regular User", IF(COUNTIF(Data_cleaning!$A:$A, A960)&gt;1, "Casual User", "One-Time User")))</f>
        <v>One-Time User</v>
      </c>
      <c r="L960">
        <f>YEAR(Table4[[#This Row],[date/timestamp]])</f>
        <v>2025</v>
      </c>
      <c r="M960">
        <f>MONTH(Table4[[#This Row],[date/timestamp]])</f>
        <v>8</v>
      </c>
      <c r="N960" t="str">
        <f>TEXT(Table4[[#This Row],[date/timestamp]], "MMMM")</f>
        <v>August</v>
      </c>
      <c r="O960" t="str">
        <f t="shared" si="74"/>
        <v>Q3</v>
      </c>
    </row>
    <row r="961" spans="1:15" x14ac:dyDescent="0.35">
      <c r="A961" t="s">
        <v>3791</v>
      </c>
      <c r="B961" s="5" t="s">
        <v>6665</v>
      </c>
      <c r="C961" s="5">
        <v>4</v>
      </c>
      <c r="D961" s="9">
        <v>45870.797696759262</v>
      </c>
      <c r="E961" s="6" t="s">
        <v>2160</v>
      </c>
      <c r="F961" t="s">
        <v>3792</v>
      </c>
      <c r="G961" t="str">
        <f t="shared" si="70"/>
        <v>Complete</v>
      </c>
      <c r="H961" t="str">
        <f t="shared" si="71"/>
        <v>Valid</v>
      </c>
      <c r="I961" t="str">
        <f t="shared" si="72"/>
        <v>High(4-5)</v>
      </c>
      <c r="J961" t="str">
        <f t="shared" si="73"/>
        <v>AFAMNGMHAEER4UVYC6N4FQZIKDPA</v>
      </c>
      <c r="K961" t="str">
        <f>IF(COUNTIF(Data_cleaning!$A:$A, A961)&gt;10, "Power User", IF(COUNTIF(Data_cleaning!$A:$A, A961)&gt;5, "Regular User", IF(COUNTIF(Data_cleaning!$A:$A, A961)&gt;1, "Casual User", "One-Time User")))</f>
        <v>One-Time User</v>
      </c>
      <c r="L961">
        <f>YEAR(Table4[[#This Row],[date/timestamp]])</f>
        <v>2025</v>
      </c>
      <c r="M961">
        <f>MONTH(Table4[[#This Row],[date/timestamp]])</f>
        <v>8</v>
      </c>
      <c r="N961" t="str">
        <f>TEXT(Table4[[#This Row],[date/timestamp]], "MMMM")</f>
        <v>August</v>
      </c>
      <c r="O961" t="str">
        <f t="shared" si="74"/>
        <v>Q3</v>
      </c>
    </row>
    <row r="962" spans="1:15" x14ac:dyDescent="0.35">
      <c r="A962" t="s">
        <v>3795</v>
      </c>
      <c r="B962" s="3" t="s">
        <v>6666</v>
      </c>
      <c r="C962" s="3">
        <v>5</v>
      </c>
      <c r="D962" s="8">
        <v>45871.295752314814</v>
      </c>
      <c r="E962" s="4" t="s">
        <v>2160</v>
      </c>
      <c r="F962" t="s">
        <v>3796</v>
      </c>
      <c r="G962" t="str">
        <f t="shared" ref="G962:G1025" si="75">IF(AND(A962&lt;&gt;"", B962&lt;&gt;"", C962&lt;&gt;"", D962&lt;&gt;"", E962&lt;&gt;"", F962&lt;&gt;""), "Complete", "Incomplete")</f>
        <v>Complete</v>
      </c>
      <c r="H962" t="str">
        <f t="shared" si="71"/>
        <v>Valid</v>
      </c>
      <c r="I962" t="str">
        <f t="shared" si="72"/>
        <v>High(4-5)</v>
      </c>
      <c r="J962" t="str">
        <f t="shared" si="73"/>
        <v>AGD4RQ3GXVHFWLWUMUJEPBZFQVRA</v>
      </c>
      <c r="K962" t="str">
        <f>IF(COUNTIF(Data_cleaning!$A:$A, A962)&gt;10, "Power User", IF(COUNTIF(Data_cleaning!$A:$A, A962)&gt;5, "Regular User", IF(COUNTIF(Data_cleaning!$A:$A, A962)&gt;1, "Casual User", "One-Time User")))</f>
        <v>One-Time User</v>
      </c>
      <c r="L962">
        <f>YEAR(Table4[[#This Row],[date/timestamp]])</f>
        <v>2025</v>
      </c>
      <c r="M962">
        <f>MONTH(Table4[[#This Row],[date/timestamp]])</f>
        <v>8</v>
      </c>
      <c r="N962" t="str">
        <f>TEXT(Table4[[#This Row],[date/timestamp]], "MMMM")</f>
        <v>August</v>
      </c>
      <c r="O962" t="str">
        <f t="shared" si="74"/>
        <v>Q3</v>
      </c>
    </row>
    <row r="963" spans="1:15" x14ac:dyDescent="0.35">
      <c r="A963" t="s">
        <v>3799</v>
      </c>
      <c r="B963" s="5" t="s">
        <v>6667</v>
      </c>
      <c r="C963" s="5">
        <v>4</v>
      </c>
      <c r="D963" s="9">
        <v>45871.522534722222</v>
      </c>
      <c r="E963" s="6" t="s">
        <v>2160</v>
      </c>
      <c r="F963" t="s">
        <v>3800</v>
      </c>
      <c r="G963" t="str">
        <f t="shared" si="75"/>
        <v>Complete</v>
      </c>
      <c r="H963" t="str">
        <f t="shared" ref="H963:H1026" si="76">IF(AND(C963&gt;=1, C963&lt;=5), "Valid", "Invalid")</f>
        <v>Valid</v>
      </c>
      <c r="I963" t="str">
        <f t="shared" ref="I963:I1026" si="77">IF(C963&gt;=4, "High(4-5)", IF(C963&gt;=3, "Medium(3)", "Low(1-2)"))</f>
        <v>High(4-5)</v>
      </c>
      <c r="J963" t="str">
        <f t="shared" ref="J963:J1026" si="78">TRIM(UPPER(A963))</f>
        <v>AGUF7XAJA5H5SOQM76GSJMLGS3HQ</v>
      </c>
      <c r="K963" t="str">
        <f>IF(COUNTIF(Data_cleaning!$A:$A, A963)&gt;10, "Power User", IF(COUNTIF(Data_cleaning!$A:$A, A963)&gt;5, "Regular User", IF(COUNTIF(Data_cleaning!$A:$A, A963)&gt;1, "Casual User", "One-Time User")))</f>
        <v>One-Time User</v>
      </c>
      <c r="L963">
        <f>YEAR(Table4[[#This Row],[date/timestamp]])</f>
        <v>2025</v>
      </c>
      <c r="M963">
        <f>MONTH(Table4[[#This Row],[date/timestamp]])</f>
        <v>8</v>
      </c>
      <c r="N963" t="str">
        <f>TEXT(Table4[[#This Row],[date/timestamp]], "MMMM")</f>
        <v>August</v>
      </c>
      <c r="O963" t="str">
        <f t="shared" ref="O963:O1026" si="79">"Q"&amp;INT((MONTH(D963)-1)/3)+1</f>
        <v>Q3</v>
      </c>
    </row>
    <row r="964" spans="1:15" x14ac:dyDescent="0.35">
      <c r="A964" t="s">
        <v>3803</v>
      </c>
      <c r="B964" s="3" t="s">
        <v>6668</v>
      </c>
      <c r="C964" s="3">
        <v>4</v>
      </c>
      <c r="D964" s="8">
        <v>45871.636331018519</v>
      </c>
      <c r="E964" s="4" t="s">
        <v>2160</v>
      </c>
      <c r="F964" t="s">
        <v>3804</v>
      </c>
      <c r="G964" t="str">
        <f t="shared" si="75"/>
        <v>Complete</v>
      </c>
      <c r="H964" t="str">
        <f t="shared" si="76"/>
        <v>Valid</v>
      </c>
      <c r="I964" t="str">
        <f t="shared" si="77"/>
        <v>High(4-5)</v>
      </c>
      <c r="J964" t="str">
        <f t="shared" si="78"/>
        <v>AHIEZM7X64E6QNWBUZACGI6R5EEA</v>
      </c>
      <c r="K964" t="str">
        <f>IF(COUNTIF(Data_cleaning!$A:$A, A964)&gt;10, "Power User", IF(COUNTIF(Data_cleaning!$A:$A, A964)&gt;5, "Regular User", IF(COUNTIF(Data_cleaning!$A:$A, A964)&gt;1, "Casual User", "One-Time User")))</f>
        <v>One-Time User</v>
      </c>
      <c r="L964">
        <f>YEAR(Table4[[#This Row],[date/timestamp]])</f>
        <v>2025</v>
      </c>
      <c r="M964">
        <f>MONTH(Table4[[#This Row],[date/timestamp]])</f>
        <v>8</v>
      </c>
      <c r="N964" t="str">
        <f>TEXT(Table4[[#This Row],[date/timestamp]], "MMMM")</f>
        <v>August</v>
      </c>
      <c r="O964" t="str">
        <f t="shared" si="79"/>
        <v>Q3</v>
      </c>
    </row>
    <row r="965" spans="1:15" x14ac:dyDescent="0.35">
      <c r="A965" t="s">
        <v>3807</v>
      </c>
      <c r="B965" s="5" t="s">
        <v>6669</v>
      </c>
      <c r="C965" s="5">
        <v>5</v>
      </c>
      <c r="D965" s="9">
        <v>45871.72515046296</v>
      </c>
      <c r="E965" s="6" t="s">
        <v>2160</v>
      </c>
      <c r="F965" t="s">
        <v>3808</v>
      </c>
      <c r="G965" t="str">
        <f t="shared" si="75"/>
        <v>Complete</v>
      </c>
      <c r="H965" t="str">
        <f t="shared" si="76"/>
        <v>Valid</v>
      </c>
      <c r="I965" t="str">
        <f t="shared" si="77"/>
        <v>High(4-5)</v>
      </c>
      <c r="J965" t="str">
        <f t="shared" si="78"/>
        <v>AFQDOUNPCWVWCE67O5XL42O4PFVQ</v>
      </c>
      <c r="K965" t="str">
        <f>IF(COUNTIF(Data_cleaning!$A:$A, A965)&gt;10, "Power User", IF(COUNTIF(Data_cleaning!$A:$A, A965)&gt;5, "Regular User", IF(COUNTIF(Data_cleaning!$A:$A, A965)&gt;1, "Casual User", "One-Time User")))</f>
        <v>One-Time User</v>
      </c>
      <c r="L965">
        <f>YEAR(Table4[[#This Row],[date/timestamp]])</f>
        <v>2025</v>
      </c>
      <c r="M965">
        <f>MONTH(Table4[[#This Row],[date/timestamp]])</f>
        <v>8</v>
      </c>
      <c r="N965" t="str">
        <f>TEXT(Table4[[#This Row],[date/timestamp]], "MMMM")</f>
        <v>August</v>
      </c>
      <c r="O965" t="str">
        <f t="shared" si="79"/>
        <v>Q3</v>
      </c>
    </row>
    <row r="966" spans="1:15" x14ac:dyDescent="0.35">
      <c r="A966" t="s">
        <v>3811</v>
      </c>
      <c r="B966" s="3" t="s">
        <v>6670</v>
      </c>
      <c r="C966" s="3">
        <v>5</v>
      </c>
      <c r="D966" s="8">
        <v>45871.749675925923</v>
      </c>
      <c r="E966" s="4" t="s">
        <v>2160</v>
      </c>
      <c r="F966" t="s">
        <v>1991</v>
      </c>
      <c r="G966" t="str">
        <f t="shared" si="75"/>
        <v>Complete</v>
      </c>
      <c r="H966" t="str">
        <f t="shared" si="76"/>
        <v>Valid</v>
      </c>
      <c r="I966" t="str">
        <f t="shared" si="77"/>
        <v>High(4-5)</v>
      </c>
      <c r="J966" t="str">
        <f t="shared" si="78"/>
        <v>AHEAZI2D2OWKDORUE5RLEP4KWNRA</v>
      </c>
      <c r="K966" t="str">
        <f>IF(COUNTIF(Data_cleaning!$A:$A, A966)&gt;10, "Power User", IF(COUNTIF(Data_cleaning!$A:$A, A966)&gt;5, "Regular User", IF(COUNTIF(Data_cleaning!$A:$A, A966)&gt;1, "Casual User", "One-Time User")))</f>
        <v>One-Time User</v>
      </c>
      <c r="L966">
        <f>YEAR(Table4[[#This Row],[date/timestamp]])</f>
        <v>2025</v>
      </c>
      <c r="M966">
        <f>MONTH(Table4[[#This Row],[date/timestamp]])</f>
        <v>8</v>
      </c>
      <c r="N966" t="str">
        <f>TEXT(Table4[[#This Row],[date/timestamp]], "MMMM")</f>
        <v>August</v>
      </c>
      <c r="O966" t="str">
        <f t="shared" si="79"/>
        <v>Q3</v>
      </c>
    </row>
    <row r="967" spans="1:15" x14ac:dyDescent="0.35">
      <c r="A967" t="s">
        <v>3814</v>
      </c>
      <c r="B967" s="5" t="s">
        <v>6671</v>
      </c>
      <c r="C967" s="5">
        <v>5</v>
      </c>
      <c r="D967" s="9">
        <v>45871.92465277778</v>
      </c>
      <c r="E967" s="6" t="s">
        <v>2160</v>
      </c>
      <c r="F967" t="s">
        <v>3815</v>
      </c>
      <c r="G967" t="str">
        <f t="shared" si="75"/>
        <v>Complete</v>
      </c>
      <c r="H967" t="str">
        <f t="shared" si="76"/>
        <v>Valid</v>
      </c>
      <c r="I967" t="str">
        <f t="shared" si="77"/>
        <v>High(4-5)</v>
      </c>
      <c r="J967" t="str">
        <f t="shared" si="78"/>
        <v>AE6IEYBCCMZQZE7VT6T2HWT7RVYQ</v>
      </c>
      <c r="K967" t="str">
        <f>IF(COUNTIF(Data_cleaning!$A:$A, A967)&gt;10, "Power User", IF(COUNTIF(Data_cleaning!$A:$A, A967)&gt;5, "Regular User", IF(COUNTIF(Data_cleaning!$A:$A, A967)&gt;1, "Casual User", "One-Time User")))</f>
        <v>One-Time User</v>
      </c>
      <c r="L967">
        <f>YEAR(Table4[[#This Row],[date/timestamp]])</f>
        <v>2025</v>
      </c>
      <c r="M967">
        <f>MONTH(Table4[[#This Row],[date/timestamp]])</f>
        <v>8</v>
      </c>
      <c r="N967" t="str">
        <f>TEXT(Table4[[#This Row],[date/timestamp]], "MMMM")</f>
        <v>August</v>
      </c>
      <c r="O967" t="str">
        <f t="shared" si="79"/>
        <v>Q3</v>
      </c>
    </row>
    <row r="968" spans="1:15" x14ac:dyDescent="0.35">
      <c r="A968" t="s">
        <v>3818</v>
      </c>
      <c r="B968" s="3" t="s">
        <v>6672</v>
      </c>
      <c r="C968" s="3">
        <v>5</v>
      </c>
      <c r="D968" s="8">
        <v>45872.090115740742</v>
      </c>
      <c r="E968" s="4" t="s">
        <v>2160</v>
      </c>
      <c r="F968" t="s">
        <v>3819</v>
      </c>
      <c r="G968" t="str">
        <f t="shared" si="75"/>
        <v>Complete</v>
      </c>
      <c r="H968" t="str">
        <f t="shared" si="76"/>
        <v>Valid</v>
      </c>
      <c r="I968" t="str">
        <f t="shared" si="77"/>
        <v>High(4-5)</v>
      </c>
      <c r="J968" t="str">
        <f t="shared" si="78"/>
        <v>AGOKA2FGSZ7EYDF3UT6L43C4NJIQ</v>
      </c>
      <c r="K968" t="str">
        <f>IF(COUNTIF(Data_cleaning!$A:$A, A968)&gt;10, "Power User", IF(COUNTIF(Data_cleaning!$A:$A, A968)&gt;5, "Regular User", IF(COUNTIF(Data_cleaning!$A:$A, A968)&gt;1, "Casual User", "One-Time User")))</f>
        <v>One-Time User</v>
      </c>
      <c r="L968">
        <f>YEAR(Table4[[#This Row],[date/timestamp]])</f>
        <v>2025</v>
      </c>
      <c r="M968">
        <f>MONTH(Table4[[#This Row],[date/timestamp]])</f>
        <v>8</v>
      </c>
      <c r="N968" t="str">
        <f>TEXT(Table4[[#This Row],[date/timestamp]], "MMMM")</f>
        <v>August</v>
      </c>
      <c r="O968" t="str">
        <f t="shared" si="79"/>
        <v>Q3</v>
      </c>
    </row>
    <row r="969" spans="1:15" x14ac:dyDescent="0.35">
      <c r="A969" t="s">
        <v>3822</v>
      </c>
      <c r="B969" s="5" t="s">
        <v>6673</v>
      </c>
      <c r="C969" s="5">
        <v>5</v>
      </c>
      <c r="D969" s="9">
        <v>45872.251423611109</v>
      </c>
      <c r="E969" s="6" t="s">
        <v>2160</v>
      </c>
      <c r="F969" t="s">
        <v>3823</v>
      </c>
      <c r="G969" t="str">
        <f t="shared" si="75"/>
        <v>Complete</v>
      </c>
      <c r="H969" t="str">
        <f t="shared" si="76"/>
        <v>Valid</v>
      </c>
      <c r="I969" t="str">
        <f t="shared" si="77"/>
        <v>High(4-5)</v>
      </c>
      <c r="J969" t="str">
        <f t="shared" si="78"/>
        <v>AE6RWHWWNGTJY4AZE5JSBN3G34VA</v>
      </c>
      <c r="K969" t="str">
        <f>IF(COUNTIF(Data_cleaning!$A:$A, A969)&gt;10, "Power User", IF(COUNTIF(Data_cleaning!$A:$A, A969)&gt;5, "Regular User", IF(COUNTIF(Data_cleaning!$A:$A, A969)&gt;1, "Casual User", "One-Time User")))</f>
        <v>One-Time User</v>
      </c>
      <c r="L969">
        <f>YEAR(Table4[[#This Row],[date/timestamp]])</f>
        <v>2025</v>
      </c>
      <c r="M969">
        <f>MONTH(Table4[[#This Row],[date/timestamp]])</f>
        <v>8</v>
      </c>
      <c r="N969" t="str">
        <f>TEXT(Table4[[#This Row],[date/timestamp]], "MMMM")</f>
        <v>August</v>
      </c>
      <c r="O969" t="str">
        <f t="shared" si="79"/>
        <v>Q3</v>
      </c>
    </row>
    <row r="970" spans="1:15" x14ac:dyDescent="0.35">
      <c r="A970" t="s">
        <v>3825</v>
      </c>
      <c r="B970" s="3" t="s">
        <v>6674</v>
      </c>
      <c r="C970" s="3">
        <v>5</v>
      </c>
      <c r="D970" s="8">
        <v>45872.343460648146</v>
      </c>
      <c r="E970" s="4" t="s">
        <v>2160</v>
      </c>
      <c r="F970" t="s">
        <v>3826</v>
      </c>
      <c r="G970" t="str">
        <f t="shared" si="75"/>
        <v>Complete</v>
      </c>
      <c r="H970" t="str">
        <f t="shared" si="76"/>
        <v>Valid</v>
      </c>
      <c r="I970" t="str">
        <f t="shared" si="77"/>
        <v>High(4-5)</v>
      </c>
      <c r="J970" t="str">
        <f t="shared" si="78"/>
        <v>AGHN3BRCASPFPKL6JNUAZ2ADQA5Q</v>
      </c>
      <c r="K970" t="str">
        <f>IF(COUNTIF(Data_cleaning!$A:$A, A970)&gt;10, "Power User", IF(COUNTIF(Data_cleaning!$A:$A, A970)&gt;5, "Regular User", IF(COUNTIF(Data_cleaning!$A:$A, A970)&gt;1, "Casual User", "One-Time User")))</f>
        <v>One-Time User</v>
      </c>
      <c r="L970">
        <f>YEAR(Table4[[#This Row],[date/timestamp]])</f>
        <v>2025</v>
      </c>
      <c r="M970">
        <f>MONTH(Table4[[#This Row],[date/timestamp]])</f>
        <v>8</v>
      </c>
      <c r="N970" t="str">
        <f>TEXT(Table4[[#This Row],[date/timestamp]], "MMMM")</f>
        <v>August</v>
      </c>
      <c r="O970" t="str">
        <f t="shared" si="79"/>
        <v>Q3</v>
      </c>
    </row>
    <row r="971" spans="1:15" x14ac:dyDescent="0.35">
      <c r="A971" t="s">
        <v>3829</v>
      </c>
      <c r="B971" s="5" t="s">
        <v>6675</v>
      </c>
      <c r="C971" s="5">
        <v>4</v>
      </c>
      <c r="D971" s="9">
        <v>45872.372523148151</v>
      </c>
      <c r="E971" s="6" t="s">
        <v>2160</v>
      </c>
      <c r="F971" t="s">
        <v>3830</v>
      </c>
      <c r="G971" t="str">
        <f t="shared" si="75"/>
        <v>Complete</v>
      </c>
      <c r="H971" t="str">
        <f t="shared" si="76"/>
        <v>Valid</v>
      </c>
      <c r="I971" t="str">
        <f t="shared" si="77"/>
        <v>High(4-5)</v>
      </c>
      <c r="J971" t="str">
        <f t="shared" si="78"/>
        <v>AHUNCBP2CDXAN6TRWUMCGM6O6MMA</v>
      </c>
      <c r="K971" t="str">
        <f>IF(COUNTIF(Data_cleaning!$A:$A, A971)&gt;10, "Power User", IF(COUNTIF(Data_cleaning!$A:$A, A971)&gt;5, "Regular User", IF(COUNTIF(Data_cleaning!$A:$A, A971)&gt;1, "Casual User", "One-Time User")))</f>
        <v>One-Time User</v>
      </c>
      <c r="L971">
        <f>YEAR(Table4[[#This Row],[date/timestamp]])</f>
        <v>2025</v>
      </c>
      <c r="M971">
        <f>MONTH(Table4[[#This Row],[date/timestamp]])</f>
        <v>8</v>
      </c>
      <c r="N971" t="str">
        <f>TEXT(Table4[[#This Row],[date/timestamp]], "MMMM")</f>
        <v>August</v>
      </c>
      <c r="O971" t="str">
        <f t="shared" si="79"/>
        <v>Q3</v>
      </c>
    </row>
    <row r="972" spans="1:15" x14ac:dyDescent="0.35">
      <c r="A972" t="s">
        <v>3833</v>
      </c>
      <c r="B972" s="3" t="s">
        <v>6676</v>
      </c>
      <c r="C972" s="3">
        <v>5</v>
      </c>
      <c r="D972" s="8">
        <v>45872.39130787037</v>
      </c>
      <c r="E972" s="4" t="s">
        <v>2160</v>
      </c>
      <c r="F972" t="s">
        <v>3834</v>
      </c>
      <c r="G972" t="str">
        <f t="shared" si="75"/>
        <v>Complete</v>
      </c>
      <c r="H972" t="str">
        <f t="shared" si="76"/>
        <v>Valid</v>
      </c>
      <c r="I972" t="str">
        <f t="shared" si="77"/>
        <v>High(4-5)</v>
      </c>
      <c r="J972" t="str">
        <f t="shared" si="78"/>
        <v>AH7KLKD3O3DKAIML3OFINI5RHJKA</v>
      </c>
      <c r="K972" t="str">
        <f>IF(COUNTIF(Data_cleaning!$A:$A, A972)&gt;10, "Power User", IF(COUNTIF(Data_cleaning!$A:$A, A972)&gt;5, "Regular User", IF(COUNTIF(Data_cleaning!$A:$A, A972)&gt;1, "Casual User", "One-Time User")))</f>
        <v>One-Time User</v>
      </c>
      <c r="L972">
        <f>YEAR(Table4[[#This Row],[date/timestamp]])</f>
        <v>2025</v>
      </c>
      <c r="M972">
        <f>MONTH(Table4[[#This Row],[date/timestamp]])</f>
        <v>8</v>
      </c>
      <c r="N972" t="str">
        <f>TEXT(Table4[[#This Row],[date/timestamp]], "MMMM")</f>
        <v>August</v>
      </c>
      <c r="O972" t="str">
        <f t="shared" si="79"/>
        <v>Q3</v>
      </c>
    </row>
    <row r="973" spans="1:15" x14ac:dyDescent="0.35">
      <c r="A973" t="s">
        <v>3837</v>
      </c>
      <c r="B973" s="5" t="s">
        <v>6677</v>
      </c>
      <c r="C973" s="5">
        <v>4</v>
      </c>
      <c r="D973" s="9">
        <v>45872.473171296297</v>
      </c>
      <c r="E973" s="6" t="s">
        <v>2160</v>
      </c>
      <c r="F973" t="s">
        <v>3838</v>
      </c>
      <c r="G973" t="str">
        <f t="shared" si="75"/>
        <v>Complete</v>
      </c>
      <c r="H973" t="str">
        <f t="shared" si="76"/>
        <v>Valid</v>
      </c>
      <c r="I973" t="str">
        <f t="shared" si="77"/>
        <v>High(4-5)</v>
      </c>
      <c r="J973" t="str">
        <f t="shared" si="78"/>
        <v>AHMIHDCA4BT3FTBR5PGPWESKAHLA</v>
      </c>
      <c r="K973" t="str">
        <f>IF(COUNTIF(Data_cleaning!$A:$A, A973)&gt;10, "Power User", IF(COUNTIF(Data_cleaning!$A:$A, A973)&gt;5, "Regular User", IF(COUNTIF(Data_cleaning!$A:$A, A973)&gt;1, "Casual User", "One-Time User")))</f>
        <v>One-Time User</v>
      </c>
      <c r="L973">
        <f>YEAR(Table4[[#This Row],[date/timestamp]])</f>
        <v>2025</v>
      </c>
      <c r="M973">
        <f>MONTH(Table4[[#This Row],[date/timestamp]])</f>
        <v>8</v>
      </c>
      <c r="N973" t="str">
        <f>TEXT(Table4[[#This Row],[date/timestamp]], "MMMM")</f>
        <v>August</v>
      </c>
      <c r="O973" t="str">
        <f t="shared" si="79"/>
        <v>Q3</v>
      </c>
    </row>
    <row r="974" spans="1:15" x14ac:dyDescent="0.35">
      <c r="A974" t="s">
        <v>3841</v>
      </c>
      <c r="B974" s="3" t="s">
        <v>6678</v>
      </c>
      <c r="C974" s="3">
        <v>5</v>
      </c>
      <c r="D974" s="8">
        <v>45872.579456018517</v>
      </c>
      <c r="E974" s="4" t="s">
        <v>2160</v>
      </c>
      <c r="F974" t="s">
        <v>3842</v>
      </c>
      <c r="G974" t="str">
        <f t="shared" si="75"/>
        <v>Complete</v>
      </c>
      <c r="H974" t="str">
        <f t="shared" si="76"/>
        <v>Valid</v>
      </c>
      <c r="I974" t="str">
        <f t="shared" si="77"/>
        <v>High(4-5)</v>
      </c>
      <c r="J974" t="str">
        <f t="shared" si="78"/>
        <v>AGZIAEWWCERFSMB3M5UJGWYNRFWQ</v>
      </c>
      <c r="K974" t="str">
        <f>IF(COUNTIF(Data_cleaning!$A:$A, A974)&gt;10, "Power User", IF(COUNTIF(Data_cleaning!$A:$A, A974)&gt;5, "Regular User", IF(COUNTIF(Data_cleaning!$A:$A, A974)&gt;1, "Casual User", "One-Time User")))</f>
        <v>One-Time User</v>
      </c>
      <c r="L974">
        <f>YEAR(Table4[[#This Row],[date/timestamp]])</f>
        <v>2025</v>
      </c>
      <c r="M974">
        <f>MONTH(Table4[[#This Row],[date/timestamp]])</f>
        <v>8</v>
      </c>
      <c r="N974" t="str">
        <f>TEXT(Table4[[#This Row],[date/timestamp]], "MMMM")</f>
        <v>August</v>
      </c>
      <c r="O974" t="str">
        <f t="shared" si="79"/>
        <v>Q3</v>
      </c>
    </row>
    <row r="975" spans="1:15" x14ac:dyDescent="0.35">
      <c r="A975" t="s">
        <v>3845</v>
      </c>
      <c r="B975" s="5" t="s">
        <v>6679</v>
      </c>
      <c r="C975" s="5">
        <v>5</v>
      </c>
      <c r="D975" s="9">
        <v>45872.850752314815</v>
      </c>
      <c r="E975" s="6" t="s">
        <v>2160</v>
      </c>
      <c r="F975" t="s">
        <v>3846</v>
      </c>
      <c r="G975" t="str">
        <f t="shared" si="75"/>
        <v>Complete</v>
      </c>
      <c r="H975" t="str">
        <f t="shared" si="76"/>
        <v>Valid</v>
      </c>
      <c r="I975" t="str">
        <f t="shared" si="77"/>
        <v>High(4-5)</v>
      </c>
      <c r="J975" t="str">
        <f t="shared" si="78"/>
        <v>AHPPR7OBSCWWNKOJ6CGWSDC2ACIQ</v>
      </c>
      <c r="K975" t="str">
        <f>IF(COUNTIF(Data_cleaning!$A:$A, A975)&gt;10, "Power User", IF(COUNTIF(Data_cleaning!$A:$A, A975)&gt;5, "Regular User", IF(COUNTIF(Data_cleaning!$A:$A, A975)&gt;1, "Casual User", "One-Time User")))</f>
        <v>One-Time User</v>
      </c>
      <c r="L975">
        <f>YEAR(Table4[[#This Row],[date/timestamp]])</f>
        <v>2025</v>
      </c>
      <c r="M975">
        <f>MONTH(Table4[[#This Row],[date/timestamp]])</f>
        <v>8</v>
      </c>
      <c r="N975" t="str">
        <f>TEXT(Table4[[#This Row],[date/timestamp]], "MMMM")</f>
        <v>August</v>
      </c>
      <c r="O975" t="str">
        <f t="shared" si="79"/>
        <v>Q3</v>
      </c>
    </row>
    <row r="976" spans="1:15" x14ac:dyDescent="0.35">
      <c r="A976" t="s">
        <v>3849</v>
      </c>
      <c r="B976" s="3" t="s">
        <v>6680</v>
      </c>
      <c r="C976" s="3">
        <v>5</v>
      </c>
      <c r="D976" s="8">
        <v>45872.851620370369</v>
      </c>
      <c r="E976" s="4" t="s">
        <v>2160</v>
      </c>
      <c r="F976" t="s">
        <v>3850</v>
      </c>
      <c r="G976" t="str">
        <f t="shared" si="75"/>
        <v>Complete</v>
      </c>
      <c r="H976" t="str">
        <f t="shared" si="76"/>
        <v>Valid</v>
      </c>
      <c r="I976" t="str">
        <f t="shared" si="77"/>
        <v>High(4-5)</v>
      </c>
      <c r="J976" t="str">
        <f t="shared" si="78"/>
        <v>AFT377GADXPAY7MU22A5F7GNLITA</v>
      </c>
      <c r="K976" t="str">
        <f>IF(COUNTIF(Data_cleaning!$A:$A, A976)&gt;10, "Power User", IF(COUNTIF(Data_cleaning!$A:$A, A976)&gt;5, "Regular User", IF(COUNTIF(Data_cleaning!$A:$A, A976)&gt;1, "Casual User", "One-Time User")))</f>
        <v>One-Time User</v>
      </c>
      <c r="L976">
        <f>YEAR(Table4[[#This Row],[date/timestamp]])</f>
        <v>2025</v>
      </c>
      <c r="M976">
        <f>MONTH(Table4[[#This Row],[date/timestamp]])</f>
        <v>8</v>
      </c>
      <c r="N976" t="str">
        <f>TEXT(Table4[[#This Row],[date/timestamp]], "MMMM")</f>
        <v>August</v>
      </c>
      <c r="O976" t="str">
        <f t="shared" si="79"/>
        <v>Q3</v>
      </c>
    </row>
    <row r="977" spans="1:15" x14ac:dyDescent="0.35">
      <c r="A977" t="s">
        <v>3853</v>
      </c>
      <c r="B977" s="5" t="s">
        <v>6681</v>
      </c>
      <c r="C977" s="5">
        <v>5</v>
      </c>
      <c r="D977" s="9">
        <v>45872.903298611112</v>
      </c>
      <c r="E977" s="6" t="s">
        <v>2160</v>
      </c>
      <c r="F977" t="s">
        <v>3854</v>
      </c>
      <c r="G977" t="str">
        <f t="shared" si="75"/>
        <v>Complete</v>
      </c>
      <c r="H977" t="str">
        <f t="shared" si="76"/>
        <v>Valid</v>
      </c>
      <c r="I977" t="str">
        <f t="shared" si="77"/>
        <v>High(4-5)</v>
      </c>
      <c r="J977" t="str">
        <f t="shared" si="78"/>
        <v>AELZ6AWXW5ON3SLFQ27VFDN4XAFA</v>
      </c>
      <c r="K977" t="str">
        <f>IF(COUNTIF(Data_cleaning!$A:$A, A977)&gt;10, "Power User", IF(COUNTIF(Data_cleaning!$A:$A, A977)&gt;5, "Regular User", IF(COUNTIF(Data_cleaning!$A:$A, A977)&gt;1, "Casual User", "One-Time User")))</f>
        <v>One-Time User</v>
      </c>
      <c r="L977">
        <f>YEAR(Table4[[#This Row],[date/timestamp]])</f>
        <v>2025</v>
      </c>
      <c r="M977">
        <f>MONTH(Table4[[#This Row],[date/timestamp]])</f>
        <v>8</v>
      </c>
      <c r="N977" t="str">
        <f>TEXT(Table4[[#This Row],[date/timestamp]], "MMMM")</f>
        <v>August</v>
      </c>
      <c r="O977" t="str">
        <f t="shared" si="79"/>
        <v>Q3</v>
      </c>
    </row>
    <row r="978" spans="1:15" x14ac:dyDescent="0.35">
      <c r="A978" t="s">
        <v>3857</v>
      </c>
      <c r="B978" s="3" t="s">
        <v>6682</v>
      </c>
      <c r="C978" s="3">
        <v>4</v>
      </c>
      <c r="D978" s="8">
        <v>45872.947569444441</v>
      </c>
      <c r="E978" s="4" t="s">
        <v>2160</v>
      </c>
      <c r="F978" t="s">
        <v>3858</v>
      </c>
      <c r="G978" t="str">
        <f t="shared" si="75"/>
        <v>Complete</v>
      </c>
      <c r="H978" t="str">
        <f t="shared" si="76"/>
        <v>Valid</v>
      </c>
      <c r="I978" t="str">
        <f t="shared" si="77"/>
        <v>High(4-5)</v>
      </c>
      <c r="J978" t="str">
        <f t="shared" si="78"/>
        <v>AFK5ANXXXLOKB2VUYKIWB6AN2M4A</v>
      </c>
      <c r="K978" t="str">
        <f>IF(COUNTIF(Data_cleaning!$A:$A, A978)&gt;10, "Power User", IF(COUNTIF(Data_cleaning!$A:$A, A978)&gt;5, "Regular User", IF(COUNTIF(Data_cleaning!$A:$A, A978)&gt;1, "Casual User", "One-Time User")))</f>
        <v>One-Time User</v>
      </c>
      <c r="L978">
        <f>YEAR(Table4[[#This Row],[date/timestamp]])</f>
        <v>2025</v>
      </c>
      <c r="M978">
        <f>MONTH(Table4[[#This Row],[date/timestamp]])</f>
        <v>8</v>
      </c>
      <c r="N978" t="str">
        <f>TEXT(Table4[[#This Row],[date/timestamp]], "MMMM")</f>
        <v>August</v>
      </c>
      <c r="O978" t="str">
        <f t="shared" si="79"/>
        <v>Q3</v>
      </c>
    </row>
    <row r="979" spans="1:15" x14ac:dyDescent="0.35">
      <c r="A979" t="s">
        <v>3861</v>
      </c>
      <c r="B979" s="5" t="s">
        <v>6683</v>
      </c>
      <c r="C979" s="5">
        <v>5</v>
      </c>
      <c r="D979" s="9">
        <v>45873.121782407405</v>
      </c>
      <c r="E979" s="6" t="s">
        <v>2160</v>
      </c>
      <c r="F979" t="s">
        <v>3862</v>
      </c>
      <c r="G979" t="str">
        <f t="shared" si="75"/>
        <v>Complete</v>
      </c>
      <c r="H979" t="str">
        <f t="shared" si="76"/>
        <v>Valid</v>
      </c>
      <c r="I979" t="str">
        <f t="shared" si="77"/>
        <v>High(4-5)</v>
      </c>
      <c r="J979" t="str">
        <f t="shared" si="78"/>
        <v>AEQSZQDVDGDHOVZUYCJ6ETJ5S3YQ</v>
      </c>
      <c r="K979" t="str">
        <f>IF(COUNTIF(Data_cleaning!$A:$A, A979)&gt;10, "Power User", IF(COUNTIF(Data_cleaning!$A:$A, A979)&gt;5, "Regular User", IF(COUNTIF(Data_cleaning!$A:$A, A979)&gt;1, "Casual User", "One-Time User")))</f>
        <v>One-Time User</v>
      </c>
      <c r="L979">
        <f>YEAR(Table4[[#This Row],[date/timestamp]])</f>
        <v>2025</v>
      </c>
      <c r="M979">
        <f>MONTH(Table4[[#This Row],[date/timestamp]])</f>
        <v>8</v>
      </c>
      <c r="N979" t="str">
        <f>TEXT(Table4[[#This Row],[date/timestamp]], "MMMM")</f>
        <v>August</v>
      </c>
      <c r="O979" t="str">
        <f t="shared" si="79"/>
        <v>Q3</v>
      </c>
    </row>
    <row r="980" spans="1:15" x14ac:dyDescent="0.35">
      <c r="A980" t="s">
        <v>3865</v>
      </c>
      <c r="B980" s="3" t="s">
        <v>6684</v>
      </c>
      <c r="C980" s="3">
        <v>5</v>
      </c>
      <c r="D980" s="8">
        <v>45873.312442129631</v>
      </c>
      <c r="E980" s="4" t="s">
        <v>2160</v>
      </c>
      <c r="F980" t="s">
        <v>3866</v>
      </c>
      <c r="G980" t="str">
        <f t="shared" si="75"/>
        <v>Complete</v>
      </c>
      <c r="H980" t="str">
        <f t="shared" si="76"/>
        <v>Valid</v>
      </c>
      <c r="I980" t="str">
        <f t="shared" si="77"/>
        <v>High(4-5)</v>
      </c>
      <c r="J980" t="str">
        <f t="shared" si="78"/>
        <v>AEJHXWUAOTEDDP6VAXV4KX6M6CDQ</v>
      </c>
      <c r="K980" t="str">
        <f>IF(COUNTIF(Data_cleaning!$A:$A, A980)&gt;10, "Power User", IF(COUNTIF(Data_cleaning!$A:$A, A980)&gt;5, "Regular User", IF(COUNTIF(Data_cleaning!$A:$A, A980)&gt;1, "Casual User", "One-Time User")))</f>
        <v>One-Time User</v>
      </c>
      <c r="L980">
        <f>YEAR(Table4[[#This Row],[date/timestamp]])</f>
        <v>2025</v>
      </c>
      <c r="M980">
        <f>MONTH(Table4[[#This Row],[date/timestamp]])</f>
        <v>8</v>
      </c>
      <c r="N980" t="str">
        <f>TEXT(Table4[[#This Row],[date/timestamp]], "MMMM")</f>
        <v>August</v>
      </c>
      <c r="O980" t="str">
        <f t="shared" si="79"/>
        <v>Q3</v>
      </c>
    </row>
    <row r="981" spans="1:15" x14ac:dyDescent="0.35">
      <c r="A981" t="s">
        <v>3869</v>
      </c>
      <c r="B981" s="5" t="s">
        <v>6685</v>
      </c>
      <c r="C981" s="5">
        <v>5</v>
      </c>
      <c r="D981" s="9">
        <v>45873.386157407411</v>
      </c>
      <c r="E981" s="6" t="s">
        <v>2160</v>
      </c>
      <c r="F981" t="s">
        <v>3870</v>
      </c>
      <c r="G981" t="str">
        <f t="shared" si="75"/>
        <v>Complete</v>
      </c>
      <c r="H981" t="str">
        <f t="shared" si="76"/>
        <v>Valid</v>
      </c>
      <c r="I981" t="str">
        <f t="shared" si="77"/>
        <v>High(4-5)</v>
      </c>
      <c r="J981" t="str">
        <f t="shared" si="78"/>
        <v>AGLFLQZIC3LEPPEU56QUX7DS27CQ</v>
      </c>
      <c r="K981" t="str">
        <f>IF(COUNTIF(Data_cleaning!$A:$A, A981)&gt;10, "Power User", IF(COUNTIF(Data_cleaning!$A:$A, A981)&gt;5, "Regular User", IF(COUNTIF(Data_cleaning!$A:$A, A981)&gt;1, "Casual User", "One-Time User")))</f>
        <v>One-Time User</v>
      </c>
      <c r="L981">
        <f>YEAR(Table4[[#This Row],[date/timestamp]])</f>
        <v>2025</v>
      </c>
      <c r="M981">
        <f>MONTH(Table4[[#This Row],[date/timestamp]])</f>
        <v>8</v>
      </c>
      <c r="N981" t="str">
        <f>TEXT(Table4[[#This Row],[date/timestamp]], "MMMM")</f>
        <v>August</v>
      </c>
      <c r="O981" t="str">
        <f t="shared" si="79"/>
        <v>Q3</v>
      </c>
    </row>
    <row r="982" spans="1:15" x14ac:dyDescent="0.35">
      <c r="A982" t="s">
        <v>3873</v>
      </c>
      <c r="B982" s="3" t="s">
        <v>6686</v>
      </c>
      <c r="C982" s="3">
        <v>3</v>
      </c>
      <c r="D982" s="8">
        <v>45873.609050925923</v>
      </c>
      <c r="E982" s="4" t="s">
        <v>2160</v>
      </c>
      <c r="F982" t="s">
        <v>3874</v>
      </c>
      <c r="G982" t="str">
        <f t="shared" si="75"/>
        <v>Complete</v>
      </c>
      <c r="H982" t="str">
        <f t="shared" si="76"/>
        <v>Valid</v>
      </c>
      <c r="I982" t="str">
        <f t="shared" si="77"/>
        <v>Medium(3)</v>
      </c>
      <c r="J982" t="str">
        <f t="shared" si="78"/>
        <v>AESJWOIHXOVKMSOSCNMI6AXWCZWA</v>
      </c>
      <c r="K982" t="str">
        <f>IF(COUNTIF(Data_cleaning!$A:$A, A982)&gt;10, "Power User", IF(COUNTIF(Data_cleaning!$A:$A, A982)&gt;5, "Regular User", IF(COUNTIF(Data_cleaning!$A:$A, A982)&gt;1, "Casual User", "One-Time User")))</f>
        <v>One-Time User</v>
      </c>
      <c r="L982">
        <f>YEAR(Table4[[#This Row],[date/timestamp]])</f>
        <v>2025</v>
      </c>
      <c r="M982">
        <f>MONTH(Table4[[#This Row],[date/timestamp]])</f>
        <v>8</v>
      </c>
      <c r="N982" t="str">
        <f>TEXT(Table4[[#This Row],[date/timestamp]], "MMMM")</f>
        <v>August</v>
      </c>
      <c r="O982" t="str">
        <f t="shared" si="79"/>
        <v>Q3</v>
      </c>
    </row>
    <row r="983" spans="1:15" x14ac:dyDescent="0.35">
      <c r="A983" t="s">
        <v>3877</v>
      </c>
      <c r="B983" s="5" t="s">
        <v>6687</v>
      </c>
      <c r="C983" s="5">
        <v>5</v>
      </c>
      <c r="D983" s="9">
        <v>45873.839004629626</v>
      </c>
      <c r="E983" s="6" t="s">
        <v>2160</v>
      </c>
      <c r="F983" t="s">
        <v>3878</v>
      </c>
      <c r="G983" t="str">
        <f t="shared" si="75"/>
        <v>Complete</v>
      </c>
      <c r="H983" t="str">
        <f t="shared" si="76"/>
        <v>Valid</v>
      </c>
      <c r="I983" t="str">
        <f t="shared" si="77"/>
        <v>High(4-5)</v>
      </c>
      <c r="J983" t="str">
        <f t="shared" si="78"/>
        <v>AEKSCLBYXGE77Q27KGZOSJXVFT5Q</v>
      </c>
      <c r="K983" t="str">
        <f>IF(COUNTIF(Data_cleaning!$A:$A, A983)&gt;10, "Power User", IF(COUNTIF(Data_cleaning!$A:$A, A983)&gt;5, "Regular User", IF(COUNTIF(Data_cleaning!$A:$A, A983)&gt;1, "Casual User", "One-Time User")))</f>
        <v>One-Time User</v>
      </c>
      <c r="L983">
        <f>YEAR(Table4[[#This Row],[date/timestamp]])</f>
        <v>2025</v>
      </c>
      <c r="M983">
        <f>MONTH(Table4[[#This Row],[date/timestamp]])</f>
        <v>8</v>
      </c>
      <c r="N983" t="str">
        <f>TEXT(Table4[[#This Row],[date/timestamp]], "MMMM")</f>
        <v>August</v>
      </c>
      <c r="O983" t="str">
        <f t="shared" si="79"/>
        <v>Q3</v>
      </c>
    </row>
    <row r="984" spans="1:15" x14ac:dyDescent="0.35">
      <c r="A984" t="s">
        <v>3881</v>
      </c>
      <c r="B984" s="3" t="s">
        <v>6688</v>
      </c>
      <c r="C984" s="3">
        <v>5</v>
      </c>
      <c r="D984" s="8">
        <v>45873.847824074073</v>
      </c>
      <c r="E984" s="4" t="s">
        <v>2160</v>
      </c>
      <c r="F984" t="s">
        <v>3882</v>
      </c>
      <c r="G984" t="str">
        <f t="shared" si="75"/>
        <v>Complete</v>
      </c>
      <c r="H984" t="str">
        <f t="shared" si="76"/>
        <v>Valid</v>
      </c>
      <c r="I984" t="str">
        <f t="shared" si="77"/>
        <v>High(4-5)</v>
      </c>
      <c r="J984" t="str">
        <f t="shared" si="78"/>
        <v>AGDJUAZTNRGPWLLVWAOQ4ACIVASA</v>
      </c>
      <c r="K984" t="str">
        <f>IF(COUNTIF(Data_cleaning!$A:$A, A984)&gt;10, "Power User", IF(COUNTIF(Data_cleaning!$A:$A, A984)&gt;5, "Regular User", IF(COUNTIF(Data_cleaning!$A:$A, A984)&gt;1, "Casual User", "One-Time User")))</f>
        <v>One-Time User</v>
      </c>
      <c r="L984">
        <f>YEAR(Table4[[#This Row],[date/timestamp]])</f>
        <v>2025</v>
      </c>
      <c r="M984">
        <f>MONTH(Table4[[#This Row],[date/timestamp]])</f>
        <v>8</v>
      </c>
      <c r="N984" t="str">
        <f>TEXT(Table4[[#This Row],[date/timestamp]], "MMMM")</f>
        <v>August</v>
      </c>
      <c r="O984" t="str">
        <f t="shared" si="79"/>
        <v>Q3</v>
      </c>
    </row>
    <row r="985" spans="1:15" x14ac:dyDescent="0.35">
      <c r="A985" t="s">
        <v>3885</v>
      </c>
      <c r="B985" s="5" t="s">
        <v>6689</v>
      </c>
      <c r="C985" s="5">
        <v>5</v>
      </c>
      <c r="D985" s="9">
        <v>45874.297824074078</v>
      </c>
      <c r="E985" s="6" t="s">
        <v>2160</v>
      </c>
      <c r="F985" t="s">
        <v>3886</v>
      </c>
      <c r="G985" t="str">
        <f t="shared" si="75"/>
        <v>Complete</v>
      </c>
      <c r="H985" t="str">
        <f t="shared" si="76"/>
        <v>Valid</v>
      </c>
      <c r="I985" t="str">
        <f t="shared" si="77"/>
        <v>High(4-5)</v>
      </c>
      <c r="J985" t="str">
        <f t="shared" si="78"/>
        <v>AFWVDCARVINQF3GFHTPWLPVB4XMA</v>
      </c>
      <c r="K985" t="str">
        <f>IF(COUNTIF(Data_cleaning!$A:$A, A985)&gt;10, "Power User", IF(COUNTIF(Data_cleaning!$A:$A, A985)&gt;5, "Regular User", IF(COUNTIF(Data_cleaning!$A:$A, A985)&gt;1, "Casual User", "One-Time User")))</f>
        <v>One-Time User</v>
      </c>
      <c r="L985">
        <f>YEAR(Table4[[#This Row],[date/timestamp]])</f>
        <v>2025</v>
      </c>
      <c r="M985">
        <f>MONTH(Table4[[#This Row],[date/timestamp]])</f>
        <v>8</v>
      </c>
      <c r="N985" t="str">
        <f>TEXT(Table4[[#This Row],[date/timestamp]], "MMMM")</f>
        <v>August</v>
      </c>
      <c r="O985" t="str">
        <f t="shared" si="79"/>
        <v>Q3</v>
      </c>
    </row>
    <row r="986" spans="1:15" x14ac:dyDescent="0.35">
      <c r="A986" t="s">
        <v>3889</v>
      </c>
      <c r="B986" s="3" t="s">
        <v>6690</v>
      </c>
      <c r="C986" s="3">
        <v>5</v>
      </c>
      <c r="D986" s="8">
        <v>45874.474930555552</v>
      </c>
      <c r="E986" s="4" t="s">
        <v>2160</v>
      </c>
      <c r="F986" t="s">
        <v>3890</v>
      </c>
      <c r="G986" t="str">
        <f t="shared" si="75"/>
        <v>Complete</v>
      </c>
      <c r="H986" t="str">
        <f t="shared" si="76"/>
        <v>Valid</v>
      </c>
      <c r="I986" t="str">
        <f t="shared" si="77"/>
        <v>High(4-5)</v>
      </c>
      <c r="J986" t="str">
        <f t="shared" si="78"/>
        <v>AEHSDNIH7JF3CGIXNJ6HT2RLZXYQ</v>
      </c>
      <c r="K986" t="str">
        <f>IF(COUNTIF(Data_cleaning!$A:$A, A986)&gt;10, "Power User", IF(COUNTIF(Data_cleaning!$A:$A, A986)&gt;5, "Regular User", IF(COUNTIF(Data_cleaning!$A:$A, A986)&gt;1, "Casual User", "One-Time User")))</f>
        <v>One-Time User</v>
      </c>
      <c r="L986">
        <f>YEAR(Table4[[#This Row],[date/timestamp]])</f>
        <v>2025</v>
      </c>
      <c r="M986">
        <f>MONTH(Table4[[#This Row],[date/timestamp]])</f>
        <v>8</v>
      </c>
      <c r="N986" t="str">
        <f>TEXT(Table4[[#This Row],[date/timestamp]], "MMMM")</f>
        <v>August</v>
      </c>
      <c r="O986" t="str">
        <f t="shared" si="79"/>
        <v>Q3</v>
      </c>
    </row>
    <row r="987" spans="1:15" x14ac:dyDescent="0.35">
      <c r="A987" t="s">
        <v>3893</v>
      </c>
      <c r="B987" s="5" t="s">
        <v>6691</v>
      </c>
      <c r="C987" s="5">
        <v>4</v>
      </c>
      <c r="D987" s="9">
        <v>45874.7340625</v>
      </c>
      <c r="E987" s="6" t="s">
        <v>2160</v>
      </c>
      <c r="F987" t="s">
        <v>204</v>
      </c>
      <c r="G987" t="str">
        <f t="shared" si="75"/>
        <v>Complete</v>
      </c>
      <c r="H987" t="str">
        <f t="shared" si="76"/>
        <v>Valid</v>
      </c>
      <c r="I987" t="str">
        <f t="shared" si="77"/>
        <v>High(4-5)</v>
      </c>
      <c r="J987" t="str">
        <f t="shared" si="78"/>
        <v>AG2I3DMJL4VX2AWOQ2MAJ4F4MHHA</v>
      </c>
      <c r="K987" t="str">
        <f>IF(COUNTIF(Data_cleaning!$A:$A, A987)&gt;10, "Power User", IF(COUNTIF(Data_cleaning!$A:$A, A987)&gt;5, "Regular User", IF(COUNTIF(Data_cleaning!$A:$A, A987)&gt;1, "Casual User", "One-Time User")))</f>
        <v>One-Time User</v>
      </c>
      <c r="L987">
        <f>YEAR(Table4[[#This Row],[date/timestamp]])</f>
        <v>2025</v>
      </c>
      <c r="M987">
        <f>MONTH(Table4[[#This Row],[date/timestamp]])</f>
        <v>8</v>
      </c>
      <c r="N987" t="str">
        <f>TEXT(Table4[[#This Row],[date/timestamp]], "MMMM")</f>
        <v>August</v>
      </c>
      <c r="O987" t="str">
        <f t="shared" si="79"/>
        <v>Q3</v>
      </c>
    </row>
    <row r="988" spans="1:15" x14ac:dyDescent="0.35">
      <c r="A988" t="s">
        <v>3895</v>
      </c>
      <c r="B988" s="3" t="s">
        <v>6692</v>
      </c>
      <c r="C988" s="3">
        <v>4</v>
      </c>
      <c r="D988" s="8">
        <v>45875.065046296295</v>
      </c>
      <c r="E988" s="4" t="s">
        <v>2160</v>
      </c>
      <c r="F988" t="s">
        <v>3896</v>
      </c>
      <c r="G988" t="str">
        <f t="shared" si="75"/>
        <v>Complete</v>
      </c>
      <c r="H988" t="str">
        <f t="shared" si="76"/>
        <v>Valid</v>
      </c>
      <c r="I988" t="str">
        <f t="shared" si="77"/>
        <v>High(4-5)</v>
      </c>
      <c r="J988" t="str">
        <f t="shared" si="78"/>
        <v>AF22AYCJQEJACIXS6Z74OYG77EOA</v>
      </c>
      <c r="K988" t="str">
        <f>IF(COUNTIF(Data_cleaning!$A:$A, A988)&gt;10, "Power User", IF(COUNTIF(Data_cleaning!$A:$A, A988)&gt;5, "Regular User", IF(COUNTIF(Data_cleaning!$A:$A, A988)&gt;1, "Casual User", "One-Time User")))</f>
        <v>One-Time User</v>
      </c>
      <c r="L988">
        <f>YEAR(Table4[[#This Row],[date/timestamp]])</f>
        <v>2025</v>
      </c>
      <c r="M988">
        <f>MONTH(Table4[[#This Row],[date/timestamp]])</f>
        <v>8</v>
      </c>
      <c r="N988" t="str">
        <f>TEXT(Table4[[#This Row],[date/timestamp]], "MMMM")</f>
        <v>August</v>
      </c>
      <c r="O988" t="str">
        <f t="shared" si="79"/>
        <v>Q3</v>
      </c>
    </row>
    <row r="989" spans="1:15" x14ac:dyDescent="0.35">
      <c r="A989" t="s">
        <v>3899</v>
      </c>
      <c r="B989" s="5" t="s">
        <v>6693</v>
      </c>
      <c r="C989" s="5">
        <v>5</v>
      </c>
      <c r="D989" s="9">
        <v>45875.4371875</v>
      </c>
      <c r="E989" s="6" t="s">
        <v>2160</v>
      </c>
      <c r="F989" t="s">
        <v>3900</v>
      </c>
      <c r="G989" t="str">
        <f t="shared" si="75"/>
        <v>Complete</v>
      </c>
      <c r="H989" t="str">
        <f t="shared" si="76"/>
        <v>Valid</v>
      </c>
      <c r="I989" t="str">
        <f t="shared" si="77"/>
        <v>High(4-5)</v>
      </c>
      <c r="J989" t="str">
        <f t="shared" si="78"/>
        <v>AFJ3G2GQBKENBXMXAR5IKD3GRKUA</v>
      </c>
      <c r="K989" t="str">
        <f>IF(COUNTIF(Data_cleaning!$A:$A, A989)&gt;10, "Power User", IF(COUNTIF(Data_cleaning!$A:$A, A989)&gt;5, "Regular User", IF(COUNTIF(Data_cleaning!$A:$A, A989)&gt;1, "Casual User", "One-Time User")))</f>
        <v>One-Time User</v>
      </c>
      <c r="L989">
        <f>YEAR(Table4[[#This Row],[date/timestamp]])</f>
        <v>2025</v>
      </c>
      <c r="M989">
        <f>MONTH(Table4[[#This Row],[date/timestamp]])</f>
        <v>8</v>
      </c>
      <c r="N989" t="str">
        <f>TEXT(Table4[[#This Row],[date/timestamp]], "MMMM")</f>
        <v>August</v>
      </c>
      <c r="O989" t="str">
        <f t="shared" si="79"/>
        <v>Q3</v>
      </c>
    </row>
    <row r="990" spans="1:15" x14ac:dyDescent="0.35">
      <c r="A990" t="s">
        <v>3903</v>
      </c>
      <c r="B990" s="3" t="s">
        <v>6694</v>
      </c>
      <c r="C990" s="3">
        <v>5</v>
      </c>
      <c r="D990" s="8">
        <v>45875.834618055553</v>
      </c>
      <c r="E990" s="4" t="s">
        <v>2160</v>
      </c>
      <c r="F990" t="s">
        <v>1286</v>
      </c>
      <c r="G990" t="str">
        <f t="shared" si="75"/>
        <v>Complete</v>
      </c>
      <c r="H990" t="str">
        <f t="shared" si="76"/>
        <v>Valid</v>
      </c>
      <c r="I990" t="str">
        <f t="shared" si="77"/>
        <v>High(4-5)</v>
      </c>
      <c r="J990" t="str">
        <f t="shared" si="78"/>
        <v>AFCGAOHQFP2J23J275SQ2YBXVX3Q</v>
      </c>
      <c r="K990" t="str">
        <f>IF(COUNTIF(Data_cleaning!$A:$A, A990)&gt;10, "Power User", IF(COUNTIF(Data_cleaning!$A:$A, A990)&gt;5, "Regular User", IF(COUNTIF(Data_cleaning!$A:$A, A990)&gt;1, "Casual User", "One-Time User")))</f>
        <v>One-Time User</v>
      </c>
      <c r="L990">
        <f>YEAR(Table4[[#This Row],[date/timestamp]])</f>
        <v>2025</v>
      </c>
      <c r="M990">
        <f>MONTH(Table4[[#This Row],[date/timestamp]])</f>
        <v>8</v>
      </c>
      <c r="N990" t="str">
        <f>TEXT(Table4[[#This Row],[date/timestamp]], "MMMM")</f>
        <v>August</v>
      </c>
      <c r="O990" t="str">
        <f t="shared" si="79"/>
        <v>Q3</v>
      </c>
    </row>
    <row r="991" spans="1:15" x14ac:dyDescent="0.35">
      <c r="A991" t="s">
        <v>3906</v>
      </c>
      <c r="B991" s="5" t="s">
        <v>6695</v>
      </c>
      <c r="C991" s="5">
        <v>5</v>
      </c>
      <c r="D991" s="9">
        <v>45875.965960648151</v>
      </c>
      <c r="E991" s="6" t="s">
        <v>2160</v>
      </c>
      <c r="F991" t="s">
        <v>1261</v>
      </c>
      <c r="G991" t="str">
        <f t="shared" si="75"/>
        <v>Complete</v>
      </c>
      <c r="H991" t="str">
        <f t="shared" si="76"/>
        <v>Valid</v>
      </c>
      <c r="I991" t="str">
        <f t="shared" si="77"/>
        <v>High(4-5)</v>
      </c>
      <c r="J991" t="str">
        <f t="shared" si="78"/>
        <v>AHRBEIRKMNBLLWSYBHQTVSSWX4MQ</v>
      </c>
      <c r="K991" t="str">
        <f>IF(COUNTIF(Data_cleaning!$A:$A, A991)&gt;10, "Power User", IF(COUNTIF(Data_cleaning!$A:$A, A991)&gt;5, "Regular User", IF(COUNTIF(Data_cleaning!$A:$A, A991)&gt;1, "Casual User", "One-Time User")))</f>
        <v>One-Time User</v>
      </c>
      <c r="L991">
        <f>YEAR(Table4[[#This Row],[date/timestamp]])</f>
        <v>2025</v>
      </c>
      <c r="M991">
        <f>MONTH(Table4[[#This Row],[date/timestamp]])</f>
        <v>8</v>
      </c>
      <c r="N991" t="str">
        <f>TEXT(Table4[[#This Row],[date/timestamp]], "MMMM")</f>
        <v>August</v>
      </c>
      <c r="O991" t="str">
        <f t="shared" si="79"/>
        <v>Q3</v>
      </c>
    </row>
    <row r="992" spans="1:15" x14ac:dyDescent="0.35">
      <c r="A992" t="s">
        <v>3909</v>
      </c>
      <c r="B992" s="3" t="s">
        <v>6696</v>
      </c>
      <c r="C992" s="3">
        <v>5</v>
      </c>
      <c r="D992" s="8">
        <v>45876.013749999998</v>
      </c>
      <c r="E992" s="4" t="s">
        <v>2160</v>
      </c>
      <c r="F992" t="s">
        <v>3910</v>
      </c>
      <c r="G992" t="str">
        <f t="shared" si="75"/>
        <v>Complete</v>
      </c>
      <c r="H992" t="str">
        <f t="shared" si="76"/>
        <v>Valid</v>
      </c>
      <c r="I992" t="str">
        <f t="shared" si="77"/>
        <v>High(4-5)</v>
      </c>
      <c r="J992" t="str">
        <f t="shared" si="78"/>
        <v>AEHSH3JXHJ3EQ57JBQGJESFBP6MQ</v>
      </c>
      <c r="K992" t="str">
        <f>IF(COUNTIF(Data_cleaning!$A:$A, A992)&gt;10, "Power User", IF(COUNTIF(Data_cleaning!$A:$A, A992)&gt;5, "Regular User", IF(COUNTIF(Data_cleaning!$A:$A, A992)&gt;1, "Casual User", "One-Time User")))</f>
        <v>One-Time User</v>
      </c>
      <c r="L992">
        <f>YEAR(Table4[[#This Row],[date/timestamp]])</f>
        <v>2025</v>
      </c>
      <c r="M992">
        <f>MONTH(Table4[[#This Row],[date/timestamp]])</f>
        <v>8</v>
      </c>
      <c r="N992" t="str">
        <f>TEXT(Table4[[#This Row],[date/timestamp]], "MMMM")</f>
        <v>August</v>
      </c>
      <c r="O992" t="str">
        <f t="shared" si="79"/>
        <v>Q3</v>
      </c>
    </row>
    <row r="993" spans="1:15" x14ac:dyDescent="0.35">
      <c r="A993" t="s">
        <v>3913</v>
      </c>
      <c r="B993" s="5" t="s">
        <v>6697</v>
      </c>
      <c r="C993" s="5">
        <v>4</v>
      </c>
      <c r="D993" s="9">
        <v>45876.58520833333</v>
      </c>
      <c r="E993" s="6" t="s">
        <v>2160</v>
      </c>
      <c r="F993" t="s">
        <v>3914</v>
      </c>
      <c r="G993" t="str">
        <f t="shared" si="75"/>
        <v>Complete</v>
      </c>
      <c r="H993" t="str">
        <f t="shared" si="76"/>
        <v>Valid</v>
      </c>
      <c r="I993" t="str">
        <f t="shared" si="77"/>
        <v>High(4-5)</v>
      </c>
      <c r="J993" t="str">
        <f t="shared" si="78"/>
        <v>AFOZGXAUPOTOOCMYRLU6VYPER5ZQ</v>
      </c>
      <c r="K993" t="str">
        <f>IF(COUNTIF(Data_cleaning!$A:$A, A993)&gt;10, "Power User", IF(COUNTIF(Data_cleaning!$A:$A, A993)&gt;5, "Regular User", IF(COUNTIF(Data_cleaning!$A:$A, A993)&gt;1, "Casual User", "One-Time User")))</f>
        <v>One-Time User</v>
      </c>
      <c r="L993">
        <f>YEAR(Table4[[#This Row],[date/timestamp]])</f>
        <v>2025</v>
      </c>
      <c r="M993">
        <f>MONTH(Table4[[#This Row],[date/timestamp]])</f>
        <v>8</v>
      </c>
      <c r="N993" t="str">
        <f>TEXT(Table4[[#This Row],[date/timestamp]], "MMMM")</f>
        <v>August</v>
      </c>
      <c r="O993" t="str">
        <f t="shared" si="79"/>
        <v>Q3</v>
      </c>
    </row>
    <row r="994" spans="1:15" x14ac:dyDescent="0.35">
      <c r="A994" t="s">
        <v>3916</v>
      </c>
      <c r="B994" s="3" t="s">
        <v>6698</v>
      </c>
      <c r="C994" s="3">
        <v>5</v>
      </c>
      <c r="D994" s="8">
        <v>45876.64503472222</v>
      </c>
      <c r="E994" s="4" t="s">
        <v>2160</v>
      </c>
      <c r="F994" t="s">
        <v>204</v>
      </c>
      <c r="G994" t="str">
        <f t="shared" si="75"/>
        <v>Complete</v>
      </c>
      <c r="H994" t="str">
        <f t="shared" si="76"/>
        <v>Valid</v>
      </c>
      <c r="I994" t="str">
        <f t="shared" si="77"/>
        <v>High(4-5)</v>
      </c>
      <c r="J994" t="str">
        <f t="shared" si="78"/>
        <v>AEUJSDJDCZUTUJU6U5JMWJIT3Q6Q</v>
      </c>
      <c r="K994" t="str">
        <f>IF(COUNTIF(Data_cleaning!$A:$A, A994)&gt;10, "Power User", IF(COUNTIF(Data_cleaning!$A:$A, A994)&gt;5, "Regular User", IF(COUNTIF(Data_cleaning!$A:$A, A994)&gt;1, "Casual User", "One-Time User")))</f>
        <v>One-Time User</v>
      </c>
      <c r="L994">
        <f>YEAR(Table4[[#This Row],[date/timestamp]])</f>
        <v>2025</v>
      </c>
      <c r="M994">
        <f>MONTH(Table4[[#This Row],[date/timestamp]])</f>
        <v>8</v>
      </c>
      <c r="N994" t="str">
        <f>TEXT(Table4[[#This Row],[date/timestamp]], "MMMM")</f>
        <v>August</v>
      </c>
      <c r="O994" t="str">
        <f t="shared" si="79"/>
        <v>Q3</v>
      </c>
    </row>
    <row r="995" spans="1:15" x14ac:dyDescent="0.35">
      <c r="A995" t="s">
        <v>3919</v>
      </c>
      <c r="B995" s="5" t="s">
        <v>6699</v>
      </c>
      <c r="C995" s="5">
        <v>5</v>
      </c>
      <c r="D995" s="9">
        <v>45877.024050925924</v>
      </c>
      <c r="E995" s="6" t="s">
        <v>2160</v>
      </c>
      <c r="F995" t="s">
        <v>3920</v>
      </c>
      <c r="G995" t="str">
        <f t="shared" si="75"/>
        <v>Complete</v>
      </c>
      <c r="H995" t="str">
        <f t="shared" si="76"/>
        <v>Valid</v>
      </c>
      <c r="I995" t="str">
        <f t="shared" si="77"/>
        <v>High(4-5)</v>
      </c>
      <c r="J995" t="str">
        <f t="shared" si="78"/>
        <v>AHAUKXM5JBGNZGBR76ABMOQVZ4SA</v>
      </c>
      <c r="K995" t="str">
        <f>IF(COUNTIF(Data_cleaning!$A:$A, A995)&gt;10, "Power User", IF(COUNTIF(Data_cleaning!$A:$A, A995)&gt;5, "Regular User", IF(COUNTIF(Data_cleaning!$A:$A, A995)&gt;1, "Casual User", "One-Time User")))</f>
        <v>One-Time User</v>
      </c>
      <c r="L995">
        <f>YEAR(Table4[[#This Row],[date/timestamp]])</f>
        <v>2025</v>
      </c>
      <c r="M995">
        <f>MONTH(Table4[[#This Row],[date/timestamp]])</f>
        <v>8</v>
      </c>
      <c r="N995" t="str">
        <f>TEXT(Table4[[#This Row],[date/timestamp]], "MMMM")</f>
        <v>August</v>
      </c>
      <c r="O995" t="str">
        <f t="shared" si="79"/>
        <v>Q3</v>
      </c>
    </row>
    <row r="996" spans="1:15" x14ac:dyDescent="0.35">
      <c r="A996" t="s">
        <v>3923</v>
      </c>
      <c r="B996" s="3" t="s">
        <v>6700</v>
      </c>
      <c r="C996" s="3">
        <v>5</v>
      </c>
      <c r="D996" s="8">
        <v>45877.188101851854</v>
      </c>
      <c r="E996" s="4" t="s">
        <v>2160</v>
      </c>
      <c r="F996" t="s">
        <v>1261</v>
      </c>
      <c r="G996" t="str">
        <f t="shared" si="75"/>
        <v>Complete</v>
      </c>
      <c r="H996" t="str">
        <f t="shared" si="76"/>
        <v>Valid</v>
      </c>
      <c r="I996" t="str">
        <f t="shared" si="77"/>
        <v>High(4-5)</v>
      </c>
      <c r="J996" t="str">
        <f t="shared" si="78"/>
        <v>AEX6BQ5J5VW47MFYMO7RMKH4Z22A</v>
      </c>
      <c r="K996" t="str">
        <f>IF(COUNTIF(Data_cleaning!$A:$A, A996)&gt;10, "Power User", IF(COUNTIF(Data_cleaning!$A:$A, A996)&gt;5, "Regular User", IF(COUNTIF(Data_cleaning!$A:$A, A996)&gt;1, "Casual User", "One-Time User")))</f>
        <v>One-Time User</v>
      </c>
      <c r="L996">
        <f>YEAR(Table4[[#This Row],[date/timestamp]])</f>
        <v>2025</v>
      </c>
      <c r="M996">
        <f>MONTH(Table4[[#This Row],[date/timestamp]])</f>
        <v>8</v>
      </c>
      <c r="N996" t="str">
        <f>TEXT(Table4[[#This Row],[date/timestamp]], "MMMM")</f>
        <v>August</v>
      </c>
      <c r="O996" t="str">
        <f t="shared" si="79"/>
        <v>Q3</v>
      </c>
    </row>
    <row r="997" spans="1:15" x14ac:dyDescent="0.35">
      <c r="A997" t="s">
        <v>3926</v>
      </c>
      <c r="B997" s="5" t="s">
        <v>6701</v>
      </c>
      <c r="C997" s="5">
        <v>5</v>
      </c>
      <c r="D997" s="9">
        <v>45877.512361111112</v>
      </c>
      <c r="E997" s="6" t="s">
        <v>2160</v>
      </c>
      <c r="F997" t="s">
        <v>3927</v>
      </c>
      <c r="G997" t="str">
        <f t="shared" si="75"/>
        <v>Complete</v>
      </c>
      <c r="H997" t="str">
        <f t="shared" si="76"/>
        <v>Valid</v>
      </c>
      <c r="I997" t="str">
        <f t="shared" si="77"/>
        <v>High(4-5)</v>
      </c>
      <c r="J997" t="str">
        <f t="shared" si="78"/>
        <v>AGZNN5TNRMDQTOYQT4MQIXJSBLPQ</v>
      </c>
      <c r="K997" t="str">
        <f>IF(COUNTIF(Data_cleaning!$A:$A, A997)&gt;10, "Power User", IF(COUNTIF(Data_cleaning!$A:$A, A997)&gt;5, "Regular User", IF(COUNTIF(Data_cleaning!$A:$A, A997)&gt;1, "Casual User", "One-Time User")))</f>
        <v>One-Time User</v>
      </c>
      <c r="L997">
        <f>YEAR(Table4[[#This Row],[date/timestamp]])</f>
        <v>2025</v>
      </c>
      <c r="M997">
        <f>MONTH(Table4[[#This Row],[date/timestamp]])</f>
        <v>8</v>
      </c>
      <c r="N997" t="str">
        <f>TEXT(Table4[[#This Row],[date/timestamp]], "MMMM")</f>
        <v>August</v>
      </c>
      <c r="O997" t="str">
        <f t="shared" si="79"/>
        <v>Q3</v>
      </c>
    </row>
    <row r="998" spans="1:15" x14ac:dyDescent="0.35">
      <c r="A998" t="s">
        <v>3930</v>
      </c>
      <c r="B998" s="3" t="s">
        <v>6702</v>
      </c>
      <c r="C998" s="3">
        <v>5</v>
      </c>
      <c r="D998" s="8">
        <v>45877.78465277778</v>
      </c>
      <c r="E998" s="4" t="s">
        <v>2160</v>
      </c>
      <c r="F998" t="s">
        <v>3931</v>
      </c>
      <c r="G998" t="str">
        <f t="shared" si="75"/>
        <v>Complete</v>
      </c>
      <c r="H998" t="str">
        <f t="shared" si="76"/>
        <v>Valid</v>
      </c>
      <c r="I998" t="str">
        <f t="shared" si="77"/>
        <v>High(4-5)</v>
      </c>
      <c r="J998" t="str">
        <f t="shared" si="78"/>
        <v>AEGU7MVBA2DNFIKP56VGZ6DXPXHA</v>
      </c>
      <c r="K998" t="str">
        <f>IF(COUNTIF(Data_cleaning!$A:$A, A998)&gt;10, "Power User", IF(COUNTIF(Data_cleaning!$A:$A, A998)&gt;5, "Regular User", IF(COUNTIF(Data_cleaning!$A:$A, A998)&gt;1, "Casual User", "One-Time User")))</f>
        <v>One-Time User</v>
      </c>
      <c r="L998">
        <f>YEAR(Table4[[#This Row],[date/timestamp]])</f>
        <v>2025</v>
      </c>
      <c r="M998">
        <f>MONTH(Table4[[#This Row],[date/timestamp]])</f>
        <v>8</v>
      </c>
      <c r="N998" t="str">
        <f>TEXT(Table4[[#This Row],[date/timestamp]], "MMMM")</f>
        <v>August</v>
      </c>
      <c r="O998" t="str">
        <f t="shared" si="79"/>
        <v>Q3</v>
      </c>
    </row>
    <row r="999" spans="1:15" x14ac:dyDescent="0.35">
      <c r="A999" t="s">
        <v>3934</v>
      </c>
      <c r="B999" s="5" t="s">
        <v>6703</v>
      </c>
      <c r="C999" s="5">
        <v>5</v>
      </c>
      <c r="D999" s="9">
        <v>45877.78502314815</v>
      </c>
      <c r="E999" s="6" t="s">
        <v>2160</v>
      </c>
      <c r="F999" t="s">
        <v>3935</v>
      </c>
      <c r="G999" t="str">
        <f t="shared" si="75"/>
        <v>Complete</v>
      </c>
      <c r="H999" t="str">
        <f t="shared" si="76"/>
        <v>Valid</v>
      </c>
      <c r="I999" t="str">
        <f t="shared" si="77"/>
        <v>High(4-5)</v>
      </c>
      <c r="J999" t="str">
        <f t="shared" si="78"/>
        <v>AG2NPTG7JJ4M4FOE5E4SNRPZJDWQ</v>
      </c>
      <c r="K999" t="str">
        <f>IF(COUNTIF(Data_cleaning!$A:$A, A999)&gt;10, "Power User", IF(COUNTIF(Data_cleaning!$A:$A, A999)&gt;5, "Regular User", IF(COUNTIF(Data_cleaning!$A:$A, A999)&gt;1, "Casual User", "One-Time User")))</f>
        <v>One-Time User</v>
      </c>
      <c r="L999">
        <f>YEAR(Table4[[#This Row],[date/timestamp]])</f>
        <v>2025</v>
      </c>
      <c r="M999">
        <f>MONTH(Table4[[#This Row],[date/timestamp]])</f>
        <v>8</v>
      </c>
      <c r="N999" t="str">
        <f>TEXT(Table4[[#This Row],[date/timestamp]], "MMMM")</f>
        <v>August</v>
      </c>
      <c r="O999" t="str">
        <f t="shared" si="79"/>
        <v>Q3</v>
      </c>
    </row>
    <row r="1000" spans="1:15" x14ac:dyDescent="0.35">
      <c r="A1000" t="s">
        <v>3938</v>
      </c>
      <c r="B1000" s="3" t="s">
        <v>6704</v>
      </c>
      <c r="C1000" s="3">
        <v>4</v>
      </c>
      <c r="D1000" s="8">
        <v>45877.786400462966</v>
      </c>
      <c r="E1000" s="4" t="s">
        <v>2160</v>
      </c>
      <c r="F1000" t="s">
        <v>47</v>
      </c>
      <c r="G1000" t="str">
        <f t="shared" si="75"/>
        <v>Complete</v>
      </c>
      <c r="H1000" t="str">
        <f t="shared" si="76"/>
        <v>Valid</v>
      </c>
      <c r="I1000" t="str">
        <f t="shared" si="77"/>
        <v>High(4-5)</v>
      </c>
      <c r="J1000" t="str">
        <f t="shared" si="78"/>
        <v>AFX5LTZVTUKC7E6EKJI3DPKI5DZQ</v>
      </c>
      <c r="K1000" t="str">
        <f>IF(COUNTIF(Data_cleaning!$A:$A, A1000)&gt;10, "Power User", IF(COUNTIF(Data_cleaning!$A:$A, A1000)&gt;5, "Regular User", IF(COUNTIF(Data_cleaning!$A:$A, A1000)&gt;1, "Casual User", "One-Time User")))</f>
        <v>One-Time User</v>
      </c>
      <c r="L1000">
        <f>YEAR(Table4[[#This Row],[date/timestamp]])</f>
        <v>2025</v>
      </c>
      <c r="M1000">
        <f>MONTH(Table4[[#This Row],[date/timestamp]])</f>
        <v>8</v>
      </c>
      <c r="N1000" t="str">
        <f>TEXT(Table4[[#This Row],[date/timestamp]], "MMMM")</f>
        <v>August</v>
      </c>
      <c r="O1000" t="str">
        <f t="shared" si="79"/>
        <v>Q3</v>
      </c>
    </row>
    <row r="1001" spans="1:15" x14ac:dyDescent="0.35">
      <c r="A1001" t="s">
        <v>3941</v>
      </c>
      <c r="B1001" s="5" t="s">
        <v>6705</v>
      </c>
      <c r="C1001" s="5">
        <v>5</v>
      </c>
      <c r="D1001" s="9">
        <v>45878.270879629628</v>
      </c>
      <c r="E1001" s="6" t="s">
        <v>2160</v>
      </c>
      <c r="F1001" t="s">
        <v>3942</v>
      </c>
      <c r="G1001" t="str">
        <f t="shared" si="75"/>
        <v>Complete</v>
      </c>
      <c r="H1001" t="str">
        <f t="shared" si="76"/>
        <v>Valid</v>
      </c>
      <c r="I1001" t="str">
        <f t="shared" si="77"/>
        <v>High(4-5)</v>
      </c>
      <c r="J1001" t="str">
        <f t="shared" si="78"/>
        <v>AH3CU5V7733T4KSHRZIDXZKDIO6Q</v>
      </c>
      <c r="K1001" t="str">
        <f>IF(COUNTIF(Data_cleaning!$A:$A, A1001)&gt;10, "Power User", IF(COUNTIF(Data_cleaning!$A:$A, A1001)&gt;5, "Regular User", IF(COUNTIF(Data_cleaning!$A:$A, A1001)&gt;1, "Casual User", "One-Time User")))</f>
        <v>One-Time User</v>
      </c>
      <c r="L1001">
        <f>YEAR(Table4[[#This Row],[date/timestamp]])</f>
        <v>2025</v>
      </c>
      <c r="M1001">
        <f>MONTH(Table4[[#This Row],[date/timestamp]])</f>
        <v>8</v>
      </c>
      <c r="N1001" t="str">
        <f>TEXT(Table4[[#This Row],[date/timestamp]], "MMMM")</f>
        <v>August</v>
      </c>
      <c r="O1001" t="str">
        <f t="shared" si="79"/>
        <v>Q3</v>
      </c>
    </row>
    <row r="1002" spans="1:15" x14ac:dyDescent="0.35">
      <c r="A1002" t="s">
        <v>3945</v>
      </c>
      <c r="B1002" s="3" t="s">
        <v>6706</v>
      </c>
      <c r="C1002" s="3">
        <v>5</v>
      </c>
      <c r="D1002" s="8">
        <v>45878.339571759258</v>
      </c>
      <c r="E1002" s="4" t="s">
        <v>2160</v>
      </c>
      <c r="F1002" t="s">
        <v>3946</v>
      </c>
      <c r="G1002" t="str">
        <f t="shared" si="75"/>
        <v>Complete</v>
      </c>
      <c r="H1002" t="str">
        <f t="shared" si="76"/>
        <v>Valid</v>
      </c>
      <c r="I1002" t="str">
        <f t="shared" si="77"/>
        <v>High(4-5)</v>
      </c>
      <c r="J1002" t="str">
        <f t="shared" si="78"/>
        <v>AGB7TMX5ABHOKBR3XTHI3QEAKG3Q</v>
      </c>
      <c r="K1002" t="str">
        <f>IF(COUNTIF(Data_cleaning!$A:$A, A1002)&gt;10, "Power User", IF(COUNTIF(Data_cleaning!$A:$A, A1002)&gt;5, "Regular User", IF(COUNTIF(Data_cleaning!$A:$A, A1002)&gt;1, "Casual User", "One-Time User")))</f>
        <v>One-Time User</v>
      </c>
      <c r="L1002">
        <f>YEAR(Table4[[#This Row],[date/timestamp]])</f>
        <v>2025</v>
      </c>
      <c r="M1002">
        <f>MONTH(Table4[[#This Row],[date/timestamp]])</f>
        <v>8</v>
      </c>
      <c r="N1002" t="str">
        <f>TEXT(Table4[[#This Row],[date/timestamp]], "MMMM")</f>
        <v>August</v>
      </c>
      <c r="O1002" t="str">
        <f t="shared" si="79"/>
        <v>Q3</v>
      </c>
    </row>
    <row r="1003" spans="1:15" x14ac:dyDescent="0.35">
      <c r="A1003" t="s">
        <v>3948</v>
      </c>
      <c r="B1003" s="5" t="s">
        <v>6707</v>
      </c>
      <c r="C1003" s="5">
        <v>5</v>
      </c>
      <c r="D1003" s="9">
        <v>45878.833773148152</v>
      </c>
      <c r="E1003" s="6" t="s">
        <v>2160</v>
      </c>
      <c r="F1003" t="s">
        <v>600</v>
      </c>
      <c r="G1003" t="str">
        <f t="shared" si="75"/>
        <v>Complete</v>
      </c>
      <c r="H1003" t="str">
        <f t="shared" si="76"/>
        <v>Valid</v>
      </c>
      <c r="I1003" t="str">
        <f t="shared" si="77"/>
        <v>High(4-5)</v>
      </c>
      <c r="J1003" t="str">
        <f t="shared" si="78"/>
        <v>AHMZQLWDIL25MP7F3GOD3USAHI4Q</v>
      </c>
      <c r="K1003" t="str">
        <f>IF(COUNTIF(Data_cleaning!$A:$A, A1003)&gt;10, "Power User", IF(COUNTIF(Data_cleaning!$A:$A, A1003)&gt;5, "Regular User", IF(COUNTIF(Data_cleaning!$A:$A, A1003)&gt;1, "Casual User", "One-Time User")))</f>
        <v>One-Time User</v>
      </c>
      <c r="L1003">
        <f>YEAR(Table4[[#This Row],[date/timestamp]])</f>
        <v>2025</v>
      </c>
      <c r="M1003">
        <f>MONTH(Table4[[#This Row],[date/timestamp]])</f>
        <v>8</v>
      </c>
      <c r="N1003" t="str">
        <f>TEXT(Table4[[#This Row],[date/timestamp]], "MMMM")</f>
        <v>August</v>
      </c>
      <c r="O1003" t="str">
        <f t="shared" si="79"/>
        <v>Q3</v>
      </c>
    </row>
    <row r="1004" spans="1:15" x14ac:dyDescent="0.35">
      <c r="A1004" t="s">
        <v>3950</v>
      </c>
      <c r="B1004" s="3" t="s">
        <v>6708</v>
      </c>
      <c r="C1004" s="3">
        <v>5</v>
      </c>
      <c r="D1004" s="8">
        <v>45879.018553240741</v>
      </c>
      <c r="E1004" s="4" t="s">
        <v>2160</v>
      </c>
      <c r="F1004" t="s">
        <v>3951</v>
      </c>
      <c r="G1004" t="str">
        <f t="shared" si="75"/>
        <v>Complete</v>
      </c>
      <c r="H1004" t="str">
        <f t="shared" si="76"/>
        <v>Valid</v>
      </c>
      <c r="I1004" t="str">
        <f t="shared" si="77"/>
        <v>High(4-5)</v>
      </c>
      <c r="J1004" t="str">
        <f t="shared" si="78"/>
        <v>AHRWXTLKJRF2EC3NFRRYXD2T6X6Q</v>
      </c>
      <c r="K1004" t="str">
        <f>IF(COUNTIF(Data_cleaning!$A:$A, A1004)&gt;10, "Power User", IF(COUNTIF(Data_cleaning!$A:$A, A1004)&gt;5, "Regular User", IF(COUNTIF(Data_cleaning!$A:$A, A1004)&gt;1, "Casual User", "One-Time User")))</f>
        <v>One-Time User</v>
      </c>
      <c r="L1004">
        <f>YEAR(Table4[[#This Row],[date/timestamp]])</f>
        <v>2025</v>
      </c>
      <c r="M1004">
        <f>MONTH(Table4[[#This Row],[date/timestamp]])</f>
        <v>8</v>
      </c>
      <c r="N1004" t="str">
        <f>TEXT(Table4[[#This Row],[date/timestamp]], "MMMM")</f>
        <v>August</v>
      </c>
      <c r="O1004" t="str">
        <f t="shared" si="79"/>
        <v>Q3</v>
      </c>
    </row>
    <row r="1005" spans="1:15" x14ac:dyDescent="0.35">
      <c r="A1005" t="s">
        <v>3954</v>
      </c>
      <c r="B1005" s="5" t="s">
        <v>6709</v>
      </c>
      <c r="C1005" s="5">
        <v>5</v>
      </c>
      <c r="D1005" s="9">
        <v>45879.05809027778</v>
      </c>
      <c r="E1005" s="6" t="s">
        <v>2160</v>
      </c>
      <c r="F1005" t="s">
        <v>3955</v>
      </c>
      <c r="G1005" t="str">
        <f t="shared" si="75"/>
        <v>Complete</v>
      </c>
      <c r="H1005" t="str">
        <f t="shared" si="76"/>
        <v>Valid</v>
      </c>
      <c r="I1005" t="str">
        <f t="shared" si="77"/>
        <v>High(4-5)</v>
      </c>
      <c r="J1005" t="str">
        <f t="shared" si="78"/>
        <v>AEZJBPHBZ5E4UYGFTHECC4IR57CQ</v>
      </c>
      <c r="K1005" t="str">
        <f>IF(COUNTIF(Data_cleaning!$A:$A, A1005)&gt;10, "Power User", IF(COUNTIF(Data_cleaning!$A:$A, A1005)&gt;5, "Regular User", IF(COUNTIF(Data_cleaning!$A:$A, A1005)&gt;1, "Casual User", "One-Time User")))</f>
        <v>One-Time User</v>
      </c>
      <c r="L1005">
        <f>YEAR(Table4[[#This Row],[date/timestamp]])</f>
        <v>2025</v>
      </c>
      <c r="M1005">
        <f>MONTH(Table4[[#This Row],[date/timestamp]])</f>
        <v>8</v>
      </c>
      <c r="N1005" t="str">
        <f>TEXT(Table4[[#This Row],[date/timestamp]], "MMMM")</f>
        <v>August</v>
      </c>
      <c r="O1005" t="str">
        <f t="shared" si="79"/>
        <v>Q3</v>
      </c>
    </row>
    <row r="1006" spans="1:15" x14ac:dyDescent="0.35">
      <c r="A1006" t="s">
        <v>3958</v>
      </c>
      <c r="B1006" s="3" t="s">
        <v>6710</v>
      </c>
      <c r="C1006" s="3">
        <v>5</v>
      </c>
      <c r="D1006" s="8">
        <v>45879.239976851852</v>
      </c>
      <c r="E1006" s="4" t="s">
        <v>2160</v>
      </c>
      <c r="F1006" t="s">
        <v>3959</v>
      </c>
      <c r="G1006" t="str">
        <f t="shared" si="75"/>
        <v>Complete</v>
      </c>
      <c r="H1006" t="str">
        <f t="shared" si="76"/>
        <v>Valid</v>
      </c>
      <c r="I1006" t="str">
        <f t="shared" si="77"/>
        <v>High(4-5)</v>
      </c>
      <c r="J1006" t="str">
        <f t="shared" si="78"/>
        <v>AGOWZRGT6P5SGPKHHLGAKWMXWRMQ</v>
      </c>
      <c r="K1006" t="str">
        <f>IF(COUNTIF(Data_cleaning!$A:$A, A1006)&gt;10, "Power User", IF(COUNTIF(Data_cleaning!$A:$A, A1006)&gt;5, "Regular User", IF(COUNTIF(Data_cleaning!$A:$A, A1006)&gt;1, "Casual User", "One-Time User")))</f>
        <v>One-Time User</v>
      </c>
      <c r="L1006">
        <f>YEAR(Table4[[#This Row],[date/timestamp]])</f>
        <v>2025</v>
      </c>
      <c r="M1006">
        <f>MONTH(Table4[[#This Row],[date/timestamp]])</f>
        <v>8</v>
      </c>
      <c r="N1006" t="str">
        <f>TEXT(Table4[[#This Row],[date/timestamp]], "MMMM")</f>
        <v>August</v>
      </c>
      <c r="O1006" t="str">
        <f t="shared" si="79"/>
        <v>Q3</v>
      </c>
    </row>
    <row r="1007" spans="1:15" x14ac:dyDescent="0.35">
      <c r="A1007" t="s">
        <v>3962</v>
      </c>
      <c r="B1007" s="5" t="s">
        <v>6711</v>
      </c>
      <c r="C1007" s="5">
        <v>5</v>
      </c>
      <c r="D1007" s="9">
        <v>45879.307650462964</v>
      </c>
      <c r="E1007" s="6" t="s">
        <v>2160</v>
      </c>
      <c r="F1007" t="s">
        <v>27</v>
      </c>
      <c r="G1007" t="str">
        <f t="shared" si="75"/>
        <v>Complete</v>
      </c>
      <c r="H1007" t="str">
        <f t="shared" si="76"/>
        <v>Valid</v>
      </c>
      <c r="I1007" t="str">
        <f t="shared" si="77"/>
        <v>High(4-5)</v>
      </c>
      <c r="J1007" t="str">
        <f t="shared" si="78"/>
        <v>AGIVXSWSSZATLMPLOB5EAV5XAABA</v>
      </c>
      <c r="K1007" t="str">
        <f>IF(COUNTIF(Data_cleaning!$A:$A, A1007)&gt;10, "Power User", IF(COUNTIF(Data_cleaning!$A:$A, A1007)&gt;5, "Regular User", IF(COUNTIF(Data_cleaning!$A:$A, A1007)&gt;1, "Casual User", "One-Time User")))</f>
        <v>One-Time User</v>
      </c>
      <c r="L1007">
        <f>YEAR(Table4[[#This Row],[date/timestamp]])</f>
        <v>2025</v>
      </c>
      <c r="M1007">
        <f>MONTH(Table4[[#This Row],[date/timestamp]])</f>
        <v>8</v>
      </c>
      <c r="N1007" t="str">
        <f>TEXT(Table4[[#This Row],[date/timestamp]], "MMMM")</f>
        <v>August</v>
      </c>
      <c r="O1007" t="str">
        <f t="shared" si="79"/>
        <v>Q3</v>
      </c>
    </row>
    <row r="1008" spans="1:15" x14ac:dyDescent="0.35">
      <c r="A1008" t="s">
        <v>3965</v>
      </c>
      <c r="B1008" s="3" t="s">
        <v>6712</v>
      </c>
      <c r="C1008" s="3">
        <v>5</v>
      </c>
      <c r="D1008" s="8">
        <v>45879.771134259259</v>
      </c>
      <c r="E1008" s="4" t="s">
        <v>2160</v>
      </c>
      <c r="F1008" t="s">
        <v>3931</v>
      </c>
      <c r="G1008" t="str">
        <f t="shared" si="75"/>
        <v>Complete</v>
      </c>
      <c r="H1008" t="str">
        <f t="shared" si="76"/>
        <v>Valid</v>
      </c>
      <c r="I1008" t="str">
        <f t="shared" si="77"/>
        <v>High(4-5)</v>
      </c>
      <c r="J1008" t="str">
        <f t="shared" si="78"/>
        <v>AGANPYZCUMJGDGN4WWBS4XKXOSGQ</v>
      </c>
      <c r="K1008" t="str">
        <f>IF(COUNTIF(Data_cleaning!$A:$A, A1008)&gt;10, "Power User", IF(COUNTIF(Data_cleaning!$A:$A, A1008)&gt;5, "Regular User", IF(COUNTIF(Data_cleaning!$A:$A, A1008)&gt;1, "Casual User", "One-Time User")))</f>
        <v>One-Time User</v>
      </c>
      <c r="L1008">
        <f>YEAR(Table4[[#This Row],[date/timestamp]])</f>
        <v>2025</v>
      </c>
      <c r="M1008">
        <f>MONTH(Table4[[#This Row],[date/timestamp]])</f>
        <v>8</v>
      </c>
      <c r="N1008" t="str">
        <f>TEXT(Table4[[#This Row],[date/timestamp]], "MMMM")</f>
        <v>August</v>
      </c>
      <c r="O1008" t="str">
        <f t="shared" si="79"/>
        <v>Q3</v>
      </c>
    </row>
    <row r="1009" spans="1:15" x14ac:dyDescent="0.35">
      <c r="A1009" t="s">
        <v>3968</v>
      </c>
      <c r="B1009" s="5" t="s">
        <v>6713</v>
      </c>
      <c r="C1009" s="5">
        <v>5</v>
      </c>
      <c r="D1009" s="9">
        <v>45880.06417824074</v>
      </c>
      <c r="E1009" s="6" t="s">
        <v>2160</v>
      </c>
      <c r="F1009" t="s">
        <v>3969</v>
      </c>
      <c r="G1009" t="str">
        <f t="shared" si="75"/>
        <v>Complete</v>
      </c>
      <c r="H1009" t="str">
        <f t="shared" si="76"/>
        <v>Valid</v>
      </c>
      <c r="I1009" t="str">
        <f t="shared" si="77"/>
        <v>High(4-5)</v>
      </c>
      <c r="J1009" t="str">
        <f t="shared" si="78"/>
        <v>AGUC5Z4XPKMAFR2KVCAULS2CSA7Q</v>
      </c>
      <c r="K1009" t="str">
        <f>IF(COUNTIF(Data_cleaning!$A:$A, A1009)&gt;10, "Power User", IF(COUNTIF(Data_cleaning!$A:$A, A1009)&gt;5, "Regular User", IF(COUNTIF(Data_cleaning!$A:$A, A1009)&gt;1, "Casual User", "One-Time User")))</f>
        <v>One-Time User</v>
      </c>
      <c r="L1009">
        <f>YEAR(Table4[[#This Row],[date/timestamp]])</f>
        <v>2025</v>
      </c>
      <c r="M1009">
        <f>MONTH(Table4[[#This Row],[date/timestamp]])</f>
        <v>8</v>
      </c>
      <c r="N1009" t="str">
        <f>TEXT(Table4[[#This Row],[date/timestamp]], "MMMM")</f>
        <v>August</v>
      </c>
      <c r="O1009" t="str">
        <f t="shared" si="79"/>
        <v>Q3</v>
      </c>
    </row>
    <row r="1010" spans="1:15" x14ac:dyDescent="0.35">
      <c r="A1010" t="s">
        <v>3972</v>
      </c>
      <c r="B1010" s="3" t="s">
        <v>6714</v>
      </c>
      <c r="C1010" s="3">
        <v>5</v>
      </c>
      <c r="D1010" s="8">
        <v>45880.112743055557</v>
      </c>
      <c r="E1010" s="4" t="s">
        <v>2160</v>
      </c>
      <c r="F1010" t="s">
        <v>3973</v>
      </c>
      <c r="G1010" t="str">
        <f t="shared" si="75"/>
        <v>Complete</v>
      </c>
      <c r="H1010" t="str">
        <f t="shared" si="76"/>
        <v>Valid</v>
      </c>
      <c r="I1010" t="str">
        <f t="shared" si="77"/>
        <v>High(4-5)</v>
      </c>
      <c r="J1010" t="str">
        <f t="shared" si="78"/>
        <v>AHWI4MVWIQXS7E7AIWPMOEOTSVIA</v>
      </c>
      <c r="K1010" t="str">
        <f>IF(COUNTIF(Data_cleaning!$A:$A, A1010)&gt;10, "Power User", IF(COUNTIF(Data_cleaning!$A:$A, A1010)&gt;5, "Regular User", IF(COUNTIF(Data_cleaning!$A:$A, A1010)&gt;1, "Casual User", "One-Time User")))</f>
        <v>One-Time User</v>
      </c>
      <c r="L1010">
        <f>YEAR(Table4[[#This Row],[date/timestamp]])</f>
        <v>2025</v>
      </c>
      <c r="M1010">
        <f>MONTH(Table4[[#This Row],[date/timestamp]])</f>
        <v>8</v>
      </c>
      <c r="N1010" t="str">
        <f>TEXT(Table4[[#This Row],[date/timestamp]], "MMMM")</f>
        <v>August</v>
      </c>
      <c r="O1010" t="str">
        <f t="shared" si="79"/>
        <v>Q3</v>
      </c>
    </row>
    <row r="1011" spans="1:15" x14ac:dyDescent="0.35">
      <c r="A1011" t="s">
        <v>3976</v>
      </c>
      <c r="B1011" s="5" t="s">
        <v>6715</v>
      </c>
      <c r="C1011" s="5">
        <v>5</v>
      </c>
      <c r="D1011" s="9">
        <v>45880.944421296299</v>
      </c>
      <c r="E1011" s="6" t="s">
        <v>2160</v>
      </c>
      <c r="F1011" t="s">
        <v>204</v>
      </c>
      <c r="G1011" t="str">
        <f t="shared" si="75"/>
        <v>Complete</v>
      </c>
      <c r="H1011" t="str">
        <f t="shared" si="76"/>
        <v>Valid</v>
      </c>
      <c r="I1011" t="str">
        <f t="shared" si="77"/>
        <v>High(4-5)</v>
      </c>
      <c r="J1011" t="str">
        <f t="shared" si="78"/>
        <v>AE6W3UDHBNG2E7Z3KARWTGJEFW6Q</v>
      </c>
      <c r="K1011" t="str">
        <f>IF(COUNTIF(Data_cleaning!$A:$A, A1011)&gt;10, "Power User", IF(COUNTIF(Data_cleaning!$A:$A, A1011)&gt;5, "Regular User", IF(COUNTIF(Data_cleaning!$A:$A, A1011)&gt;1, "Casual User", "One-Time User")))</f>
        <v>One-Time User</v>
      </c>
      <c r="L1011">
        <f>YEAR(Table4[[#This Row],[date/timestamp]])</f>
        <v>2025</v>
      </c>
      <c r="M1011">
        <f>MONTH(Table4[[#This Row],[date/timestamp]])</f>
        <v>8</v>
      </c>
      <c r="N1011" t="str">
        <f>TEXT(Table4[[#This Row],[date/timestamp]], "MMMM")</f>
        <v>August</v>
      </c>
      <c r="O1011" t="str">
        <f t="shared" si="79"/>
        <v>Q3</v>
      </c>
    </row>
    <row r="1012" spans="1:15" x14ac:dyDescent="0.35">
      <c r="A1012" t="s">
        <v>3978</v>
      </c>
      <c r="B1012" s="3" t="s">
        <v>6716</v>
      </c>
      <c r="C1012" s="3">
        <v>5</v>
      </c>
      <c r="D1012" s="8">
        <v>45881.234803240739</v>
      </c>
      <c r="E1012" s="4" t="s">
        <v>2160</v>
      </c>
      <c r="F1012" t="s">
        <v>1229</v>
      </c>
      <c r="G1012" t="str">
        <f t="shared" si="75"/>
        <v>Complete</v>
      </c>
      <c r="H1012" t="str">
        <f t="shared" si="76"/>
        <v>Valid</v>
      </c>
      <c r="I1012" t="str">
        <f t="shared" si="77"/>
        <v>High(4-5)</v>
      </c>
      <c r="J1012" t="str">
        <f t="shared" si="78"/>
        <v>AHTYT6YXV67FSTSLCGRLZGC736DA</v>
      </c>
      <c r="K1012" t="str">
        <f>IF(COUNTIF(Data_cleaning!$A:$A, A1012)&gt;10, "Power User", IF(COUNTIF(Data_cleaning!$A:$A, A1012)&gt;5, "Regular User", IF(COUNTIF(Data_cleaning!$A:$A, A1012)&gt;1, "Casual User", "One-Time User")))</f>
        <v>One-Time User</v>
      </c>
      <c r="L1012">
        <f>YEAR(Table4[[#This Row],[date/timestamp]])</f>
        <v>2025</v>
      </c>
      <c r="M1012">
        <f>MONTH(Table4[[#This Row],[date/timestamp]])</f>
        <v>8</v>
      </c>
      <c r="N1012" t="str">
        <f>TEXT(Table4[[#This Row],[date/timestamp]], "MMMM")</f>
        <v>August</v>
      </c>
      <c r="O1012" t="str">
        <f t="shared" si="79"/>
        <v>Q3</v>
      </c>
    </row>
    <row r="1013" spans="1:15" x14ac:dyDescent="0.35">
      <c r="A1013" t="s">
        <v>3980</v>
      </c>
      <c r="B1013" s="5" t="s">
        <v>6717</v>
      </c>
      <c r="C1013" s="5">
        <v>5</v>
      </c>
      <c r="D1013" s="9">
        <v>45881.38517361111</v>
      </c>
      <c r="E1013" s="6" t="s">
        <v>2160</v>
      </c>
      <c r="F1013" t="s">
        <v>16</v>
      </c>
      <c r="G1013" t="str">
        <f t="shared" si="75"/>
        <v>Complete</v>
      </c>
      <c r="H1013" t="str">
        <f t="shared" si="76"/>
        <v>Valid</v>
      </c>
      <c r="I1013" t="str">
        <f t="shared" si="77"/>
        <v>High(4-5)</v>
      </c>
      <c r="J1013" t="str">
        <f t="shared" si="78"/>
        <v>AE46S6ICTS7QE3FNSSKVIV2TLOXA</v>
      </c>
      <c r="K1013" t="str">
        <f>IF(COUNTIF(Data_cleaning!$A:$A, A1013)&gt;10, "Power User", IF(COUNTIF(Data_cleaning!$A:$A, A1013)&gt;5, "Regular User", IF(COUNTIF(Data_cleaning!$A:$A, A1013)&gt;1, "Casual User", "One-Time User")))</f>
        <v>One-Time User</v>
      </c>
      <c r="L1013">
        <f>YEAR(Table4[[#This Row],[date/timestamp]])</f>
        <v>2025</v>
      </c>
      <c r="M1013">
        <f>MONTH(Table4[[#This Row],[date/timestamp]])</f>
        <v>8</v>
      </c>
      <c r="N1013" t="str">
        <f>TEXT(Table4[[#This Row],[date/timestamp]], "MMMM")</f>
        <v>August</v>
      </c>
      <c r="O1013" t="str">
        <f t="shared" si="79"/>
        <v>Q3</v>
      </c>
    </row>
    <row r="1014" spans="1:15" x14ac:dyDescent="0.35">
      <c r="A1014" t="s">
        <v>3982</v>
      </c>
      <c r="B1014" s="3" t="s">
        <v>6718</v>
      </c>
      <c r="C1014" s="3">
        <v>5</v>
      </c>
      <c r="D1014" s="8">
        <v>45881.568402777775</v>
      </c>
      <c r="E1014" s="4" t="s">
        <v>2160</v>
      </c>
      <c r="F1014" t="s">
        <v>3983</v>
      </c>
      <c r="G1014" t="str">
        <f t="shared" si="75"/>
        <v>Complete</v>
      </c>
      <c r="H1014" t="str">
        <f t="shared" si="76"/>
        <v>Valid</v>
      </c>
      <c r="I1014" t="str">
        <f t="shared" si="77"/>
        <v>High(4-5)</v>
      </c>
      <c r="J1014" t="str">
        <f t="shared" si="78"/>
        <v>AHVL2MW3WKKFHXAQE6MES4UNPZGA</v>
      </c>
      <c r="K1014" t="str">
        <f>IF(COUNTIF(Data_cleaning!$A:$A, A1014)&gt;10, "Power User", IF(COUNTIF(Data_cleaning!$A:$A, A1014)&gt;5, "Regular User", IF(COUNTIF(Data_cleaning!$A:$A, A1014)&gt;1, "Casual User", "One-Time User")))</f>
        <v>One-Time User</v>
      </c>
      <c r="L1014">
        <f>YEAR(Table4[[#This Row],[date/timestamp]])</f>
        <v>2025</v>
      </c>
      <c r="M1014">
        <f>MONTH(Table4[[#This Row],[date/timestamp]])</f>
        <v>8</v>
      </c>
      <c r="N1014" t="str">
        <f>TEXT(Table4[[#This Row],[date/timestamp]], "MMMM")</f>
        <v>August</v>
      </c>
      <c r="O1014" t="str">
        <f t="shared" si="79"/>
        <v>Q3</v>
      </c>
    </row>
    <row r="1015" spans="1:15" x14ac:dyDescent="0.35">
      <c r="A1015" t="s">
        <v>3986</v>
      </c>
      <c r="B1015" s="5" t="s">
        <v>6719</v>
      </c>
      <c r="C1015" s="5">
        <v>5</v>
      </c>
      <c r="D1015" s="9">
        <v>45881.575949074075</v>
      </c>
      <c r="E1015" s="6" t="s">
        <v>1072</v>
      </c>
      <c r="F1015" t="s">
        <v>818</v>
      </c>
      <c r="G1015" t="str">
        <f t="shared" si="75"/>
        <v>Complete</v>
      </c>
      <c r="H1015" t="str">
        <f t="shared" si="76"/>
        <v>Valid</v>
      </c>
      <c r="I1015" t="str">
        <f t="shared" si="77"/>
        <v>High(4-5)</v>
      </c>
      <c r="J1015" t="str">
        <f t="shared" si="78"/>
        <v>AET7M2UBUPSBPZP766L7JYXQ6LEA</v>
      </c>
      <c r="K1015" t="str">
        <f>IF(COUNTIF(Data_cleaning!$A:$A, A1015)&gt;10, "Power User", IF(COUNTIF(Data_cleaning!$A:$A, A1015)&gt;5, "Regular User", IF(COUNTIF(Data_cleaning!$A:$A, A1015)&gt;1, "Casual User", "One-Time User")))</f>
        <v>One-Time User</v>
      </c>
      <c r="L1015">
        <f>YEAR(Table4[[#This Row],[date/timestamp]])</f>
        <v>2025</v>
      </c>
      <c r="M1015">
        <f>MONTH(Table4[[#This Row],[date/timestamp]])</f>
        <v>8</v>
      </c>
      <c r="N1015" t="str">
        <f>TEXT(Table4[[#This Row],[date/timestamp]], "MMMM")</f>
        <v>August</v>
      </c>
      <c r="O1015" t="str">
        <f t="shared" si="79"/>
        <v>Q3</v>
      </c>
    </row>
    <row r="1016" spans="1:15" x14ac:dyDescent="0.35">
      <c r="A1016" t="s">
        <v>3989</v>
      </c>
      <c r="B1016" s="3" t="s">
        <v>6720</v>
      </c>
      <c r="C1016" s="3">
        <v>5</v>
      </c>
      <c r="D1016" s="8">
        <v>45881.617268518516</v>
      </c>
      <c r="E1016" s="4" t="s">
        <v>1072</v>
      </c>
      <c r="F1016" t="s">
        <v>3990</v>
      </c>
      <c r="G1016" t="str">
        <f t="shared" si="75"/>
        <v>Complete</v>
      </c>
      <c r="H1016" t="str">
        <f t="shared" si="76"/>
        <v>Valid</v>
      </c>
      <c r="I1016" t="str">
        <f t="shared" si="77"/>
        <v>High(4-5)</v>
      </c>
      <c r="J1016" t="str">
        <f t="shared" si="78"/>
        <v>AGMGK4XJNB7YLYPLLBLSA52WS55A</v>
      </c>
      <c r="K1016" t="str">
        <f>IF(COUNTIF(Data_cleaning!$A:$A, A1016)&gt;10, "Power User", IF(COUNTIF(Data_cleaning!$A:$A, A1016)&gt;5, "Regular User", IF(COUNTIF(Data_cleaning!$A:$A, A1016)&gt;1, "Casual User", "One-Time User")))</f>
        <v>One-Time User</v>
      </c>
      <c r="L1016">
        <f>YEAR(Table4[[#This Row],[date/timestamp]])</f>
        <v>2025</v>
      </c>
      <c r="M1016">
        <f>MONTH(Table4[[#This Row],[date/timestamp]])</f>
        <v>8</v>
      </c>
      <c r="N1016" t="str">
        <f>TEXT(Table4[[#This Row],[date/timestamp]], "MMMM")</f>
        <v>August</v>
      </c>
      <c r="O1016" t="str">
        <f t="shared" si="79"/>
        <v>Q3</v>
      </c>
    </row>
    <row r="1017" spans="1:15" x14ac:dyDescent="0.35">
      <c r="A1017" t="s">
        <v>3993</v>
      </c>
      <c r="B1017" s="5" t="s">
        <v>6721</v>
      </c>
      <c r="C1017" s="5">
        <v>5</v>
      </c>
      <c r="D1017" s="9">
        <v>45881.778402777774</v>
      </c>
      <c r="E1017" s="6" t="s">
        <v>1072</v>
      </c>
      <c r="F1017" t="s">
        <v>3994</v>
      </c>
      <c r="G1017" t="str">
        <f t="shared" si="75"/>
        <v>Complete</v>
      </c>
      <c r="H1017" t="str">
        <f t="shared" si="76"/>
        <v>Valid</v>
      </c>
      <c r="I1017" t="str">
        <f t="shared" si="77"/>
        <v>High(4-5)</v>
      </c>
      <c r="J1017" t="str">
        <f t="shared" si="78"/>
        <v>AGPN2ZIJBAVV6ZELF6YHWH3FTZWQ</v>
      </c>
      <c r="K1017" t="str">
        <f>IF(COUNTIF(Data_cleaning!$A:$A, A1017)&gt;10, "Power User", IF(COUNTIF(Data_cleaning!$A:$A, A1017)&gt;5, "Regular User", IF(COUNTIF(Data_cleaning!$A:$A, A1017)&gt;1, "Casual User", "One-Time User")))</f>
        <v>One-Time User</v>
      </c>
      <c r="L1017">
        <f>YEAR(Table4[[#This Row],[date/timestamp]])</f>
        <v>2025</v>
      </c>
      <c r="M1017">
        <f>MONTH(Table4[[#This Row],[date/timestamp]])</f>
        <v>8</v>
      </c>
      <c r="N1017" t="str">
        <f>TEXT(Table4[[#This Row],[date/timestamp]], "MMMM")</f>
        <v>August</v>
      </c>
      <c r="O1017" t="str">
        <f t="shared" si="79"/>
        <v>Q3</v>
      </c>
    </row>
    <row r="1018" spans="1:15" x14ac:dyDescent="0.35">
      <c r="A1018" t="s">
        <v>3997</v>
      </c>
      <c r="B1018" s="3" t="s">
        <v>6722</v>
      </c>
      <c r="C1018" s="3">
        <v>5</v>
      </c>
      <c r="D1018" s="8">
        <v>45881.792129629626</v>
      </c>
      <c r="E1018" s="4" t="s">
        <v>1072</v>
      </c>
      <c r="F1018" t="s">
        <v>430</v>
      </c>
      <c r="G1018" t="str">
        <f t="shared" si="75"/>
        <v>Complete</v>
      </c>
      <c r="H1018" t="str">
        <f t="shared" si="76"/>
        <v>Valid</v>
      </c>
      <c r="I1018" t="str">
        <f t="shared" si="77"/>
        <v>High(4-5)</v>
      </c>
      <c r="J1018" t="str">
        <f t="shared" si="78"/>
        <v>AH3DUC453QRWZYJ3L4XY55OVJIDA</v>
      </c>
      <c r="K1018" t="str">
        <f>IF(COUNTIF(Data_cleaning!$A:$A, A1018)&gt;10, "Power User", IF(COUNTIF(Data_cleaning!$A:$A, A1018)&gt;5, "Regular User", IF(COUNTIF(Data_cleaning!$A:$A, A1018)&gt;1, "Casual User", "One-Time User")))</f>
        <v>One-Time User</v>
      </c>
      <c r="L1018">
        <f>YEAR(Table4[[#This Row],[date/timestamp]])</f>
        <v>2025</v>
      </c>
      <c r="M1018">
        <f>MONTH(Table4[[#This Row],[date/timestamp]])</f>
        <v>8</v>
      </c>
      <c r="N1018" t="str">
        <f>TEXT(Table4[[#This Row],[date/timestamp]], "MMMM")</f>
        <v>August</v>
      </c>
      <c r="O1018" t="str">
        <f t="shared" si="79"/>
        <v>Q3</v>
      </c>
    </row>
    <row r="1019" spans="1:15" x14ac:dyDescent="0.35">
      <c r="A1019" t="s">
        <v>4000</v>
      </c>
      <c r="B1019" s="5" t="s">
        <v>6723</v>
      </c>
      <c r="C1019" s="5">
        <v>5</v>
      </c>
      <c r="D1019" s="9">
        <v>45881.924583333333</v>
      </c>
      <c r="E1019" s="6" t="s">
        <v>1072</v>
      </c>
      <c r="F1019" t="s">
        <v>4001</v>
      </c>
      <c r="G1019" t="str">
        <f t="shared" si="75"/>
        <v>Complete</v>
      </c>
      <c r="H1019" t="str">
        <f t="shared" si="76"/>
        <v>Valid</v>
      </c>
      <c r="I1019" t="str">
        <f t="shared" si="77"/>
        <v>High(4-5)</v>
      </c>
      <c r="J1019" t="str">
        <f t="shared" si="78"/>
        <v>AGJQUTI5D2WJNT3QQKITYE6F5PEA</v>
      </c>
      <c r="K1019" t="str">
        <f>IF(COUNTIF(Data_cleaning!$A:$A, A1019)&gt;10, "Power User", IF(COUNTIF(Data_cleaning!$A:$A, A1019)&gt;5, "Regular User", IF(COUNTIF(Data_cleaning!$A:$A, A1019)&gt;1, "Casual User", "One-Time User")))</f>
        <v>One-Time User</v>
      </c>
      <c r="L1019">
        <f>YEAR(Table4[[#This Row],[date/timestamp]])</f>
        <v>2025</v>
      </c>
      <c r="M1019">
        <f>MONTH(Table4[[#This Row],[date/timestamp]])</f>
        <v>8</v>
      </c>
      <c r="N1019" t="str">
        <f>TEXT(Table4[[#This Row],[date/timestamp]], "MMMM")</f>
        <v>August</v>
      </c>
      <c r="O1019" t="str">
        <f t="shared" si="79"/>
        <v>Q3</v>
      </c>
    </row>
    <row r="1020" spans="1:15" x14ac:dyDescent="0.35">
      <c r="A1020" t="s">
        <v>4004</v>
      </c>
      <c r="B1020" s="3" t="s">
        <v>6724</v>
      </c>
      <c r="C1020" s="3">
        <v>5</v>
      </c>
      <c r="D1020" s="8">
        <v>45882.092789351853</v>
      </c>
      <c r="E1020" s="4" t="s">
        <v>1072</v>
      </c>
      <c r="F1020" t="s">
        <v>2753</v>
      </c>
      <c r="G1020" t="str">
        <f t="shared" si="75"/>
        <v>Complete</v>
      </c>
      <c r="H1020" t="str">
        <f t="shared" si="76"/>
        <v>Valid</v>
      </c>
      <c r="I1020" t="str">
        <f t="shared" si="77"/>
        <v>High(4-5)</v>
      </c>
      <c r="J1020" t="str">
        <f t="shared" si="78"/>
        <v>AG4MPRXIJGMCKI66JXILGNIVFBCQ</v>
      </c>
      <c r="K1020" t="str">
        <f>IF(COUNTIF(Data_cleaning!$A:$A, A1020)&gt;10, "Power User", IF(COUNTIF(Data_cleaning!$A:$A, A1020)&gt;5, "Regular User", IF(COUNTIF(Data_cleaning!$A:$A, A1020)&gt;1, "Casual User", "One-Time User")))</f>
        <v>One-Time User</v>
      </c>
      <c r="L1020">
        <f>YEAR(Table4[[#This Row],[date/timestamp]])</f>
        <v>2025</v>
      </c>
      <c r="M1020">
        <f>MONTH(Table4[[#This Row],[date/timestamp]])</f>
        <v>8</v>
      </c>
      <c r="N1020" t="str">
        <f>TEXT(Table4[[#This Row],[date/timestamp]], "MMMM")</f>
        <v>August</v>
      </c>
      <c r="O1020" t="str">
        <f t="shared" si="79"/>
        <v>Q3</v>
      </c>
    </row>
    <row r="1021" spans="1:15" x14ac:dyDescent="0.35">
      <c r="A1021" t="s">
        <v>4007</v>
      </c>
      <c r="B1021" s="5" t="s">
        <v>6725</v>
      </c>
      <c r="C1021" s="5">
        <v>5</v>
      </c>
      <c r="D1021" s="9">
        <v>45882.221331018518</v>
      </c>
      <c r="E1021" s="6" t="s">
        <v>1072</v>
      </c>
      <c r="F1021" t="s">
        <v>4008</v>
      </c>
      <c r="G1021" t="str">
        <f t="shared" si="75"/>
        <v>Complete</v>
      </c>
      <c r="H1021" t="str">
        <f t="shared" si="76"/>
        <v>Valid</v>
      </c>
      <c r="I1021" t="str">
        <f t="shared" si="77"/>
        <v>High(4-5)</v>
      </c>
      <c r="J1021" t="str">
        <f t="shared" si="78"/>
        <v>AFBCFLVP7TMU2YQ4YMSA3DE64QRQ</v>
      </c>
      <c r="K1021" t="str">
        <f>IF(COUNTIF(Data_cleaning!$A:$A, A1021)&gt;10, "Power User", IF(COUNTIF(Data_cleaning!$A:$A, A1021)&gt;5, "Regular User", IF(COUNTIF(Data_cleaning!$A:$A, A1021)&gt;1, "Casual User", "One-Time User")))</f>
        <v>One-Time User</v>
      </c>
      <c r="L1021">
        <f>YEAR(Table4[[#This Row],[date/timestamp]])</f>
        <v>2025</v>
      </c>
      <c r="M1021">
        <f>MONTH(Table4[[#This Row],[date/timestamp]])</f>
        <v>8</v>
      </c>
      <c r="N1021" t="str">
        <f>TEXT(Table4[[#This Row],[date/timestamp]], "MMMM")</f>
        <v>August</v>
      </c>
      <c r="O1021" t="str">
        <f t="shared" si="79"/>
        <v>Q3</v>
      </c>
    </row>
    <row r="1022" spans="1:15" x14ac:dyDescent="0.35">
      <c r="A1022" t="s">
        <v>4011</v>
      </c>
      <c r="B1022" s="3" t="s">
        <v>6726</v>
      </c>
      <c r="C1022" s="3">
        <v>4</v>
      </c>
      <c r="D1022" s="8">
        <v>45882.738854166666</v>
      </c>
      <c r="E1022" s="4" t="s">
        <v>1072</v>
      </c>
      <c r="F1022" t="s">
        <v>818</v>
      </c>
      <c r="G1022" t="str">
        <f t="shared" si="75"/>
        <v>Complete</v>
      </c>
      <c r="H1022" t="str">
        <f t="shared" si="76"/>
        <v>Valid</v>
      </c>
      <c r="I1022" t="str">
        <f t="shared" si="77"/>
        <v>High(4-5)</v>
      </c>
      <c r="J1022" t="str">
        <f t="shared" si="78"/>
        <v>AGEN2LS7F4TO2MTYEFNHODGETCKQ</v>
      </c>
      <c r="K1022" t="str">
        <f>IF(COUNTIF(Data_cleaning!$A:$A, A1022)&gt;10, "Power User", IF(COUNTIF(Data_cleaning!$A:$A, A1022)&gt;5, "Regular User", IF(COUNTIF(Data_cleaning!$A:$A, A1022)&gt;1, "Casual User", "One-Time User")))</f>
        <v>One-Time User</v>
      </c>
      <c r="L1022">
        <f>YEAR(Table4[[#This Row],[date/timestamp]])</f>
        <v>2025</v>
      </c>
      <c r="M1022">
        <f>MONTH(Table4[[#This Row],[date/timestamp]])</f>
        <v>8</v>
      </c>
      <c r="N1022" t="str">
        <f>TEXT(Table4[[#This Row],[date/timestamp]], "MMMM")</f>
        <v>August</v>
      </c>
      <c r="O1022" t="str">
        <f t="shared" si="79"/>
        <v>Q3</v>
      </c>
    </row>
    <row r="1023" spans="1:15" x14ac:dyDescent="0.35">
      <c r="A1023" t="s">
        <v>4014</v>
      </c>
      <c r="B1023" s="5" t="s">
        <v>6727</v>
      </c>
      <c r="C1023" s="5">
        <v>4</v>
      </c>
      <c r="D1023" s="9">
        <v>45882.829861111109</v>
      </c>
      <c r="E1023" s="6" t="s">
        <v>1072</v>
      </c>
      <c r="F1023" t="s">
        <v>4015</v>
      </c>
      <c r="G1023" t="str">
        <f t="shared" si="75"/>
        <v>Complete</v>
      </c>
      <c r="H1023" t="str">
        <f t="shared" si="76"/>
        <v>Valid</v>
      </c>
      <c r="I1023" t="str">
        <f t="shared" si="77"/>
        <v>High(4-5)</v>
      </c>
      <c r="J1023" t="str">
        <f t="shared" si="78"/>
        <v>AETQ6FGY75OFRTVTVJD6QRHQU4DA</v>
      </c>
      <c r="K1023" t="str">
        <f>IF(COUNTIF(Data_cleaning!$A:$A, A1023)&gt;10, "Power User", IF(COUNTIF(Data_cleaning!$A:$A, A1023)&gt;5, "Regular User", IF(COUNTIF(Data_cleaning!$A:$A, A1023)&gt;1, "Casual User", "One-Time User")))</f>
        <v>One-Time User</v>
      </c>
      <c r="L1023">
        <f>YEAR(Table4[[#This Row],[date/timestamp]])</f>
        <v>2025</v>
      </c>
      <c r="M1023">
        <f>MONTH(Table4[[#This Row],[date/timestamp]])</f>
        <v>8</v>
      </c>
      <c r="N1023" t="str">
        <f>TEXT(Table4[[#This Row],[date/timestamp]], "MMMM")</f>
        <v>August</v>
      </c>
      <c r="O1023" t="str">
        <f t="shared" si="79"/>
        <v>Q3</v>
      </c>
    </row>
    <row r="1024" spans="1:15" x14ac:dyDescent="0.35">
      <c r="A1024" t="s">
        <v>4018</v>
      </c>
      <c r="B1024" s="3" t="s">
        <v>6728</v>
      </c>
      <c r="C1024" s="3">
        <v>4</v>
      </c>
      <c r="D1024" s="8">
        <v>45882.931307870371</v>
      </c>
      <c r="E1024" s="4" t="s">
        <v>1072</v>
      </c>
      <c r="F1024" t="s">
        <v>4019</v>
      </c>
      <c r="G1024" t="str">
        <f t="shared" si="75"/>
        <v>Complete</v>
      </c>
      <c r="H1024" t="str">
        <f t="shared" si="76"/>
        <v>Valid</v>
      </c>
      <c r="I1024" t="str">
        <f t="shared" si="77"/>
        <v>High(4-5)</v>
      </c>
      <c r="J1024" t="str">
        <f t="shared" si="78"/>
        <v>AEIJSGWZPSZWFMUTEUYKZX2PXYPA</v>
      </c>
      <c r="K1024" t="str">
        <f>IF(COUNTIF(Data_cleaning!$A:$A, A1024)&gt;10, "Power User", IF(COUNTIF(Data_cleaning!$A:$A, A1024)&gt;5, "Regular User", IF(COUNTIF(Data_cleaning!$A:$A, A1024)&gt;1, "Casual User", "One-Time User")))</f>
        <v>One-Time User</v>
      </c>
      <c r="L1024">
        <f>YEAR(Table4[[#This Row],[date/timestamp]])</f>
        <v>2025</v>
      </c>
      <c r="M1024">
        <f>MONTH(Table4[[#This Row],[date/timestamp]])</f>
        <v>8</v>
      </c>
      <c r="N1024" t="str">
        <f>TEXT(Table4[[#This Row],[date/timestamp]], "MMMM")</f>
        <v>August</v>
      </c>
      <c r="O1024" t="str">
        <f t="shared" si="79"/>
        <v>Q3</v>
      </c>
    </row>
    <row r="1025" spans="1:15" x14ac:dyDescent="0.35">
      <c r="A1025" t="s">
        <v>4022</v>
      </c>
      <c r="B1025" s="5" t="s">
        <v>6729</v>
      </c>
      <c r="C1025" s="5">
        <v>5</v>
      </c>
      <c r="D1025" s="9">
        <v>45883.084131944444</v>
      </c>
      <c r="E1025" s="6" t="s">
        <v>1072</v>
      </c>
      <c r="F1025" t="s">
        <v>4023</v>
      </c>
      <c r="G1025" t="str">
        <f t="shared" si="75"/>
        <v>Complete</v>
      </c>
      <c r="H1025" t="str">
        <f t="shared" si="76"/>
        <v>Valid</v>
      </c>
      <c r="I1025" t="str">
        <f t="shared" si="77"/>
        <v>High(4-5)</v>
      </c>
      <c r="J1025" t="str">
        <f t="shared" si="78"/>
        <v>AGOCIO2DIRMQHAHSWVHZP2ATTLCA</v>
      </c>
      <c r="K1025" t="str">
        <f>IF(COUNTIF(Data_cleaning!$A:$A, A1025)&gt;10, "Power User", IF(COUNTIF(Data_cleaning!$A:$A, A1025)&gt;5, "Regular User", IF(COUNTIF(Data_cleaning!$A:$A, A1025)&gt;1, "Casual User", "One-Time User")))</f>
        <v>One-Time User</v>
      </c>
      <c r="L1025">
        <f>YEAR(Table4[[#This Row],[date/timestamp]])</f>
        <v>2025</v>
      </c>
      <c r="M1025">
        <f>MONTH(Table4[[#This Row],[date/timestamp]])</f>
        <v>8</v>
      </c>
      <c r="N1025" t="str">
        <f>TEXT(Table4[[#This Row],[date/timestamp]], "MMMM")</f>
        <v>August</v>
      </c>
      <c r="O1025" t="str">
        <f t="shared" si="79"/>
        <v>Q3</v>
      </c>
    </row>
    <row r="1026" spans="1:15" x14ac:dyDescent="0.35">
      <c r="A1026" t="s">
        <v>4026</v>
      </c>
      <c r="B1026" s="3" t="s">
        <v>6730</v>
      </c>
      <c r="C1026" s="3">
        <v>5</v>
      </c>
      <c r="D1026" s="8">
        <v>45883.219895833332</v>
      </c>
      <c r="E1026" s="4" t="s">
        <v>1072</v>
      </c>
      <c r="F1026" t="s">
        <v>4027</v>
      </c>
      <c r="G1026" t="str">
        <f t="shared" ref="G1026:G1089" si="80">IF(AND(A1026&lt;&gt;"", B1026&lt;&gt;"", C1026&lt;&gt;"", D1026&lt;&gt;"", E1026&lt;&gt;"", F1026&lt;&gt;""), "Complete", "Incomplete")</f>
        <v>Complete</v>
      </c>
      <c r="H1026" t="str">
        <f t="shared" si="76"/>
        <v>Valid</v>
      </c>
      <c r="I1026" t="str">
        <f t="shared" si="77"/>
        <v>High(4-5)</v>
      </c>
      <c r="J1026" t="str">
        <f t="shared" si="78"/>
        <v>AF5WQ4FLPVSFDRPEVWUBKVKBQOWA</v>
      </c>
      <c r="K1026" t="str">
        <f>IF(COUNTIF(Data_cleaning!$A:$A, A1026)&gt;10, "Power User", IF(COUNTIF(Data_cleaning!$A:$A, A1026)&gt;5, "Regular User", IF(COUNTIF(Data_cleaning!$A:$A, A1026)&gt;1, "Casual User", "One-Time User")))</f>
        <v>One-Time User</v>
      </c>
      <c r="L1026">
        <f>YEAR(Table4[[#This Row],[date/timestamp]])</f>
        <v>2025</v>
      </c>
      <c r="M1026">
        <f>MONTH(Table4[[#This Row],[date/timestamp]])</f>
        <v>8</v>
      </c>
      <c r="N1026" t="str">
        <f>TEXT(Table4[[#This Row],[date/timestamp]], "MMMM")</f>
        <v>August</v>
      </c>
      <c r="O1026" t="str">
        <f t="shared" si="79"/>
        <v>Q3</v>
      </c>
    </row>
    <row r="1027" spans="1:15" x14ac:dyDescent="0.35">
      <c r="A1027" t="s">
        <v>4030</v>
      </c>
      <c r="B1027" s="5" t="s">
        <v>6731</v>
      </c>
      <c r="C1027" s="5">
        <v>5</v>
      </c>
      <c r="D1027" s="9">
        <v>45883.243738425925</v>
      </c>
      <c r="E1027" s="6" t="s">
        <v>1072</v>
      </c>
      <c r="F1027" t="s">
        <v>4031</v>
      </c>
      <c r="G1027" t="str">
        <f t="shared" si="80"/>
        <v>Complete</v>
      </c>
      <c r="H1027" t="str">
        <f t="shared" ref="H1027:H1090" si="81">IF(AND(C1027&gt;=1, C1027&lt;=5), "Valid", "Invalid")</f>
        <v>Valid</v>
      </c>
      <c r="I1027" t="str">
        <f t="shared" ref="I1027:I1090" si="82">IF(C1027&gt;=4, "High(4-5)", IF(C1027&gt;=3, "Medium(3)", "Low(1-2)"))</f>
        <v>High(4-5)</v>
      </c>
      <c r="J1027" t="str">
        <f t="shared" ref="J1027:J1090" si="83">TRIM(UPPER(A1027))</f>
        <v>AFBBALOVIYNUK4P3777VX5IYJISA</v>
      </c>
      <c r="K1027" t="str">
        <f>IF(COUNTIF(Data_cleaning!$A:$A, A1027)&gt;10, "Power User", IF(COUNTIF(Data_cleaning!$A:$A, A1027)&gt;5, "Regular User", IF(COUNTIF(Data_cleaning!$A:$A, A1027)&gt;1, "Casual User", "One-Time User")))</f>
        <v>One-Time User</v>
      </c>
      <c r="L1027">
        <f>YEAR(Table4[[#This Row],[date/timestamp]])</f>
        <v>2025</v>
      </c>
      <c r="M1027">
        <f>MONTH(Table4[[#This Row],[date/timestamp]])</f>
        <v>8</v>
      </c>
      <c r="N1027" t="str">
        <f>TEXT(Table4[[#This Row],[date/timestamp]], "MMMM")</f>
        <v>August</v>
      </c>
      <c r="O1027" t="str">
        <f t="shared" ref="O1027:O1090" si="84">"Q"&amp;INT((MONTH(D1027)-1)/3)+1</f>
        <v>Q3</v>
      </c>
    </row>
    <row r="1028" spans="1:15" x14ac:dyDescent="0.35">
      <c r="A1028" t="s">
        <v>4034</v>
      </c>
      <c r="B1028" s="3" t="s">
        <v>6732</v>
      </c>
      <c r="C1028" s="3">
        <v>5</v>
      </c>
      <c r="D1028" s="8">
        <v>45883.478680555556</v>
      </c>
      <c r="E1028" s="4" t="s">
        <v>1072</v>
      </c>
      <c r="F1028" t="s">
        <v>4035</v>
      </c>
      <c r="G1028" t="str">
        <f t="shared" si="80"/>
        <v>Complete</v>
      </c>
      <c r="H1028" t="str">
        <f t="shared" si="81"/>
        <v>Valid</v>
      </c>
      <c r="I1028" t="str">
        <f t="shared" si="82"/>
        <v>High(4-5)</v>
      </c>
      <c r="J1028" t="str">
        <f t="shared" si="83"/>
        <v>AEJSCZVFTOMWZB2YGNDRFQ2FOCBQ</v>
      </c>
      <c r="K1028" t="str">
        <f>IF(COUNTIF(Data_cleaning!$A:$A, A1028)&gt;10, "Power User", IF(COUNTIF(Data_cleaning!$A:$A, A1028)&gt;5, "Regular User", IF(COUNTIF(Data_cleaning!$A:$A, A1028)&gt;1, "Casual User", "One-Time User")))</f>
        <v>One-Time User</v>
      </c>
      <c r="L1028">
        <f>YEAR(Table4[[#This Row],[date/timestamp]])</f>
        <v>2025</v>
      </c>
      <c r="M1028">
        <f>MONTH(Table4[[#This Row],[date/timestamp]])</f>
        <v>8</v>
      </c>
      <c r="N1028" t="str">
        <f>TEXT(Table4[[#This Row],[date/timestamp]], "MMMM")</f>
        <v>August</v>
      </c>
      <c r="O1028" t="str">
        <f t="shared" si="84"/>
        <v>Q3</v>
      </c>
    </row>
    <row r="1029" spans="1:15" x14ac:dyDescent="0.35">
      <c r="A1029" t="s">
        <v>4038</v>
      </c>
      <c r="B1029" s="5" t="s">
        <v>6733</v>
      </c>
      <c r="C1029" s="5">
        <v>5</v>
      </c>
      <c r="D1029" s="9">
        <v>45883.853784722225</v>
      </c>
      <c r="E1029" s="6" t="s">
        <v>1072</v>
      </c>
      <c r="F1029" t="s">
        <v>4039</v>
      </c>
      <c r="G1029" t="str">
        <f t="shared" si="80"/>
        <v>Complete</v>
      </c>
      <c r="H1029" t="str">
        <f t="shared" si="81"/>
        <v>Valid</v>
      </c>
      <c r="I1029" t="str">
        <f t="shared" si="82"/>
        <v>High(4-5)</v>
      </c>
      <c r="J1029" t="str">
        <f t="shared" si="83"/>
        <v>AGKFJA73UNA44RW4JUTUZRMYAIIQ</v>
      </c>
      <c r="K1029" t="str">
        <f>IF(COUNTIF(Data_cleaning!$A:$A, A1029)&gt;10, "Power User", IF(COUNTIF(Data_cleaning!$A:$A, A1029)&gt;5, "Regular User", IF(COUNTIF(Data_cleaning!$A:$A, A1029)&gt;1, "Casual User", "One-Time User")))</f>
        <v>One-Time User</v>
      </c>
      <c r="L1029">
        <f>YEAR(Table4[[#This Row],[date/timestamp]])</f>
        <v>2025</v>
      </c>
      <c r="M1029">
        <f>MONTH(Table4[[#This Row],[date/timestamp]])</f>
        <v>8</v>
      </c>
      <c r="N1029" t="str">
        <f>TEXT(Table4[[#This Row],[date/timestamp]], "MMMM")</f>
        <v>August</v>
      </c>
      <c r="O1029" t="str">
        <f t="shared" si="84"/>
        <v>Q3</v>
      </c>
    </row>
    <row r="1030" spans="1:15" x14ac:dyDescent="0.35">
      <c r="A1030" t="s">
        <v>4042</v>
      </c>
      <c r="B1030" s="3" t="s">
        <v>6734</v>
      </c>
      <c r="C1030" s="3">
        <v>5</v>
      </c>
      <c r="D1030" s="8">
        <v>45884.224270833336</v>
      </c>
      <c r="E1030" s="4" t="s">
        <v>1072</v>
      </c>
      <c r="F1030" t="s">
        <v>4043</v>
      </c>
      <c r="G1030" t="str">
        <f t="shared" si="80"/>
        <v>Complete</v>
      </c>
      <c r="H1030" t="str">
        <f t="shared" si="81"/>
        <v>Valid</v>
      </c>
      <c r="I1030" t="str">
        <f t="shared" si="82"/>
        <v>High(4-5)</v>
      </c>
      <c r="J1030" t="str">
        <f t="shared" si="83"/>
        <v>AH4SBESOJS3KMLNXD62AOX24MSUA</v>
      </c>
      <c r="K1030" t="str">
        <f>IF(COUNTIF(Data_cleaning!$A:$A, A1030)&gt;10, "Power User", IF(COUNTIF(Data_cleaning!$A:$A, A1030)&gt;5, "Regular User", IF(COUNTIF(Data_cleaning!$A:$A, A1030)&gt;1, "Casual User", "One-Time User")))</f>
        <v>One-Time User</v>
      </c>
      <c r="L1030">
        <f>YEAR(Table4[[#This Row],[date/timestamp]])</f>
        <v>2025</v>
      </c>
      <c r="M1030">
        <f>MONTH(Table4[[#This Row],[date/timestamp]])</f>
        <v>8</v>
      </c>
      <c r="N1030" t="str">
        <f>TEXT(Table4[[#This Row],[date/timestamp]], "MMMM")</f>
        <v>August</v>
      </c>
      <c r="O1030" t="str">
        <f t="shared" si="84"/>
        <v>Q3</v>
      </c>
    </row>
    <row r="1031" spans="1:15" x14ac:dyDescent="0.35">
      <c r="A1031" t="s">
        <v>4046</v>
      </c>
      <c r="B1031" s="5" t="s">
        <v>6735</v>
      </c>
      <c r="C1031" s="5">
        <v>5</v>
      </c>
      <c r="D1031" s="9">
        <v>45884.475763888891</v>
      </c>
      <c r="E1031" s="6" t="s">
        <v>1072</v>
      </c>
      <c r="F1031" t="s">
        <v>4047</v>
      </c>
      <c r="G1031" t="str">
        <f t="shared" si="80"/>
        <v>Complete</v>
      </c>
      <c r="H1031" t="str">
        <f t="shared" si="81"/>
        <v>Valid</v>
      </c>
      <c r="I1031" t="str">
        <f t="shared" si="82"/>
        <v>High(4-5)</v>
      </c>
      <c r="J1031" t="str">
        <f t="shared" si="83"/>
        <v>AG35G5SHT2FTWTKAAO4QSBK6U3DQ</v>
      </c>
      <c r="K1031" t="str">
        <f>IF(COUNTIF(Data_cleaning!$A:$A, A1031)&gt;10, "Power User", IF(COUNTIF(Data_cleaning!$A:$A, A1031)&gt;5, "Regular User", IF(COUNTIF(Data_cleaning!$A:$A, A1031)&gt;1, "Casual User", "One-Time User")))</f>
        <v>One-Time User</v>
      </c>
      <c r="L1031">
        <f>YEAR(Table4[[#This Row],[date/timestamp]])</f>
        <v>2025</v>
      </c>
      <c r="M1031">
        <f>MONTH(Table4[[#This Row],[date/timestamp]])</f>
        <v>8</v>
      </c>
      <c r="N1031" t="str">
        <f>TEXT(Table4[[#This Row],[date/timestamp]], "MMMM")</f>
        <v>August</v>
      </c>
      <c r="O1031" t="str">
        <f t="shared" si="84"/>
        <v>Q3</v>
      </c>
    </row>
    <row r="1032" spans="1:15" x14ac:dyDescent="0.35">
      <c r="A1032" t="s">
        <v>4050</v>
      </c>
      <c r="B1032" s="3" t="s">
        <v>6736</v>
      </c>
      <c r="C1032" s="3">
        <v>5</v>
      </c>
      <c r="D1032" s="8">
        <v>45884.621701388889</v>
      </c>
      <c r="E1032" s="4" t="s">
        <v>1072</v>
      </c>
      <c r="F1032" t="s">
        <v>2083</v>
      </c>
      <c r="G1032" t="str">
        <f t="shared" si="80"/>
        <v>Complete</v>
      </c>
      <c r="H1032" t="str">
        <f t="shared" si="81"/>
        <v>Valid</v>
      </c>
      <c r="I1032" t="str">
        <f t="shared" si="82"/>
        <v>High(4-5)</v>
      </c>
      <c r="J1032" t="str">
        <f t="shared" si="83"/>
        <v>AHK7WAVH4GNXA4KUGOTRNJSJ7CIQ</v>
      </c>
      <c r="K1032" t="str">
        <f>IF(COUNTIF(Data_cleaning!$A:$A, A1032)&gt;10, "Power User", IF(COUNTIF(Data_cleaning!$A:$A, A1032)&gt;5, "Regular User", IF(COUNTIF(Data_cleaning!$A:$A, A1032)&gt;1, "Casual User", "One-Time User")))</f>
        <v>One-Time User</v>
      </c>
      <c r="L1032">
        <f>YEAR(Table4[[#This Row],[date/timestamp]])</f>
        <v>2025</v>
      </c>
      <c r="M1032">
        <f>MONTH(Table4[[#This Row],[date/timestamp]])</f>
        <v>8</v>
      </c>
      <c r="N1032" t="str">
        <f>TEXT(Table4[[#This Row],[date/timestamp]], "MMMM")</f>
        <v>August</v>
      </c>
      <c r="O1032" t="str">
        <f t="shared" si="84"/>
        <v>Q3</v>
      </c>
    </row>
    <row r="1033" spans="1:15" x14ac:dyDescent="0.35">
      <c r="A1033" t="s">
        <v>4053</v>
      </c>
      <c r="B1033" s="5" t="s">
        <v>6737</v>
      </c>
      <c r="C1033" s="5">
        <v>5</v>
      </c>
      <c r="D1033" s="9">
        <v>45884.675833333335</v>
      </c>
      <c r="E1033" s="6" t="s">
        <v>1072</v>
      </c>
      <c r="F1033" t="s">
        <v>4054</v>
      </c>
      <c r="G1033" t="str">
        <f t="shared" si="80"/>
        <v>Complete</v>
      </c>
      <c r="H1033" t="str">
        <f t="shared" si="81"/>
        <v>Valid</v>
      </c>
      <c r="I1033" t="str">
        <f t="shared" si="82"/>
        <v>High(4-5)</v>
      </c>
      <c r="J1033" t="str">
        <f t="shared" si="83"/>
        <v>AFCZFSCEV6GTRU2CGRI4YY7EE6AQ</v>
      </c>
      <c r="K1033" t="str">
        <f>IF(COUNTIF(Data_cleaning!$A:$A, A1033)&gt;10, "Power User", IF(COUNTIF(Data_cleaning!$A:$A, A1033)&gt;5, "Regular User", IF(COUNTIF(Data_cleaning!$A:$A, A1033)&gt;1, "Casual User", "One-Time User")))</f>
        <v>One-Time User</v>
      </c>
      <c r="L1033">
        <f>YEAR(Table4[[#This Row],[date/timestamp]])</f>
        <v>2025</v>
      </c>
      <c r="M1033">
        <f>MONTH(Table4[[#This Row],[date/timestamp]])</f>
        <v>8</v>
      </c>
      <c r="N1033" t="str">
        <f>TEXT(Table4[[#This Row],[date/timestamp]], "MMMM")</f>
        <v>August</v>
      </c>
      <c r="O1033" t="str">
        <f t="shared" si="84"/>
        <v>Q3</v>
      </c>
    </row>
    <row r="1034" spans="1:15" x14ac:dyDescent="0.35">
      <c r="A1034" t="s">
        <v>4056</v>
      </c>
      <c r="B1034" s="3" t="s">
        <v>6738</v>
      </c>
      <c r="C1034" s="3">
        <v>5</v>
      </c>
      <c r="D1034" s="8">
        <v>45884.833935185183</v>
      </c>
      <c r="E1034" s="4" t="s">
        <v>1072</v>
      </c>
      <c r="F1034" t="s">
        <v>4057</v>
      </c>
      <c r="G1034" t="str">
        <f t="shared" si="80"/>
        <v>Complete</v>
      </c>
      <c r="H1034" t="str">
        <f t="shared" si="81"/>
        <v>Valid</v>
      </c>
      <c r="I1034" t="str">
        <f t="shared" si="82"/>
        <v>High(4-5)</v>
      </c>
      <c r="J1034" t="str">
        <f t="shared" si="83"/>
        <v>AG3EEAF3BDGFIWF4Q6PZB4SBXBAQ</v>
      </c>
      <c r="K1034" t="str">
        <f>IF(COUNTIF(Data_cleaning!$A:$A, A1034)&gt;10, "Power User", IF(COUNTIF(Data_cleaning!$A:$A, A1034)&gt;5, "Regular User", IF(COUNTIF(Data_cleaning!$A:$A, A1034)&gt;1, "Casual User", "One-Time User")))</f>
        <v>One-Time User</v>
      </c>
      <c r="L1034">
        <f>YEAR(Table4[[#This Row],[date/timestamp]])</f>
        <v>2025</v>
      </c>
      <c r="M1034">
        <f>MONTH(Table4[[#This Row],[date/timestamp]])</f>
        <v>8</v>
      </c>
      <c r="N1034" t="str">
        <f>TEXT(Table4[[#This Row],[date/timestamp]], "MMMM")</f>
        <v>August</v>
      </c>
      <c r="O1034" t="str">
        <f t="shared" si="84"/>
        <v>Q3</v>
      </c>
    </row>
    <row r="1035" spans="1:15" x14ac:dyDescent="0.35">
      <c r="A1035" t="s">
        <v>4060</v>
      </c>
      <c r="B1035" s="5" t="s">
        <v>6739</v>
      </c>
      <c r="C1035" s="5">
        <v>5</v>
      </c>
      <c r="D1035" s="9">
        <v>45884.872071759259</v>
      </c>
      <c r="E1035" s="6" t="s">
        <v>877</v>
      </c>
      <c r="F1035" t="s">
        <v>4061</v>
      </c>
      <c r="G1035" t="str">
        <f t="shared" si="80"/>
        <v>Complete</v>
      </c>
      <c r="H1035" t="str">
        <f t="shared" si="81"/>
        <v>Valid</v>
      </c>
      <c r="I1035" t="str">
        <f t="shared" si="82"/>
        <v>High(4-5)</v>
      </c>
      <c r="J1035" t="str">
        <f t="shared" si="83"/>
        <v>AEUCP7JM32USGMTFVFS7YUCVBH3Q</v>
      </c>
      <c r="K1035" t="str">
        <f>IF(COUNTIF(Data_cleaning!$A:$A, A1035)&gt;10, "Power User", IF(COUNTIF(Data_cleaning!$A:$A, A1035)&gt;5, "Regular User", IF(COUNTIF(Data_cleaning!$A:$A, A1035)&gt;1, "Casual User", "One-Time User")))</f>
        <v>One-Time User</v>
      </c>
      <c r="L1035">
        <f>YEAR(Table4[[#This Row],[date/timestamp]])</f>
        <v>2025</v>
      </c>
      <c r="M1035">
        <f>MONTH(Table4[[#This Row],[date/timestamp]])</f>
        <v>8</v>
      </c>
      <c r="N1035" t="str">
        <f>TEXT(Table4[[#This Row],[date/timestamp]], "MMMM")</f>
        <v>August</v>
      </c>
      <c r="O1035" t="str">
        <f t="shared" si="84"/>
        <v>Q3</v>
      </c>
    </row>
    <row r="1036" spans="1:15" x14ac:dyDescent="0.35">
      <c r="A1036" t="s">
        <v>4064</v>
      </c>
      <c r="B1036" s="3" t="s">
        <v>6740</v>
      </c>
      <c r="C1036" s="3">
        <v>5</v>
      </c>
      <c r="D1036" s="8">
        <v>45885.030671296299</v>
      </c>
      <c r="E1036" s="4" t="s">
        <v>877</v>
      </c>
      <c r="F1036" t="s">
        <v>4065</v>
      </c>
      <c r="G1036" t="str">
        <f t="shared" si="80"/>
        <v>Complete</v>
      </c>
      <c r="H1036" t="str">
        <f t="shared" si="81"/>
        <v>Valid</v>
      </c>
      <c r="I1036" t="str">
        <f t="shared" si="82"/>
        <v>High(4-5)</v>
      </c>
      <c r="J1036" t="str">
        <f t="shared" si="83"/>
        <v>AHK2WGLW2YJV2USLJYV6CINFXR6Q</v>
      </c>
      <c r="K1036" t="str">
        <f>IF(COUNTIF(Data_cleaning!$A:$A, A1036)&gt;10, "Power User", IF(COUNTIF(Data_cleaning!$A:$A, A1036)&gt;5, "Regular User", IF(COUNTIF(Data_cleaning!$A:$A, A1036)&gt;1, "Casual User", "One-Time User")))</f>
        <v>One-Time User</v>
      </c>
      <c r="L1036">
        <f>YEAR(Table4[[#This Row],[date/timestamp]])</f>
        <v>2025</v>
      </c>
      <c r="M1036">
        <f>MONTH(Table4[[#This Row],[date/timestamp]])</f>
        <v>8</v>
      </c>
      <c r="N1036" t="str">
        <f>TEXT(Table4[[#This Row],[date/timestamp]], "MMMM")</f>
        <v>August</v>
      </c>
      <c r="O1036" t="str">
        <f t="shared" si="84"/>
        <v>Q3</v>
      </c>
    </row>
    <row r="1037" spans="1:15" x14ac:dyDescent="0.35">
      <c r="A1037" t="s">
        <v>4068</v>
      </c>
      <c r="B1037" s="5" t="s">
        <v>6741</v>
      </c>
      <c r="C1037" s="5">
        <v>4</v>
      </c>
      <c r="D1037" s="9">
        <v>45885.319479166668</v>
      </c>
      <c r="E1037" s="6" t="s">
        <v>877</v>
      </c>
      <c r="F1037" t="s">
        <v>4069</v>
      </c>
      <c r="G1037" t="str">
        <f t="shared" si="80"/>
        <v>Complete</v>
      </c>
      <c r="H1037" t="str">
        <f t="shared" si="81"/>
        <v>Valid</v>
      </c>
      <c r="I1037" t="str">
        <f t="shared" si="82"/>
        <v>High(4-5)</v>
      </c>
      <c r="J1037" t="str">
        <f t="shared" si="83"/>
        <v>AHXA6SBAZIKMBCHY5RMGTCPGIEOQ</v>
      </c>
      <c r="K1037" t="str">
        <f>IF(COUNTIF(Data_cleaning!$A:$A, A1037)&gt;10, "Power User", IF(COUNTIF(Data_cleaning!$A:$A, A1037)&gt;5, "Regular User", IF(COUNTIF(Data_cleaning!$A:$A, A1037)&gt;1, "Casual User", "One-Time User")))</f>
        <v>One-Time User</v>
      </c>
      <c r="L1037">
        <f>YEAR(Table4[[#This Row],[date/timestamp]])</f>
        <v>2025</v>
      </c>
      <c r="M1037">
        <f>MONTH(Table4[[#This Row],[date/timestamp]])</f>
        <v>8</v>
      </c>
      <c r="N1037" t="str">
        <f>TEXT(Table4[[#This Row],[date/timestamp]], "MMMM")</f>
        <v>August</v>
      </c>
      <c r="O1037" t="str">
        <f t="shared" si="84"/>
        <v>Q3</v>
      </c>
    </row>
    <row r="1038" spans="1:15" x14ac:dyDescent="0.35">
      <c r="A1038" t="s">
        <v>4072</v>
      </c>
      <c r="B1038" s="3" t="s">
        <v>6742</v>
      </c>
      <c r="C1038" s="3">
        <v>5</v>
      </c>
      <c r="D1038" s="8">
        <v>45885.943993055553</v>
      </c>
      <c r="E1038" s="4" t="s">
        <v>877</v>
      </c>
      <c r="F1038" t="s">
        <v>4073</v>
      </c>
      <c r="G1038" t="str">
        <f t="shared" si="80"/>
        <v>Complete</v>
      </c>
      <c r="H1038" t="str">
        <f t="shared" si="81"/>
        <v>Valid</v>
      </c>
      <c r="I1038" t="str">
        <f t="shared" si="82"/>
        <v>High(4-5)</v>
      </c>
      <c r="J1038" t="str">
        <f t="shared" si="83"/>
        <v>AFD7E4ETG24KKWCW2SB5PCFJYJAQ</v>
      </c>
      <c r="K1038" t="str">
        <f>IF(COUNTIF(Data_cleaning!$A:$A, A1038)&gt;10, "Power User", IF(COUNTIF(Data_cleaning!$A:$A, A1038)&gt;5, "Regular User", IF(COUNTIF(Data_cleaning!$A:$A, A1038)&gt;1, "Casual User", "One-Time User")))</f>
        <v>One-Time User</v>
      </c>
      <c r="L1038">
        <f>YEAR(Table4[[#This Row],[date/timestamp]])</f>
        <v>2025</v>
      </c>
      <c r="M1038">
        <f>MONTH(Table4[[#This Row],[date/timestamp]])</f>
        <v>8</v>
      </c>
      <c r="N1038" t="str">
        <f>TEXT(Table4[[#This Row],[date/timestamp]], "MMMM")</f>
        <v>August</v>
      </c>
      <c r="O1038" t="str">
        <f t="shared" si="84"/>
        <v>Q3</v>
      </c>
    </row>
    <row r="1039" spans="1:15" x14ac:dyDescent="0.35">
      <c r="A1039" t="s">
        <v>4076</v>
      </c>
      <c r="B1039" s="5" t="s">
        <v>6743</v>
      </c>
      <c r="C1039" s="5">
        <v>5</v>
      </c>
      <c r="D1039" s="9">
        <v>45886.015925925924</v>
      </c>
      <c r="E1039" s="6" t="s">
        <v>877</v>
      </c>
      <c r="F1039" t="s">
        <v>4077</v>
      </c>
      <c r="G1039" t="str">
        <f t="shared" si="80"/>
        <v>Complete</v>
      </c>
      <c r="H1039" t="str">
        <f t="shared" si="81"/>
        <v>Valid</v>
      </c>
      <c r="I1039" t="str">
        <f t="shared" si="82"/>
        <v>High(4-5)</v>
      </c>
      <c r="J1039" t="str">
        <f t="shared" si="83"/>
        <v>AEOVVFJZYKC6ZGF5IEICKDYAMCUA</v>
      </c>
      <c r="K1039" t="str">
        <f>IF(COUNTIF(Data_cleaning!$A:$A, A1039)&gt;10, "Power User", IF(COUNTIF(Data_cleaning!$A:$A, A1039)&gt;5, "Regular User", IF(COUNTIF(Data_cleaning!$A:$A, A1039)&gt;1, "Casual User", "One-Time User")))</f>
        <v>One-Time User</v>
      </c>
      <c r="L1039">
        <f>YEAR(Table4[[#This Row],[date/timestamp]])</f>
        <v>2025</v>
      </c>
      <c r="M1039">
        <f>MONTH(Table4[[#This Row],[date/timestamp]])</f>
        <v>8</v>
      </c>
      <c r="N1039" t="str">
        <f>TEXT(Table4[[#This Row],[date/timestamp]], "MMMM")</f>
        <v>August</v>
      </c>
      <c r="O1039" t="str">
        <f t="shared" si="84"/>
        <v>Q3</v>
      </c>
    </row>
    <row r="1040" spans="1:15" x14ac:dyDescent="0.35">
      <c r="A1040" t="s">
        <v>4080</v>
      </c>
      <c r="B1040" s="3" t="s">
        <v>6744</v>
      </c>
      <c r="C1040" s="3">
        <v>5</v>
      </c>
      <c r="D1040" s="8">
        <v>45886.190208333333</v>
      </c>
      <c r="E1040" s="4" t="s">
        <v>877</v>
      </c>
      <c r="F1040" t="s">
        <v>4081</v>
      </c>
      <c r="G1040" t="str">
        <f t="shared" si="80"/>
        <v>Complete</v>
      </c>
      <c r="H1040" t="str">
        <f t="shared" si="81"/>
        <v>Valid</v>
      </c>
      <c r="I1040" t="str">
        <f t="shared" si="82"/>
        <v>High(4-5)</v>
      </c>
      <c r="J1040" t="str">
        <f t="shared" si="83"/>
        <v>AGFTUJ45WWZQC3GZJP4QEY5TYJHQ</v>
      </c>
      <c r="K1040" t="str">
        <f>IF(COUNTIF(Data_cleaning!$A:$A, A1040)&gt;10, "Power User", IF(COUNTIF(Data_cleaning!$A:$A, A1040)&gt;5, "Regular User", IF(COUNTIF(Data_cleaning!$A:$A, A1040)&gt;1, "Casual User", "One-Time User")))</f>
        <v>One-Time User</v>
      </c>
      <c r="L1040">
        <f>YEAR(Table4[[#This Row],[date/timestamp]])</f>
        <v>2025</v>
      </c>
      <c r="M1040">
        <f>MONTH(Table4[[#This Row],[date/timestamp]])</f>
        <v>8</v>
      </c>
      <c r="N1040" t="str">
        <f>TEXT(Table4[[#This Row],[date/timestamp]], "MMMM")</f>
        <v>August</v>
      </c>
      <c r="O1040" t="str">
        <f t="shared" si="84"/>
        <v>Q3</v>
      </c>
    </row>
    <row r="1041" spans="1:15" x14ac:dyDescent="0.35">
      <c r="A1041" t="s">
        <v>4084</v>
      </c>
      <c r="B1041" s="5" t="s">
        <v>6745</v>
      </c>
      <c r="C1041" s="5">
        <v>4</v>
      </c>
      <c r="D1041" s="9">
        <v>45886.476435185185</v>
      </c>
      <c r="E1041" s="6" t="s">
        <v>877</v>
      </c>
      <c r="F1041" t="s">
        <v>4085</v>
      </c>
      <c r="G1041" t="str">
        <f t="shared" si="80"/>
        <v>Complete</v>
      </c>
      <c r="H1041" t="str">
        <f t="shared" si="81"/>
        <v>Valid</v>
      </c>
      <c r="I1041" t="str">
        <f t="shared" si="82"/>
        <v>High(4-5)</v>
      </c>
      <c r="J1041" t="str">
        <f t="shared" si="83"/>
        <v>AGQT2IMVKFVEIOXXZRH7DFNPCNQA</v>
      </c>
      <c r="K1041" t="str">
        <f>IF(COUNTIF(Data_cleaning!$A:$A, A1041)&gt;10, "Power User", IF(COUNTIF(Data_cleaning!$A:$A, A1041)&gt;5, "Regular User", IF(COUNTIF(Data_cleaning!$A:$A, A1041)&gt;1, "Casual User", "One-Time User")))</f>
        <v>One-Time User</v>
      </c>
      <c r="L1041">
        <f>YEAR(Table4[[#This Row],[date/timestamp]])</f>
        <v>2025</v>
      </c>
      <c r="M1041">
        <f>MONTH(Table4[[#This Row],[date/timestamp]])</f>
        <v>8</v>
      </c>
      <c r="N1041" t="str">
        <f>TEXT(Table4[[#This Row],[date/timestamp]], "MMMM")</f>
        <v>August</v>
      </c>
      <c r="O1041" t="str">
        <f t="shared" si="84"/>
        <v>Q3</v>
      </c>
    </row>
    <row r="1042" spans="1:15" x14ac:dyDescent="0.35">
      <c r="A1042" t="s">
        <v>4088</v>
      </c>
      <c r="B1042" s="3" t="s">
        <v>6746</v>
      </c>
      <c r="C1042" s="3">
        <v>5</v>
      </c>
      <c r="D1042" s="8">
        <v>45886.527465277781</v>
      </c>
      <c r="E1042" s="4" t="s">
        <v>877</v>
      </c>
      <c r="F1042" t="s">
        <v>4089</v>
      </c>
      <c r="G1042" t="str">
        <f t="shared" si="80"/>
        <v>Complete</v>
      </c>
      <c r="H1042" t="str">
        <f t="shared" si="81"/>
        <v>Valid</v>
      </c>
      <c r="I1042" t="str">
        <f t="shared" si="82"/>
        <v>High(4-5)</v>
      </c>
      <c r="J1042" t="str">
        <f t="shared" si="83"/>
        <v>AEWQSII5T6D55JS3PQCHGWUJ5XSQ</v>
      </c>
      <c r="K1042" t="str">
        <f>IF(COUNTIF(Data_cleaning!$A:$A, A1042)&gt;10, "Power User", IF(COUNTIF(Data_cleaning!$A:$A, A1042)&gt;5, "Regular User", IF(COUNTIF(Data_cleaning!$A:$A, A1042)&gt;1, "Casual User", "One-Time User")))</f>
        <v>One-Time User</v>
      </c>
      <c r="L1042">
        <f>YEAR(Table4[[#This Row],[date/timestamp]])</f>
        <v>2025</v>
      </c>
      <c r="M1042">
        <f>MONTH(Table4[[#This Row],[date/timestamp]])</f>
        <v>8</v>
      </c>
      <c r="N1042" t="str">
        <f>TEXT(Table4[[#This Row],[date/timestamp]], "MMMM")</f>
        <v>August</v>
      </c>
      <c r="O1042" t="str">
        <f t="shared" si="84"/>
        <v>Q3</v>
      </c>
    </row>
    <row r="1043" spans="1:15" x14ac:dyDescent="0.35">
      <c r="A1043" t="s">
        <v>4092</v>
      </c>
      <c r="B1043" s="5" t="s">
        <v>6747</v>
      </c>
      <c r="C1043" s="5">
        <v>4</v>
      </c>
      <c r="D1043" s="9">
        <v>45886.560486111113</v>
      </c>
      <c r="E1043" s="6" t="s">
        <v>877</v>
      </c>
      <c r="F1043" t="s">
        <v>4093</v>
      </c>
      <c r="G1043" t="str">
        <f t="shared" si="80"/>
        <v>Complete</v>
      </c>
      <c r="H1043" t="str">
        <f t="shared" si="81"/>
        <v>Valid</v>
      </c>
      <c r="I1043" t="str">
        <f t="shared" si="82"/>
        <v>High(4-5)</v>
      </c>
      <c r="J1043" t="str">
        <f t="shared" si="83"/>
        <v>AEYKJ7VN2ZLPAQJQLSGBNSUHAXHQ</v>
      </c>
      <c r="K1043" t="str">
        <f>IF(COUNTIF(Data_cleaning!$A:$A, A1043)&gt;10, "Power User", IF(COUNTIF(Data_cleaning!$A:$A, A1043)&gt;5, "Regular User", IF(COUNTIF(Data_cleaning!$A:$A, A1043)&gt;1, "Casual User", "One-Time User")))</f>
        <v>One-Time User</v>
      </c>
      <c r="L1043">
        <f>YEAR(Table4[[#This Row],[date/timestamp]])</f>
        <v>2025</v>
      </c>
      <c r="M1043">
        <f>MONTH(Table4[[#This Row],[date/timestamp]])</f>
        <v>8</v>
      </c>
      <c r="N1043" t="str">
        <f>TEXT(Table4[[#This Row],[date/timestamp]], "MMMM")</f>
        <v>August</v>
      </c>
      <c r="O1043" t="str">
        <f t="shared" si="84"/>
        <v>Q3</v>
      </c>
    </row>
    <row r="1044" spans="1:15" x14ac:dyDescent="0.35">
      <c r="A1044" t="s">
        <v>4096</v>
      </c>
      <c r="B1044" s="3" t="s">
        <v>6748</v>
      </c>
      <c r="C1044" s="3">
        <v>4</v>
      </c>
      <c r="D1044" s="8">
        <v>45886.848090277781</v>
      </c>
      <c r="E1044" s="4" t="s">
        <v>877</v>
      </c>
      <c r="F1044" t="s">
        <v>4097</v>
      </c>
      <c r="G1044" t="str">
        <f t="shared" si="80"/>
        <v>Complete</v>
      </c>
      <c r="H1044" t="str">
        <f t="shared" si="81"/>
        <v>Valid</v>
      </c>
      <c r="I1044" t="str">
        <f t="shared" si="82"/>
        <v>High(4-5)</v>
      </c>
      <c r="J1044" t="str">
        <f t="shared" si="83"/>
        <v>AFI6ETKX7ZA6T4ZQTPJY5S75BFBA</v>
      </c>
      <c r="K1044" t="str">
        <f>IF(COUNTIF(Data_cleaning!$A:$A, A1044)&gt;10, "Power User", IF(COUNTIF(Data_cleaning!$A:$A, A1044)&gt;5, "Regular User", IF(COUNTIF(Data_cleaning!$A:$A, A1044)&gt;1, "Casual User", "One-Time User")))</f>
        <v>One-Time User</v>
      </c>
      <c r="L1044">
        <f>YEAR(Table4[[#This Row],[date/timestamp]])</f>
        <v>2025</v>
      </c>
      <c r="M1044">
        <f>MONTH(Table4[[#This Row],[date/timestamp]])</f>
        <v>8</v>
      </c>
      <c r="N1044" t="str">
        <f>TEXT(Table4[[#This Row],[date/timestamp]], "MMMM")</f>
        <v>August</v>
      </c>
      <c r="O1044" t="str">
        <f t="shared" si="84"/>
        <v>Q3</v>
      </c>
    </row>
    <row r="1045" spans="1:15" x14ac:dyDescent="0.35">
      <c r="A1045" t="s">
        <v>4099</v>
      </c>
      <c r="B1045" s="5" t="s">
        <v>6749</v>
      </c>
      <c r="C1045" s="5">
        <v>4</v>
      </c>
      <c r="D1045" s="9">
        <v>45886.97283564815</v>
      </c>
      <c r="E1045" s="6" t="s">
        <v>877</v>
      </c>
      <c r="F1045" t="s">
        <v>4100</v>
      </c>
      <c r="G1045" t="str">
        <f t="shared" si="80"/>
        <v>Complete</v>
      </c>
      <c r="H1045" t="str">
        <f t="shared" si="81"/>
        <v>Valid</v>
      </c>
      <c r="I1045" t="str">
        <f t="shared" si="82"/>
        <v>High(4-5)</v>
      </c>
      <c r="J1045" t="str">
        <f t="shared" si="83"/>
        <v>AH7PXYOHN2T5DO7LCHDUVL7IR7TA</v>
      </c>
      <c r="K1045" t="str">
        <f>IF(COUNTIF(Data_cleaning!$A:$A, A1045)&gt;10, "Power User", IF(COUNTIF(Data_cleaning!$A:$A, A1045)&gt;5, "Regular User", IF(COUNTIF(Data_cleaning!$A:$A, A1045)&gt;1, "Casual User", "One-Time User")))</f>
        <v>One-Time User</v>
      </c>
      <c r="L1045">
        <f>YEAR(Table4[[#This Row],[date/timestamp]])</f>
        <v>2025</v>
      </c>
      <c r="M1045">
        <f>MONTH(Table4[[#This Row],[date/timestamp]])</f>
        <v>8</v>
      </c>
      <c r="N1045" t="str">
        <f>TEXT(Table4[[#This Row],[date/timestamp]], "MMMM")</f>
        <v>August</v>
      </c>
      <c r="O1045" t="str">
        <f t="shared" si="84"/>
        <v>Q3</v>
      </c>
    </row>
    <row r="1046" spans="1:15" x14ac:dyDescent="0.35">
      <c r="A1046" t="s">
        <v>4103</v>
      </c>
      <c r="B1046" s="3" t="s">
        <v>6750</v>
      </c>
      <c r="C1046" s="3">
        <v>4</v>
      </c>
      <c r="D1046" s="8">
        <v>45887.051550925928</v>
      </c>
      <c r="E1046" s="4" t="s">
        <v>877</v>
      </c>
      <c r="F1046" t="s">
        <v>4104</v>
      </c>
      <c r="G1046" t="str">
        <f t="shared" si="80"/>
        <v>Complete</v>
      </c>
      <c r="H1046" t="str">
        <f t="shared" si="81"/>
        <v>Valid</v>
      </c>
      <c r="I1046" t="str">
        <f t="shared" si="82"/>
        <v>High(4-5)</v>
      </c>
      <c r="J1046" t="str">
        <f t="shared" si="83"/>
        <v>AGTXLKP3772TXG6K3I7S6KB3UHTA</v>
      </c>
      <c r="K1046" t="str">
        <f>IF(COUNTIF(Data_cleaning!$A:$A, A1046)&gt;10, "Power User", IF(COUNTIF(Data_cleaning!$A:$A, A1046)&gt;5, "Regular User", IF(COUNTIF(Data_cleaning!$A:$A, A1046)&gt;1, "Casual User", "One-Time User")))</f>
        <v>One-Time User</v>
      </c>
      <c r="L1046">
        <f>YEAR(Table4[[#This Row],[date/timestamp]])</f>
        <v>2025</v>
      </c>
      <c r="M1046">
        <f>MONTH(Table4[[#This Row],[date/timestamp]])</f>
        <v>8</v>
      </c>
      <c r="N1046" t="str">
        <f>TEXT(Table4[[#This Row],[date/timestamp]], "MMMM")</f>
        <v>August</v>
      </c>
      <c r="O1046" t="str">
        <f t="shared" si="84"/>
        <v>Q3</v>
      </c>
    </row>
    <row r="1047" spans="1:15" x14ac:dyDescent="0.35">
      <c r="A1047" t="s">
        <v>4107</v>
      </c>
      <c r="B1047" s="5" t="s">
        <v>6751</v>
      </c>
      <c r="C1047" s="5">
        <v>4</v>
      </c>
      <c r="D1047" s="9">
        <v>45887.203344907408</v>
      </c>
      <c r="E1047" s="6" t="s">
        <v>877</v>
      </c>
      <c r="F1047" t="s">
        <v>4108</v>
      </c>
      <c r="G1047" t="str">
        <f t="shared" si="80"/>
        <v>Complete</v>
      </c>
      <c r="H1047" t="str">
        <f t="shared" si="81"/>
        <v>Valid</v>
      </c>
      <c r="I1047" t="str">
        <f t="shared" si="82"/>
        <v>High(4-5)</v>
      </c>
      <c r="J1047" t="str">
        <f t="shared" si="83"/>
        <v>AF73I2LKCQ6TW2V4DC6YBOFEQN4Q</v>
      </c>
      <c r="K1047" t="str">
        <f>IF(COUNTIF(Data_cleaning!$A:$A, A1047)&gt;10, "Power User", IF(COUNTIF(Data_cleaning!$A:$A, A1047)&gt;5, "Regular User", IF(COUNTIF(Data_cleaning!$A:$A, A1047)&gt;1, "Casual User", "One-Time User")))</f>
        <v>One-Time User</v>
      </c>
      <c r="L1047">
        <f>YEAR(Table4[[#This Row],[date/timestamp]])</f>
        <v>2025</v>
      </c>
      <c r="M1047">
        <f>MONTH(Table4[[#This Row],[date/timestamp]])</f>
        <v>8</v>
      </c>
      <c r="N1047" t="str">
        <f>TEXT(Table4[[#This Row],[date/timestamp]], "MMMM")</f>
        <v>August</v>
      </c>
      <c r="O1047" t="str">
        <f t="shared" si="84"/>
        <v>Q3</v>
      </c>
    </row>
    <row r="1048" spans="1:15" x14ac:dyDescent="0.35">
      <c r="A1048" t="s">
        <v>4111</v>
      </c>
      <c r="B1048" s="3" t="s">
        <v>6752</v>
      </c>
      <c r="C1048" s="3">
        <v>4</v>
      </c>
      <c r="D1048" s="8">
        <v>45887.324537037035</v>
      </c>
      <c r="E1048" s="4" t="s">
        <v>877</v>
      </c>
      <c r="F1048" t="s">
        <v>4112</v>
      </c>
      <c r="G1048" t="str">
        <f t="shared" si="80"/>
        <v>Complete</v>
      </c>
      <c r="H1048" t="str">
        <f t="shared" si="81"/>
        <v>Valid</v>
      </c>
      <c r="I1048" t="str">
        <f t="shared" si="82"/>
        <v>High(4-5)</v>
      </c>
      <c r="J1048" t="str">
        <f t="shared" si="83"/>
        <v>AGFW3YBZ7DZ7QDXBXERY7D7POYVQ</v>
      </c>
      <c r="K1048" t="str">
        <f>IF(COUNTIF(Data_cleaning!$A:$A, A1048)&gt;10, "Power User", IF(COUNTIF(Data_cleaning!$A:$A, A1048)&gt;5, "Regular User", IF(COUNTIF(Data_cleaning!$A:$A, A1048)&gt;1, "Casual User", "One-Time User")))</f>
        <v>One-Time User</v>
      </c>
      <c r="L1048">
        <f>YEAR(Table4[[#This Row],[date/timestamp]])</f>
        <v>2025</v>
      </c>
      <c r="M1048">
        <f>MONTH(Table4[[#This Row],[date/timestamp]])</f>
        <v>8</v>
      </c>
      <c r="N1048" t="str">
        <f>TEXT(Table4[[#This Row],[date/timestamp]], "MMMM")</f>
        <v>August</v>
      </c>
      <c r="O1048" t="str">
        <f t="shared" si="84"/>
        <v>Q3</v>
      </c>
    </row>
    <row r="1049" spans="1:15" x14ac:dyDescent="0.35">
      <c r="A1049" t="s">
        <v>4115</v>
      </c>
      <c r="B1049" s="5" t="s">
        <v>6753</v>
      </c>
      <c r="C1049" s="5">
        <v>4</v>
      </c>
      <c r="D1049" s="9">
        <v>45887.868344907409</v>
      </c>
      <c r="E1049" s="6" t="s">
        <v>877</v>
      </c>
      <c r="F1049" t="s">
        <v>4116</v>
      </c>
      <c r="G1049" t="str">
        <f t="shared" si="80"/>
        <v>Complete</v>
      </c>
      <c r="H1049" t="str">
        <f t="shared" si="81"/>
        <v>Valid</v>
      </c>
      <c r="I1049" t="str">
        <f t="shared" si="82"/>
        <v>High(4-5)</v>
      </c>
      <c r="J1049" t="str">
        <f t="shared" si="83"/>
        <v>AEBAAPVQN3L3USAWGTXCO74Q6ADQ</v>
      </c>
      <c r="K1049" t="str">
        <f>IF(COUNTIF(Data_cleaning!$A:$A, A1049)&gt;10, "Power User", IF(COUNTIF(Data_cleaning!$A:$A, A1049)&gt;5, "Regular User", IF(COUNTIF(Data_cleaning!$A:$A, A1049)&gt;1, "Casual User", "One-Time User")))</f>
        <v>One-Time User</v>
      </c>
      <c r="L1049">
        <f>YEAR(Table4[[#This Row],[date/timestamp]])</f>
        <v>2025</v>
      </c>
      <c r="M1049">
        <f>MONTH(Table4[[#This Row],[date/timestamp]])</f>
        <v>8</v>
      </c>
      <c r="N1049" t="str">
        <f>TEXT(Table4[[#This Row],[date/timestamp]], "MMMM")</f>
        <v>August</v>
      </c>
      <c r="O1049" t="str">
        <f t="shared" si="84"/>
        <v>Q3</v>
      </c>
    </row>
    <row r="1050" spans="1:15" x14ac:dyDescent="0.35">
      <c r="A1050" t="s">
        <v>4119</v>
      </c>
      <c r="B1050" s="3" t="s">
        <v>6754</v>
      </c>
      <c r="C1050" s="3">
        <v>4</v>
      </c>
      <c r="D1050" s="8">
        <v>45887.947997685187</v>
      </c>
      <c r="E1050" s="4" t="s">
        <v>877</v>
      </c>
      <c r="F1050" t="s">
        <v>4120</v>
      </c>
      <c r="G1050" t="str">
        <f t="shared" si="80"/>
        <v>Complete</v>
      </c>
      <c r="H1050" t="str">
        <f t="shared" si="81"/>
        <v>Valid</v>
      </c>
      <c r="I1050" t="str">
        <f t="shared" si="82"/>
        <v>High(4-5)</v>
      </c>
      <c r="J1050" t="str">
        <f t="shared" si="83"/>
        <v>AGWCYQUL4XCVQSNBHVSUCVM3CV3A</v>
      </c>
      <c r="K1050" t="str">
        <f>IF(COUNTIF(Data_cleaning!$A:$A, A1050)&gt;10, "Power User", IF(COUNTIF(Data_cleaning!$A:$A, A1050)&gt;5, "Regular User", IF(COUNTIF(Data_cleaning!$A:$A, A1050)&gt;1, "Casual User", "One-Time User")))</f>
        <v>One-Time User</v>
      </c>
      <c r="L1050">
        <f>YEAR(Table4[[#This Row],[date/timestamp]])</f>
        <v>2025</v>
      </c>
      <c r="M1050">
        <f>MONTH(Table4[[#This Row],[date/timestamp]])</f>
        <v>8</v>
      </c>
      <c r="N1050" t="str">
        <f>TEXT(Table4[[#This Row],[date/timestamp]], "MMMM")</f>
        <v>August</v>
      </c>
      <c r="O1050" t="str">
        <f t="shared" si="84"/>
        <v>Q3</v>
      </c>
    </row>
    <row r="1051" spans="1:15" x14ac:dyDescent="0.35">
      <c r="A1051" t="s">
        <v>4123</v>
      </c>
      <c r="B1051" s="5" t="s">
        <v>6755</v>
      </c>
      <c r="C1051" s="5">
        <v>4</v>
      </c>
      <c r="D1051" s="9">
        <v>45888.094317129631</v>
      </c>
      <c r="E1051" s="6" t="s">
        <v>877</v>
      </c>
      <c r="F1051" t="s">
        <v>4124</v>
      </c>
      <c r="G1051" t="str">
        <f t="shared" si="80"/>
        <v>Complete</v>
      </c>
      <c r="H1051" t="str">
        <f t="shared" si="81"/>
        <v>Valid</v>
      </c>
      <c r="I1051" t="str">
        <f t="shared" si="82"/>
        <v>High(4-5)</v>
      </c>
      <c r="J1051" t="str">
        <f t="shared" si="83"/>
        <v>AHETL5ATJ5EGYZB7T4ZRQ7KDKJ7Q</v>
      </c>
      <c r="K1051" t="str">
        <f>IF(COUNTIF(Data_cleaning!$A:$A, A1051)&gt;10, "Power User", IF(COUNTIF(Data_cleaning!$A:$A, A1051)&gt;5, "Regular User", IF(COUNTIF(Data_cleaning!$A:$A, A1051)&gt;1, "Casual User", "One-Time User")))</f>
        <v>One-Time User</v>
      </c>
      <c r="L1051">
        <f>YEAR(Table4[[#This Row],[date/timestamp]])</f>
        <v>2025</v>
      </c>
      <c r="M1051">
        <f>MONTH(Table4[[#This Row],[date/timestamp]])</f>
        <v>8</v>
      </c>
      <c r="N1051" t="str">
        <f>TEXT(Table4[[#This Row],[date/timestamp]], "MMMM")</f>
        <v>August</v>
      </c>
      <c r="O1051" t="str">
        <f t="shared" si="84"/>
        <v>Q3</v>
      </c>
    </row>
    <row r="1052" spans="1:15" x14ac:dyDescent="0.35">
      <c r="A1052" t="s">
        <v>4127</v>
      </c>
      <c r="B1052" s="3" t="s">
        <v>6756</v>
      </c>
      <c r="C1052" s="3">
        <v>5</v>
      </c>
      <c r="D1052" s="8">
        <v>45888.613391203704</v>
      </c>
      <c r="E1052" s="4" t="s">
        <v>877</v>
      </c>
      <c r="F1052" t="s">
        <v>4128</v>
      </c>
      <c r="G1052" t="str">
        <f t="shared" si="80"/>
        <v>Complete</v>
      </c>
      <c r="H1052" t="str">
        <f t="shared" si="81"/>
        <v>Valid</v>
      </c>
      <c r="I1052" t="str">
        <f t="shared" si="82"/>
        <v>High(4-5)</v>
      </c>
      <c r="J1052" t="str">
        <f t="shared" si="83"/>
        <v>AHQBLDO34EUDWXR22SKZBZGDHOAA</v>
      </c>
      <c r="K1052" t="str">
        <f>IF(COUNTIF(Data_cleaning!$A:$A, A1052)&gt;10, "Power User", IF(COUNTIF(Data_cleaning!$A:$A, A1052)&gt;5, "Regular User", IF(COUNTIF(Data_cleaning!$A:$A, A1052)&gt;1, "Casual User", "One-Time User")))</f>
        <v>One-Time User</v>
      </c>
      <c r="L1052">
        <f>YEAR(Table4[[#This Row],[date/timestamp]])</f>
        <v>2025</v>
      </c>
      <c r="M1052">
        <f>MONTH(Table4[[#This Row],[date/timestamp]])</f>
        <v>8</v>
      </c>
      <c r="N1052" t="str">
        <f>TEXT(Table4[[#This Row],[date/timestamp]], "MMMM")</f>
        <v>August</v>
      </c>
      <c r="O1052" t="str">
        <f t="shared" si="84"/>
        <v>Q3</v>
      </c>
    </row>
    <row r="1053" spans="1:15" x14ac:dyDescent="0.35">
      <c r="A1053" t="s">
        <v>4130</v>
      </c>
      <c r="B1053" s="5" t="s">
        <v>6757</v>
      </c>
      <c r="C1053" s="5">
        <v>5</v>
      </c>
      <c r="D1053" s="9">
        <v>45888.888333333336</v>
      </c>
      <c r="E1053" s="6" t="s">
        <v>877</v>
      </c>
      <c r="F1053" t="s">
        <v>4131</v>
      </c>
      <c r="G1053" t="str">
        <f t="shared" si="80"/>
        <v>Complete</v>
      </c>
      <c r="H1053" t="str">
        <f t="shared" si="81"/>
        <v>Valid</v>
      </c>
      <c r="I1053" t="str">
        <f t="shared" si="82"/>
        <v>High(4-5)</v>
      </c>
      <c r="J1053" t="str">
        <f t="shared" si="83"/>
        <v>AGEBOEUYH662L5R3YQF3UIZYRSAA</v>
      </c>
      <c r="K1053" t="str">
        <f>IF(COUNTIF(Data_cleaning!$A:$A, A1053)&gt;10, "Power User", IF(COUNTIF(Data_cleaning!$A:$A, A1053)&gt;5, "Regular User", IF(COUNTIF(Data_cleaning!$A:$A, A1053)&gt;1, "Casual User", "One-Time User")))</f>
        <v>One-Time User</v>
      </c>
      <c r="L1053">
        <f>YEAR(Table4[[#This Row],[date/timestamp]])</f>
        <v>2025</v>
      </c>
      <c r="M1053">
        <f>MONTH(Table4[[#This Row],[date/timestamp]])</f>
        <v>8</v>
      </c>
      <c r="N1053" t="str">
        <f>TEXT(Table4[[#This Row],[date/timestamp]], "MMMM")</f>
        <v>August</v>
      </c>
      <c r="O1053" t="str">
        <f t="shared" si="84"/>
        <v>Q3</v>
      </c>
    </row>
    <row r="1054" spans="1:15" x14ac:dyDescent="0.35">
      <c r="A1054" t="s">
        <v>4134</v>
      </c>
      <c r="B1054" s="3" t="s">
        <v>6758</v>
      </c>
      <c r="C1054" s="3">
        <v>4</v>
      </c>
      <c r="D1054" s="8">
        <v>45889.08871527778</v>
      </c>
      <c r="E1054" s="4" t="s">
        <v>877</v>
      </c>
      <c r="F1054" t="s">
        <v>4135</v>
      </c>
      <c r="G1054" t="str">
        <f t="shared" si="80"/>
        <v>Complete</v>
      </c>
      <c r="H1054" t="str">
        <f t="shared" si="81"/>
        <v>Valid</v>
      </c>
      <c r="I1054" t="str">
        <f t="shared" si="82"/>
        <v>High(4-5)</v>
      </c>
      <c r="J1054" t="str">
        <f t="shared" si="83"/>
        <v>AGWS5JMHSZOAWLXQWM2JVJDZUH3Q</v>
      </c>
      <c r="K1054" t="str">
        <f>IF(COUNTIF(Data_cleaning!$A:$A, A1054)&gt;10, "Power User", IF(COUNTIF(Data_cleaning!$A:$A, A1054)&gt;5, "Regular User", IF(COUNTIF(Data_cleaning!$A:$A, A1054)&gt;1, "Casual User", "One-Time User")))</f>
        <v>One-Time User</v>
      </c>
      <c r="L1054">
        <f>YEAR(Table4[[#This Row],[date/timestamp]])</f>
        <v>2025</v>
      </c>
      <c r="M1054">
        <f>MONTH(Table4[[#This Row],[date/timestamp]])</f>
        <v>8</v>
      </c>
      <c r="N1054" t="str">
        <f>TEXT(Table4[[#This Row],[date/timestamp]], "MMMM")</f>
        <v>August</v>
      </c>
      <c r="O1054" t="str">
        <f t="shared" si="84"/>
        <v>Q3</v>
      </c>
    </row>
    <row r="1055" spans="1:15" x14ac:dyDescent="0.35">
      <c r="A1055" t="s">
        <v>4138</v>
      </c>
      <c r="B1055" s="5" t="s">
        <v>6759</v>
      </c>
      <c r="C1055" s="5">
        <v>5</v>
      </c>
      <c r="D1055" s="9">
        <v>45889.092175925929</v>
      </c>
      <c r="E1055" s="6" t="s">
        <v>12</v>
      </c>
      <c r="F1055" t="s">
        <v>4139</v>
      </c>
      <c r="G1055" t="str">
        <f t="shared" si="80"/>
        <v>Complete</v>
      </c>
      <c r="H1055" t="str">
        <f t="shared" si="81"/>
        <v>Valid</v>
      </c>
      <c r="I1055" t="str">
        <f t="shared" si="82"/>
        <v>High(4-5)</v>
      </c>
      <c r="J1055" t="str">
        <f t="shared" si="83"/>
        <v>AFIPN24XP477D53LS3H34RC4C4OQ</v>
      </c>
      <c r="K1055" t="str">
        <f>IF(COUNTIF(Data_cleaning!$A:$A, A1055)&gt;10, "Power User", IF(COUNTIF(Data_cleaning!$A:$A, A1055)&gt;5, "Regular User", IF(COUNTIF(Data_cleaning!$A:$A, A1055)&gt;1, "Casual User", "One-Time User")))</f>
        <v>One-Time User</v>
      </c>
      <c r="L1055">
        <f>YEAR(Table4[[#This Row],[date/timestamp]])</f>
        <v>2025</v>
      </c>
      <c r="M1055">
        <f>MONTH(Table4[[#This Row],[date/timestamp]])</f>
        <v>8</v>
      </c>
      <c r="N1055" t="str">
        <f>TEXT(Table4[[#This Row],[date/timestamp]], "MMMM")</f>
        <v>August</v>
      </c>
      <c r="O1055" t="str">
        <f t="shared" si="84"/>
        <v>Q3</v>
      </c>
    </row>
    <row r="1056" spans="1:15" x14ac:dyDescent="0.35">
      <c r="A1056" t="s">
        <v>4142</v>
      </c>
      <c r="B1056" s="3" t="s">
        <v>6760</v>
      </c>
      <c r="C1056" s="3">
        <v>5</v>
      </c>
      <c r="D1056" s="8">
        <v>45889.250740740739</v>
      </c>
      <c r="E1056" s="4" t="s">
        <v>12</v>
      </c>
      <c r="F1056" t="s">
        <v>4143</v>
      </c>
      <c r="G1056" t="str">
        <f t="shared" si="80"/>
        <v>Complete</v>
      </c>
      <c r="H1056" t="str">
        <f t="shared" si="81"/>
        <v>Valid</v>
      </c>
      <c r="I1056" t="str">
        <f t="shared" si="82"/>
        <v>High(4-5)</v>
      </c>
      <c r="J1056" t="str">
        <f t="shared" si="83"/>
        <v>AHDIOHTEZZF65F23QFAURD2N34EA</v>
      </c>
      <c r="K1056" t="str">
        <f>IF(COUNTIF(Data_cleaning!$A:$A, A1056)&gt;10, "Power User", IF(COUNTIF(Data_cleaning!$A:$A, A1056)&gt;5, "Regular User", IF(COUNTIF(Data_cleaning!$A:$A, A1056)&gt;1, "Casual User", "One-Time User")))</f>
        <v>One-Time User</v>
      </c>
      <c r="L1056">
        <f>YEAR(Table4[[#This Row],[date/timestamp]])</f>
        <v>2025</v>
      </c>
      <c r="M1056">
        <f>MONTH(Table4[[#This Row],[date/timestamp]])</f>
        <v>8</v>
      </c>
      <c r="N1056" t="str">
        <f>TEXT(Table4[[#This Row],[date/timestamp]], "MMMM")</f>
        <v>August</v>
      </c>
      <c r="O1056" t="str">
        <f t="shared" si="84"/>
        <v>Q3</v>
      </c>
    </row>
    <row r="1057" spans="1:15" x14ac:dyDescent="0.35">
      <c r="A1057" t="s">
        <v>4146</v>
      </c>
      <c r="B1057" s="5" t="s">
        <v>6761</v>
      </c>
      <c r="C1057" s="5">
        <v>5</v>
      </c>
      <c r="D1057" s="9">
        <v>45889.420104166667</v>
      </c>
      <c r="E1057" s="6" t="s">
        <v>12</v>
      </c>
      <c r="F1057" t="s">
        <v>4147</v>
      </c>
      <c r="G1057" t="str">
        <f t="shared" si="80"/>
        <v>Complete</v>
      </c>
      <c r="H1057" t="str">
        <f t="shared" si="81"/>
        <v>Valid</v>
      </c>
      <c r="I1057" t="str">
        <f t="shared" si="82"/>
        <v>High(4-5)</v>
      </c>
      <c r="J1057" t="str">
        <f t="shared" si="83"/>
        <v>AHQN7KIFLYSH5L6IGDXV6YCALCTQ</v>
      </c>
      <c r="K1057" t="str">
        <f>IF(COUNTIF(Data_cleaning!$A:$A, A1057)&gt;10, "Power User", IF(COUNTIF(Data_cleaning!$A:$A, A1057)&gt;5, "Regular User", IF(COUNTIF(Data_cleaning!$A:$A, A1057)&gt;1, "Casual User", "One-Time User")))</f>
        <v>One-Time User</v>
      </c>
      <c r="L1057">
        <f>YEAR(Table4[[#This Row],[date/timestamp]])</f>
        <v>2025</v>
      </c>
      <c r="M1057">
        <f>MONTH(Table4[[#This Row],[date/timestamp]])</f>
        <v>8</v>
      </c>
      <c r="N1057" t="str">
        <f>TEXT(Table4[[#This Row],[date/timestamp]], "MMMM")</f>
        <v>August</v>
      </c>
      <c r="O1057" t="str">
        <f t="shared" si="84"/>
        <v>Q3</v>
      </c>
    </row>
    <row r="1058" spans="1:15" x14ac:dyDescent="0.35">
      <c r="A1058" t="s">
        <v>4150</v>
      </c>
      <c r="B1058" s="3" t="s">
        <v>6762</v>
      </c>
      <c r="C1058" s="3">
        <v>5</v>
      </c>
      <c r="D1058" s="8">
        <v>45889.512696759259</v>
      </c>
      <c r="E1058" s="4" t="s">
        <v>12</v>
      </c>
      <c r="F1058" t="s">
        <v>4151</v>
      </c>
      <c r="G1058" t="str">
        <f t="shared" si="80"/>
        <v>Complete</v>
      </c>
      <c r="H1058" t="str">
        <f t="shared" si="81"/>
        <v>Valid</v>
      </c>
      <c r="I1058" t="str">
        <f t="shared" si="82"/>
        <v>High(4-5)</v>
      </c>
      <c r="J1058" t="str">
        <f t="shared" si="83"/>
        <v>AHFNMEFUAES6CWNR6CFEMS7M7H2A</v>
      </c>
      <c r="K1058" t="str">
        <f>IF(COUNTIF(Data_cleaning!$A:$A, A1058)&gt;10, "Power User", IF(COUNTIF(Data_cleaning!$A:$A, A1058)&gt;5, "Regular User", IF(COUNTIF(Data_cleaning!$A:$A, A1058)&gt;1, "Casual User", "One-Time User")))</f>
        <v>One-Time User</v>
      </c>
      <c r="L1058">
        <f>YEAR(Table4[[#This Row],[date/timestamp]])</f>
        <v>2025</v>
      </c>
      <c r="M1058">
        <f>MONTH(Table4[[#This Row],[date/timestamp]])</f>
        <v>8</v>
      </c>
      <c r="N1058" t="str">
        <f>TEXT(Table4[[#This Row],[date/timestamp]], "MMMM")</f>
        <v>August</v>
      </c>
      <c r="O1058" t="str">
        <f t="shared" si="84"/>
        <v>Q3</v>
      </c>
    </row>
    <row r="1059" spans="1:15" x14ac:dyDescent="0.35">
      <c r="A1059" t="s">
        <v>4154</v>
      </c>
      <c r="B1059" s="5" t="s">
        <v>6763</v>
      </c>
      <c r="C1059" s="5">
        <v>4</v>
      </c>
      <c r="D1059" s="9">
        <v>45889.523634259262</v>
      </c>
      <c r="E1059" s="6" t="s">
        <v>12</v>
      </c>
      <c r="F1059" t="s">
        <v>4155</v>
      </c>
      <c r="G1059" t="str">
        <f t="shared" si="80"/>
        <v>Complete</v>
      </c>
      <c r="H1059" t="str">
        <f t="shared" si="81"/>
        <v>Valid</v>
      </c>
      <c r="I1059" t="str">
        <f t="shared" si="82"/>
        <v>High(4-5)</v>
      </c>
      <c r="J1059" t="str">
        <f t="shared" si="83"/>
        <v>AGQPTI4FFUEFLGBORZSRA4TL4WAA</v>
      </c>
      <c r="K1059" t="str">
        <f>IF(COUNTIF(Data_cleaning!$A:$A, A1059)&gt;10, "Power User", IF(COUNTIF(Data_cleaning!$A:$A, A1059)&gt;5, "Regular User", IF(COUNTIF(Data_cleaning!$A:$A, A1059)&gt;1, "Casual User", "One-Time User")))</f>
        <v>One-Time User</v>
      </c>
      <c r="L1059">
        <f>YEAR(Table4[[#This Row],[date/timestamp]])</f>
        <v>2025</v>
      </c>
      <c r="M1059">
        <f>MONTH(Table4[[#This Row],[date/timestamp]])</f>
        <v>8</v>
      </c>
      <c r="N1059" t="str">
        <f>TEXT(Table4[[#This Row],[date/timestamp]], "MMMM")</f>
        <v>August</v>
      </c>
      <c r="O1059" t="str">
        <f t="shared" si="84"/>
        <v>Q3</v>
      </c>
    </row>
    <row r="1060" spans="1:15" x14ac:dyDescent="0.35">
      <c r="A1060" t="s">
        <v>4158</v>
      </c>
      <c r="B1060" s="3" t="s">
        <v>6764</v>
      </c>
      <c r="C1060" s="3">
        <v>5</v>
      </c>
      <c r="D1060" s="8">
        <v>45889.622291666667</v>
      </c>
      <c r="E1060" s="4" t="s">
        <v>12</v>
      </c>
      <c r="F1060" t="s">
        <v>4159</v>
      </c>
      <c r="G1060" t="str">
        <f t="shared" si="80"/>
        <v>Complete</v>
      </c>
      <c r="H1060" t="str">
        <f t="shared" si="81"/>
        <v>Valid</v>
      </c>
      <c r="I1060" t="str">
        <f t="shared" si="82"/>
        <v>High(4-5)</v>
      </c>
      <c r="J1060" t="str">
        <f t="shared" si="83"/>
        <v>AGTQZPBXJH3COEQ3RBSLPA7MIOBQ</v>
      </c>
      <c r="K1060" t="str">
        <f>IF(COUNTIF(Data_cleaning!$A:$A, A1060)&gt;10, "Power User", IF(COUNTIF(Data_cleaning!$A:$A, A1060)&gt;5, "Regular User", IF(COUNTIF(Data_cleaning!$A:$A, A1060)&gt;1, "Casual User", "One-Time User")))</f>
        <v>One-Time User</v>
      </c>
      <c r="L1060">
        <f>YEAR(Table4[[#This Row],[date/timestamp]])</f>
        <v>2025</v>
      </c>
      <c r="M1060">
        <f>MONTH(Table4[[#This Row],[date/timestamp]])</f>
        <v>8</v>
      </c>
      <c r="N1060" t="str">
        <f>TEXT(Table4[[#This Row],[date/timestamp]], "MMMM")</f>
        <v>August</v>
      </c>
      <c r="O1060" t="str">
        <f t="shared" si="84"/>
        <v>Q3</v>
      </c>
    </row>
    <row r="1061" spans="1:15" x14ac:dyDescent="0.35">
      <c r="A1061" t="s">
        <v>4161</v>
      </c>
      <c r="B1061" s="5" t="s">
        <v>6765</v>
      </c>
      <c r="C1061" s="5">
        <v>5</v>
      </c>
      <c r="D1061" s="9">
        <v>45889.685289351852</v>
      </c>
      <c r="E1061" s="6" t="s">
        <v>12</v>
      </c>
      <c r="F1061" t="s">
        <v>4162</v>
      </c>
      <c r="G1061" t="str">
        <f t="shared" si="80"/>
        <v>Complete</v>
      </c>
      <c r="H1061" t="str">
        <f t="shared" si="81"/>
        <v>Valid</v>
      </c>
      <c r="I1061" t="str">
        <f t="shared" si="82"/>
        <v>High(4-5)</v>
      </c>
      <c r="J1061" t="str">
        <f t="shared" si="83"/>
        <v>AENIXBOYRNDAYL3UBMVTK5YJA6MA</v>
      </c>
      <c r="K1061" t="str">
        <f>IF(COUNTIF(Data_cleaning!$A:$A, A1061)&gt;10, "Power User", IF(COUNTIF(Data_cleaning!$A:$A, A1061)&gt;5, "Regular User", IF(COUNTIF(Data_cleaning!$A:$A, A1061)&gt;1, "Casual User", "One-Time User")))</f>
        <v>One-Time User</v>
      </c>
      <c r="L1061">
        <f>YEAR(Table4[[#This Row],[date/timestamp]])</f>
        <v>2025</v>
      </c>
      <c r="M1061">
        <f>MONTH(Table4[[#This Row],[date/timestamp]])</f>
        <v>8</v>
      </c>
      <c r="N1061" t="str">
        <f>TEXT(Table4[[#This Row],[date/timestamp]], "MMMM")</f>
        <v>August</v>
      </c>
      <c r="O1061" t="str">
        <f t="shared" si="84"/>
        <v>Q3</v>
      </c>
    </row>
    <row r="1062" spans="1:15" x14ac:dyDescent="0.35">
      <c r="A1062" t="s">
        <v>4165</v>
      </c>
      <c r="B1062" s="3" t="s">
        <v>6766</v>
      </c>
      <c r="C1062" s="3">
        <v>5</v>
      </c>
      <c r="D1062" s="8">
        <v>45889.770532407405</v>
      </c>
      <c r="E1062" s="4" t="s">
        <v>12</v>
      </c>
      <c r="F1062" t="s">
        <v>4166</v>
      </c>
      <c r="G1062" t="str">
        <f t="shared" si="80"/>
        <v>Complete</v>
      </c>
      <c r="H1062" t="str">
        <f t="shared" si="81"/>
        <v>Valid</v>
      </c>
      <c r="I1062" t="str">
        <f t="shared" si="82"/>
        <v>High(4-5)</v>
      </c>
      <c r="J1062" t="str">
        <f t="shared" si="83"/>
        <v>AH2BAA6TBWYDJKPLIGTTY4F5PMOQ</v>
      </c>
      <c r="K1062" t="str">
        <f>IF(COUNTIF(Data_cleaning!$A:$A, A1062)&gt;10, "Power User", IF(COUNTIF(Data_cleaning!$A:$A, A1062)&gt;5, "Regular User", IF(COUNTIF(Data_cleaning!$A:$A, A1062)&gt;1, "Casual User", "One-Time User")))</f>
        <v>One-Time User</v>
      </c>
      <c r="L1062">
        <f>YEAR(Table4[[#This Row],[date/timestamp]])</f>
        <v>2025</v>
      </c>
      <c r="M1062">
        <f>MONTH(Table4[[#This Row],[date/timestamp]])</f>
        <v>8</v>
      </c>
      <c r="N1062" t="str">
        <f>TEXT(Table4[[#This Row],[date/timestamp]], "MMMM")</f>
        <v>August</v>
      </c>
      <c r="O1062" t="str">
        <f t="shared" si="84"/>
        <v>Q3</v>
      </c>
    </row>
    <row r="1063" spans="1:15" x14ac:dyDescent="0.35">
      <c r="A1063" t="s">
        <v>4169</v>
      </c>
      <c r="B1063" s="5" t="s">
        <v>6767</v>
      </c>
      <c r="C1063" s="5">
        <v>5</v>
      </c>
      <c r="D1063" s="9">
        <v>45890.25439814815</v>
      </c>
      <c r="E1063" s="6" t="s">
        <v>12</v>
      </c>
      <c r="F1063" t="s">
        <v>4170</v>
      </c>
      <c r="G1063" t="str">
        <f t="shared" si="80"/>
        <v>Complete</v>
      </c>
      <c r="H1063" t="str">
        <f t="shared" si="81"/>
        <v>Valid</v>
      </c>
      <c r="I1063" t="str">
        <f t="shared" si="82"/>
        <v>High(4-5)</v>
      </c>
      <c r="J1063" t="str">
        <f t="shared" si="83"/>
        <v>AHCEMMPVOVX3DMPUGHXUKMOCIUPA</v>
      </c>
      <c r="K1063" t="str">
        <f>IF(COUNTIF(Data_cleaning!$A:$A, A1063)&gt;10, "Power User", IF(COUNTIF(Data_cleaning!$A:$A, A1063)&gt;5, "Regular User", IF(COUNTIF(Data_cleaning!$A:$A, A1063)&gt;1, "Casual User", "One-Time User")))</f>
        <v>One-Time User</v>
      </c>
      <c r="L1063">
        <f>YEAR(Table4[[#This Row],[date/timestamp]])</f>
        <v>2025</v>
      </c>
      <c r="M1063">
        <f>MONTH(Table4[[#This Row],[date/timestamp]])</f>
        <v>8</v>
      </c>
      <c r="N1063" t="str">
        <f>TEXT(Table4[[#This Row],[date/timestamp]], "MMMM")</f>
        <v>August</v>
      </c>
      <c r="O1063" t="str">
        <f t="shared" si="84"/>
        <v>Q3</v>
      </c>
    </row>
    <row r="1064" spans="1:15" x14ac:dyDescent="0.35">
      <c r="A1064" t="s">
        <v>4173</v>
      </c>
      <c r="B1064" s="3" t="s">
        <v>6768</v>
      </c>
      <c r="C1064" s="3">
        <v>5</v>
      </c>
      <c r="D1064" s="8">
        <v>45890.607002314813</v>
      </c>
      <c r="E1064" s="4" t="s">
        <v>12</v>
      </c>
      <c r="F1064" t="s">
        <v>4174</v>
      </c>
      <c r="G1064" t="str">
        <f t="shared" si="80"/>
        <v>Complete</v>
      </c>
      <c r="H1064" t="str">
        <f t="shared" si="81"/>
        <v>Valid</v>
      </c>
      <c r="I1064" t="str">
        <f t="shared" si="82"/>
        <v>High(4-5)</v>
      </c>
      <c r="J1064" t="str">
        <f t="shared" si="83"/>
        <v>AEDJHFVPCIQZ4WD6ZYGOC6W7VBYA</v>
      </c>
      <c r="K1064" t="str">
        <f>IF(COUNTIF(Data_cleaning!$A:$A, A1064)&gt;10, "Power User", IF(COUNTIF(Data_cleaning!$A:$A, A1064)&gt;5, "Regular User", IF(COUNTIF(Data_cleaning!$A:$A, A1064)&gt;1, "Casual User", "One-Time User")))</f>
        <v>One-Time User</v>
      </c>
      <c r="L1064">
        <f>YEAR(Table4[[#This Row],[date/timestamp]])</f>
        <v>2025</v>
      </c>
      <c r="M1064">
        <f>MONTH(Table4[[#This Row],[date/timestamp]])</f>
        <v>8</v>
      </c>
      <c r="N1064" t="str">
        <f>TEXT(Table4[[#This Row],[date/timestamp]], "MMMM")</f>
        <v>August</v>
      </c>
      <c r="O1064" t="str">
        <f t="shared" si="84"/>
        <v>Q3</v>
      </c>
    </row>
    <row r="1065" spans="1:15" x14ac:dyDescent="0.35">
      <c r="A1065" t="s">
        <v>4176</v>
      </c>
      <c r="B1065" s="5" t="s">
        <v>6769</v>
      </c>
      <c r="C1065" s="5">
        <v>4</v>
      </c>
      <c r="D1065" s="9">
        <v>45890.77516203704</v>
      </c>
      <c r="E1065" s="6" t="s">
        <v>12</v>
      </c>
      <c r="F1065" t="s">
        <v>4177</v>
      </c>
      <c r="G1065" t="str">
        <f t="shared" si="80"/>
        <v>Complete</v>
      </c>
      <c r="H1065" t="str">
        <f t="shared" si="81"/>
        <v>Valid</v>
      </c>
      <c r="I1065" t="str">
        <f t="shared" si="82"/>
        <v>High(4-5)</v>
      </c>
      <c r="J1065" t="str">
        <f t="shared" si="83"/>
        <v>AGGV4QCK3SXE67733JE4VSC6WOPA</v>
      </c>
      <c r="K1065" t="str">
        <f>IF(COUNTIF(Data_cleaning!$A:$A, A1065)&gt;10, "Power User", IF(COUNTIF(Data_cleaning!$A:$A, A1065)&gt;5, "Regular User", IF(COUNTIF(Data_cleaning!$A:$A, A1065)&gt;1, "Casual User", "One-Time User")))</f>
        <v>One-Time User</v>
      </c>
      <c r="L1065">
        <f>YEAR(Table4[[#This Row],[date/timestamp]])</f>
        <v>2025</v>
      </c>
      <c r="M1065">
        <f>MONTH(Table4[[#This Row],[date/timestamp]])</f>
        <v>8</v>
      </c>
      <c r="N1065" t="str">
        <f>TEXT(Table4[[#This Row],[date/timestamp]], "MMMM")</f>
        <v>August</v>
      </c>
      <c r="O1065" t="str">
        <f t="shared" si="84"/>
        <v>Q3</v>
      </c>
    </row>
    <row r="1066" spans="1:15" x14ac:dyDescent="0.35">
      <c r="A1066" t="s">
        <v>4180</v>
      </c>
      <c r="B1066" s="3" t="s">
        <v>6770</v>
      </c>
      <c r="C1066" s="3">
        <v>5</v>
      </c>
      <c r="D1066" s="8">
        <v>45891.176736111112</v>
      </c>
      <c r="E1066" s="4" t="s">
        <v>12</v>
      </c>
      <c r="F1066" t="s">
        <v>4181</v>
      </c>
      <c r="G1066" t="str">
        <f t="shared" si="80"/>
        <v>Complete</v>
      </c>
      <c r="H1066" t="str">
        <f t="shared" si="81"/>
        <v>Valid</v>
      </c>
      <c r="I1066" t="str">
        <f t="shared" si="82"/>
        <v>High(4-5)</v>
      </c>
      <c r="J1066" t="str">
        <f t="shared" si="83"/>
        <v>AF4AMROQPHCCC3SURH3R52CNJ3FQ</v>
      </c>
      <c r="K1066" t="str">
        <f>IF(COUNTIF(Data_cleaning!$A:$A, A1066)&gt;10, "Power User", IF(COUNTIF(Data_cleaning!$A:$A, A1066)&gt;5, "Regular User", IF(COUNTIF(Data_cleaning!$A:$A, A1066)&gt;1, "Casual User", "One-Time User")))</f>
        <v>One-Time User</v>
      </c>
      <c r="L1066">
        <f>YEAR(Table4[[#This Row],[date/timestamp]])</f>
        <v>2025</v>
      </c>
      <c r="M1066">
        <f>MONTH(Table4[[#This Row],[date/timestamp]])</f>
        <v>8</v>
      </c>
      <c r="N1066" t="str">
        <f>TEXT(Table4[[#This Row],[date/timestamp]], "MMMM")</f>
        <v>August</v>
      </c>
      <c r="O1066" t="str">
        <f t="shared" si="84"/>
        <v>Q3</v>
      </c>
    </row>
    <row r="1067" spans="1:15" x14ac:dyDescent="0.35">
      <c r="A1067" t="s">
        <v>4184</v>
      </c>
      <c r="B1067" s="5" t="s">
        <v>6771</v>
      </c>
      <c r="C1067" s="5">
        <v>5</v>
      </c>
      <c r="D1067" s="9">
        <v>45891.800879629627</v>
      </c>
      <c r="E1067" s="6" t="s">
        <v>12</v>
      </c>
      <c r="F1067" t="s">
        <v>4185</v>
      </c>
      <c r="G1067" t="str">
        <f t="shared" si="80"/>
        <v>Complete</v>
      </c>
      <c r="H1067" t="str">
        <f t="shared" si="81"/>
        <v>Valid</v>
      </c>
      <c r="I1067" t="str">
        <f t="shared" si="82"/>
        <v>High(4-5)</v>
      </c>
      <c r="J1067" t="str">
        <f t="shared" si="83"/>
        <v>AEJ5QPHZJXL4NDWWQYCC3BZAQRZQ</v>
      </c>
      <c r="K1067" t="str">
        <f>IF(COUNTIF(Data_cleaning!$A:$A, A1067)&gt;10, "Power User", IF(COUNTIF(Data_cleaning!$A:$A, A1067)&gt;5, "Regular User", IF(COUNTIF(Data_cleaning!$A:$A, A1067)&gt;1, "Casual User", "One-Time User")))</f>
        <v>One-Time User</v>
      </c>
      <c r="L1067">
        <f>YEAR(Table4[[#This Row],[date/timestamp]])</f>
        <v>2025</v>
      </c>
      <c r="M1067">
        <f>MONTH(Table4[[#This Row],[date/timestamp]])</f>
        <v>8</v>
      </c>
      <c r="N1067" t="str">
        <f>TEXT(Table4[[#This Row],[date/timestamp]], "MMMM")</f>
        <v>August</v>
      </c>
      <c r="O1067" t="str">
        <f t="shared" si="84"/>
        <v>Q3</v>
      </c>
    </row>
    <row r="1068" spans="1:15" x14ac:dyDescent="0.35">
      <c r="A1068" t="s">
        <v>4188</v>
      </c>
      <c r="B1068" s="3" t="s">
        <v>6772</v>
      </c>
      <c r="C1068" s="3">
        <v>5</v>
      </c>
      <c r="D1068" s="8">
        <v>45892.280057870368</v>
      </c>
      <c r="E1068" s="4" t="s">
        <v>12</v>
      </c>
      <c r="F1068" t="s">
        <v>4189</v>
      </c>
      <c r="G1068" t="str">
        <f t="shared" si="80"/>
        <v>Complete</v>
      </c>
      <c r="H1068" t="str">
        <f t="shared" si="81"/>
        <v>Valid</v>
      </c>
      <c r="I1068" t="str">
        <f t="shared" si="82"/>
        <v>High(4-5)</v>
      </c>
      <c r="J1068" t="str">
        <f t="shared" si="83"/>
        <v>AFHV3UDP7TXIE4WWSLD7ZY22QKIQ</v>
      </c>
      <c r="K1068" t="str">
        <f>IF(COUNTIF(Data_cleaning!$A:$A, A1068)&gt;10, "Power User", IF(COUNTIF(Data_cleaning!$A:$A, A1068)&gt;5, "Regular User", IF(COUNTIF(Data_cleaning!$A:$A, A1068)&gt;1, "Casual User", "One-Time User")))</f>
        <v>One-Time User</v>
      </c>
      <c r="L1068">
        <f>YEAR(Table4[[#This Row],[date/timestamp]])</f>
        <v>2025</v>
      </c>
      <c r="M1068">
        <f>MONTH(Table4[[#This Row],[date/timestamp]])</f>
        <v>8</v>
      </c>
      <c r="N1068" t="str">
        <f>TEXT(Table4[[#This Row],[date/timestamp]], "MMMM")</f>
        <v>August</v>
      </c>
      <c r="O1068" t="str">
        <f t="shared" si="84"/>
        <v>Q3</v>
      </c>
    </row>
    <row r="1069" spans="1:15" x14ac:dyDescent="0.35">
      <c r="A1069" t="s">
        <v>4192</v>
      </c>
      <c r="B1069" s="5" t="s">
        <v>6773</v>
      </c>
      <c r="C1069" s="5">
        <v>5</v>
      </c>
      <c r="D1069" s="9">
        <v>45892.459120370368</v>
      </c>
      <c r="E1069" s="6" t="s">
        <v>12</v>
      </c>
      <c r="F1069" t="s">
        <v>4193</v>
      </c>
      <c r="G1069" t="str">
        <f t="shared" si="80"/>
        <v>Complete</v>
      </c>
      <c r="H1069" t="str">
        <f t="shared" si="81"/>
        <v>Valid</v>
      </c>
      <c r="I1069" t="str">
        <f t="shared" si="82"/>
        <v>High(4-5)</v>
      </c>
      <c r="J1069" t="str">
        <f t="shared" si="83"/>
        <v>AEBXXQNMQNXBCDFAN574H3ZBF7RQ</v>
      </c>
      <c r="K1069" t="str">
        <f>IF(COUNTIF(Data_cleaning!$A:$A, A1069)&gt;10, "Power User", IF(COUNTIF(Data_cleaning!$A:$A, A1069)&gt;5, "Regular User", IF(COUNTIF(Data_cleaning!$A:$A, A1069)&gt;1, "Casual User", "One-Time User")))</f>
        <v>One-Time User</v>
      </c>
      <c r="L1069">
        <f>YEAR(Table4[[#This Row],[date/timestamp]])</f>
        <v>2025</v>
      </c>
      <c r="M1069">
        <f>MONTH(Table4[[#This Row],[date/timestamp]])</f>
        <v>8</v>
      </c>
      <c r="N1069" t="str">
        <f>TEXT(Table4[[#This Row],[date/timestamp]], "MMMM")</f>
        <v>August</v>
      </c>
      <c r="O1069" t="str">
        <f t="shared" si="84"/>
        <v>Q3</v>
      </c>
    </row>
    <row r="1070" spans="1:15" x14ac:dyDescent="0.35">
      <c r="A1070" t="s">
        <v>4196</v>
      </c>
      <c r="B1070" s="3" t="s">
        <v>6774</v>
      </c>
      <c r="C1070" s="3">
        <v>5</v>
      </c>
      <c r="D1070" s="8">
        <v>45892.463935185187</v>
      </c>
      <c r="E1070" s="4" t="s">
        <v>12</v>
      </c>
      <c r="F1070" t="s">
        <v>4197</v>
      </c>
      <c r="G1070" t="str">
        <f t="shared" si="80"/>
        <v>Complete</v>
      </c>
      <c r="H1070" t="str">
        <f t="shared" si="81"/>
        <v>Valid</v>
      </c>
      <c r="I1070" t="str">
        <f t="shared" si="82"/>
        <v>High(4-5)</v>
      </c>
      <c r="J1070" t="str">
        <f t="shared" si="83"/>
        <v>AGSL2NBRHPVUCYHVJ5BEVEENVOKQ</v>
      </c>
      <c r="K1070" t="str">
        <f>IF(COUNTIF(Data_cleaning!$A:$A, A1070)&gt;10, "Power User", IF(COUNTIF(Data_cleaning!$A:$A, A1070)&gt;5, "Regular User", IF(COUNTIF(Data_cleaning!$A:$A, A1070)&gt;1, "Casual User", "One-Time User")))</f>
        <v>One-Time User</v>
      </c>
      <c r="L1070">
        <f>YEAR(Table4[[#This Row],[date/timestamp]])</f>
        <v>2025</v>
      </c>
      <c r="M1070">
        <f>MONTH(Table4[[#This Row],[date/timestamp]])</f>
        <v>8</v>
      </c>
      <c r="N1070" t="str">
        <f>TEXT(Table4[[#This Row],[date/timestamp]], "MMMM")</f>
        <v>August</v>
      </c>
      <c r="O1070" t="str">
        <f t="shared" si="84"/>
        <v>Q3</v>
      </c>
    </row>
    <row r="1071" spans="1:15" x14ac:dyDescent="0.35">
      <c r="A1071" t="s">
        <v>4200</v>
      </c>
      <c r="B1071" s="5" t="s">
        <v>6775</v>
      </c>
      <c r="C1071" s="5">
        <v>5</v>
      </c>
      <c r="D1071" s="9">
        <v>45892.892604166664</v>
      </c>
      <c r="E1071" s="6" t="s">
        <v>12</v>
      </c>
      <c r="F1071" t="s">
        <v>4201</v>
      </c>
      <c r="G1071" t="str">
        <f t="shared" si="80"/>
        <v>Complete</v>
      </c>
      <c r="H1071" t="str">
        <f t="shared" si="81"/>
        <v>Valid</v>
      </c>
      <c r="I1071" t="str">
        <f t="shared" si="82"/>
        <v>High(4-5)</v>
      </c>
      <c r="J1071" t="str">
        <f t="shared" si="83"/>
        <v>AGNR4TRG4A6K4MCPCFYVIGEEE7KQ</v>
      </c>
      <c r="K1071" t="str">
        <f>IF(COUNTIF(Data_cleaning!$A:$A, A1071)&gt;10, "Power User", IF(COUNTIF(Data_cleaning!$A:$A, A1071)&gt;5, "Regular User", IF(COUNTIF(Data_cleaning!$A:$A, A1071)&gt;1, "Casual User", "One-Time User")))</f>
        <v>One-Time User</v>
      </c>
      <c r="L1071">
        <f>YEAR(Table4[[#This Row],[date/timestamp]])</f>
        <v>2025</v>
      </c>
      <c r="M1071">
        <f>MONTH(Table4[[#This Row],[date/timestamp]])</f>
        <v>8</v>
      </c>
      <c r="N1071" t="str">
        <f>TEXT(Table4[[#This Row],[date/timestamp]], "MMMM")</f>
        <v>August</v>
      </c>
      <c r="O1071" t="str">
        <f t="shared" si="84"/>
        <v>Q3</v>
      </c>
    </row>
    <row r="1072" spans="1:15" x14ac:dyDescent="0.35">
      <c r="A1072" t="s">
        <v>4204</v>
      </c>
      <c r="B1072" s="3" t="s">
        <v>6776</v>
      </c>
      <c r="C1072" s="3">
        <v>5</v>
      </c>
      <c r="D1072" s="8">
        <v>45893.305381944447</v>
      </c>
      <c r="E1072" s="4" t="s">
        <v>12</v>
      </c>
      <c r="F1072" t="s">
        <v>4205</v>
      </c>
      <c r="G1072" t="str">
        <f t="shared" si="80"/>
        <v>Complete</v>
      </c>
      <c r="H1072" t="str">
        <f t="shared" si="81"/>
        <v>Valid</v>
      </c>
      <c r="I1072" t="str">
        <f t="shared" si="82"/>
        <v>High(4-5)</v>
      </c>
      <c r="J1072" t="str">
        <f t="shared" si="83"/>
        <v>AGZYDJVHTGPUOXFQ3TYC6TD7K3HQ</v>
      </c>
      <c r="K1072" t="str">
        <f>IF(COUNTIF(Data_cleaning!$A:$A, A1072)&gt;10, "Power User", IF(COUNTIF(Data_cleaning!$A:$A, A1072)&gt;5, "Regular User", IF(COUNTIF(Data_cleaning!$A:$A, A1072)&gt;1, "Casual User", "One-Time User")))</f>
        <v>One-Time User</v>
      </c>
      <c r="L1072">
        <f>YEAR(Table4[[#This Row],[date/timestamp]])</f>
        <v>2025</v>
      </c>
      <c r="M1072">
        <f>MONTH(Table4[[#This Row],[date/timestamp]])</f>
        <v>8</v>
      </c>
      <c r="N1072" t="str">
        <f>TEXT(Table4[[#This Row],[date/timestamp]], "MMMM")</f>
        <v>August</v>
      </c>
      <c r="O1072" t="str">
        <f t="shared" si="84"/>
        <v>Q3</v>
      </c>
    </row>
    <row r="1073" spans="1:15" x14ac:dyDescent="0.35">
      <c r="A1073" t="s">
        <v>4208</v>
      </c>
      <c r="B1073" s="5" t="s">
        <v>6777</v>
      </c>
      <c r="C1073" s="5">
        <v>5</v>
      </c>
      <c r="D1073" s="9">
        <v>45893.428159722222</v>
      </c>
      <c r="E1073" s="6" t="s">
        <v>12</v>
      </c>
      <c r="F1073" t="s">
        <v>4209</v>
      </c>
      <c r="G1073" t="str">
        <f t="shared" si="80"/>
        <v>Complete</v>
      </c>
      <c r="H1073" t="str">
        <f t="shared" si="81"/>
        <v>Valid</v>
      </c>
      <c r="I1073" t="str">
        <f t="shared" si="82"/>
        <v>High(4-5)</v>
      </c>
      <c r="J1073" t="str">
        <f t="shared" si="83"/>
        <v>AHUVGNVWTJGYHDRLPUT2SIRO26RA</v>
      </c>
      <c r="K1073" t="str">
        <f>IF(COUNTIF(Data_cleaning!$A:$A, A1073)&gt;10, "Power User", IF(COUNTIF(Data_cleaning!$A:$A, A1073)&gt;5, "Regular User", IF(COUNTIF(Data_cleaning!$A:$A, A1073)&gt;1, "Casual User", "One-Time User")))</f>
        <v>One-Time User</v>
      </c>
      <c r="L1073">
        <f>YEAR(Table4[[#This Row],[date/timestamp]])</f>
        <v>2025</v>
      </c>
      <c r="M1073">
        <f>MONTH(Table4[[#This Row],[date/timestamp]])</f>
        <v>8</v>
      </c>
      <c r="N1073" t="str">
        <f>TEXT(Table4[[#This Row],[date/timestamp]], "MMMM")</f>
        <v>August</v>
      </c>
      <c r="O1073" t="str">
        <f t="shared" si="84"/>
        <v>Q3</v>
      </c>
    </row>
    <row r="1074" spans="1:15" x14ac:dyDescent="0.35">
      <c r="A1074" t="s">
        <v>4211</v>
      </c>
      <c r="B1074" s="3" t="s">
        <v>6778</v>
      </c>
      <c r="C1074" s="3">
        <v>5</v>
      </c>
      <c r="D1074" s="8">
        <v>45893.470416666663</v>
      </c>
      <c r="E1074" s="4" t="s">
        <v>12</v>
      </c>
      <c r="F1074" t="s">
        <v>4212</v>
      </c>
      <c r="G1074" t="str">
        <f t="shared" si="80"/>
        <v>Complete</v>
      </c>
      <c r="H1074" t="str">
        <f t="shared" si="81"/>
        <v>Valid</v>
      </c>
      <c r="I1074" t="str">
        <f t="shared" si="82"/>
        <v>High(4-5)</v>
      </c>
      <c r="J1074" t="str">
        <f t="shared" si="83"/>
        <v>AEQILMLBH3ZIVB6KZZF56VAREURA</v>
      </c>
      <c r="K1074" t="str">
        <f>IF(COUNTIF(Data_cleaning!$A:$A, A1074)&gt;10, "Power User", IF(COUNTIF(Data_cleaning!$A:$A, A1074)&gt;5, "Regular User", IF(COUNTIF(Data_cleaning!$A:$A, A1074)&gt;1, "Casual User", "One-Time User")))</f>
        <v>One-Time User</v>
      </c>
      <c r="L1074">
        <f>YEAR(Table4[[#This Row],[date/timestamp]])</f>
        <v>2025</v>
      </c>
      <c r="M1074">
        <f>MONTH(Table4[[#This Row],[date/timestamp]])</f>
        <v>8</v>
      </c>
      <c r="N1074" t="str">
        <f>TEXT(Table4[[#This Row],[date/timestamp]], "MMMM")</f>
        <v>August</v>
      </c>
      <c r="O1074" t="str">
        <f t="shared" si="84"/>
        <v>Q3</v>
      </c>
    </row>
    <row r="1075" spans="1:15" x14ac:dyDescent="0.35">
      <c r="A1075" t="s">
        <v>4215</v>
      </c>
      <c r="B1075" s="5" t="s">
        <v>6779</v>
      </c>
      <c r="C1075" s="5">
        <v>5</v>
      </c>
      <c r="D1075" s="9">
        <v>45893.504918981482</v>
      </c>
      <c r="E1075" s="6" t="s">
        <v>1381</v>
      </c>
      <c r="F1075" t="s">
        <v>4216</v>
      </c>
      <c r="G1075" t="str">
        <f t="shared" si="80"/>
        <v>Complete</v>
      </c>
      <c r="H1075" t="str">
        <f t="shared" si="81"/>
        <v>Valid</v>
      </c>
      <c r="I1075" t="str">
        <f t="shared" si="82"/>
        <v>High(4-5)</v>
      </c>
      <c r="J1075" t="str">
        <f t="shared" si="83"/>
        <v>AF4WP3B64TITIYYTKFL4E264LJFQ</v>
      </c>
      <c r="K1075" t="str">
        <f>IF(COUNTIF(Data_cleaning!$A:$A, A1075)&gt;10, "Power User", IF(COUNTIF(Data_cleaning!$A:$A, A1075)&gt;5, "Regular User", IF(COUNTIF(Data_cleaning!$A:$A, A1075)&gt;1, "Casual User", "One-Time User")))</f>
        <v>One-Time User</v>
      </c>
      <c r="L1075">
        <f>YEAR(Table4[[#This Row],[date/timestamp]])</f>
        <v>2025</v>
      </c>
      <c r="M1075">
        <f>MONTH(Table4[[#This Row],[date/timestamp]])</f>
        <v>8</v>
      </c>
      <c r="N1075" t="str">
        <f>TEXT(Table4[[#This Row],[date/timestamp]], "MMMM")</f>
        <v>August</v>
      </c>
      <c r="O1075" t="str">
        <f t="shared" si="84"/>
        <v>Q3</v>
      </c>
    </row>
    <row r="1076" spans="1:15" x14ac:dyDescent="0.35">
      <c r="A1076" t="s">
        <v>4219</v>
      </c>
      <c r="B1076" s="3" t="s">
        <v>6780</v>
      </c>
      <c r="C1076" s="3">
        <v>5</v>
      </c>
      <c r="D1076" s="8">
        <v>45893.577708333331</v>
      </c>
      <c r="E1076" s="4" t="s">
        <v>1381</v>
      </c>
      <c r="F1076" t="s">
        <v>4220</v>
      </c>
      <c r="G1076" t="str">
        <f t="shared" si="80"/>
        <v>Complete</v>
      </c>
      <c r="H1076" t="str">
        <f t="shared" si="81"/>
        <v>Valid</v>
      </c>
      <c r="I1076" t="str">
        <f t="shared" si="82"/>
        <v>High(4-5)</v>
      </c>
      <c r="J1076" t="str">
        <f t="shared" si="83"/>
        <v>AHFLVYTMWTKKSYVQ22H5UEASHCXQ</v>
      </c>
      <c r="K1076" t="str">
        <f>IF(COUNTIF(Data_cleaning!$A:$A, A1076)&gt;10, "Power User", IF(COUNTIF(Data_cleaning!$A:$A, A1076)&gt;5, "Regular User", IF(COUNTIF(Data_cleaning!$A:$A, A1076)&gt;1, "Casual User", "One-Time User")))</f>
        <v>One-Time User</v>
      </c>
      <c r="L1076">
        <f>YEAR(Table4[[#This Row],[date/timestamp]])</f>
        <v>2025</v>
      </c>
      <c r="M1076">
        <f>MONTH(Table4[[#This Row],[date/timestamp]])</f>
        <v>8</v>
      </c>
      <c r="N1076" t="str">
        <f>TEXT(Table4[[#This Row],[date/timestamp]], "MMMM")</f>
        <v>August</v>
      </c>
      <c r="O1076" t="str">
        <f t="shared" si="84"/>
        <v>Q3</v>
      </c>
    </row>
    <row r="1077" spans="1:15" x14ac:dyDescent="0.35">
      <c r="A1077" t="s">
        <v>4223</v>
      </c>
      <c r="B1077" s="5" t="s">
        <v>6781</v>
      </c>
      <c r="C1077" s="5">
        <v>5</v>
      </c>
      <c r="D1077" s="9">
        <v>45893.603981481479</v>
      </c>
      <c r="E1077" s="6" t="s">
        <v>1381</v>
      </c>
      <c r="F1077" t="s">
        <v>4224</v>
      </c>
      <c r="G1077" t="str">
        <f t="shared" si="80"/>
        <v>Complete</v>
      </c>
      <c r="H1077" t="str">
        <f t="shared" si="81"/>
        <v>Valid</v>
      </c>
      <c r="I1077" t="str">
        <f t="shared" si="82"/>
        <v>High(4-5)</v>
      </c>
      <c r="J1077" t="str">
        <f t="shared" si="83"/>
        <v>AHFITXEHTGORFO3YO6YSEYQXEHTA</v>
      </c>
      <c r="K1077" t="str">
        <f>IF(COUNTIF(Data_cleaning!$A:$A, A1077)&gt;10, "Power User", IF(COUNTIF(Data_cleaning!$A:$A, A1077)&gt;5, "Regular User", IF(COUNTIF(Data_cleaning!$A:$A, A1077)&gt;1, "Casual User", "One-Time User")))</f>
        <v>One-Time User</v>
      </c>
      <c r="L1077">
        <f>YEAR(Table4[[#This Row],[date/timestamp]])</f>
        <v>2025</v>
      </c>
      <c r="M1077">
        <f>MONTH(Table4[[#This Row],[date/timestamp]])</f>
        <v>8</v>
      </c>
      <c r="N1077" t="str">
        <f>TEXT(Table4[[#This Row],[date/timestamp]], "MMMM")</f>
        <v>August</v>
      </c>
      <c r="O1077" t="str">
        <f t="shared" si="84"/>
        <v>Q3</v>
      </c>
    </row>
    <row r="1078" spans="1:15" x14ac:dyDescent="0.35">
      <c r="A1078" t="s">
        <v>4227</v>
      </c>
      <c r="B1078" s="3" t="s">
        <v>6782</v>
      </c>
      <c r="C1078" s="3">
        <v>5</v>
      </c>
      <c r="D1078" s="8">
        <v>45893.760659722226</v>
      </c>
      <c r="E1078" s="4" t="s">
        <v>1381</v>
      </c>
      <c r="F1078" t="s">
        <v>4228</v>
      </c>
      <c r="G1078" t="str">
        <f t="shared" si="80"/>
        <v>Complete</v>
      </c>
      <c r="H1078" t="str">
        <f t="shared" si="81"/>
        <v>Valid</v>
      </c>
      <c r="I1078" t="str">
        <f t="shared" si="82"/>
        <v>High(4-5)</v>
      </c>
      <c r="J1078" t="str">
        <f t="shared" si="83"/>
        <v>AE3ZGW5QEAXS56LJUCSU7DAQ6G2Q</v>
      </c>
      <c r="K1078" t="str">
        <f>IF(COUNTIF(Data_cleaning!$A:$A, A1078)&gt;10, "Power User", IF(COUNTIF(Data_cleaning!$A:$A, A1078)&gt;5, "Regular User", IF(COUNTIF(Data_cleaning!$A:$A, A1078)&gt;1, "Casual User", "One-Time User")))</f>
        <v>One-Time User</v>
      </c>
      <c r="L1078">
        <f>YEAR(Table4[[#This Row],[date/timestamp]])</f>
        <v>2025</v>
      </c>
      <c r="M1078">
        <f>MONTH(Table4[[#This Row],[date/timestamp]])</f>
        <v>8</v>
      </c>
      <c r="N1078" t="str">
        <f>TEXT(Table4[[#This Row],[date/timestamp]], "MMMM")</f>
        <v>August</v>
      </c>
      <c r="O1078" t="str">
        <f t="shared" si="84"/>
        <v>Q3</v>
      </c>
    </row>
    <row r="1079" spans="1:15" x14ac:dyDescent="0.35">
      <c r="A1079" t="s">
        <v>4231</v>
      </c>
      <c r="B1079" s="5" t="s">
        <v>6783</v>
      </c>
      <c r="C1079" s="5">
        <v>4</v>
      </c>
      <c r="D1079" s="9">
        <v>45893.83152777778</v>
      </c>
      <c r="E1079" s="6" t="s">
        <v>1381</v>
      </c>
      <c r="F1079" t="s">
        <v>4232</v>
      </c>
      <c r="G1079" t="str">
        <f t="shared" si="80"/>
        <v>Complete</v>
      </c>
      <c r="H1079" t="str">
        <f t="shared" si="81"/>
        <v>Valid</v>
      </c>
      <c r="I1079" t="str">
        <f t="shared" si="82"/>
        <v>High(4-5)</v>
      </c>
      <c r="J1079" t="str">
        <f t="shared" si="83"/>
        <v>AHUOJ3HBKVVMUKUBNXFPPDRXR4MA</v>
      </c>
      <c r="K1079" t="str">
        <f>IF(COUNTIF(Data_cleaning!$A:$A, A1079)&gt;10, "Power User", IF(COUNTIF(Data_cleaning!$A:$A, A1079)&gt;5, "Regular User", IF(COUNTIF(Data_cleaning!$A:$A, A1079)&gt;1, "Casual User", "One-Time User")))</f>
        <v>One-Time User</v>
      </c>
      <c r="L1079">
        <f>YEAR(Table4[[#This Row],[date/timestamp]])</f>
        <v>2025</v>
      </c>
      <c r="M1079">
        <f>MONTH(Table4[[#This Row],[date/timestamp]])</f>
        <v>8</v>
      </c>
      <c r="N1079" t="str">
        <f>TEXT(Table4[[#This Row],[date/timestamp]], "MMMM")</f>
        <v>August</v>
      </c>
      <c r="O1079" t="str">
        <f t="shared" si="84"/>
        <v>Q3</v>
      </c>
    </row>
    <row r="1080" spans="1:15" x14ac:dyDescent="0.35">
      <c r="A1080" t="s">
        <v>4234</v>
      </c>
      <c r="B1080" s="3" t="s">
        <v>6784</v>
      </c>
      <c r="C1080" s="3">
        <v>5</v>
      </c>
      <c r="D1080" s="8">
        <v>45894.462291666663</v>
      </c>
      <c r="E1080" s="4" t="s">
        <v>1381</v>
      </c>
      <c r="F1080" t="s">
        <v>4235</v>
      </c>
      <c r="G1080" t="str">
        <f t="shared" si="80"/>
        <v>Complete</v>
      </c>
      <c r="H1080" t="str">
        <f t="shared" si="81"/>
        <v>Valid</v>
      </c>
      <c r="I1080" t="str">
        <f t="shared" si="82"/>
        <v>High(4-5)</v>
      </c>
      <c r="J1080" t="str">
        <f t="shared" si="83"/>
        <v>AHMUR6CSCHC2PA6YHLQL6TGCZKUA</v>
      </c>
      <c r="K1080" t="str">
        <f>IF(COUNTIF(Data_cleaning!$A:$A, A1080)&gt;10, "Power User", IF(COUNTIF(Data_cleaning!$A:$A, A1080)&gt;5, "Regular User", IF(COUNTIF(Data_cleaning!$A:$A, A1080)&gt;1, "Casual User", "One-Time User")))</f>
        <v>One-Time User</v>
      </c>
      <c r="L1080">
        <f>YEAR(Table4[[#This Row],[date/timestamp]])</f>
        <v>2025</v>
      </c>
      <c r="M1080">
        <f>MONTH(Table4[[#This Row],[date/timestamp]])</f>
        <v>8</v>
      </c>
      <c r="N1080" t="str">
        <f>TEXT(Table4[[#This Row],[date/timestamp]], "MMMM")</f>
        <v>August</v>
      </c>
      <c r="O1080" t="str">
        <f t="shared" si="84"/>
        <v>Q3</v>
      </c>
    </row>
    <row r="1081" spans="1:15" x14ac:dyDescent="0.35">
      <c r="A1081" t="s">
        <v>4238</v>
      </c>
      <c r="B1081" s="5" t="s">
        <v>6785</v>
      </c>
      <c r="C1081" s="5">
        <v>5</v>
      </c>
      <c r="D1081" s="9">
        <v>45894.500567129631</v>
      </c>
      <c r="E1081" s="6" t="s">
        <v>1381</v>
      </c>
      <c r="F1081" t="s">
        <v>4239</v>
      </c>
      <c r="G1081" t="str">
        <f t="shared" si="80"/>
        <v>Complete</v>
      </c>
      <c r="H1081" t="str">
        <f t="shared" si="81"/>
        <v>Valid</v>
      </c>
      <c r="I1081" t="str">
        <f t="shared" si="82"/>
        <v>High(4-5)</v>
      </c>
      <c r="J1081" t="str">
        <f t="shared" si="83"/>
        <v>AEAEJEGSI4PFVEPN56QEI6NEPIUQ</v>
      </c>
      <c r="K1081" t="str">
        <f>IF(COUNTIF(Data_cleaning!$A:$A, A1081)&gt;10, "Power User", IF(COUNTIF(Data_cleaning!$A:$A, A1081)&gt;5, "Regular User", IF(COUNTIF(Data_cleaning!$A:$A, A1081)&gt;1, "Casual User", "One-Time User")))</f>
        <v>One-Time User</v>
      </c>
      <c r="L1081">
        <f>YEAR(Table4[[#This Row],[date/timestamp]])</f>
        <v>2025</v>
      </c>
      <c r="M1081">
        <f>MONTH(Table4[[#This Row],[date/timestamp]])</f>
        <v>8</v>
      </c>
      <c r="N1081" t="str">
        <f>TEXT(Table4[[#This Row],[date/timestamp]], "MMMM")</f>
        <v>August</v>
      </c>
      <c r="O1081" t="str">
        <f t="shared" si="84"/>
        <v>Q3</v>
      </c>
    </row>
    <row r="1082" spans="1:15" x14ac:dyDescent="0.35">
      <c r="A1082" t="s">
        <v>4242</v>
      </c>
      <c r="B1082" s="3" t="s">
        <v>6786</v>
      </c>
      <c r="C1082" s="3">
        <v>5</v>
      </c>
      <c r="D1082" s="8">
        <v>45894.563009259262</v>
      </c>
      <c r="E1082" s="4" t="s">
        <v>1381</v>
      </c>
      <c r="F1082" t="s">
        <v>4243</v>
      </c>
      <c r="G1082" t="str">
        <f t="shared" si="80"/>
        <v>Complete</v>
      </c>
      <c r="H1082" t="str">
        <f t="shared" si="81"/>
        <v>Valid</v>
      </c>
      <c r="I1082" t="str">
        <f t="shared" si="82"/>
        <v>High(4-5)</v>
      </c>
      <c r="J1082" t="str">
        <f t="shared" si="83"/>
        <v>AHOHXS4Z44XSTVPCNYY6BSL55VJA</v>
      </c>
      <c r="K1082" t="str">
        <f>IF(COUNTIF(Data_cleaning!$A:$A, A1082)&gt;10, "Power User", IF(COUNTIF(Data_cleaning!$A:$A, A1082)&gt;5, "Regular User", IF(COUNTIF(Data_cleaning!$A:$A, A1082)&gt;1, "Casual User", "One-Time User")))</f>
        <v>One-Time User</v>
      </c>
      <c r="L1082">
        <f>YEAR(Table4[[#This Row],[date/timestamp]])</f>
        <v>2025</v>
      </c>
      <c r="M1082">
        <f>MONTH(Table4[[#This Row],[date/timestamp]])</f>
        <v>8</v>
      </c>
      <c r="N1082" t="str">
        <f>TEXT(Table4[[#This Row],[date/timestamp]], "MMMM")</f>
        <v>August</v>
      </c>
      <c r="O1082" t="str">
        <f t="shared" si="84"/>
        <v>Q3</v>
      </c>
    </row>
    <row r="1083" spans="1:15" x14ac:dyDescent="0.35">
      <c r="A1083" t="s">
        <v>4246</v>
      </c>
      <c r="B1083" s="5" t="s">
        <v>6787</v>
      </c>
      <c r="C1083" s="5">
        <v>5</v>
      </c>
      <c r="D1083" s="9">
        <v>45894.703125</v>
      </c>
      <c r="E1083" s="6" t="s">
        <v>1381</v>
      </c>
      <c r="F1083" t="s">
        <v>4247</v>
      </c>
      <c r="G1083" t="str">
        <f t="shared" si="80"/>
        <v>Complete</v>
      </c>
      <c r="H1083" t="str">
        <f t="shared" si="81"/>
        <v>Valid</v>
      </c>
      <c r="I1083" t="str">
        <f t="shared" si="82"/>
        <v>High(4-5)</v>
      </c>
      <c r="J1083" t="str">
        <f t="shared" si="83"/>
        <v>AF2GJU32A7YF5BP2M7UJEVQAPDWQ</v>
      </c>
      <c r="K1083" t="str">
        <f>IF(COUNTIF(Data_cleaning!$A:$A, A1083)&gt;10, "Power User", IF(COUNTIF(Data_cleaning!$A:$A, A1083)&gt;5, "Regular User", IF(COUNTIF(Data_cleaning!$A:$A, A1083)&gt;1, "Casual User", "One-Time User")))</f>
        <v>One-Time User</v>
      </c>
      <c r="L1083">
        <f>YEAR(Table4[[#This Row],[date/timestamp]])</f>
        <v>2025</v>
      </c>
      <c r="M1083">
        <f>MONTH(Table4[[#This Row],[date/timestamp]])</f>
        <v>8</v>
      </c>
      <c r="N1083" t="str">
        <f>TEXT(Table4[[#This Row],[date/timestamp]], "MMMM")</f>
        <v>August</v>
      </c>
      <c r="O1083" t="str">
        <f t="shared" si="84"/>
        <v>Q3</v>
      </c>
    </row>
    <row r="1084" spans="1:15" x14ac:dyDescent="0.35">
      <c r="A1084" t="s">
        <v>4250</v>
      </c>
      <c r="B1084" s="3" t="s">
        <v>6788</v>
      </c>
      <c r="C1084" s="3">
        <v>5</v>
      </c>
      <c r="D1084" s="8">
        <v>45894.757152777776</v>
      </c>
      <c r="E1084" s="4" t="s">
        <v>1381</v>
      </c>
      <c r="F1084" t="s">
        <v>4251</v>
      </c>
      <c r="G1084" t="str">
        <f t="shared" si="80"/>
        <v>Complete</v>
      </c>
      <c r="H1084" t="str">
        <f t="shared" si="81"/>
        <v>Valid</v>
      </c>
      <c r="I1084" t="str">
        <f t="shared" si="82"/>
        <v>High(4-5)</v>
      </c>
      <c r="J1084" t="str">
        <f t="shared" si="83"/>
        <v>AFZDBKSTBZDA7G7XGLWPSV52PNBQ</v>
      </c>
      <c r="K1084" t="str">
        <f>IF(COUNTIF(Data_cleaning!$A:$A, A1084)&gt;10, "Power User", IF(COUNTIF(Data_cleaning!$A:$A, A1084)&gt;5, "Regular User", IF(COUNTIF(Data_cleaning!$A:$A, A1084)&gt;1, "Casual User", "One-Time User")))</f>
        <v>One-Time User</v>
      </c>
      <c r="L1084">
        <f>YEAR(Table4[[#This Row],[date/timestamp]])</f>
        <v>2025</v>
      </c>
      <c r="M1084">
        <f>MONTH(Table4[[#This Row],[date/timestamp]])</f>
        <v>8</v>
      </c>
      <c r="N1084" t="str">
        <f>TEXT(Table4[[#This Row],[date/timestamp]], "MMMM")</f>
        <v>August</v>
      </c>
      <c r="O1084" t="str">
        <f t="shared" si="84"/>
        <v>Q3</v>
      </c>
    </row>
    <row r="1085" spans="1:15" x14ac:dyDescent="0.35">
      <c r="A1085" t="s">
        <v>4254</v>
      </c>
      <c r="B1085" s="5" t="s">
        <v>6789</v>
      </c>
      <c r="C1085" s="5">
        <v>5</v>
      </c>
      <c r="D1085" s="9">
        <v>45895.029317129629</v>
      </c>
      <c r="E1085" s="6" t="s">
        <v>1381</v>
      </c>
      <c r="F1085" t="s">
        <v>4255</v>
      </c>
      <c r="G1085" t="str">
        <f t="shared" si="80"/>
        <v>Complete</v>
      </c>
      <c r="H1085" t="str">
        <f t="shared" si="81"/>
        <v>Valid</v>
      </c>
      <c r="I1085" t="str">
        <f t="shared" si="82"/>
        <v>High(4-5)</v>
      </c>
      <c r="J1085" t="str">
        <f t="shared" si="83"/>
        <v>AHMJKLHEXOYJ5UOJ7I5XEG6Q33GQ</v>
      </c>
      <c r="K1085" t="str">
        <f>IF(COUNTIF(Data_cleaning!$A:$A, A1085)&gt;10, "Power User", IF(COUNTIF(Data_cleaning!$A:$A, A1085)&gt;5, "Regular User", IF(COUNTIF(Data_cleaning!$A:$A, A1085)&gt;1, "Casual User", "One-Time User")))</f>
        <v>One-Time User</v>
      </c>
      <c r="L1085">
        <f>YEAR(Table4[[#This Row],[date/timestamp]])</f>
        <v>2025</v>
      </c>
      <c r="M1085">
        <f>MONTH(Table4[[#This Row],[date/timestamp]])</f>
        <v>8</v>
      </c>
      <c r="N1085" t="str">
        <f>TEXT(Table4[[#This Row],[date/timestamp]], "MMMM")</f>
        <v>August</v>
      </c>
      <c r="O1085" t="str">
        <f t="shared" si="84"/>
        <v>Q3</v>
      </c>
    </row>
    <row r="1086" spans="1:15" x14ac:dyDescent="0.35">
      <c r="A1086" t="s">
        <v>4258</v>
      </c>
      <c r="B1086" s="3" t="s">
        <v>6790</v>
      </c>
      <c r="C1086" s="3">
        <v>5</v>
      </c>
      <c r="D1086" s="8">
        <v>45895.395254629628</v>
      </c>
      <c r="E1086" s="4" t="s">
        <v>1381</v>
      </c>
      <c r="F1086" t="s">
        <v>4259</v>
      </c>
      <c r="G1086" t="str">
        <f t="shared" si="80"/>
        <v>Complete</v>
      </c>
      <c r="H1086" t="str">
        <f t="shared" si="81"/>
        <v>Valid</v>
      </c>
      <c r="I1086" t="str">
        <f t="shared" si="82"/>
        <v>High(4-5)</v>
      </c>
      <c r="J1086" t="str">
        <f t="shared" si="83"/>
        <v>AGP6LXDXY2SL4Y3D7TBOCTVL3KOA</v>
      </c>
      <c r="K1086" t="str">
        <f>IF(COUNTIF(Data_cleaning!$A:$A, A1086)&gt;10, "Power User", IF(COUNTIF(Data_cleaning!$A:$A, A1086)&gt;5, "Regular User", IF(COUNTIF(Data_cleaning!$A:$A, A1086)&gt;1, "Casual User", "One-Time User")))</f>
        <v>One-Time User</v>
      </c>
      <c r="L1086">
        <f>YEAR(Table4[[#This Row],[date/timestamp]])</f>
        <v>2025</v>
      </c>
      <c r="M1086">
        <f>MONTH(Table4[[#This Row],[date/timestamp]])</f>
        <v>8</v>
      </c>
      <c r="N1086" t="str">
        <f>TEXT(Table4[[#This Row],[date/timestamp]], "MMMM")</f>
        <v>August</v>
      </c>
      <c r="O1086" t="str">
        <f t="shared" si="84"/>
        <v>Q3</v>
      </c>
    </row>
    <row r="1087" spans="1:15" x14ac:dyDescent="0.35">
      <c r="A1087" t="s">
        <v>4262</v>
      </c>
      <c r="B1087" s="5" t="s">
        <v>6791</v>
      </c>
      <c r="C1087" s="5">
        <v>5</v>
      </c>
      <c r="D1087" s="9">
        <v>45895.552071759259</v>
      </c>
      <c r="E1087" s="6" t="s">
        <v>1381</v>
      </c>
      <c r="F1087" t="s">
        <v>430</v>
      </c>
      <c r="G1087" t="str">
        <f t="shared" si="80"/>
        <v>Complete</v>
      </c>
      <c r="H1087" t="str">
        <f t="shared" si="81"/>
        <v>Valid</v>
      </c>
      <c r="I1087" t="str">
        <f t="shared" si="82"/>
        <v>High(4-5)</v>
      </c>
      <c r="J1087" t="str">
        <f t="shared" si="83"/>
        <v>AFGLBJK4MQUYDYIQ4I6IG4CM76LQ</v>
      </c>
      <c r="K1087" t="str">
        <f>IF(COUNTIF(Data_cleaning!$A:$A, A1087)&gt;10, "Power User", IF(COUNTIF(Data_cleaning!$A:$A, A1087)&gt;5, "Regular User", IF(COUNTIF(Data_cleaning!$A:$A, A1087)&gt;1, "Casual User", "One-Time User")))</f>
        <v>One-Time User</v>
      </c>
      <c r="L1087">
        <f>YEAR(Table4[[#This Row],[date/timestamp]])</f>
        <v>2025</v>
      </c>
      <c r="M1087">
        <f>MONTH(Table4[[#This Row],[date/timestamp]])</f>
        <v>8</v>
      </c>
      <c r="N1087" t="str">
        <f>TEXT(Table4[[#This Row],[date/timestamp]], "MMMM")</f>
        <v>August</v>
      </c>
      <c r="O1087" t="str">
        <f t="shared" si="84"/>
        <v>Q3</v>
      </c>
    </row>
    <row r="1088" spans="1:15" x14ac:dyDescent="0.35">
      <c r="A1088" t="s">
        <v>4265</v>
      </c>
      <c r="B1088" s="3" t="s">
        <v>6792</v>
      </c>
      <c r="C1088" s="3">
        <v>5</v>
      </c>
      <c r="D1088" s="8">
        <v>45895.930555555555</v>
      </c>
      <c r="E1088" s="4" t="s">
        <v>1381</v>
      </c>
      <c r="F1088" t="s">
        <v>4266</v>
      </c>
      <c r="G1088" t="str">
        <f t="shared" si="80"/>
        <v>Complete</v>
      </c>
      <c r="H1088" t="str">
        <f t="shared" si="81"/>
        <v>Valid</v>
      </c>
      <c r="I1088" t="str">
        <f t="shared" si="82"/>
        <v>High(4-5)</v>
      </c>
      <c r="J1088" t="str">
        <f t="shared" si="83"/>
        <v>AHI47344HANKGBWX6ROCDDELZOCA</v>
      </c>
      <c r="K1088" t="str">
        <f>IF(COUNTIF(Data_cleaning!$A:$A, A1088)&gt;10, "Power User", IF(COUNTIF(Data_cleaning!$A:$A, A1088)&gt;5, "Regular User", IF(COUNTIF(Data_cleaning!$A:$A, A1088)&gt;1, "Casual User", "One-Time User")))</f>
        <v>One-Time User</v>
      </c>
      <c r="L1088">
        <f>YEAR(Table4[[#This Row],[date/timestamp]])</f>
        <v>2025</v>
      </c>
      <c r="M1088">
        <f>MONTH(Table4[[#This Row],[date/timestamp]])</f>
        <v>8</v>
      </c>
      <c r="N1088" t="str">
        <f>TEXT(Table4[[#This Row],[date/timestamp]], "MMMM")</f>
        <v>August</v>
      </c>
      <c r="O1088" t="str">
        <f t="shared" si="84"/>
        <v>Q3</v>
      </c>
    </row>
    <row r="1089" spans="1:15" x14ac:dyDescent="0.35">
      <c r="A1089" t="s">
        <v>4269</v>
      </c>
      <c r="B1089" s="5" t="s">
        <v>6793</v>
      </c>
      <c r="C1089" s="5">
        <v>5</v>
      </c>
      <c r="D1089" s="9">
        <v>45897.042280092595</v>
      </c>
      <c r="E1089" s="6" t="s">
        <v>1381</v>
      </c>
      <c r="F1089" t="s">
        <v>4270</v>
      </c>
      <c r="G1089" t="str">
        <f t="shared" si="80"/>
        <v>Complete</v>
      </c>
      <c r="H1089" t="str">
        <f t="shared" si="81"/>
        <v>Valid</v>
      </c>
      <c r="I1089" t="str">
        <f t="shared" si="82"/>
        <v>High(4-5)</v>
      </c>
      <c r="J1089" t="str">
        <f t="shared" si="83"/>
        <v>AEKX7YXDJPANUWGENYW6N3435UTA</v>
      </c>
      <c r="K1089" t="str">
        <f>IF(COUNTIF(Data_cleaning!$A:$A, A1089)&gt;10, "Power User", IF(COUNTIF(Data_cleaning!$A:$A, A1089)&gt;5, "Regular User", IF(COUNTIF(Data_cleaning!$A:$A, A1089)&gt;1, "Casual User", "One-Time User")))</f>
        <v>One-Time User</v>
      </c>
      <c r="L1089">
        <f>YEAR(Table4[[#This Row],[date/timestamp]])</f>
        <v>2025</v>
      </c>
      <c r="M1089">
        <f>MONTH(Table4[[#This Row],[date/timestamp]])</f>
        <v>8</v>
      </c>
      <c r="N1089" t="str">
        <f>TEXT(Table4[[#This Row],[date/timestamp]], "MMMM")</f>
        <v>August</v>
      </c>
      <c r="O1089" t="str">
        <f t="shared" si="84"/>
        <v>Q3</v>
      </c>
    </row>
    <row r="1090" spans="1:15" x14ac:dyDescent="0.35">
      <c r="A1090" t="s">
        <v>4272</v>
      </c>
      <c r="B1090" s="3" t="s">
        <v>6794</v>
      </c>
      <c r="C1090" s="3">
        <v>5</v>
      </c>
      <c r="D1090" s="8">
        <v>45897.196631944447</v>
      </c>
      <c r="E1090" s="4" t="s">
        <v>1381</v>
      </c>
      <c r="F1090" t="s">
        <v>4273</v>
      </c>
      <c r="G1090" t="str">
        <f t="shared" ref="G1090:G1153" si="85">IF(AND(A1090&lt;&gt;"", B1090&lt;&gt;"", C1090&lt;&gt;"", D1090&lt;&gt;"", E1090&lt;&gt;"", F1090&lt;&gt;""), "Complete", "Incomplete")</f>
        <v>Complete</v>
      </c>
      <c r="H1090" t="str">
        <f t="shared" si="81"/>
        <v>Valid</v>
      </c>
      <c r="I1090" t="str">
        <f t="shared" si="82"/>
        <v>High(4-5)</v>
      </c>
      <c r="J1090" t="str">
        <f t="shared" si="83"/>
        <v>AEK66BL2KN7APXF6Y5ZXBJHF4DFQ</v>
      </c>
      <c r="K1090" t="str">
        <f>IF(COUNTIF(Data_cleaning!$A:$A, A1090)&gt;10, "Power User", IF(COUNTIF(Data_cleaning!$A:$A, A1090)&gt;5, "Regular User", IF(COUNTIF(Data_cleaning!$A:$A, A1090)&gt;1, "Casual User", "One-Time User")))</f>
        <v>One-Time User</v>
      </c>
      <c r="L1090">
        <f>YEAR(Table4[[#This Row],[date/timestamp]])</f>
        <v>2025</v>
      </c>
      <c r="M1090">
        <f>MONTH(Table4[[#This Row],[date/timestamp]])</f>
        <v>8</v>
      </c>
      <c r="N1090" t="str">
        <f>TEXT(Table4[[#This Row],[date/timestamp]], "MMMM")</f>
        <v>August</v>
      </c>
      <c r="O1090" t="str">
        <f t="shared" si="84"/>
        <v>Q3</v>
      </c>
    </row>
    <row r="1091" spans="1:15" x14ac:dyDescent="0.35">
      <c r="A1091" t="s">
        <v>4276</v>
      </c>
      <c r="B1091" s="5" t="s">
        <v>6795</v>
      </c>
      <c r="C1091" s="5">
        <v>5</v>
      </c>
      <c r="D1091" s="9">
        <v>45897.797465277778</v>
      </c>
      <c r="E1091" s="6" t="s">
        <v>1381</v>
      </c>
      <c r="F1091" t="s">
        <v>4277</v>
      </c>
      <c r="G1091" t="str">
        <f t="shared" si="85"/>
        <v>Complete</v>
      </c>
      <c r="H1091" t="str">
        <f t="shared" ref="H1091:H1154" si="86">IF(AND(C1091&gt;=1, C1091&lt;=5), "Valid", "Invalid")</f>
        <v>Valid</v>
      </c>
      <c r="I1091" t="str">
        <f t="shared" ref="I1091:I1154" si="87">IF(C1091&gt;=4, "High(4-5)", IF(C1091&gt;=3, "Medium(3)", "Low(1-2)"))</f>
        <v>High(4-5)</v>
      </c>
      <c r="J1091" t="str">
        <f t="shared" ref="J1091:J1154" si="88">TRIM(UPPER(A1091))</f>
        <v>AFZ2OEN4V4ZYVP66SMIYDFSZRD3Q</v>
      </c>
      <c r="K1091" t="str">
        <f>IF(COUNTIF(Data_cleaning!$A:$A, A1091)&gt;10, "Power User", IF(COUNTIF(Data_cleaning!$A:$A, A1091)&gt;5, "Regular User", IF(COUNTIF(Data_cleaning!$A:$A, A1091)&gt;1, "Casual User", "One-Time User")))</f>
        <v>One-Time User</v>
      </c>
      <c r="L1091">
        <f>YEAR(Table4[[#This Row],[date/timestamp]])</f>
        <v>2025</v>
      </c>
      <c r="M1091">
        <f>MONTH(Table4[[#This Row],[date/timestamp]])</f>
        <v>8</v>
      </c>
      <c r="N1091" t="str">
        <f>TEXT(Table4[[#This Row],[date/timestamp]], "MMMM")</f>
        <v>August</v>
      </c>
      <c r="O1091" t="str">
        <f t="shared" ref="O1091:O1154" si="89">"Q"&amp;INT((MONTH(D1091)-1)/3)+1</f>
        <v>Q3</v>
      </c>
    </row>
    <row r="1092" spans="1:15" x14ac:dyDescent="0.35">
      <c r="A1092" t="s">
        <v>4280</v>
      </c>
      <c r="B1092" s="3" t="s">
        <v>6796</v>
      </c>
      <c r="C1092" s="3">
        <v>5</v>
      </c>
      <c r="D1092" s="8">
        <v>45898.169861111113</v>
      </c>
      <c r="E1092" s="4" t="s">
        <v>1381</v>
      </c>
      <c r="F1092" t="s">
        <v>4281</v>
      </c>
      <c r="G1092" t="str">
        <f t="shared" si="85"/>
        <v>Complete</v>
      </c>
      <c r="H1092" t="str">
        <f t="shared" si="86"/>
        <v>Valid</v>
      </c>
      <c r="I1092" t="str">
        <f t="shared" si="87"/>
        <v>High(4-5)</v>
      </c>
      <c r="J1092" t="str">
        <f t="shared" si="88"/>
        <v>AGHCVMUSIEAPHPEPFNL2TWJXR3RQ</v>
      </c>
      <c r="K1092" t="str">
        <f>IF(COUNTIF(Data_cleaning!$A:$A, A1092)&gt;10, "Power User", IF(COUNTIF(Data_cleaning!$A:$A, A1092)&gt;5, "Regular User", IF(COUNTIF(Data_cleaning!$A:$A, A1092)&gt;1, "Casual User", "One-Time User")))</f>
        <v>One-Time User</v>
      </c>
      <c r="L1092">
        <f>YEAR(Table4[[#This Row],[date/timestamp]])</f>
        <v>2025</v>
      </c>
      <c r="M1092">
        <f>MONTH(Table4[[#This Row],[date/timestamp]])</f>
        <v>8</v>
      </c>
      <c r="N1092" t="str">
        <f>TEXT(Table4[[#This Row],[date/timestamp]], "MMMM")</f>
        <v>August</v>
      </c>
      <c r="O1092" t="str">
        <f t="shared" si="89"/>
        <v>Q3</v>
      </c>
    </row>
    <row r="1093" spans="1:15" x14ac:dyDescent="0.35">
      <c r="A1093" t="s">
        <v>4284</v>
      </c>
      <c r="B1093" s="5" t="s">
        <v>6797</v>
      </c>
      <c r="C1093" s="5">
        <v>5</v>
      </c>
      <c r="D1093" s="9">
        <v>45898.209236111114</v>
      </c>
      <c r="E1093" s="6" t="s">
        <v>1381</v>
      </c>
      <c r="F1093" t="s">
        <v>4285</v>
      </c>
      <c r="G1093" t="str">
        <f t="shared" si="85"/>
        <v>Complete</v>
      </c>
      <c r="H1093" t="str">
        <f t="shared" si="86"/>
        <v>Valid</v>
      </c>
      <c r="I1093" t="str">
        <f t="shared" si="87"/>
        <v>High(4-5)</v>
      </c>
      <c r="J1093" t="str">
        <f t="shared" si="88"/>
        <v>AFIU3GC3AYMHOGC36UBMCZGLKPFQ</v>
      </c>
      <c r="K1093" t="str">
        <f>IF(COUNTIF(Data_cleaning!$A:$A, A1093)&gt;10, "Power User", IF(COUNTIF(Data_cleaning!$A:$A, A1093)&gt;5, "Regular User", IF(COUNTIF(Data_cleaning!$A:$A, A1093)&gt;1, "Casual User", "One-Time User")))</f>
        <v>One-Time User</v>
      </c>
      <c r="L1093">
        <f>YEAR(Table4[[#This Row],[date/timestamp]])</f>
        <v>2025</v>
      </c>
      <c r="M1093">
        <f>MONTH(Table4[[#This Row],[date/timestamp]])</f>
        <v>8</v>
      </c>
      <c r="N1093" t="str">
        <f>TEXT(Table4[[#This Row],[date/timestamp]], "MMMM")</f>
        <v>August</v>
      </c>
      <c r="O1093" t="str">
        <f t="shared" si="89"/>
        <v>Q3</v>
      </c>
    </row>
    <row r="1094" spans="1:15" x14ac:dyDescent="0.35">
      <c r="A1094" t="s">
        <v>4288</v>
      </c>
      <c r="B1094" s="3" t="s">
        <v>6798</v>
      </c>
      <c r="C1094" s="3">
        <v>5</v>
      </c>
      <c r="D1094" s="8">
        <v>45898.497037037036</v>
      </c>
      <c r="E1094" s="4" t="s">
        <v>1381</v>
      </c>
      <c r="F1094" t="s">
        <v>4289</v>
      </c>
      <c r="G1094" t="str">
        <f t="shared" si="85"/>
        <v>Complete</v>
      </c>
      <c r="H1094" t="str">
        <f t="shared" si="86"/>
        <v>Valid</v>
      </c>
      <c r="I1094" t="str">
        <f t="shared" si="87"/>
        <v>High(4-5)</v>
      </c>
      <c r="J1094" t="str">
        <f t="shared" si="88"/>
        <v>AHF455VA74RIL35GES6F4QTFXK2A</v>
      </c>
      <c r="K1094" t="str">
        <f>IF(COUNTIF(Data_cleaning!$A:$A, A1094)&gt;10, "Power User", IF(COUNTIF(Data_cleaning!$A:$A, A1094)&gt;5, "Regular User", IF(COUNTIF(Data_cleaning!$A:$A, A1094)&gt;1, "Casual User", "One-Time User")))</f>
        <v>One-Time User</v>
      </c>
      <c r="L1094">
        <f>YEAR(Table4[[#This Row],[date/timestamp]])</f>
        <v>2025</v>
      </c>
      <c r="M1094">
        <f>MONTH(Table4[[#This Row],[date/timestamp]])</f>
        <v>8</v>
      </c>
      <c r="N1094" t="str">
        <f>TEXT(Table4[[#This Row],[date/timestamp]], "MMMM")</f>
        <v>August</v>
      </c>
      <c r="O1094" t="str">
        <f t="shared" si="89"/>
        <v>Q3</v>
      </c>
    </row>
    <row r="1095" spans="1:15" x14ac:dyDescent="0.35">
      <c r="A1095" t="s">
        <v>4292</v>
      </c>
      <c r="B1095" s="5" t="s">
        <v>6799</v>
      </c>
      <c r="C1095" s="5">
        <v>5</v>
      </c>
      <c r="D1095" s="9">
        <v>45898.543912037036</v>
      </c>
      <c r="E1095" s="6" t="s">
        <v>2160</v>
      </c>
      <c r="F1095" t="s">
        <v>4293</v>
      </c>
      <c r="G1095" t="str">
        <f t="shared" si="85"/>
        <v>Complete</v>
      </c>
      <c r="H1095" t="str">
        <f t="shared" si="86"/>
        <v>Valid</v>
      </c>
      <c r="I1095" t="str">
        <f t="shared" si="87"/>
        <v>High(4-5)</v>
      </c>
      <c r="J1095" t="str">
        <f t="shared" si="88"/>
        <v>AH75PV76RTA65ERWDFNTP47JOQYQ</v>
      </c>
      <c r="K1095" t="str">
        <f>IF(COUNTIF(Data_cleaning!$A:$A, A1095)&gt;10, "Power User", IF(COUNTIF(Data_cleaning!$A:$A, A1095)&gt;5, "Regular User", IF(COUNTIF(Data_cleaning!$A:$A, A1095)&gt;1, "Casual User", "One-Time User")))</f>
        <v>One-Time User</v>
      </c>
      <c r="L1095">
        <f>YEAR(Table4[[#This Row],[date/timestamp]])</f>
        <v>2025</v>
      </c>
      <c r="M1095">
        <f>MONTH(Table4[[#This Row],[date/timestamp]])</f>
        <v>8</v>
      </c>
      <c r="N1095" t="str">
        <f>TEXT(Table4[[#This Row],[date/timestamp]], "MMMM")</f>
        <v>August</v>
      </c>
      <c r="O1095" t="str">
        <f t="shared" si="89"/>
        <v>Q3</v>
      </c>
    </row>
    <row r="1096" spans="1:15" x14ac:dyDescent="0.35">
      <c r="A1096" t="s">
        <v>4296</v>
      </c>
      <c r="B1096" s="3" t="s">
        <v>6800</v>
      </c>
      <c r="C1096" s="3">
        <v>5</v>
      </c>
      <c r="D1096" s="8">
        <v>45898.671631944446</v>
      </c>
      <c r="E1096" s="4" t="s">
        <v>2160</v>
      </c>
      <c r="F1096" t="s">
        <v>4297</v>
      </c>
      <c r="G1096" t="str">
        <f t="shared" si="85"/>
        <v>Complete</v>
      </c>
      <c r="H1096" t="str">
        <f t="shared" si="86"/>
        <v>Valid</v>
      </c>
      <c r="I1096" t="str">
        <f t="shared" si="87"/>
        <v>High(4-5)</v>
      </c>
      <c r="J1096" t="str">
        <f t="shared" si="88"/>
        <v>AF7B2SI3IYO6TJ6P2G3GOJYDLPXQ</v>
      </c>
      <c r="K1096" t="str">
        <f>IF(COUNTIF(Data_cleaning!$A:$A, A1096)&gt;10, "Power User", IF(COUNTIF(Data_cleaning!$A:$A, A1096)&gt;5, "Regular User", IF(COUNTIF(Data_cleaning!$A:$A, A1096)&gt;1, "Casual User", "One-Time User")))</f>
        <v>One-Time User</v>
      </c>
      <c r="L1096">
        <f>YEAR(Table4[[#This Row],[date/timestamp]])</f>
        <v>2025</v>
      </c>
      <c r="M1096">
        <f>MONTH(Table4[[#This Row],[date/timestamp]])</f>
        <v>8</v>
      </c>
      <c r="N1096" t="str">
        <f>TEXT(Table4[[#This Row],[date/timestamp]], "MMMM")</f>
        <v>August</v>
      </c>
      <c r="O1096" t="str">
        <f t="shared" si="89"/>
        <v>Q3</v>
      </c>
    </row>
    <row r="1097" spans="1:15" x14ac:dyDescent="0.35">
      <c r="A1097" t="s">
        <v>4300</v>
      </c>
      <c r="B1097" s="5" t="s">
        <v>6801</v>
      </c>
      <c r="C1097" s="5">
        <v>4</v>
      </c>
      <c r="D1097" s="9">
        <v>45899.041018518517</v>
      </c>
      <c r="E1097" s="6" t="s">
        <v>2160</v>
      </c>
      <c r="F1097" t="s">
        <v>4301</v>
      </c>
      <c r="G1097" t="str">
        <f t="shared" si="85"/>
        <v>Complete</v>
      </c>
      <c r="H1097" t="str">
        <f t="shared" si="86"/>
        <v>Valid</v>
      </c>
      <c r="I1097" t="str">
        <f t="shared" si="87"/>
        <v>High(4-5)</v>
      </c>
      <c r="J1097" t="str">
        <f t="shared" si="88"/>
        <v>AF5RSJUDE4YUQEBVMMQW54EUTQAQ</v>
      </c>
      <c r="K1097" t="str">
        <f>IF(COUNTIF(Data_cleaning!$A:$A, A1097)&gt;10, "Power User", IF(COUNTIF(Data_cleaning!$A:$A, A1097)&gt;5, "Regular User", IF(COUNTIF(Data_cleaning!$A:$A, A1097)&gt;1, "Casual User", "One-Time User")))</f>
        <v>One-Time User</v>
      </c>
      <c r="L1097">
        <f>YEAR(Table4[[#This Row],[date/timestamp]])</f>
        <v>2025</v>
      </c>
      <c r="M1097">
        <f>MONTH(Table4[[#This Row],[date/timestamp]])</f>
        <v>8</v>
      </c>
      <c r="N1097" t="str">
        <f>TEXT(Table4[[#This Row],[date/timestamp]], "MMMM")</f>
        <v>August</v>
      </c>
      <c r="O1097" t="str">
        <f t="shared" si="89"/>
        <v>Q3</v>
      </c>
    </row>
    <row r="1098" spans="1:15" x14ac:dyDescent="0.35">
      <c r="A1098" t="s">
        <v>4304</v>
      </c>
      <c r="B1098" s="3" t="s">
        <v>6802</v>
      </c>
      <c r="C1098" s="3">
        <v>5</v>
      </c>
      <c r="D1098" s="8">
        <v>45899.130208333336</v>
      </c>
      <c r="E1098" s="4" t="s">
        <v>2160</v>
      </c>
      <c r="F1098" t="s">
        <v>4305</v>
      </c>
      <c r="G1098" t="str">
        <f t="shared" si="85"/>
        <v>Complete</v>
      </c>
      <c r="H1098" t="str">
        <f t="shared" si="86"/>
        <v>Valid</v>
      </c>
      <c r="I1098" t="str">
        <f t="shared" si="87"/>
        <v>High(4-5)</v>
      </c>
      <c r="J1098" t="str">
        <f t="shared" si="88"/>
        <v>AG6KMQANQPP4VDH4IG7NDHNQCO7Q</v>
      </c>
      <c r="K1098" t="str">
        <f>IF(COUNTIF(Data_cleaning!$A:$A, A1098)&gt;10, "Power User", IF(COUNTIF(Data_cleaning!$A:$A, A1098)&gt;5, "Regular User", IF(COUNTIF(Data_cleaning!$A:$A, A1098)&gt;1, "Casual User", "One-Time User")))</f>
        <v>One-Time User</v>
      </c>
      <c r="L1098">
        <f>YEAR(Table4[[#This Row],[date/timestamp]])</f>
        <v>2025</v>
      </c>
      <c r="M1098">
        <f>MONTH(Table4[[#This Row],[date/timestamp]])</f>
        <v>8</v>
      </c>
      <c r="N1098" t="str">
        <f>TEXT(Table4[[#This Row],[date/timestamp]], "MMMM")</f>
        <v>August</v>
      </c>
      <c r="O1098" t="str">
        <f t="shared" si="89"/>
        <v>Q3</v>
      </c>
    </row>
    <row r="1099" spans="1:15" x14ac:dyDescent="0.35">
      <c r="A1099" t="s">
        <v>4307</v>
      </c>
      <c r="B1099" s="5" t="s">
        <v>6803</v>
      </c>
      <c r="C1099" s="5">
        <v>3</v>
      </c>
      <c r="D1099" s="9">
        <v>45899.18309027778</v>
      </c>
      <c r="E1099" s="6" t="s">
        <v>2160</v>
      </c>
      <c r="F1099" t="s">
        <v>4308</v>
      </c>
      <c r="G1099" t="str">
        <f t="shared" si="85"/>
        <v>Complete</v>
      </c>
      <c r="H1099" t="str">
        <f t="shared" si="86"/>
        <v>Valid</v>
      </c>
      <c r="I1099" t="str">
        <f t="shared" si="87"/>
        <v>Medium(3)</v>
      </c>
      <c r="J1099" t="str">
        <f t="shared" si="88"/>
        <v>AFRE3RR7OY2H4Y3YS657OGCVMGZA</v>
      </c>
      <c r="K1099" t="str">
        <f>IF(COUNTIF(Data_cleaning!$A:$A, A1099)&gt;10, "Power User", IF(COUNTIF(Data_cleaning!$A:$A, A1099)&gt;5, "Regular User", IF(COUNTIF(Data_cleaning!$A:$A, A1099)&gt;1, "Casual User", "One-Time User")))</f>
        <v>One-Time User</v>
      </c>
      <c r="L1099">
        <f>YEAR(Table4[[#This Row],[date/timestamp]])</f>
        <v>2025</v>
      </c>
      <c r="M1099">
        <f>MONTH(Table4[[#This Row],[date/timestamp]])</f>
        <v>8</v>
      </c>
      <c r="N1099" t="str">
        <f>TEXT(Table4[[#This Row],[date/timestamp]], "MMMM")</f>
        <v>August</v>
      </c>
      <c r="O1099" t="str">
        <f t="shared" si="89"/>
        <v>Q3</v>
      </c>
    </row>
    <row r="1100" spans="1:15" x14ac:dyDescent="0.35">
      <c r="A1100" t="s">
        <v>4311</v>
      </c>
      <c r="B1100" s="3" t="s">
        <v>6804</v>
      </c>
      <c r="C1100" s="3">
        <v>5</v>
      </c>
      <c r="D1100" s="8">
        <v>45899.234317129631</v>
      </c>
      <c r="E1100" s="4" t="s">
        <v>2160</v>
      </c>
      <c r="F1100" t="s">
        <v>4312</v>
      </c>
      <c r="G1100" t="str">
        <f t="shared" si="85"/>
        <v>Complete</v>
      </c>
      <c r="H1100" t="str">
        <f t="shared" si="86"/>
        <v>Valid</v>
      </c>
      <c r="I1100" t="str">
        <f t="shared" si="87"/>
        <v>High(4-5)</v>
      </c>
      <c r="J1100" t="str">
        <f t="shared" si="88"/>
        <v>AHLBUBM6HFYCTXLHCCMMXGUS2PCA</v>
      </c>
      <c r="K1100" t="str">
        <f>IF(COUNTIF(Data_cleaning!$A:$A, A1100)&gt;10, "Power User", IF(COUNTIF(Data_cleaning!$A:$A, A1100)&gt;5, "Regular User", IF(COUNTIF(Data_cleaning!$A:$A, A1100)&gt;1, "Casual User", "One-Time User")))</f>
        <v>One-Time User</v>
      </c>
      <c r="L1100">
        <f>YEAR(Table4[[#This Row],[date/timestamp]])</f>
        <v>2025</v>
      </c>
      <c r="M1100">
        <f>MONTH(Table4[[#This Row],[date/timestamp]])</f>
        <v>8</v>
      </c>
      <c r="N1100" t="str">
        <f>TEXT(Table4[[#This Row],[date/timestamp]], "MMMM")</f>
        <v>August</v>
      </c>
      <c r="O1100" t="str">
        <f t="shared" si="89"/>
        <v>Q3</v>
      </c>
    </row>
    <row r="1101" spans="1:15" x14ac:dyDescent="0.35">
      <c r="A1101" t="s">
        <v>4315</v>
      </c>
      <c r="B1101" s="5" t="s">
        <v>6805</v>
      </c>
      <c r="C1101" s="5">
        <v>5</v>
      </c>
      <c r="D1101" s="9">
        <v>45899.302835648145</v>
      </c>
      <c r="E1101" s="6" t="s">
        <v>2160</v>
      </c>
      <c r="F1101" t="s">
        <v>4316</v>
      </c>
      <c r="G1101" t="str">
        <f t="shared" si="85"/>
        <v>Complete</v>
      </c>
      <c r="H1101" t="str">
        <f t="shared" si="86"/>
        <v>Valid</v>
      </c>
      <c r="I1101" t="str">
        <f t="shared" si="87"/>
        <v>High(4-5)</v>
      </c>
      <c r="J1101" t="str">
        <f t="shared" si="88"/>
        <v>AGUZOTXSFNUTWTNCPVW4KFVCFRTQ</v>
      </c>
      <c r="K1101" t="str">
        <f>IF(COUNTIF(Data_cleaning!$A:$A, A1101)&gt;10, "Power User", IF(COUNTIF(Data_cleaning!$A:$A, A1101)&gt;5, "Regular User", IF(COUNTIF(Data_cleaning!$A:$A, A1101)&gt;1, "Casual User", "One-Time User")))</f>
        <v>One-Time User</v>
      </c>
      <c r="L1101">
        <f>YEAR(Table4[[#This Row],[date/timestamp]])</f>
        <v>2025</v>
      </c>
      <c r="M1101">
        <f>MONTH(Table4[[#This Row],[date/timestamp]])</f>
        <v>8</v>
      </c>
      <c r="N1101" t="str">
        <f>TEXT(Table4[[#This Row],[date/timestamp]], "MMMM")</f>
        <v>August</v>
      </c>
      <c r="O1101" t="str">
        <f t="shared" si="89"/>
        <v>Q3</v>
      </c>
    </row>
    <row r="1102" spans="1:15" x14ac:dyDescent="0.35">
      <c r="A1102" t="s">
        <v>4319</v>
      </c>
      <c r="B1102" s="3" t="s">
        <v>6806</v>
      </c>
      <c r="C1102" s="3">
        <v>4</v>
      </c>
      <c r="D1102" s="8">
        <v>45899.660624999997</v>
      </c>
      <c r="E1102" s="4" t="s">
        <v>2160</v>
      </c>
      <c r="F1102" t="s">
        <v>4320</v>
      </c>
      <c r="G1102" t="str">
        <f t="shared" si="85"/>
        <v>Complete</v>
      </c>
      <c r="H1102" t="str">
        <f t="shared" si="86"/>
        <v>Valid</v>
      </c>
      <c r="I1102" t="str">
        <f t="shared" si="87"/>
        <v>High(4-5)</v>
      </c>
      <c r="J1102" t="str">
        <f t="shared" si="88"/>
        <v>AHUN5ZUHBWPHM7HNSLGGTDEXEZYQ</v>
      </c>
      <c r="K1102" t="str">
        <f>IF(COUNTIF(Data_cleaning!$A:$A, A1102)&gt;10, "Power User", IF(COUNTIF(Data_cleaning!$A:$A, A1102)&gt;5, "Regular User", IF(COUNTIF(Data_cleaning!$A:$A, A1102)&gt;1, "Casual User", "One-Time User")))</f>
        <v>One-Time User</v>
      </c>
      <c r="L1102">
        <f>YEAR(Table4[[#This Row],[date/timestamp]])</f>
        <v>2025</v>
      </c>
      <c r="M1102">
        <f>MONTH(Table4[[#This Row],[date/timestamp]])</f>
        <v>8</v>
      </c>
      <c r="N1102" t="str">
        <f>TEXT(Table4[[#This Row],[date/timestamp]], "MMMM")</f>
        <v>August</v>
      </c>
      <c r="O1102" t="str">
        <f t="shared" si="89"/>
        <v>Q3</v>
      </c>
    </row>
    <row r="1103" spans="1:15" x14ac:dyDescent="0.35">
      <c r="A1103" t="s">
        <v>4323</v>
      </c>
      <c r="B1103" s="5" t="s">
        <v>6807</v>
      </c>
      <c r="C1103" s="5">
        <v>5</v>
      </c>
      <c r="D1103" s="9">
        <v>45899.807002314818</v>
      </c>
      <c r="E1103" s="6" t="s">
        <v>2160</v>
      </c>
      <c r="F1103" t="s">
        <v>4324</v>
      </c>
      <c r="G1103" t="str">
        <f t="shared" si="85"/>
        <v>Complete</v>
      </c>
      <c r="H1103" t="str">
        <f t="shared" si="86"/>
        <v>Valid</v>
      </c>
      <c r="I1103" t="str">
        <f t="shared" si="87"/>
        <v>High(4-5)</v>
      </c>
      <c r="J1103" t="str">
        <f t="shared" si="88"/>
        <v>AFGJFRLAIFOGHME2T3EXYOMF3N5Q</v>
      </c>
      <c r="K1103" t="str">
        <f>IF(COUNTIF(Data_cleaning!$A:$A, A1103)&gt;10, "Power User", IF(COUNTIF(Data_cleaning!$A:$A, A1103)&gt;5, "Regular User", IF(COUNTIF(Data_cleaning!$A:$A, A1103)&gt;1, "Casual User", "One-Time User")))</f>
        <v>One-Time User</v>
      </c>
      <c r="L1103">
        <f>YEAR(Table4[[#This Row],[date/timestamp]])</f>
        <v>2025</v>
      </c>
      <c r="M1103">
        <f>MONTH(Table4[[#This Row],[date/timestamp]])</f>
        <v>8</v>
      </c>
      <c r="N1103" t="str">
        <f>TEXT(Table4[[#This Row],[date/timestamp]], "MMMM")</f>
        <v>August</v>
      </c>
      <c r="O1103" t="str">
        <f t="shared" si="89"/>
        <v>Q3</v>
      </c>
    </row>
    <row r="1104" spans="1:15" x14ac:dyDescent="0.35">
      <c r="A1104" t="s">
        <v>4327</v>
      </c>
      <c r="B1104" s="3" t="s">
        <v>6808</v>
      </c>
      <c r="C1104" s="3">
        <v>5</v>
      </c>
      <c r="D1104" s="8">
        <v>45900.009548611109</v>
      </c>
      <c r="E1104" s="4" t="s">
        <v>2160</v>
      </c>
      <c r="F1104" t="s">
        <v>4328</v>
      </c>
      <c r="G1104" t="str">
        <f t="shared" si="85"/>
        <v>Complete</v>
      </c>
      <c r="H1104" t="str">
        <f t="shared" si="86"/>
        <v>Valid</v>
      </c>
      <c r="I1104" t="str">
        <f t="shared" si="87"/>
        <v>High(4-5)</v>
      </c>
      <c r="J1104" t="str">
        <f t="shared" si="88"/>
        <v>AFBKUMHWBZYAJKMZF7LV7ELPV6QA</v>
      </c>
      <c r="K1104" t="str">
        <f>IF(COUNTIF(Data_cleaning!$A:$A, A1104)&gt;10, "Power User", IF(COUNTIF(Data_cleaning!$A:$A, A1104)&gt;5, "Regular User", IF(COUNTIF(Data_cleaning!$A:$A, A1104)&gt;1, "Casual User", "One-Time User")))</f>
        <v>One-Time User</v>
      </c>
      <c r="L1104">
        <f>YEAR(Table4[[#This Row],[date/timestamp]])</f>
        <v>2025</v>
      </c>
      <c r="M1104">
        <f>MONTH(Table4[[#This Row],[date/timestamp]])</f>
        <v>8</v>
      </c>
      <c r="N1104" t="str">
        <f>TEXT(Table4[[#This Row],[date/timestamp]], "MMMM")</f>
        <v>August</v>
      </c>
      <c r="O1104" t="str">
        <f t="shared" si="89"/>
        <v>Q3</v>
      </c>
    </row>
    <row r="1105" spans="1:15" x14ac:dyDescent="0.35">
      <c r="A1105" t="s">
        <v>4331</v>
      </c>
      <c r="B1105" s="5" t="s">
        <v>6809</v>
      </c>
      <c r="C1105" s="5">
        <v>4</v>
      </c>
      <c r="D1105" s="9">
        <v>45900.049942129626</v>
      </c>
      <c r="E1105" s="6" t="s">
        <v>2160</v>
      </c>
      <c r="F1105" t="s">
        <v>4332</v>
      </c>
      <c r="G1105" t="str">
        <f t="shared" si="85"/>
        <v>Complete</v>
      </c>
      <c r="H1105" t="str">
        <f t="shared" si="86"/>
        <v>Valid</v>
      </c>
      <c r="I1105" t="str">
        <f t="shared" si="87"/>
        <v>High(4-5)</v>
      </c>
      <c r="J1105" t="str">
        <f t="shared" si="88"/>
        <v>AFHMXMYOQOMC7QZV7N4FBKDJKVHA</v>
      </c>
      <c r="K1105" t="str">
        <f>IF(COUNTIF(Data_cleaning!$A:$A, A1105)&gt;10, "Power User", IF(COUNTIF(Data_cleaning!$A:$A, A1105)&gt;5, "Regular User", IF(COUNTIF(Data_cleaning!$A:$A, A1105)&gt;1, "Casual User", "One-Time User")))</f>
        <v>One-Time User</v>
      </c>
      <c r="L1105">
        <f>YEAR(Table4[[#This Row],[date/timestamp]])</f>
        <v>2025</v>
      </c>
      <c r="M1105">
        <f>MONTH(Table4[[#This Row],[date/timestamp]])</f>
        <v>8</v>
      </c>
      <c r="N1105" t="str">
        <f>TEXT(Table4[[#This Row],[date/timestamp]], "MMMM")</f>
        <v>August</v>
      </c>
      <c r="O1105" t="str">
        <f t="shared" si="89"/>
        <v>Q3</v>
      </c>
    </row>
    <row r="1106" spans="1:15" x14ac:dyDescent="0.35">
      <c r="A1106" t="s">
        <v>4335</v>
      </c>
      <c r="B1106" s="3" t="s">
        <v>6810</v>
      </c>
      <c r="C1106" s="3">
        <v>4</v>
      </c>
      <c r="D1106" s="8">
        <v>45900.748449074075</v>
      </c>
      <c r="E1106" s="4" t="s">
        <v>2160</v>
      </c>
      <c r="F1106" t="s">
        <v>4336</v>
      </c>
      <c r="G1106" t="str">
        <f t="shared" si="85"/>
        <v>Complete</v>
      </c>
      <c r="H1106" t="str">
        <f t="shared" si="86"/>
        <v>Valid</v>
      </c>
      <c r="I1106" t="str">
        <f t="shared" si="87"/>
        <v>High(4-5)</v>
      </c>
      <c r="J1106" t="str">
        <f t="shared" si="88"/>
        <v>AFB4AJ7WEDPCKIIBGQZPXC3YAUHQ</v>
      </c>
      <c r="K1106" t="str">
        <f>IF(COUNTIF(Data_cleaning!$A:$A, A1106)&gt;10, "Power User", IF(COUNTIF(Data_cleaning!$A:$A, A1106)&gt;5, "Regular User", IF(COUNTIF(Data_cleaning!$A:$A, A1106)&gt;1, "Casual User", "One-Time User")))</f>
        <v>One-Time User</v>
      </c>
      <c r="L1106">
        <f>YEAR(Table4[[#This Row],[date/timestamp]])</f>
        <v>2025</v>
      </c>
      <c r="M1106">
        <f>MONTH(Table4[[#This Row],[date/timestamp]])</f>
        <v>8</v>
      </c>
      <c r="N1106" t="str">
        <f>TEXT(Table4[[#This Row],[date/timestamp]], "MMMM")</f>
        <v>August</v>
      </c>
      <c r="O1106" t="str">
        <f t="shared" si="89"/>
        <v>Q3</v>
      </c>
    </row>
    <row r="1107" spans="1:15" x14ac:dyDescent="0.35">
      <c r="A1107" t="s">
        <v>4339</v>
      </c>
      <c r="B1107" s="5" t="s">
        <v>6811</v>
      </c>
      <c r="C1107" s="5">
        <v>5</v>
      </c>
      <c r="D1107" s="9">
        <v>45900.842499999999</v>
      </c>
      <c r="E1107" s="6" t="s">
        <v>2160</v>
      </c>
      <c r="F1107" t="s">
        <v>4340</v>
      </c>
      <c r="G1107" t="str">
        <f t="shared" si="85"/>
        <v>Complete</v>
      </c>
      <c r="H1107" t="str">
        <f t="shared" si="86"/>
        <v>Valid</v>
      </c>
      <c r="I1107" t="str">
        <f t="shared" si="87"/>
        <v>High(4-5)</v>
      </c>
      <c r="J1107" t="str">
        <f t="shared" si="88"/>
        <v>AENHI74TNWYXA2OTVCQZC7TBIESQ</v>
      </c>
      <c r="K1107" t="str">
        <f>IF(COUNTIF(Data_cleaning!$A:$A, A1107)&gt;10, "Power User", IF(COUNTIF(Data_cleaning!$A:$A, A1107)&gt;5, "Regular User", IF(COUNTIF(Data_cleaning!$A:$A, A1107)&gt;1, "Casual User", "One-Time User")))</f>
        <v>One-Time User</v>
      </c>
      <c r="L1107">
        <f>YEAR(Table4[[#This Row],[date/timestamp]])</f>
        <v>2025</v>
      </c>
      <c r="M1107">
        <f>MONTH(Table4[[#This Row],[date/timestamp]])</f>
        <v>8</v>
      </c>
      <c r="N1107" t="str">
        <f>TEXT(Table4[[#This Row],[date/timestamp]], "MMMM")</f>
        <v>August</v>
      </c>
      <c r="O1107" t="str">
        <f t="shared" si="89"/>
        <v>Q3</v>
      </c>
    </row>
    <row r="1108" spans="1:15" x14ac:dyDescent="0.35">
      <c r="A1108" t="s">
        <v>4343</v>
      </c>
      <c r="B1108" s="3" t="s">
        <v>6812</v>
      </c>
      <c r="C1108" s="3">
        <v>5</v>
      </c>
      <c r="D1108" s="8">
        <v>45900.884664351855</v>
      </c>
      <c r="E1108" s="4" t="s">
        <v>2160</v>
      </c>
      <c r="F1108" t="s">
        <v>4344</v>
      </c>
      <c r="G1108" t="str">
        <f t="shared" si="85"/>
        <v>Complete</v>
      </c>
      <c r="H1108" t="str">
        <f t="shared" si="86"/>
        <v>Valid</v>
      </c>
      <c r="I1108" t="str">
        <f t="shared" si="87"/>
        <v>High(4-5)</v>
      </c>
      <c r="J1108" t="str">
        <f t="shared" si="88"/>
        <v>AHINIHD3GE2O3ZSN7APGML2IB5YQ</v>
      </c>
      <c r="K1108" t="str">
        <f>IF(COUNTIF(Data_cleaning!$A:$A, A1108)&gt;10, "Power User", IF(COUNTIF(Data_cleaning!$A:$A, A1108)&gt;5, "Regular User", IF(COUNTIF(Data_cleaning!$A:$A, A1108)&gt;1, "Casual User", "One-Time User")))</f>
        <v>One-Time User</v>
      </c>
      <c r="L1108">
        <f>YEAR(Table4[[#This Row],[date/timestamp]])</f>
        <v>2025</v>
      </c>
      <c r="M1108">
        <f>MONTH(Table4[[#This Row],[date/timestamp]])</f>
        <v>8</v>
      </c>
      <c r="N1108" t="str">
        <f>TEXT(Table4[[#This Row],[date/timestamp]], "MMMM")</f>
        <v>August</v>
      </c>
      <c r="O1108" t="str">
        <f t="shared" si="89"/>
        <v>Q3</v>
      </c>
    </row>
    <row r="1109" spans="1:15" x14ac:dyDescent="0.35">
      <c r="A1109" t="s">
        <v>4347</v>
      </c>
      <c r="B1109" s="5" t="s">
        <v>6813</v>
      </c>
      <c r="C1109" s="5">
        <v>4</v>
      </c>
      <c r="D1109" s="9">
        <v>45900.925937499997</v>
      </c>
      <c r="E1109" s="6" t="s">
        <v>2160</v>
      </c>
      <c r="F1109" t="s">
        <v>2225</v>
      </c>
      <c r="G1109" t="str">
        <f t="shared" si="85"/>
        <v>Complete</v>
      </c>
      <c r="H1109" t="str">
        <f t="shared" si="86"/>
        <v>Valid</v>
      </c>
      <c r="I1109" t="str">
        <f t="shared" si="87"/>
        <v>High(4-5)</v>
      </c>
      <c r="J1109" t="str">
        <f t="shared" si="88"/>
        <v>AHPDEWI24S37COQ4KV4BEL25TIUA</v>
      </c>
      <c r="K1109" t="str">
        <f>IF(COUNTIF(Data_cleaning!$A:$A, A1109)&gt;10, "Power User", IF(COUNTIF(Data_cleaning!$A:$A, A1109)&gt;5, "Regular User", IF(COUNTIF(Data_cleaning!$A:$A, A1109)&gt;1, "Casual User", "One-Time User")))</f>
        <v>One-Time User</v>
      </c>
      <c r="L1109">
        <f>YEAR(Table4[[#This Row],[date/timestamp]])</f>
        <v>2025</v>
      </c>
      <c r="M1109">
        <f>MONTH(Table4[[#This Row],[date/timestamp]])</f>
        <v>8</v>
      </c>
      <c r="N1109" t="str">
        <f>TEXT(Table4[[#This Row],[date/timestamp]], "MMMM")</f>
        <v>August</v>
      </c>
      <c r="O1109" t="str">
        <f t="shared" si="89"/>
        <v>Q3</v>
      </c>
    </row>
    <row r="1110" spans="1:15" x14ac:dyDescent="0.35">
      <c r="A1110" t="s">
        <v>4350</v>
      </c>
      <c r="B1110" s="3" t="s">
        <v>6814</v>
      </c>
      <c r="C1110" s="3">
        <v>5</v>
      </c>
      <c r="D1110" s="8">
        <v>45901.404942129629</v>
      </c>
      <c r="E1110" s="4" t="s">
        <v>2160</v>
      </c>
      <c r="F1110" t="s">
        <v>4351</v>
      </c>
      <c r="G1110" t="str">
        <f t="shared" si="85"/>
        <v>Complete</v>
      </c>
      <c r="H1110" t="str">
        <f t="shared" si="86"/>
        <v>Valid</v>
      </c>
      <c r="I1110" t="str">
        <f t="shared" si="87"/>
        <v>High(4-5)</v>
      </c>
      <c r="J1110" t="str">
        <f t="shared" si="88"/>
        <v>AECM3KFEUFUX7HKTS24LWQT6U7XA</v>
      </c>
      <c r="K1110" t="str">
        <f>IF(COUNTIF(Data_cleaning!$A:$A, A1110)&gt;10, "Power User", IF(COUNTIF(Data_cleaning!$A:$A, A1110)&gt;5, "Regular User", IF(COUNTIF(Data_cleaning!$A:$A, A1110)&gt;1, "Casual User", "One-Time User")))</f>
        <v>One-Time User</v>
      </c>
      <c r="L1110">
        <f>YEAR(Table4[[#This Row],[date/timestamp]])</f>
        <v>2025</v>
      </c>
      <c r="M1110">
        <f>MONTH(Table4[[#This Row],[date/timestamp]])</f>
        <v>9</v>
      </c>
      <c r="N1110" t="str">
        <f>TEXT(Table4[[#This Row],[date/timestamp]], "MMMM")</f>
        <v>September</v>
      </c>
      <c r="O1110" t="str">
        <f t="shared" si="89"/>
        <v>Q3</v>
      </c>
    </row>
    <row r="1111" spans="1:15" x14ac:dyDescent="0.35">
      <c r="A1111" t="s">
        <v>4354</v>
      </c>
      <c r="B1111" s="5" t="s">
        <v>6815</v>
      </c>
      <c r="C1111" s="5">
        <v>4</v>
      </c>
      <c r="D1111" s="9">
        <v>45901.42465277778</v>
      </c>
      <c r="E1111" s="6" t="s">
        <v>2160</v>
      </c>
      <c r="F1111" t="s">
        <v>4355</v>
      </c>
      <c r="G1111" t="str">
        <f t="shared" si="85"/>
        <v>Complete</v>
      </c>
      <c r="H1111" t="str">
        <f t="shared" si="86"/>
        <v>Valid</v>
      </c>
      <c r="I1111" t="str">
        <f t="shared" si="87"/>
        <v>High(4-5)</v>
      </c>
      <c r="J1111" t="str">
        <f t="shared" si="88"/>
        <v>AGHJHCXNYKYRJ6IIG3KXZZ6MFOCA</v>
      </c>
      <c r="K1111" t="str">
        <f>IF(COUNTIF(Data_cleaning!$A:$A, A1111)&gt;10, "Power User", IF(COUNTIF(Data_cleaning!$A:$A, A1111)&gt;5, "Regular User", IF(COUNTIF(Data_cleaning!$A:$A, A1111)&gt;1, "Casual User", "One-Time User")))</f>
        <v>One-Time User</v>
      </c>
      <c r="L1111">
        <f>YEAR(Table4[[#This Row],[date/timestamp]])</f>
        <v>2025</v>
      </c>
      <c r="M1111">
        <f>MONTH(Table4[[#This Row],[date/timestamp]])</f>
        <v>9</v>
      </c>
      <c r="N1111" t="str">
        <f>TEXT(Table4[[#This Row],[date/timestamp]], "MMMM")</f>
        <v>September</v>
      </c>
      <c r="O1111" t="str">
        <f t="shared" si="89"/>
        <v>Q3</v>
      </c>
    </row>
    <row r="1112" spans="1:15" x14ac:dyDescent="0.35">
      <c r="A1112" t="s">
        <v>4358</v>
      </c>
      <c r="B1112" s="3" t="s">
        <v>6816</v>
      </c>
      <c r="C1112" s="3">
        <v>5</v>
      </c>
      <c r="D1112" s="8">
        <v>45901.596782407411</v>
      </c>
      <c r="E1112" s="4" t="s">
        <v>2160</v>
      </c>
      <c r="F1112" t="s">
        <v>4359</v>
      </c>
      <c r="G1112" t="str">
        <f t="shared" si="85"/>
        <v>Complete</v>
      </c>
      <c r="H1112" t="str">
        <f t="shared" si="86"/>
        <v>Valid</v>
      </c>
      <c r="I1112" t="str">
        <f t="shared" si="87"/>
        <v>High(4-5)</v>
      </c>
      <c r="J1112" t="str">
        <f t="shared" si="88"/>
        <v>AET4F4754MC5JLZOAPWPVJYRWTCA</v>
      </c>
      <c r="K1112" t="str">
        <f>IF(COUNTIF(Data_cleaning!$A:$A, A1112)&gt;10, "Power User", IF(COUNTIF(Data_cleaning!$A:$A, A1112)&gt;5, "Regular User", IF(COUNTIF(Data_cleaning!$A:$A, A1112)&gt;1, "Casual User", "One-Time User")))</f>
        <v>One-Time User</v>
      </c>
      <c r="L1112">
        <f>YEAR(Table4[[#This Row],[date/timestamp]])</f>
        <v>2025</v>
      </c>
      <c r="M1112">
        <f>MONTH(Table4[[#This Row],[date/timestamp]])</f>
        <v>9</v>
      </c>
      <c r="N1112" t="str">
        <f>TEXT(Table4[[#This Row],[date/timestamp]], "MMMM")</f>
        <v>September</v>
      </c>
      <c r="O1112" t="str">
        <f t="shared" si="89"/>
        <v>Q3</v>
      </c>
    </row>
    <row r="1113" spans="1:15" x14ac:dyDescent="0.35">
      <c r="A1113" t="s">
        <v>4362</v>
      </c>
      <c r="B1113" s="5" t="s">
        <v>6817</v>
      </c>
      <c r="C1113" s="5">
        <v>5</v>
      </c>
      <c r="D1113" s="9">
        <v>45901.675868055558</v>
      </c>
      <c r="E1113" s="6" t="s">
        <v>2160</v>
      </c>
      <c r="F1113" t="s">
        <v>4363</v>
      </c>
      <c r="G1113" t="str">
        <f t="shared" si="85"/>
        <v>Complete</v>
      </c>
      <c r="H1113" t="str">
        <f t="shared" si="86"/>
        <v>Valid</v>
      </c>
      <c r="I1113" t="str">
        <f t="shared" si="87"/>
        <v>High(4-5)</v>
      </c>
      <c r="J1113" t="str">
        <f t="shared" si="88"/>
        <v>AE3BN5GICAH4GS6GKO6FDGZQ66PQ</v>
      </c>
      <c r="K1113" t="str">
        <f>IF(COUNTIF(Data_cleaning!$A:$A, A1113)&gt;10, "Power User", IF(COUNTIF(Data_cleaning!$A:$A, A1113)&gt;5, "Regular User", IF(COUNTIF(Data_cleaning!$A:$A, A1113)&gt;1, "Casual User", "One-Time User")))</f>
        <v>One-Time User</v>
      </c>
      <c r="L1113">
        <f>YEAR(Table4[[#This Row],[date/timestamp]])</f>
        <v>2025</v>
      </c>
      <c r="M1113">
        <f>MONTH(Table4[[#This Row],[date/timestamp]])</f>
        <v>9</v>
      </c>
      <c r="N1113" t="str">
        <f>TEXT(Table4[[#This Row],[date/timestamp]], "MMMM")</f>
        <v>September</v>
      </c>
      <c r="O1113" t="str">
        <f t="shared" si="89"/>
        <v>Q3</v>
      </c>
    </row>
    <row r="1114" spans="1:15" x14ac:dyDescent="0.35">
      <c r="A1114" t="s">
        <v>4365</v>
      </c>
      <c r="B1114" s="3" t="s">
        <v>6818</v>
      </c>
      <c r="C1114" s="3">
        <v>5</v>
      </c>
      <c r="D1114" s="8">
        <v>45901.680555555555</v>
      </c>
      <c r="E1114" s="4" t="s">
        <v>2160</v>
      </c>
      <c r="F1114" t="s">
        <v>4366</v>
      </c>
      <c r="G1114" t="str">
        <f t="shared" si="85"/>
        <v>Complete</v>
      </c>
      <c r="H1114" t="str">
        <f t="shared" si="86"/>
        <v>Valid</v>
      </c>
      <c r="I1114" t="str">
        <f t="shared" si="87"/>
        <v>High(4-5)</v>
      </c>
      <c r="J1114" t="str">
        <f t="shared" si="88"/>
        <v>AGNAOBB5LJY7IUZAUK7DKU23JO3A</v>
      </c>
      <c r="K1114" t="str">
        <f>IF(COUNTIF(Data_cleaning!$A:$A, A1114)&gt;10, "Power User", IF(COUNTIF(Data_cleaning!$A:$A, A1114)&gt;5, "Regular User", IF(COUNTIF(Data_cleaning!$A:$A, A1114)&gt;1, "Casual User", "One-Time User")))</f>
        <v>One-Time User</v>
      </c>
      <c r="L1114">
        <f>YEAR(Table4[[#This Row],[date/timestamp]])</f>
        <v>2025</v>
      </c>
      <c r="M1114">
        <f>MONTH(Table4[[#This Row],[date/timestamp]])</f>
        <v>9</v>
      </c>
      <c r="N1114" t="str">
        <f>TEXT(Table4[[#This Row],[date/timestamp]], "MMMM")</f>
        <v>September</v>
      </c>
      <c r="O1114" t="str">
        <f t="shared" si="89"/>
        <v>Q3</v>
      </c>
    </row>
    <row r="1115" spans="1:15" x14ac:dyDescent="0.35">
      <c r="A1115" t="s">
        <v>4369</v>
      </c>
      <c r="B1115" s="5" t="s">
        <v>6819</v>
      </c>
      <c r="C1115" s="5">
        <v>5</v>
      </c>
      <c r="D1115" s="9">
        <v>45901.987361111111</v>
      </c>
      <c r="E1115" s="6" t="s">
        <v>723</v>
      </c>
      <c r="F1115" t="s">
        <v>4370</v>
      </c>
      <c r="G1115" t="str">
        <f t="shared" si="85"/>
        <v>Complete</v>
      </c>
      <c r="H1115" t="str">
        <f t="shared" si="86"/>
        <v>Valid</v>
      </c>
      <c r="I1115" t="str">
        <f t="shared" si="87"/>
        <v>High(4-5)</v>
      </c>
      <c r="J1115" t="str">
        <f t="shared" si="88"/>
        <v>AH4IYTPAALBRN5P2U7NE3JBB6TRQ</v>
      </c>
      <c r="K1115" t="str">
        <f>IF(COUNTIF(Data_cleaning!$A:$A, A1115)&gt;10, "Power User", IF(COUNTIF(Data_cleaning!$A:$A, A1115)&gt;5, "Regular User", IF(COUNTIF(Data_cleaning!$A:$A, A1115)&gt;1, "Casual User", "One-Time User")))</f>
        <v>One-Time User</v>
      </c>
      <c r="L1115">
        <f>YEAR(Table4[[#This Row],[date/timestamp]])</f>
        <v>2025</v>
      </c>
      <c r="M1115">
        <f>MONTH(Table4[[#This Row],[date/timestamp]])</f>
        <v>9</v>
      </c>
      <c r="N1115" t="str">
        <f>TEXT(Table4[[#This Row],[date/timestamp]], "MMMM")</f>
        <v>September</v>
      </c>
      <c r="O1115" t="str">
        <f t="shared" si="89"/>
        <v>Q3</v>
      </c>
    </row>
    <row r="1116" spans="1:15" x14ac:dyDescent="0.35">
      <c r="A1116" t="s">
        <v>4373</v>
      </c>
      <c r="B1116" s="3" t="s">
        <v>6820</v>
      </c>
      <c r="C1116" s="3">
        <v>5</v>
      </c>
      <c r="D1116" s="8">
        <v>45902.139479166668</v>
      </c>
      <c r="E1116" s="4" t="s">
        <v>723</v>
      </c>
      <c r="F1116" t="s">
        <v>4374</v>
      </c>
      <c r="G1116" t="str">
        <f t="shared" si="85"/>
        <v>Complete</v>
      </c>
      <c r="H1116" t="str">
        <f t="shared" si="86"/>
        <v>Valid</v>
      </c>
      <c r="I1116" t="str">
        <f t="shared" si="87"/>
        <v>High(4-5)</v>
      </c>
      <c r="J1116" t="str">
        <f t="shared" si="88"/>
        <v>AECUWNT7BMDMM46GL2EJSQT74RDA</v>
      </c>
      <c r="K1116" t="str">
        <f>IF(COUNTIF(Data_cleaning!$A:$A, A1116)&gt;10, "Power User", IF(COUNTIF(Data_cleaning!$A:$A, A1116)&gt;5, "Regular User", IF(COUNTIF(Data_cleaning!$A:$A, A1116)&gt;1, "Casual User", "One-Time User")))</f>
        <v>One-Time User</v>
      </c>
      <c r="L1116">
        <f>YEAR(Table4[[#This Row],[date/timestamp]])</f>
        <v>2025</v>
      </c>
      <c r="M1116">
        <f>MONTH(Table4[[#This Row],[date/timestamp]])</f>
        <v>9</v>
      </c>
      <c r="N1116" t="str">
        <f>TEXT(Table4[[#This Row],[date/timestamp]], "MMMM")</f>
        <v>September</v>
      </c>
      <c r="O1116" t="str">
        <f t="shared" si="89"/>
        <v>Q3</v>
      </c>
    </row>
    <row r="1117" spans="1:15" x14ac:dyDescent="0.35">
      <c r="A1117" t="s">
        <v>4377</v>
      </c>
      <c r="B1117" s="5" t="s">
        <v>6821</v>
      </c>
      <c r="C1117" s="5">
        <v>4</v>
      </c>
      <c r="D1117" s="9">
        <v>45902.452465277776</v>
      </c>
      <c r="E1117" s="6" t="s">
        <v>723</v>
      </c>
      <c r="F1117" t="s">
        <v>4378</v>
      </c>
      <c r="G1117" t="str">
        <f t="shared" si="85"/>
        <v>Complete</v>
      </c>
      <c r="H1117" t="str">
        <f t="shared" si="86"/>
        <v>Valid</v>
      </c>
      <c r="I1117" t="str">
        <f t="shared" si="87"/>
        <v>High(4-5)</v>
      </c>
      <c r="J1117" t="str">
        <f t="shared" si="88"/>
        <v>AH3KIX4OLQOE25BAWQBGERU3GDVQ</v>
      </c>
      <c r="K1117" t="str">
        <f>IF(COUNTIF(Data_cleaning!$A:$A, A1117)&gt;10, "Power User", IF(COUNTIF(Data_cleaning!$A:$A, A1117)&gt;5, "Regular User", IF(COUNTIF(Data_cleaning!$A:$A, A1117)&gt;1, "Casual User", "One-Time User")))</f>
        <v>One-Time User</v>
      </c>
      <c r="L1117">
        <f>YEAR(Table4[[#This Row],[date/timestamp]])</f>
        <v>2025</v>
      </c>
      <c r="M1117">
        <f>MONTH(Table4[[#This Row],[date/timestamp]])</f>
        <v>9</v>
      </c>
      <c r="N1117" t="str">
        <f>TEXT(Table4[[#This Row],[date/timestamp]], "MMMM")</f>
        <v>September</v>
      </c>
      <c r="O1117" t="str">
        <f t="shared" si="89"/>
        <v>Q3</v>
      </c>
    </row>
    <row r="1118" spans="1:15" x14ac:dyDescent="0.35">
      <c r="A1118" t="s">
        <v>4381</v>
      </c>
      <c r="B1118" s="3" t="s">
        <v>6822</v>
      </c>
      <c r="C1118" s="3">
        <v>5</v>
      </c>
      <c r="D1118" s="8">
        <v>45902.576608796298</v>
      </c>
      <c r="E1118" s="4" t="s">
        <v>723</v>
      </c>
      <c r="F1118" t="s">
        <v>4382</v>
      </c>
      <c r="G1118" t="str">
        <f t="shared" si="85"/>
        <v>Complete</v>
      </c>
      <c r="H1118" t="str">
        <f t="shared" si="86"/>
        <v>Valid</v>
      </c>
      <c r="I1118" t="str">
        <f t="shared" si="87"/>
        <v>High(4-5)</v>
      </c>
      <c r="J1118" t="str">
        <f t="shared" si="88"/>
        <v>AE7XD6CP3JWORL75XN7MI7G3Y42A</v>
      </c>
      <c r="K1118" t="str">
        <f>IF(COUNTIF(Data_cleaning!$A:$A, A1118)&gt;10, "Power User", IF(COUNTIF(Data_cleaning!$A:$A, A1118)&gt;5, "Regular User", IF(COUNTIF(Data_cleaning!$A:$A, A1118)&gt;1, "Casual User", "One-Time User")))</f>
        <v>One-Time User</v>
      </c>
      <c r="L1118">
        <f>YEAR(Table4[[#This Row],[date/timestamp]])</f>
        <v>2025</v>
      </c>
      <c r="M1118">
        <f>MONTH(Table4[[#This Row],[date/timestamp]])</f>
        <v>9</v>
      </c>
      <c r="N1118" t="str">
        <f>TEXT(Table4[[#This Row],[date/timestamp]], "MMMM")</f>
        <v>September</v>
      </c>
      <c r="O1118" t="str">
        <f t="shared" si="89"/>
        <v>Q3</v>
      </c>
    </row>
    <row r="1119" spans="1:15" x14ac:dyDescent="0.35">
      <c r="A1119" t="s">
        <v>4385</v>
      </c>
      <c r="B1119" s="5" t="s">
        <v>6823</v>
      </c>
      <c r="C1119" s="5">
        <v>5</v>
      </c>
      <c r="D1119" s="9">
        <v>45902.676377314812</v>
      </c>
      <c r="E1119" s="6" t="s">
        <v>723</v>
      </c>
      <c r="F1119" t="s">
        <v>4386</v>
      </c>
      <c r="G1119" t="str">
        <f t="shared" si="85"/>
        <v>Complete</v>
      </c>
      <c r="H1119" t="str">
        <f t="shared" si="86"/>
        <v>Valid</v>
      </c>
      <c r="I1119" t="str">
        <f t="shared" si="87"/>
        <v>High(4-5)</v>
      </c>
      <c r="J1119" t="str">
        <f t="shared" si="88"/>
        <v>AHSXAHT4WEGGOZ55BKXC4ALURIWQ</v>
      </c>
      <c r="K1119" t="str">
        <f>IF(COUNTIF(Data_cleaning!$A:$A, A1119)&gt;10, "Power User", IF(COUNTIF(Data_cleaning!$A:$A, A1119)&gt;5, "Regular User", IF(COUNTIF(Data_cleaning!$A:$A, A1119)&gt;1, "Casual User", "One-Time User")))</f>
        <v>One-Time User</v>
      </c>
      <c r="L1119">
        <f>YEAR(Table4[[#This Row],[date/timestamp]])</f>
        <v>2025</v>
      </c>
      <c r="M1119">
        <f>MONTH(Table4[[#This Row],[date/timestamp]])</f>
        <v>9</v>
      </c>
      <c r="N1119" t="str">
        <f>TEXT(Table4[[#This Row],[date/timestamp]], "MMMM")</f>
        <v>September</v>
      </c>
      <c r="O1119" t="str">
        <f t="shared" si="89"/>
        <v>Q3</v>
      </c>
    </row>
    <row r="1120" spans="1:15" x14ac:dyDescent="0.35">
      <c r="A1120" t="s">
        <v>4389</v>
      </c>
      <c r="B1120" s="3" t="s">
        <v>6824</v>
      </c>
      <c r="C1120" s="3">
        <v>5</v>
      </c>
      <c r="D1120" s="8">
        <v>45903.096076388887</v>
      </c>
      <c r="E1120" s="4" t="s">
        <v>723</v>
      </c>
      <c r="F1120" t="s">
        <v>4390</v>
      </c>
      <c r="G1120" t="str">
        <f t="shared" si="85"/>
        <v>Complete</v>
      </c>
      <c r="H1120" t="str">
        <f t="shared" si="86"/>
        <v>Valid</v>
      </c>
      <c r="I1120" t="str">
        <f t="shared" si="87"/>
        <v>High(4-5)</v>
      </c>
      <c r="J1120" t="str">
        <f t="shared" si="88"/>
        <v>AFXWUPUZGF5T4QASG3IRCPEITBEA</v>
      </c>
      <c r="K1120" t="str">
        <f>IF(COUNTIF(Data_cleaning!$A:$A, A1120)&gt;10, "Power User", IF(COUNTIF(Data_cleaning!$A:$A, A1120)&gt;5, "Regular User", IF(COUNTIF(Data_cleaning!$A:$A, A1120)&gt;1, "Casual User", "One-Time User")))</f>
        <v>One-Time User</v>
      </c>
      <c r="L1120">
        <f>YEAR(Table4[[#This Row],[date/timestamp]])</f>
        <v>2025</v>
      </c>
      <c r="M1120">
        <f>MONTH(Table4[[#This Row],[date/timestamp]])</f>
        <v>9</v>
      </c>
      <c r="N1120" t="str">
        <f>TEXT(Table4[[#This Row],[date/timestamp]], "MMMM")</f>
        <v>September</v>
      </c>
      <c r="O1120" t="str">
        <f t="shared" si="89"/>
        <v>Q3</v>
      </c>
    </row>
    <row r="1121" spans="1:15" x14ac:dyDescent="0.35">
      <c r="A1121" t="s">
        <v>4393</v>
      </c>
      <c r="B1121" s="5" t="s">
        <v>6825</v>
      </c>
      <c r="C1121" s="5">
        <v>3</v>
      </c>
      <c r="D1121" s="9">
        <v>45903.118622685186</v>
      </c>
      <c r="E1121" s="6" t="s">
        <v>723</v>
      </c>
      <c r="F1121" t="s">
        <v>4394</v>
      </c>
      <c r="G1121" t="str">
        <f t="shared" si="85"/>
        <v>Complete</v>
      </c>
      <c r="H1121" t="str">
        <f t="shared" si="86"/>
        <v>Valid</v>
      </c>
      <c r="I1121" t="str">
        <f t="shared" si="87"/>
        <v>Medium(3)</v>
      </c>
      <c r="J1121" t="str">
        <f t="shared" si="88"/>
        <v>AEPRR3YHQNKGHIJNDJGR6565G3DA</v>
      </c>
      <c r="K1121" t="str">
        <f>IF(COUNTIF(Data_cleaning!$A:$A, A1121)&gt;10, "Power User", IF(COUNTIF(Data_cleaning!$A:$A, A1121)&gt;5, "Regular User", IF(COUNTIF(Data_cleaning!$A:$A, A1121)&gt;1, "Casual User", "One-Time User")))</f>
        <v>One-Time User</v>
      </c>
      <c r="L1121">
        <f>YEAR(Table4[[#This Row],[date/timestamp]])</f>
        <v>2025</v>
      </c>
      <c r="M1121">
        <f>MONTH(Table4[[#This Row],[date/timestamp]])</f>
        <v>9</v>
      </c>
      <c r="N1121" t="str">
        <f>TEXT(Table4[[#This Row],[date/timestamp]], "MMMM")</f>
        <v>September</v>
      </c>
      <c r="O1121" t="str">
        <f t="shared" si="89"/>
        <v>Q3</v>
      </c>
    </row>
    <row r="1122" spans="1:15" x14ac:dyDescent="0.35">
      <c r="A1122" t="s">
        <v>4397</v>
      </c>
      <c r="B1122" s="3" t="s">
        <v>6826</v>
      </c>
      <c r="C1122" s="3">
        <v>5</v>
      </c>
      <c r="D1122" s="8">
        <v>45903.809837962966</v>
      </c>
      <c r="E1122" s="4" t="s">
        <v>723</v>
      </c>
      <c r="F1122" t="s">
        <v>4398</v>
      </c>
      <c r="G1122" t="str">
        <f t="shared" si="85"/>
        <v>Complete</v>
      </c>
      <c r="H1122" t="str">
        <f t="shared" si="86"/>
        <v>Valid</v>
      </c>
      <c r="I1122" t="str">
        <f t="shared" si="87"/>
        <v>High(4-5)</v>
      </c>
      <c r="J1122" t="str">
        <f t="shared" si="88"/>
        <v>AG7YW2P72TH2A2EL3WGNJFTYCKJA</v>
      </c>
      <c r="K1122" t="str">
        <f>IF(COUNTIF(Data_cleaning!$A:$A, A1122)&gt;10, "Power User", IF(COUNTIF(Data_cleaning!$A:$A, A1122)&gt;5, "Regular User", IF(COUNTIF(Data_cleaning!$A:$A, A1122)&gt;1, "Casual User", "One-Time User")))</f>
        <v>One-Time User</v>
      </c>
      <c r="L1122">
        <f>YEAR(Table4[[#This Row],[date/timestamp]])</f>
        <v>2025</v>
      </c>
      <c r="M1122">
        <f>MONTH(Table4[[#This Row],[date/timestamp]])</f>
        <v>9</v>
      </c>
      <c r="N1122" t="str">
        <f>TEXT(Table4[[#This Row],[date/timestamp]], "MMMM")</f>
        <v>September</v>
      </c>
      <c r="O1122" t="str">
        <f t="shared" si="89"/>
        <v>Q3</v>
      </c>
    </row>
    <row r="1123" spans="1:15" x14ac:dyDescent="0.35">
      <c r="A1123" t="s">
        <v>4401</v>
      </c>
      <c r="B1123" s="5" t="s">
        <v>6827</v>
      </c>
      <c r="C1123" s="5">
        <v>4</v>
      </c>
      <c r="D1123" s="9">
        <v>45904.123240740744</v>
      </c>
      <c r="E1123" s="6" t="s">
        <v>723</v>
      </c>
      <c r="F1123" t="s">
        <v>4402</v>
      </c>
      <c r="G1123" t="str">
        <f t="shared" si="85"/>
        <v>Complete</v>
      </c>
      <c r="H1123" t="str">
        <f t="shared" si="86"/>
        <v>Valid</v>
      </c>
      <c r="I1123" t="str">
        <f t="shared" si="87"/>
        <v>High(4-5)</v>
      </c>
      <c r="J1123" t="str">
        <f t="shared" si="88"/>
        <v>AH5VMWABNWVTLQEMWT3WQUMRQBJA</v>
      </c>
      <c r="K1123" t="str">
        <f>IF(COUNTIF(Data_cleaning!$A:$A, A1123)&gt;10, "Power User", IF(COUNTIF(Data_cleaning!$A:$A, A1123)&gt;5, "Regular User", IF(COUNTIF(Data_cleaning!$A:$A, A1123)&gt;1, "Casual User", "One-Time User")))</f>
        <v>One-Time User</v>
      </c>
      <c r="L1123">
        <f>YEAR(Table4[[#This Row],[date/timestamp]])</f>
        <v>2025</v>
      </c>
      <c r="M1123">
        <f>MONTH(Table4[[#This Row],[date/timestamp]])</f>
        <v>9</v>
      </c>
      <c r="N1123" t="str">
        <f>TEXT(Table4[[#This Row],[date/timestamp]], "MMMM")</f>
        <v>September</v>
      </c>
      <c r="O1123" t="str">
        <f t="shared" si="89"/>
        <v>Q3</v>
      </c>
    </row>
    <row r="1124" spans="1:15" x14ac:dyDescent="0.35">
      <c r="A1124" t="s">
        <v>4405</v>
      </c>
      <c r="B1124" s="3" t="s">
        <v>6828</v>
      </c>
      <c r="C1124" s="3">
        <v>5</v>
      </c>
      <c r="D1124" s="8">
        <v>45904.313587962963</v>
      </c>
      <c r="E1124" s="4" t="s">
        <v>723</v>
      </c>
      <c r="F1124" t="s">
        <v>4406</v>
      </c>
      <c r="G1124" t="str">
        <f t="shared" si="85"/>
        <v>Complete</v>
      </c>
      <c r="H1124" t="str">
        <f t="shared" si="86"/>
        <v>Valid</v>
      </c>
      <c r="I1124" t="str">
        <f t="shared" si="87"/>
        <v>High(4-5)</v>
      </c>
      <c r="J1124" t="str">
        <f t="shared" si="88"/>
        <v>AFFA2PHI3GXS23BFCMBA6NPJ34OA</v>
      </c>
      <c r="K1124" t="str">
        <f>IF(COUNTIF(Data_cleaning!$A:$A, A1124)&gt;10, "Power User", IF(COUNTIF(Data_cleaning!$A:$A, A1124)&gt;5, "Regular User", IF(COUNTIF(Data_cleaning!$A:$A, A1124)&gt;1, "Casual User", "One-Time User")))</f>
        <v>One-Time User</v>
      </c>
      <c r="L1124">
        <f>YEAR(Table4[[#This Row],[date/timestamp]])</f>
        <v>2025</v>
      </c>
      <c r="M1124">
        <f>MONTH(Table4[[#This Row],[date/timestamp]])</f>
        <v>9</v>
      </c>
      <c r="N1124" t="str">
        <f>TEXT(Table4[[#This Row],[date/timestamp]], "MMMM")</f>
        <v>September</v>
      </c>
      <c r="O1124" t="str">
        <f t="shared" si="89"/>
        <v>Q3</v>
      </c>
    </row>
    <row r="1125" spans="1:15" x14ac:dyDescent="0.35">
      <c r="A1125" t="s">
        <v>4409</v>
      </c>
      <c r="B1125" s="5" t="s">
        <v>6829</v>
      </c>
      <c r="C1125" s="5">
        <v>5</v>
      </c>
      <c r="D1125" s="9">
        <v>45904.331643518519</v>
      </c>
      <c r="E1125" s="6" t="s">
        <v>723</v>
      </c>
      <c r="F1125" t="s">
        <v>4410</v>
      </c>
      <c r="G1125" t="str">
        <f t="shared" si="85"/>
        <v>Complete</v>
      </c>
      <c r="H1125" t="str">
        <f t="shared" si="86"/>
        <v>Valid</v>
      </c>
      <c r="I1125" t="str">
        <f t="shared" si="87"/>
        <v>High(4-5)</v>
      </c>
      <c r="J1125" t="str">
        <f t="shared" si="88"/>
        <v>AG5I2HQ6DWT45GJS4P4JIUQYWJLA</v>
      </c>
      <c r="K1125" t="str">
        <f>IF(COUNTIF(Data_cleaning!$A:$A, A1125)&gt;10, "Power User", IF(COUNTIF(Data_cleaning!$A:$A, A1125)&gt;5, "Regular User", IF(COUNTIF(Data_cleaning!$A:$A, A1125)&gt;1, "Casual User", "One-Time User")))</f>
        <v>One-Time User</v>
      </c>
      <c r="L1125">
        <f>YEAR(Table4[[#This Row],[date/timestamp]])</f>
        <v>2025</v>
      </c>
      <c r="M1125">
        <f>MONTH(Table4[[#This Row],[date/timestamp]])</f>
        <v>9</v>
      </c>
      <c r="N1125" t="str">
        <f>TEXT(Table4[[#This Row],[date/timestamp]], "MMMM")</f>
        <v>September</v>
      </c>
      <c r="O1125" t="str">
        <f t="shared" si="89"/>
        <v>Q3</v>
      </c>
    </row>
    <row r="1126" spans="1:15" x14ac:dyDescent="0.35">
      <c r="A1126" t="s">
        <v>4413</v>
      </c>
      <c r="B1126" s="3" t="s">
        <v>6830</v>
      </c>
      <c r="C1126" s="3">
        <v>5</v>
      </c>
      <c r="D1126" s="8">
        <v>45904.525925925926</v>
      </c>
      <c r="E1126" s="4" t="s">
        <v>723</v>
      </c>
      <c r="F1126" t="s">
        <v>4414</v>
      </c>
      <c r="G1126" t="str">
        <f t="shared" si="85"/>
        <v>Complete</v>
      </c>
      <c r="H1126" t="str">
        <f t="shared" si="86"/>
        <v>Valid</v>
      </c>
      <c r="I1126" t="str">
        <f t="shared" si="87"/>
        <v>High(4-5)</v>
      </c>
      <c r="J1126" t="str">
        <f t="shared" si="88"/>
        <v>AHBWOF7ZMTSLXAZ3KKYKZOBXCDPQ</v>
      </c>
      <c r="K1126" t="str">
        <f>IF(COUNTIF(Data_cleaning!$A:$A, A1126)&gt;10, "Power User", IF(COUNTIF(Data_cleaning!$A:$A, A1126)&gt;5, "Regular User", IF(COUNTIF(Data_cleaning!$A:$A, A1126)&gt;1, "Casual User", "One-Time User")))</f>
        <v>One-Time User</v>
      </c>
      <c r="L1126">
        <f>YEAR(Table4[[#This Row],[date/timestamp]])</f>
        <v>2025</v>
      </c>
      <c r="M1126">
        <f>MONTH(Table4[[#This Row],[date/timestamp]])</f>
        <v>9</v>
      </c>
      <c r="N1126" t="str">
        <f>TEXT(Table4[[#This Row],[date/timestamp]], "MMMM")</f>
        <v>September</v>
      </c>
      <c r="O1126" t="str">
        <f t="shared" si="89"/>
        <v>Q3</v>
      </c>
    </row>
    <row r="1127" spans="1:15" x14ac:dyDescent="0.35">
      <c r="A1127" t="s">
        <v>4416</v>
      </c>
      <c r="B1127" s="5" t="s">
        <v>6831</v>
      </c>
      <c r="C1127" s="5">
        <v>5</v>
      </c>
      <c r="D1127" s="9">
        <v>45904.601099537038</v>
      </c>
      <c r="E1127" s="6" t="s">
        <v>723</v>
      </c>
      <c r="F1127" t="s">
        <v>4417</v>
      </c>
      <c r="G1127" t="str">
        <f t="shared" si="85"/>
        <v>Complete</v>
      </c>
      <c r="H1127" t="str">
        <f t="shared" si="86"/>
        <v>Valid</v>
      </c>
      <c r="I1127" t="str">
        <f t="shared" si="87"/>
        <v>High(4-5)</v>
      </c>
      <c r="J1127" t="str">
        <f t="shared" si="88"/>
        <v>AHVEHU6GLWFIJ77O2ACADCWPT2JA</v>
      </c>
      <c r="K1127" t="str">
        <f>IF(COUNTIF(Data_cleaning!$A:$A, A1127)&gt;10, "Power User", IF(COUNTIF(Data_cleaning!$A:$A, A1127)&gt;5, "Regular User", IF(COUNTIF(Data_cleaning!$A:$A, A1127)&gt;1, "Casual User", "One-Time User")))</f>
        <v>One-Time User</v>
      </c>
      <c r="L1127">
        <f>YEAR(Table4[[#This Row],[date/timestamp]])</f>
        <v>2025</v>
      </c>
      <c r="M1127">
        <f>MONTH(Table4[[#This Row],[date/timestamp]])</f>
        <v>9</v>
      </c>
      <c r="N1127" t="str">
        <f>TEXT(Table4[[#This Row],[date/timestamp]], "MMMM")</f>
        <v>September</v>
      </c>
      <c r="O1127" t="str">
        <f t="shared" si="89"/>
        <v>Q3</v>
      </c>
    </row>
    <row r="1128" spans="1:15" x14ac:dyDescent="0.35">
      <c r="A1128" t="s">
        <v>4420</v>
      </c>
      <c r="B1128" s="3" t="s">
        <v>6832</v>
      </c>
      <c r="C1128" s="3">
        <v>4</v>
      </c>
      <c r="D1128" s="8">
        <v>45904.836770833332</v>
      </c>
      <c r="E1128" s="4" t="s">
        <v>723</v>
      </c>
      <c r="F1128" t="s">
        <v>4421</v>
      </c>
      <c r="G1128" t="str">
        <f t="shared" si="85"/>
        <v>Complete</v>
      </c>
      <c r="H1128" t="str">
        <f t="shared" si="86"/>
        <v>Valid</v>
      </c>
      <c r="I1128" t="str">
        <f t="shared" si="87"/>
        <v>High(4-5)</v>
      </c>
      <c r="J1128" t="str">
        <f t="shared" si="88"/>
        <v>AFQSDGX3K5GAYJ4JNNF37YOWKOHA</v>
      </c>
      <c r="K1128" t="str">
        <f>IF(COUNTIF(Data_cleaning!$A:$A, A1128)&gt;10, "Power User", IF(COUNTIF(Data_cleaning!$A:$A, A1128)&gt;5, "Regular User", IF(COUNTIF(Data_cleaning!$A:$A, A1128)&gt;1, "Casual User", "One-Time User")))</f>
        <v>One-Time User</v>
      </c>
      <c r="L1128">
        <f>YEAR(Table4[[#This Row],[date/timestamp]])</f>
        <v>2025</v>
      </c>
      <c r="M1128">
        <f>MONTH(Table4[[#This Row],[date/timestamp]])</f>
        <v>9</v>
      </c>
      <c r="N1128" t="str">
        <f>TEXT(Table4[[#This Row],[date/timestamp]], "MMMM")</f>
        <v>September</v>
      </c>
      <c r="O1128" t="str">
        <f t="shared" si="89"/>
        <v>Q3</v>
      </c>
    </row>
    <row r="1129" spans="1:15" x14ac:dyDescent="0.35">
      <c r="A1129" t="s">
        <v>4424</v>
      </c>
      <c r="B1129" s="5" t="s">
        <v>6833</v>
      </c>
      <c r="C1129" s="5">
        <v>5</v>
      </c>
      <c r="D1129" s="9">
        <v>45904.875347222223</v>
      </c>
      <c r="E1129" s="6" t="s">
        <v>723</v>
      </c>
      <c r="F1129" t="s">
        <v>4425</v>
      </c>
      <c r="G1129" t="str">
        <f t="shared" si="85"/>
        <v>Complete</v>
      </c>
      <c r="H1129" t="str">
        <f t="shared" si="86"/>
        <v>Valid</v>
      </c>
      <c r="I1129" t="str">
        <f t="shared" si="87"/>
        <v>High(4-5)</v>
      </c>
      <c r="J1129" t="str">
        <f t="shared" si="88"/>
        <v>AEWPPBOIDBOREQABILRRYPF74LEA</v>
      </c>
      <c r="K1129" t="str">
        <f>IF(COUNTIF(Data_cleaning!$A:$A, A1129)&gt;10, "Power User", IF(COUNTIF(Data_cleaning!$A:$A, A1129)&gt;5, "Regular User", IF(COUNTIF(Data_cleaning!$A:$A, A1129)&gt;1, "Casual User", "One-Time User")))</f>
        <v>One-Time User</v>
      </c>
      <c r="L1129">
        <f>YEAR(Table4[[#This Row],[date/timestamp]])</f>
        <v>2025</v>
      </c>
      <c r="M1129">
        <f>MONTH(Table4[[#This Row],[date/timestamp]])</f>
        <v>9</v>
      </c>
      <c r="N1129" t="str">
        <f>TEXT(Table4[[#This Row],[date/timestamp]], "MMMM")</f>
        <v>September</v>
      </c>
      <c r="O1129" t="str">
        <f t="shared" si="89"/>
        <v>Q3</v>
      </c>
    </row>
    <row r="1130" spans="1:15" x14ac:dyDescent="0.35">
      <c r="A1130" t="s">
        <v>4427</v>
      </c>
      <c r="B1130" s="3" t="s">
        <v>6834</v>
      </c>
      <c r="C1130" s="3">
        <v>5</v>
      </c>
      <c r="D1130" s="8">
        <v>45905.237858796296</v>
      </c>
      <c r="E1130" s="4" t="s">
        <v>723</v>
      </c>
      <c r="F1130" t="s">
        <v>4428</v>
      </c>
      <c r="G1130" t="str">
        <f t="shared" si="85"/>
        <v>Complete</v>
      </c>
      <c r="H1130" t="str">
        <f t="shared" si="86"/>
        <v>Valid</v>
      </c>
      <c r="I1130" t="str">
        <f t="shared" si="87"/>
        <v>High(4-5)</v>
      </c>
      <c r="J1130" t="str">
        <f t="shared" si="88"/>
        <v>AFCNENDNBN2IF444EDWKLLXABF4Q</v>
      </c>
      <c r="K1130" t="str">
        <f>IF(COUNTIF(Data_cleaning!$A:$A, A1130)&gt;10, "Power User", IF(COUNTIF(Data_cleaning!$A:$A, A1130)&gt;5, "Regular User", IF(COUNTIF(Data_cleaning!$A:$A, A1130)&gt;1, "Casual User", "One-Time User")))</f>
        <v>One-Time User</v>
      </c>
      <c r="L1130">
        <f>YEAR(Table4[[#This Row],[date/timestamp]])</f>
        <v>2025</v>
      </c>
      <c r="M1130">
        <f>MONTH(Table4[[#This Row],[date/timestamp]])</f>
        <v>9</v>
      </c>
      <c r="N1130" t="str">
        <f>TEXT(Table4[[#This Row],[date/timestamp]], "MMMM")</f>
        <v>September</v>
      </c>
      <c r="O1130" t="str">
        <f t="shared" si="89"/>
        <v>Q3</v>
      </c>
    </row>
    <row r="1131" spans="1:15" x14ac:dyDescent="0.35">
      <c r="A1131" t="s">
        <v>4431</v>
      </c>
      <c r="B1131" s="5" t="s">
        <v>6835</v>
      </c>
      <c r="C1131" s="5">
        <v>5</v>
      </c>
      <c r="D1131" s="9">
        <v>45905.430289351854</v>
      </c>
      <c r="E1131" s="6" t="s">
        <v>723</v>
      </c>
      <c r="F1131" t="s">
        <v>4432</v>
      </c>
      <c r="G1131" t="str">
        <f t="shared" si="85"/>
        <v>Complete</v>
      </c>
      <c r="H1131" t="str">
        <f t="shared" si="86"/>
        <v>Valid</v>
      </c>
      <c r="I1131" t="str">
        <f t="shared" si="87"/>
        <v>High(4-5)</v>
      </c>
      <c r="J1131" t="str">
        <f t="shared" si="88"/>
        <v>AHEYXDEDUGU6IKQMPNIXC4BDCIOQ</v>
      </c>
      <c r="K1131" t="str">
        <f>IF(COUNTIF(Data_cleaning!$A:$A, A1131)&gt;10, "Power User", IF(COUNTIF(Data_cleaning!$A:$A, A1131)&gt;5, "Regular User", IF(COUNTIF(Data_cleaning!$A:$A, A1131)&gt;1, "Casual User", "One-Time User")))</f>
        <v>One-Time User</v>
      </c>
      <c r="L1131">
        <f>YEAR(Table4[[#This Row],[date/timestamp]])</f>
        <v>2025</v>
      </c>
      <c r="M1131">
        <f>MONTH(Table4[[#This Row],[date/timestamp]])</f>
        <v>9</v>
      </c>
      <c r="N1131" t="str">
        <f>TEXT(Table4[[#This Row],[date/timestamp]], "MMMM")</f>
        <v>September</v>
      </c>
      <c r="O1131" t="str">
        <f t="shared" si="89"/>
        <v>Q3</v>
      </c>
    </row>
    <row r="1132" spans="1:15" x14ac:dyDescent="0.35">
      <c r="A1132" t="s">
        <v>4435</v>
      </c>
      <c r="B1132" s="3" t="s">
        <v>6836</v>
      </c>
      <c r="C1132" s="3">
        <v>5</v>
      </c>
      <c r="D1132" s="8">
        <v>45905.643136574072</v>
      </c>
      <c r="E1132" s="4" t="s">
        <v>723</v>
      </c>
      <c r="F1132" t="s">
        <v>4436</v>
      </c>
      <c r="G1132" t="str">
        <f t="shared" si="85"/>
        <v>Complete</v>
      </c>
      <c r="H1132" t="str">
        <f t="shared" si="86"/>
        <v>Valid</v>
      </c>
      <c r="I1132" t="str">
        <f t="shared" si="87"/>
        <v>High(4-5)</v>
      </c>
      <c r="J1132" t="str">
        <f t="shared" si="88"/>
        <v>AHD23O6SIEWOHMMJY7OTYYLLSB2Q</v>
      </c>
      <c r="K1132" t="str">
        <f>IF(COUNTIF(Data_cleaning!$A:$A, A1132)&gt;10, "Power User", IF(COUNTIF(Data_cleaning!$A:$A, A1132)&gt;5, "Regular User", IF(COUNTIF(Data_cleaning!$A:$A, A1132)&gt;1, "Casual User", "One-Time User")))</f>
        <v>One-Time User</v>
      </c>
      <c r="L1132">
        <f>YEAR(Table4[[#This Row],[date/timestamp]])</f>
        <v>2025</v>
      </c>
      <c r="M1132">
        <f>MONTH(Table4[[#This Row],[date/timestamp]])</f>
        <v>9</v>
      </c>
      <c r="N1132" t="str">
        <f>TEXT(Table4[[#This Row],[date/timestamp]], "MMMM")</f>
        <v>September</v>
      </c>
      <c r="O1132" t="str">
        <f t="shared" si="89"/>
        <v>Q3</v>
      </c>
    </row>
    <row r="1133" spans="1:15" x14ac:dyDescent="0.35">
      <c r="A1133" t="s">
        <v>4439</v>
      </c>
      <c r="B1133" s="5" t="s">
        <v>6837</v>
      </c>
      <c r="C1133" s="5">
        <v>5</v>
      </c>
      <c r="D1133" s="9">
        <v>45905.723993055559</v>
      </c>
      <c r="E1133" s="6" t="s">
        <v>723</v>
      </c>
      <c r="F1133" t="s">
        <v>4440</v>
      </c>
      <c r="G1133" t="str">
        <f t="shared" si="85"/>
        <v>Complete</v>
      </c>
      <c r="H1133" t="str">
        <f t="shared" si="86"/>
        <v>Valid</v>
      </c>
      <c r="I1133" t="str">
        <f t="shared" si="87"/>
        <v>High(4-5)</v>
      </c>
      <c r="J1133" t="str">
        <f t="shared" si="88"/>
        <v>AFAJQDRVS46IG6OV57JWHG6KZT2Q</v>
      </c>
      <c r="K1133" t="str">
        <f>IF(COUNTIF(Data_cleaning!$A:$A, A1133)&gt;10, "Power User", IF(COUNTIF(Data_cleaning!$A:$A, A1133)&gt;5, "Regular User", IF(COUNTIF(Data_cleaning!$A:$A, A1133)&gt;1, "Casual User", "One-Time User")))</f>
        <v>One-Time User</v>
      </c>
      <c r="L1133">
        <f>YEAR(Table4[[#This Row],[date/timestamp]])</f>
        <v>2025</v>
      </c>
      <c r="M1133">
        <f>MONTH(Table4[[#This Row],[date/timestamp]])</f>
        <v>9</v>
      </c>
      <c r="N1133" t="str">
        <f>TEXT(Table4[[#This Row],[date/timestamp]], "MMMM")</f>
        <v>September</v>
      </c>
      <c r="O1133" t="str">
        <f t="shared" si="89"/>
        <v>Q3</v>
      </c>
    </row>
    <row r="1134" spans="1:15" x14ac:dyDescent="0.35">
      <c r="A1134" t="s">
        <v>4443</v>
      </c>
      <c r="B1134" s="3" t="s">
        <v>6838</v>
      </c>
      <c r="C1134" s="3">
        <v>5</v>
      </c>
      <c r="D1134" s="8">
        <v>45905.737581018519</v>
      </c>
      <c r="E1134" s="4" t="s">
        <v>723</v>
      </c>
      <c r="F1134" t="s">
        <v>4444</v>
      </c>
      <c r="G1134" t="str">
        <f t="shared" si="85"/>
        <v>Complete</v>
      </c>
      <c r="H1134" t="str">
        <f t="shared" si="86"/>
        <v>Valid</v>
      </c>
      <c r="I1134" t="str">
        <f t="shared" si="87"/>
        <v>High(4-5)</v>
      </c>
      <c r="J1134" t="str">
        <f t="shared" si="88"/>
        <v>AGIDLBYWKPSULF62KH44ZA65F7DQ</v>
      </c>
      <c r="K1134" t="str">
        <f>IF(COUNTIF(Data_cleaning!$A:$A, A1134)&gt;10, "Power User", IF(COUNTIF(Data_cleaning!$A:$A, A1134)&gt;5, "Regular User", IF(COUNTIF(Data_cleaning!$A:$A, A1134)&gt;1, "Casual User", "One-Time User")))</f>
        <v>One-Time User</v>
      </c>
      <c r="L1134">
        <f>YEAR(Table4[[#This Row],[date/timestamp]])</f>
        <v>2025</v>
      </c>
      <c r="M1134">
        <f>MONTH(Table4[[#This Row],[date/timestamp]])</f>
        <v>9</v>
      </c>
      <c r="N1134" t="str">
        <f>TEXT(Table4[[#This Row],[date/timestamp]], "MMMM")</f>
        <v>September</v>
      </c>
      <c r="O1134" t="str">
        <f t="shared" si="89"/>
        <v>Q3</v>
      </c>
    </row>
    <row r="1135" spans="1:15" x14ac:dyDescent="0.35">
      <c r="A1135" t="s">
        <v>4447</v>
      </c>
      <c r="B1135" s="5" t="s">
        <v>6839</v>
      </c>
      <c r="C1135" s="5">
        <v>5</v>
      </c>
      <c r="D1135" s="9">
        <v>45906.139178240737</v>
      </c>
      <c r="E1135" s="6" t="s">
        <v>53</v>
      </c>
      <c r="F1135" t="s">
        <v>4448</v>
      </c>
      <c r="G1135" t="str">
        <f t="shared" si="85"/>
        <v>Complete</v>
      </c>
      <c r="H1135" t="str">
        <f t="shared" si="86"/>
        <v>Valid</v>
      </c>
      <c r="I1135" t="str">
        <f t="shared" si="87"/>
        <v>High(4-5)</v>
      </c>
      <c r="J1135" t="str">
        <f t="shared" si="88"/>
        <v>AEAYPV2TEKJARFBCJER62TJ37YMA</v>
      </c>
      <c r="K1135" t="str">
        <f>IF(COUNTIF(Data_cleaning!$A:$A, A1135)&gt;10, "Power User", IF(COUNTIF(Data_cleaning!$A:$A, A1135)&gt;5, "Regular User", IF(COUNTIF(Data_cleaning!$A:$A, A1135)&gt;1, "Casual User", "One-Time User")))</f>
        <v>One-Time User</v>
      </c>
      <c r="L1135">
        <f>YEAR(Table4[[#This Row],[date/timestamp]])</f>
        <v>2025</v>
      </c>
      <c r="M1135">
        <f>MONTH(Table4[[#This Row],[date/timestamp]])</f>
        <v>9</v>
      </c>
      <c r="N1135" t="str">
        <f>TEXT(Table4[[#This Row],[date/timestamp]], "MMMM")</f>
        <v>September</v>
      </c>
      <c r="O1135" t="str">
        <f t="shared" si="89"/>
        <v>Q3</v>
      </c>
    </row>
    <row r="1136" spans="1:15" x14ac:dyDescent="0.35">
      <c r="A1136" t="s">
        <v>4451</v>
      </c>
      <c r="B1136" s="3" t="s">
        <v>6840</v>
      </c>
      <c r="C1136" s="3">
        <v>5</v>
      </c>
      <c r="D1136" s="8">
        <v>45906.143368055556</v>
      </c>
      <c r="E1136" s="4" t="s">
        <v>53</v>
      </c>
      <c r="F1136" t="s">
        <v>4452</v>
      </c>
      <c r="G1136" t="str">
        <f t="shared" si="85"/>
        <v>Complete</v>
      </c>
      <c r="H1136" t="str">
        <f t="shared" si="86"/>
        <v>Valid</v>
      </c>
      <c r="I1136" t="str">
        <f t="shared" si="87"/>
        <v>High(4-5)</v>
      </c>
      <c r="J1136" t="str">
        <f t="shared" si="88"/>
        <v>AEDRFBA64VH2SHGAB5W27J4ZTKHA</v>
      </c>
      <c r="K1136" t="str">
        <f>IF(COUNTIF(Data_cleaning!$A:$A, A1136)&gt;10, "Power User", IF(COUNTIF(Data_cleaning!$A:$A, A1136)&gt;5, "Regular User", IF(COUNTIF(Data_cleaning!$A:$A, A1136)&gt;1, "Casual User", "One-Time User")))</f>
        <v>One-Time User</v>
      </c>
      <c r="L1136">
        <f>YEAR(Table4[[#This Row],[date/timestamp]])</f>
        <v>2025</v>
      </c>
      <c r="M1136">
        <f>MONTH(Table4[[#This Row],[date/timestamp]])</f>
        <v>9</v>
      </c>
      <c r="N1136" t="str">
        <f>TEXT(Table4[[#This Row],[date/timestamp]], "MMMM")</f>
        <v>September</v>
      </c>
      <c r="O1136" t="str">
        <f t="shared" si="89"/>
        <v>Q3</v>
      </c>
    </row>
    <row r="1137" spans="1:15" x14ac:dyDescent="0.35">
      <c r="A1137" t="s">
        <v>4455</v>
      </c>
      <c r="B1137" s="5" t="s">
        <v>6841</v>
      </c>
      <c r="C1137" s="5">
        <v>4</v>
      </c>
      <c r="D1137" s="9">
        <v>45906.328738425924</v>
      </c>
      <c r="E1137" s="6" t="s">
        <v>53</v>
      </c>
      <c r="F1137" t="s">
        <v>4456</v>
      </c>
      <c r="G1137" t="str">
        <f t="shared" si="85"/>
        <v>Complete</v>
      </c>
      <c r="H1137" t="str">
        <f t="shared" si="86"/>
        <v>Valid</v>
      </c>
      <c r="I1137" t="str">
        <f t="shared" si="87"/>
        <v>High(4-5)</v>
      </c>
      <c r="J1137" t="str">
        <f t="shared" si="88"/>
        <v>AHTZPYY5LY6NDL3FUAJ3WNM54HRQ</v>
      </c>
      <c r="K1137" t="str">
        <f>IF(COUNTIF(Data_cleaning!$A:$A, A1137)&gt;10, "Power User", IF(COUNTIF(Data_cleaning!$A:$A, A1137)&gt;5, "Regular User", IF(COUNTIF(Data_cleaning!$A:$A, A1137)&gt;1, "Casual User", "One-Time User")))</f>
        <v>One-Time User</v>
      </c>
      <c r="L1137">
        <f>YEAR(Table4[[#This Row],[date/timestamp]])</f>
        <v>2025</v>
      </c>
      <c r="M1137">
        <f>MONTH(Table4[[#This Row],[date/timestamp]])</f>
        <v>9</v>
      </c>
      <c r="N1137" t="str">
        <f>TEXT(Table4[[#This Row],[date/timestamp]], "MMMM")</f>
        <v>September</v>
      </c>
      <c r="O1137" t="str">
        <f t="shared" si="89"/>
        <v>Q3</v>
      </c>
    </row>
    <row r="1138" spans="1:15" x14ac:dyDescent="0.35">
      <c r="A1138" t="s">
        <v>4459</v>
      </c>
      <c r="B1138" s="3" t="s">
        <v>6842</v>
      </c>
      <c r="C1138" s="3">
        <v>1</v>
      </c>
      <c r="D1138" s="8">
        <v>45906.551249999997</v>
      </c>
      <c r="E1138" s="4" t="s">
        <v>53</v>
      </c>
      <c r="F1138" t="s">
        <v>4460</v>
      </c>
      <c r="G1138" t="str">
        <f t="shared" si="85"/>
        <v>Complete</v>
      </c>
      <c r="H1138" t="str">
        <f t="shared" si="86"/>
        <v>Valid</v>
      </c>
      <c r="I1138" t="str">
        <f t="shared" si="87"/>
        <v>Low(1-2)</v>
      </c>
      <c r="J1138" t="str">
        <f t="shared" si="88"/>
        <v>AENUS3E7EQEFMDIECHZYEO2GG44Q</v>
      </c>
      <c r="K1138" t="str">
        <f>IF(COUNTIF(Data_cleaning!$A:$A, A1138)&gt;10, "Power User", IF(COUNTIF(Data_cleaning!$A:$A, A1138)&gt;5, "Regular User", IF(COUNTIF(Data_cleaning!$A:$A, A1138)&gt;1, "Casual User", "One-Time User")))</f>
        <v>One-Time User</v>
      </c>
      <c r="L1138">
        <f>YEAR(Table4[[#This Row],[date/timestamp]])</f>
        <v>2025</v>
      </c>
      <c r="M1138">
        <f>MONTH(Table4[[#This Row],[date/timestamp]])</f>
        <v>9</v>
      </c>
      <c r="N1138" t="str">
        <f>TEXT(Table4[[#This Row],[date/timestamp]], "MMMM")</f>
        <v>September</v>
      </c>
      <c r="O1138" t="str">
        <f t="shared" si="89"/>
        <v>Q3</v>
      </c>
    </row>
    <row r="1139" spans="1:15" x14ac:dyDescent="0.35">
      <c r="A1139" t="s">
        <v>4463</v>
      </c>
      <c r="B1139" s="5" t="s">
        <v>7190</v>
      </c>
      <c r="C1139" s="5">
        <v>3</v>
      </c>
      <c r="D1139" s="9">
        <v>45906.924872685187</v>
      </c>
      <c r="E1139" s="6" t="s">
        <v>53</v>
      </c>
      <c r="F1139" t="s">
        <v>4464</v>
      </c>
      <c r="G1139" t="str">
        <f t="shared" si="85"/>
        <v>Complete</v>
      </c>
      <c r="H1139" t="str">
        <f t="shared" si="86"/>
        <v>Valid</v>
      </c>
      <c r="I1139" t="str">
        <f t="shared" si="87"/>
        <v>Medium(3)</v>
      </c>
      <c r="J1139" t="str">
        <f t="shared" si="88"/>
        <v>AEQNCJNANTHTW7XBKZYTJ4LNZCCQ</v>
      </c>
      <c r="K1139" t="str">
        <f>IF(COUNTIF(Data_cleaning!$A:$A, A1139)&gt;10, "Power User", IF(COUNTIF(Data_cleaning!$A:$A, A1139)&gt;5, "Regular User", IF(COUNTIF(Data_cleaning!$A:$A, A1139)&gt;1, "Casual User", "One-Time User")))</f>
        <v>One-Time User</v>
      </c>
      <c r="L1139">
        <f>YEAR(Table4[[#This Row],[date/timestamp]])</f>
        <v>2025</v>
      </c>
      <c r="M1139">
        <f>MONTH(Table4[[#This Row],[date/timestamp]])</f>
        <v>9</v>
      </c>
      <c r="N1139" t="str">
        <f>TEXT(Table4[[#This Row],[date/timestamp]], "MMMM")</f>
        <v>September</v>
      </c>
      <c r="O1139" t="str">
        <f t="shared" si="89"/>
        <v>Q3</v>
      </c>
    </row>
    <row r="1140" spans="1:15" x14ac:dyDescent="0.35">
      <c r="A1140" t="s">
        <v>4467</v>
      </c>
      <c r="B1140" s="3" t="s">
        <v>7190</v>
      </c>
      <c r="C1140" s="3">
        <v>5</v>
      </c>
      <c r="D1140" s="8">
        <v>45907.126793981479</v>
      </c>
      <c r="E1140" s="4" t="s">
        <v>53</v>
      </c>
      <c r="F1140" t="s">
        <v>4468</v>
      </c>
      <c r="G1140" t="str">
        <f t="shared" si="85"/>
        <v>Complete</v>
      </c>
      <c r="H1140" t="str">
        <f t="shared" si="86"/>
        <v>Valid</v>
      </c>
      <c r="I1140" t="str">
        <f t="shared" si="87"/>
        <v>High(4-5)</v>
      </c>
      <c r="J1140" t="str">
        <f t="shared" si="88"/>
        <v>AFGBD3JWIQZ2RLVSCNC6U6WXNR4A</v>
      </c>
      <c r="K1140" t="str">
        <f>IF(COUNTIF(Data_cleaning!$A:$A, A1140)&gt;10, "Power User", IF(COUNTIF(Data_cleaning!$A:$A, A1140)&gt;5, "Regular User", IF(COUNTIF(Data_cleaning!$A:$A, A1140)&gt;1, "Casual User", "One-Time User")))</f>
        <v>One-Time User</v>
      </c>
      <c r="L1140">
        <f>YEAR(Table4[[#This Row],[date/timestamp]])</f>
        <v>2025</v>
      </c>
      <c r="M1140">
        <f>MONTH(Table4[[#This Row],[date/timestamp]])</f>
        <v>9</v>
      </c>
      <c r="N1140" t="str">
        <f>TEXT(Table4[[#This Row],[date/timestamp]], "MMMM")</f>
        <v>September</v>
      </c>
      <c r="O1140" t="str">
        <f t="shared" si="89"/>
        <v>Q3</v>
      </c>
    </row>
    <row r="1141" spans="1:15" x14ac:dyDescent="0.35">
      <c r="A1141" t="s">
        <v>4471</v>
      </c>
      <c r="B1141" s="5" t="s">
        <v>7190</v>
      </c>
      <c r="C1141" s="5">
        <v>2</v>
      </c>
      <c r="D1141" s="9">
        <v>45907.619201388887</v>
      </c>
      <c r="E1141" s="6" t="s">
        <v>53</v>
      </c>
      <c r="F1141" t="s">
        <v>4472</v>
      </c>
      <c r="G1141" t="str">
        <f t="shared" si="85"/>
        <v>Complete</v>
      </c>
      <c r="H1141" t="str">
        <f t="shared" si="86"/>
        <v>Valid</v>
      </c>
      <c r="I1141" t="str">
        <f t="shared" si="87"/>
        <v>Low(1-2)</v>
      </c>
      <c r="J1141" t="str">
        <f t="shared" si="88"/>
        <v>AGPHPG2FTG2TRHFMZO7HGVSPKOIQ</v>
      </c>
      <c r="K1141" t="str">
        <f>IF(COUNTIF(Data_cleaning!$A:$A, A1141)&gt;10, "Power User", IF(COUNTIF(Data_cleaning!$A:$A, A1141)&gt;5, "Regular User", IF(COUNTIF(Data_cleaning!$A:$A, A1141)&gt;1, "Casual User", "One-Time User")))</f>
        <v>One-Time User</v>
      </c>
      <c r="L1141">
        <f>YEAR(Table4[[#This Row],[date/timestamp]])</f>
        <v>2025</v>
      </c>
      <c r="M1141">
        <f>MONTH(Table4[[#This Row],[date/timestamp]])</f>
        <v>9</v>
      </c>
      <c r="N1141" t="str">
        <f>TEXT(Table4[[#This Row],[date/timestamp]], "MMMM")</f>
        <v>September</v>
      </c>
      <c r="O1141" t="str">
        <f t="shared" si="89"/>
        <v>Q3</v>
      </c>
    </row>
    <row r="1142" spans="1:15" x14ac:dyDescent="0.35">
      <c r="A1142" t="s">
        <v>4475</v>
      </c>
      <c r="B1142" s="3" t="s">
        <v>6846</v>
      </c>
      <c r="C1142" s="3">
        <v>5</v>
      </c>
      <c r="D1142" s="8">
        <v>45907.658900462964</v>
      </c>
      <c r="E1142" s="4" t="s">
        <v>53</v>
      </c>
      <c r="F1142" t="s">
        <v>4476</v>
      </c>
      <c r="G1142" t="str">
        <f t="shared" si="85"/>
        <v>Complete</v>
      </c>
      <c r="H1142" t="str">
        <f t="shared" si="86"/>
        <v>Valid</v>
      </c>
      <c r="I1142" t="str">
        <f t="shared" si="87"/>
        <v>High(4-5)</v>
      </c>
      <c r="J1142" t="str">
        <f t="shared" si="88"/>
        <v>AGRKGKEPQAMG2P5GIB4KPU252QJQ</v>
      </c>
      <c r="K1142" t="str">
        <f>IF(COUNTIF(Data_cleaning!$A:$A, A1142)&gt;10, "Power User", IF(COUNTIF(Data_cleaning!$A:$A, A1142)&gt;5, "Regular User", IF(COUNTIF(Data_cleaning!$A:$A, A1142)&gt;1, "Casual User", "One-Time User")))</f>
        <v>One-Time User</v>
      </c>
      <c r="L1142">
        <f>YEAR(Table4[[#This Row],[date/timestamp]])</f>
        <v>2025</v>
      </c>
      <c r="M1142">
        <f>MONTH(Table4[[#This Row],[date/timestamp]])</f>
        <v>9</v>
      </c>
      <c r="N1142" t="str">
        <f>TEXT(Table4[[#This Row],[date/timestamp]], "MMMM")</f>
        <v>September</v>
      </c>
      <c r="O1142" t="str">
        <f t="shared" si="89"/>
        <v>Q3</v>
      </c>
    </row>
    <row r="1143" spans="1:15" x14ac:dyDescent="0.35">
      <c r="A1143" t="s">
        <v>4479</v>
      </c>
      <c r="B1143" s="5" t="s">
        <v>6847</v>
      </c>
      <c r="C1143" s="5">
        <v>4</v>
      </c>
      <c r="D1143" s="9">
        <v>45908.687638888892</v>
      </c>
      <c r="E1143" s="6" t="s">
        <v>53</v>
      </c>
      <c r="F1143" t="s">
        <v>4480</v>
      </c>
      <c r="G1143" t="str">
        <f t="shared" si="85"/>
        <v>Complete</v>
      </c>
      <c r="H1143" t="str">
        <f t="shared" si="86"/>
        <v>Valid</v>
      </c>
      <c r="I1143" t="str">
        <f t="shared" si="87"/>
        <v>High(4-5)</v>
      </c>
      <c r="J1143" t="str">
        <f t="shared" si="88"/>
        <v>AGQSB2UVVFVR2PCSMSWU4QLLUSPA</v>
      </c>
      <c r="K1143" t="str">
        <f>IF(COUNTIF(Data_cleaning!$A:$A, A1143)&gt;10, "Power User", IF(COUNTIF(Data_cleaning!$A:$A, A1143)&gt;5, "Regular User", IF(COUNTIF(Data_cleaning!$A:$A, A1143)&gt;1, "Casual User", "One-Time User")))</f>
        <v>One-Time User</v>
      </c>
      <c r="L1143">
        <f>YEAR(Table4[[#This Row],[date/timestamp]])</f>
        <v>2025</v>
      </c>
      <c r="M1143">
        <f>MONTH(Table4[[#This Row],[date/timestamp]])</f>
        <v>9</v>
      </c>
      <c r="N1143" t="str">
        <f>TEXT(Table4[[#This Row],[date/timestamp]], "MMMM")</f>
        <v>September</v>
      </c>
      <c r="O1143" t="str">
        <f t="shared" si="89"/>
        <v>Q3</v>
      </c>
    </row>
    <row r="1144" spans="1:15" x14ac:dyDescent="0.35">
      <c r="A1144" t="s">
        <v>4483</v>
      </c>
      <c r="B1144" s="3" t="s">
        <v>6848</v>
      </c>
      <c r="C1144" s="3">
        <v>4</v>
      </c>
      <c r="D1144" s="8">
        <v>45908.8437962963</v>
      </c>
      <c r="E1144" s="4" t="s">
        <v>53</v>
      </c>
      <c r="F1144" t="s">
        <v>4484</v>
      </c>
      <c r="G1144" t="str">
        <f t="shared" si="85"/>
        <v>Complete</v>
      </c>
      <c r="H1144" t="str">
        <f t="shared" si="86"/>
        <v>Valid</v>
      </c>
      <c r="I1144" t="str">
        <f t="shared" si="87"/>
        <v>High(4-5)</v>
      </c>
      <c r="J1144" t="str">
        <f t="shared" si="88"/>
        <v>AHZDZGPX6OQSXBAJ2FRCSVZUECZA</v>
      </c>
      <c r="K1144" t="str">
        <f>IF(COUNTIF(Data_cleaning!$A:$A, A1144)&gt;10, "Power User", IF(COUNTIF(Data_cleaning!$A:$A, A1144)&gt;5, "Regular User", IF(COUNTIF(Data_cleaning!$A:$A, A1144)&gt;1, "Casual User", "One-Time User")))</f>
        <v>One-Time User</v>
      </c>
      <c r="L1144">
        <f>YEAR(Table4[[#This Row],[date/timestamp]])</f>
        <v>2025</v>
      </c>
      <c r="M1144">
        <f>MONTH(Table4[[#This Row],[date/timestamp]])</f>
        <v>9</v>
      </c>
      <c r="N1144" t="str">
        <f>TEXT(Table4[[#This Row],[date/timestamp]], "MMMM")</f>
        <v>September</v>
      </c>
      <c r="O1144" t="str">
        <f t="shared" si="89"/>
        <v>Q3</v>
      </c>
    </row>
    <row r="1145" spans="1:15" x14ac:dyDescent="0.35">
      <c r="A1145" t="s">
        <v>4487</v>
      </c>
      <c r="B1145" s="5" t="s">
        <v>6849</v>
      </c>
      <c r="C1145" s="5">
        <v>3</v>
      </c>
      <c r="D1145" s="9">
        <v>45908.951319444444</v>
      </c>
      <c r="E1145" s="6" t="s">
        <v>53</v>
      </c>
      <c r="F1145" t="s">
        <v>4488</v>
      </c>
      <c r="G1145" t="str">
        <f t="shared" si="85"/>
        <v>Complete</v>
      </c>
      <c r="H1145" t="str">
        <f t="shared" si="86"/>
        <v>Valid</v>
      </c>
      <c r="I1145" t="str">
        <f t="shared" si="87"/>
        <v>Medium(3)</v>
      </c>
      <c r="J1145" t="str">
        <f t="shared" si="88"/>
        <v>AEX3F2MHIATHEWGYY6DMJE3N36CA</v>
      </c>
      <c r="K1145" t="str">
        <f>IF(COUNTIF(Data_cleaning!$A:$A, A1145)&gt;10, "Power User", IF(COUNTIF(Data_cleaning!$A:$A, A1145)&gt;5, "Regular User", IF(COUNTIF(Data_cleaning!$A:$A, A1145)&gt;1, "Casual User", "One-Time User")))</f>
        <v>One-Time User</v>
      </c>
      <c r="L1145">
        <f>YEAR(Table4[[#This Row],[date/timestamp]])</f>
        <v>2025</v>
      </c>
      <c r="M1145">
        <f>MONTH(Table4[[#This Row],[date/timestamp]])</f>
        <v>9</v>
      </c>
      <c r="N1145" t="str">
        <f>TEXT(Table4[[#This Row],[date/timestamp]], "MMMM")</f>
        <v>September</v>
      </c>
      <c r="O1145" t="str">
        <f t="shared" si="89"/>
        <v>Q3</v>
      </c>
    </row>
    <row r="1146" spans="1:15" x14ac:dyDescent="0.35">
      <c r="A1146" t="s">
        <v>4491</v>
      </c>
      <c r="B1146" s="3" t="s">
        <v>6850</v>
      </c>
      <c r="C1146" s="3">
        <v>4</v>
      </c>
      <c r="D1146" s="8">
        <v>45909.013796296298</v>
      </c>
      <c r="E1146" s="4" t="s">
        <v>53</v>
      </c>
      <c r="F1146" t="s">
        <v>4492</v>
      </c>
      <c r="G1146" t="str">
        <f t="shared" si="85"/>
        <v>Complete</v>
      </c>
      <c r="H1146" t="str">
        <f t="shared" si="86"/>
        <v>Valid</v>
      </c>
      <c r="I1146" t="str">
        <f t="shared" si="87"/>
        <v>High(4-5)</v>
      </c>
      <c r="J1146" t="str">
        <f t="shared" si="88"/>
        <v>AH7BWLFRUQB3PDXXS5NDUPI3ACVA</v>
      </c>
      <c r="K1146" t="str">
        <f>IF(COUNTIF(Data_cleaning!$A:$A, A1146)&gt;10, "Power User", IF(COUNTIF(Data_cleaning!$A:$A, A1146)&gt;5, "Regular User", IF(COUNTIF(Data_cleaning!$A:$A, A1146)&gt;1, "Casual User", "One-Time User")))</f>
        <v>One-Time User</v>
      </c>
      <c r="L1146">
        <f>YEAR(Table4[[#This Row],[date/timestamp]])</f>
        <v>2025</v>
      </c>
      <c r="M1146">
        <f>MONTH(Table4[[#This Row],[date/timestamp]])</f>
        <v>9</v>
      </c>
      <c r="N1146" t="str">
        <f>TEXT(Table4[[#This Row],[date/timestamp]], "MMMM")</f>
        <v>September</v>
      </c>
      <c r="O1146" t="str">
        <f t="shared" si="89"/>
        <v>Q3</v>
      </c>
    </row>
    <row r="1147" spans="1:15" x14ac:dyDescent="0.35">
      <c r="A1147" t="s">
        <v>4495</v>
      </c>
      <c r="B1147" s="5" t="s">
        <v>6851</v>
      </c>
      <c r="C1147" s="5">
        <v>4</v>
      </c>
      <c r="D1147" s="9">
        <v>45909.480856481481</v>
      </c>
      <c r="E1147" s="6" t="s">
        <v>53</v>
      </c>
      <c r="F1147" t="s">
        <v>4496</v>
      </c>
      <c r="G1147" t="str">
        <f t="shared" si="85"/>
        <v>Complete</v>
      </c>
      <c r="H1147" t="str">
        <f t="shared" si="86"/>
        <v>Valid</v>
      </c>
      <c r="I1147" t="str">
        <f t="shared" si="87"/>
        <v>High(4-5)</v>
      </c>
      <c r="J1147" t="str">
        <f t="shared" si="88"/>
        <v>AGVLBVPSFJOBQEMVAK5P6VZFA22Q</v>
      </c>
      <c r="K1147" t="str">
        <f>IF(COUNTIF(Data_cleaning!$A:$A, A1147)&gt;10, "Power User", IF(COUNTIF(Data_cleaning!$A:$A, A1147)&gt;5, "Regular User", IF(COUNTIF(Data_cleaning!$A:$A, A1147)&gt;1, "Casual User", "One-Time User")))</f>
        <v>One-Time User</v>
      </c>
      <c r="L1147">
        <f>YEAR(Table4[[#This Row],[date/timestamp]])</f>
        <v>2025</v>
      </c>
      <c r="M1147">
        <f>MONTH(Table4[[#This Row],[date/timestamp]])</f>
        <v>9</v>
      </c>
      <c r="N1147" t="str">
        <f>TEXT(Table4[[#This Row],[date/timestamp]], "MMMM")</f>
        <v>September</v>
      </c>
      <c r="O1147" t="str">
        <f t="shared" si="89"/>
        <v>Q3</v>
      </c>
    </row>
    <row r="1148" spans="1:15" x14ac:dyDescent="0.35">
      <c r="A1148" t="s">
        <v>4499</v>
      </c>
      <c r="B1148" s="3" t="s">
        <v>6852</v>
      </c>
      <c r="C1148" s="3">
        <v>3</v>
      </c>
      <c r="D1148" s="8">
        <v>45909.516377314816</v>
      </c>
      <c r="E1148" s="4" t="s">
        <v>53</v>
      </c>
      <c r="F1148" t="s">
        <v>4500</v>
      </c>
      <c r="G1148" t="str">
        <f t="shared" si="85"/>
        <v>Complete</v>
      </c>
      <c r="H1148" t="str">
        <f t="shared" si="86"/>
        <v>Valid</v>
      </c>
      <c r="I1148" t="str">
        <f t="shared" si="87"/>
        <v>Medium(3)</v>
      </c>
      <c r="J1148" t="str">
        <f t="shared" si="88"/>
        <v>AFKFGM46ICLUVJTWLHT4IJ2F62EQ</v>
      </c>
      <c r="K1148" t="str">
        <f>IF(COUNTIF(Data_cleaning!$A:$A, A1148)&gt;10, "Power User", IF(COUNTIF(Data_cleaning!$A:$A, A1148)&gt;5, "Regular User", IF(COUNTIF(Data_cleaning!$A:$A, A1148)&gt;1, "Casual User", "One-Time User")))</f>
        <v>One-Time User</v>
      </c>
      <c r="L1148">
        <f>YEAR(Table4[[#This Row],[date/timestamp]])</f>
        <v>2025</v>
      </c>
      <c r="M1148">
        <f>MONTH(Table4[[#This Row],[date/timestamp]])</f>
        <v>9</v>
      </c>
      <c r="N1148" t="str">
        <f>TEXT(Table4[[#This Row],[date/timestamp]], "MMMM")</f>
        <v>September</v>
      </c>
      <c r="O1148" t="str">
        <f t="shared" si="89"/>
        <v>Q3</v>
      </c>
    </row>
    <row r="1149" spans="1:15" x14ac:dyDescent="0.35">
      <c r="A1149" t="s">
        <v>4503</v>
      </c>
      <c r="B1149" s="5" t="s">
        <v>6853</v>
      </c>
      <c r="C1149" s="5">
        <v>4</v>
      </c>
      <c r="D1149" s="9">
        <v>45909.545486111114</v>
      </c>
      <c r="E1149" s="6" t="s">
        <v>53</v>
      </c>
      <c r="F1149" t="s">
        <v>4504</v>
      </c>
      <c r="G1149" t="str">
        <f t="shared" si="85"/>
        <v>Complete</v>
      </c>
      <c r="H1149" t="str">
        <f t="shared" si="86"/>
        <v>Valid</v>
      </c>
      <c r="I1149" t="str">
        <f t="shared" si="87"/>
        <v>High(4-5)</v>
      </c>
      <c r="J1149" t="str">
        <f t="shared" si="88"/>
        <v>AHPKWZGT5HNMJQTW4XOTZF7RMU7A</v>
      </c>
      <c r="K1149" t="str">
        <f>IF(COUNTIF(Data_cleaning!$A:$A, A1149)&gt;10, "Power User", IF(COUNTIF(Data_cleaning!$A:$A, A1149)&gt;5, "Regular User", IF(COUNTIF(Data_cleaning!$A:$A, A1149)&gt;1, "Casual User", "One-Time User")))</f>
        <v>One-Time User</v>
      </c>
      <c r="L1149">
        <f>YEAR(Table4[[#This Row],[date/timestamp]])</f>
        <v>2025</v>
      </c>
      <c r="M1149">
        <f>MONTH(Table4[[#This Row],[date/timestamp]])</f>
        <v>9</v>
      </c>
      <c r="N1149" t="str">
        <f>TEXT(Table4[[#This Row],[date/timestamp]], "MMMM")</f>
        <v>September</v>
      </c>
      <c r="O1149" t="str">
        <f t="shared" si="89"/>
        <v>Q3</v>
      </c>
    </row>
    <row r="1150" spans="1:15" x14ac:dyDescent="0.35">
      <c r="A1150" t="s">
        <v>4507</v>
      </c>
      <c r="B1150" s="3" t="s">
        <v>6854</v>
      </c>
      <c r="C1150" s="3">
        <v>5</v>
      </c>
      <c r="D1150" s="8">
        <v>45909.671979166669</v>
      </c>
      <c r="E1150" s="4" t="s">
        <v>53</v>
      </c>
      <c r="F1150" t="s">
        <v>4508</v>
      </c>
      <c r="G1150" t="str">
        <f t="shared" si="85"/>
        <v>Complete</v>
      </c>
      <c r="H1150" t="str">
        <f t="shared" si="86"/>
        <v>Valid</v>
      </c>
      <c r="I1150" t="str">
        <f t="shared" si="87"/>
        <v>High(4-5)</v>
      </c>
      <c r="J1150" t="str">
        <f t="shared" si="88"/>
        <v>AFOFYOOHCZPIACWICTPOA6JVJGNQ</v>
      </c>
      <c r="K1150" t="str">
        <f>IF(COUNTIF(Data_cleaning!$A:$A, A1150)&gt;10, "Power User", IF(COUNTIF(Data_cleaning!$A:$A, A1150)&gt;5, "Regular User", IF(COUNTIF(Data_cleaning!$A:$A, A1150)&gt;1, "Casual User", "One-Time User")))</f>
        <v>One-Time User</v>
      </c>
      <c r="L1150">
        <f>YEAR(Table4[[#This Row],[date/timestamp]])</f>
        <v>2025</v>
      </c>
      <c r="M1150">
        <f>MONTH(Table4[[#This Row],[date/timestamp]])</f>
        <v>9</v>
      </c>
      <c r="N1150" t="str">
        <f>TEXT(Table4[[#This Row],[date/timestamp]], "MMMM")</f>
        <v>September</v>
      </c>
      <c r="O1150" t="str">
        <f t="shared" si="89"/>
        <v>Q3</v>
      </c>
    </row>
    <row r="1151" spans="1:15" x14ac:dyDescent="0.35">
      <c r="A1151" t="s">
        <v>4511</v>
      </c>
      <c r="B1151" s="5" t="s">
        <v>6855</v>
      </c>
      <c r="C1151" s="5">
        <v>4</v>
      </c>
      <c r="D1151" s="9">
        <v>45910.371516203704</v>
      </c>
      <c r="E1151" s="6" t="s">
        <v>53</v>
      </c>
      <c r="F1151" t="s">
        <v>4512</v>
      </c>
      <c r="G1151" t="str">
        <f t="shared" si="85"/>
        <v>Complete</v>
      </c>
      <c r="H1151" t="str">
        <f t="shared" si="86"/>
        <v>Valid</v>
      </c>
      <c r="I1151" t="str">
        <f t="shared" si="87"/>
        <v>High(4-5)</v>
      </c>
      <c r="J1151" t="str">
        <f t="shared" si="88"/>
        <v>AE6ACY5ETVCP4TYOU6DXABPL53IQ</v>
      </c>
      <c r="K1151" t="str">
        <f>IF(COUNTIF(Data_cleaning!$A:$A, A1151)&gt;10, "Power User", IF(COUNTIF(Data_cleaning!$A:$A, A1151)&gt;5, "Regular User", IF(COUNTIF(Data_cleaning!$A:$A, A1151)&gt;1, "Casual User", "One-Time User")))</f>
        <v>One-Time User</v>
      </c>
      <c r="L1151">
        <f>YEAR(Table4[[#This Row],[date/timestamp]])</f>
        <v>2025</v>
      </c>
      <c r="M1151">
        <f>MONTH(Table4[[#This Row],[date/timestamp]])</f>
        <v>9</v>
      </c>
      <c r="N1151" t="str">
        <f>TEXT(Table4[[#This Row],[date/timestamp]], "MMMM")</f>
        <v>September</v>
      </c>
      <c r="O1151" t="str">
        <f t="shared" si="89"/>
        <v>Q3</v>
      </c>
    </row>
    <row r="1152" spans="1:15" x14ac:dyDescent="0.35">
      <c r="A1152" t="s">
        <v>4515</v>
      </c>
      <c r="B1152" s="3" t="s">
        <v>6856</v>
      </c>
      <c r="C1152" s="3">
        <v>4</v>
      </c>
      <c r="D1152" s="8">
        <v>45910.387604166666</v>
      </c>
      <c r="E1152" s="4" t="s">
        <v>53</v>
      </c>
      <c r="F1152" t="s">
        <v>4516</v>
      </c>
      <c r="G1152" t="str">
        <f t="shared" si="85"/>
        <v>Complete</v>
      </c>
      <c r="H1152" t="str">
        <f t="shared" si="86"/>
        <v>Valid</v>
      </c>
      <c r="I1152" t="str">
        <f t="shared" si="87"/>
        <v>High(4-5)</v>
      </c>
      <c r="J1152" t="str">
        <f t="shared" si="88"/>
        <v>AGAJ2P2CF2EC2KFYKBWFHCYG7JXQ</v>
      </c>
      <c r="K1152" t="str">
        <f>IF(COUNTIF(Data_cleaning!$A:$A, A1152)&gt;10, "Power User", IF(COUNTIF(Data_cleaning!$A:$A, A1152)&gt;5, "Regular User", IF(COUNTIF(Data_cleaning!$A:$A, A1152)&gt;1, "Casual User", "One-Time User")))</f>
        <v>One-Time User</v>
      </c>
      <c r="L1152">
        <f>YEAR(Table4[[#This Row],[date/timestamp]])</f>
        <v>2025</v>
      </c>
      <c r="M1152">
        <f>MONTH(Table4[[#This Row],[date/timestamp]])</f>
        <v>9</v>
      </c>
      <c r="N1152" t="str">
        <f>TEXT(Table4[[#This Row],[date/timestamp]], "MMMM")</f>
        <v>September</v>
      </c>
      <c r="O1152" t="str">
        <f t="shared" si="89"/>
        <v>Q3</v>
      </c>
    </row>
    <row r="1153" spans="1:15" x14ac:dyDescent="0.35">
      <c r="A1153" t="s">
        <v>4519</v>
      </c>
      <c r="B1153" s="5" t="s">
        <v>6857</v>
      </c>
      <c r="C1153" s="5">
        <v>4</v>
      </c>
      <c r="D1153" s="9">
        <v>45910.390081018515</v>
      </c>
      <c r="E1153" s="6" t="s">
        <v>53</v>
      </c>
      <c r="F1153" t="s">
        <v>4520</v>
      </c>
      <c r="G1153" t="str">
        <f t="shared" si="85"/>
        <v>Complete</v>
      </c>
      <c r="H1153" t="str">
        <f t="shared" si="86"/>
        <v>Valid</v>
      </c>
      <c r="I1153" t="str">
        <f t="shared" si="87"/>
        <v>High(4-5)</v>
      </c>
      <c r="J1153" t="str">
        <f t="shared" si="88"/>
        <v>AFMSOQYAGQSJCY6FMLEFBH4TE23Q</v>
      </c>
      <c r="K1153" t="str">
        <f>IF(COUNTIF(Data_cleaning!$A:$A, A1153)&gt;10, "Power User", IF(COUNTIF(Data_cleaning!$A:$A, A1153)&gt;5, "Regular User", IF(COUNTIF(Data_cleaning!$A:$A, A1153)&gt;1, "Casual User", "One-Time User")))</f>
        <v>One-Time User</v>
      </c>
      <c r="L1153">
        <f>YEAR(Table4[[#This Row],[date/timestamp]])</f>
        <v>2025</v>
      </c>
      <c r="M1153">
        <f>MONTH(Table4[[#This Row],[date/timestamp]])</f>
        <v>9</v>
      </c>
      <c r="N1153" t="str">
        <f>TEXT(Table4[[#This Row],[date/timestamp]], "MMMM")</f>
        <v>September</v>
      </c>
      <c r="O1153" t="str">
        <f t="shared" si="89"/>
        <v>Q3</v>
      </c>
    </row>
    <row r="1154" spans="1:15" x14ac:dyDescent="0.35">
      <c r="A1154" t="s">
        <v>4523</v>
      </c>
      <c r="B1154" s="3" t="s">
        <v>6858</v>
      </c>
      <c r="C1154" s="3">
        <v>3</v>
      </c>
      <c r="D1154" s="8">
        <v>45910.490914351853</v>
      </c>
      <c r="E1154" s="4" t="s">
        <v>53</v>
      </c>
      <c r="F1154" t="s">
        <v>4524</v>
      </c>
      <c r="G1154" t="str">
        <f t="shared" ref="G1154:G1217" si="90">IF(AND(A1154&lt;&gt;"", B1154&lt;&gt;"", C1154&lt;&gt;"", D1154&lt;&gt;"", E1154&lt;&gt;"", F1154&lt;&gt;""), "Complete", "Incomplete")</f>
        <v>Complete</v>
      </c>
      <c r="H1154" t="str">
        <f t="shared" si="86"/>
        <v>Valid</v>
      </c>
      <c r="I1154" t="str">
        <f t="shared" si="87"/>
        <v>Medium(3)</v>
      </c>
      <c r="J1154" t="str">
        <f t="shared" si="88"/>
        <v>AGVPGI4XUHSOHCDCTPYECMPS5YZA</v>
      </c>
      <c r="K1154" t="str">
        <f>IF(COUNTIF(Data_cleaning!$A:$A, A1154)&gt;10, "Power User", IF(COUNTIF(Data_cleaning!$A:$A, A1154)&gt;5, "Regular User", IF(COUNTIF(Data_cleaning!$A:$A, A1154)&gt;1, "Casual User", "One-Time User")))</f>
        <v>One-Time User</v>
      </c>
      <c r="L1154">
        <f>YEAR(Table4[[#This Row],[date/timestamp]])</f>
        <v>2025</v>
      </c>
      <c r="M1154">
        <f>MONTH(Table4[[#This Row],[date/timestamp]])</f>
        <v>9</v>
      </c>
      <c r="N1154" t="str">
        <f>TEXT(Table4[[#This Row],[date/timestamp]], "MMMM")</f>
        <v>September</v>
      </c>
      <c r="O1154" t="str">
        <f t="shared" si="89"/>
        <v>Q3</v>
      </c>
    </row>
    <row r="1155" spans="1:15" x14ac:dyDescent="0.35">
      <c r="A1155" t="s">
        <v>4527</v>
      </c>
      <c r="B1155" s="5" t="s">
        <v>6859</v>
      </c>
      <c r="C1155" s="5">
        <v>3</v>
      </c>
      <c r="D1155" s="9">
        <v>45910.612604166665</v>
      </c>
      <c r="E1155" s="6" t="s">
        <v>53</v>
      </c>
      <c r="F1155" t="s">
        <v>4528</v>
      </c>
      <c r="G1155" t="str">
        <f t="shared" si="90"/>
        <v>Complete</v>
      </c>
      <c r="H1155" t="str">
        <f t="shared" ref="H1155:H1218" si="91">IF(AND(C1155&gt;=1, C1155&lt;=5), "Valid", "Invalid")</f>
        <v>Valid</v>
      </c>
      <c r="I1155" t="str">
        <f t="shared" ref="I1155:I1218" si="92">IF(C1155&gt;=4, "High(4-5)", IF(C1155&gt;=3, "Medium(3)", "Low(1-2)"))</f>
        <v>Medium(3)</v>
      </c>
      <c r="J1155" t="str">
        <f t="shared" ref="J1155:J1218" si="93">TRIM(UPPER(A1155))</f>
        <v>AG4664VYNRALGFN7ZKITZTQ5KPQA</v>
      </c>
      <c r="K1155" t="str">
        <f>IF(COUNTIF(Data_cleaning!$A:$A, A1155)&gt;10, "Power User", IF(COUNTIF(Data_cleaning!$A:$A, A1155)&gt;5, "Regular User", IF(COUNTIF(Data_cleaning!$A:$A, A1155)&gt;1, "Casual User", "One-Time User")))</f>
        <v>One-Time User</v>
      </c>
      <c r="L1155">
        <f>YEAR(Table4[[#This Row],[date/timestamp]])</f>
        <v>2025</v>
      </c>
      <c r="M1155">
        <f>MONTH(Table4[[#This Row],[date/timestamp]])</f>
        <v>9</v>
      </c>
      <c r="N1155" t="str">
        <f>TEXT(Table4[[#This Row],[date/timestamp]], "MMMM")</f>
        <v>September</v>
      </c>
      <c r="O1155" t="str">
        <f t="shared" ref="O1155:O1218" si="94">"Q"&amp;INT((MONTH(D1155)-1)/3)+1</f>
        <v>Q3</v>
      </c>
    </row>
    <row r="1156" spans="1:15" x14ac:dyDescent="0.35">
      <c r="A1156" t="s">
        <v>4531</v>
      </c>
      <c r="B1156" s="3" t="s">
        <v>6860</v>
      </c>
      <c r="C1156" s="3">
        <v>3</v>
      </c>
      <c r="D1156" s="8">
        <v>45911.021180555559</v>
      </c>
      <c r="E1156" s="4" t="s">
        <v>53</v>
      </c>
      <c r="F1156" t="s">
        <v>4532</v>
      </c>
      <c r="G1156" t="str">
        <f t="shared" si="90"/>
        <v>Complete</v>
      </c>
      <c r="H1156" t="str">
        <f t="shared" si="91"/>
        <v>Valid</v>
      </c>
      <c r="I1156" t="str">
        <f t="shared" si="92"/>
        <v>Medium(3)</v>
      </c>
      <c r="J1156" t="str">
        <f t="shared" si="93"/>
        <v>AHCX4EOH57TDORTUZFZRHXX2T33A</v>
      </c>
      <c r="K1156" t="str">
        <f>IF(COUNTIF(Data_cleaning!$A:$A, A1156)&gt;10, "Power User", IF(COUNTIF(Data_cleaning!$A:$A, A1156)&gt;5, "Regular User", IF(COUNTIF(Data_cleaning!$A:$A, A1156)&gt;1, "Casual User", "One-Time User")))</f>
        <v>One-Time User</v>
      </c>
      <c r="L1156">
        <f>YEAR(Table4[[#This Row],[date/timestamp]])</f>
        <v>2025</v>
      </c>
      <c r="M1156">
        <f>MONTH(Table4[[#This Row],[date/timestamp]])</f>
        <v>9</v>
      </c>
      <c r="N1156" t="str">
        <f>TEXT(Table4[[#This Row],[date/timestamp]], "MMMM")</f>
        <v>September</v>
      </c>
      <c r="O1156" t="str">
        <f t="shared" si="94"/>
        <v>Q3</v>
      </c>
    </row>
    <row r="1157" spans="1:15" x14ac:dyDescent="0.35">
      <c r="A1157" t="s">
        <v>4535</v>
      </c>
      <c r="B1157" s="5" t="s">
        <v>6861</v>
      </c>
      <c r="C1157" s="5">
        <v>3</v>
      </c>
      <c r="D1157" s="9">
        <v>45911.116400462961</v>
      </c>
      <c r="E1157" s="6" t="s">
        <v>53</v>
      </c>
      <c r="F1157" t="s">
        <v>4536</v>
      </c>
      <c r="G1157" t="str">
        <f t="shared" si="90"/>
        <v>Complete</v>
      </c>
      <c r="H1157" t="str">
        <f t="shared" si="91"/>
        <v>Valid</v>
      </c>
      <c r="I1157" t="str">
        <f t="shared" si="92"/>
        <v>Medium(3)</v>
      </c>
      <c r="J1157" t="str">
        <f t="shared" si="93"/>
        <v>AEC6MQFXLKCBRA4KNZIJLEAAGNLQ</v>
      </c>
      <c r="K1157" t="str">
        <f>IF(COUNTIF(Data_cleaning!$A:$A, A1157)&gt;10, "Power User", IF(COUNTIF(Data_cleaning!$A:$A, A1157)&gt;5, "Regular User", IF(COUNTIF(Data_cleaning!$A:$A, A1157)&gt;1, "Casual User", "One-Time User")))</f>
        <v>One-Time User</v>
      </c>
      <c r="L1157">
        <f>YEAR(Table4[[#This Row],[date/timestamp]])</f>
        <v>2025</v>
      </c>
      <c r="M1157">
        <f>MONTH(Table4[[#This Row],[date/timestamp]])</f>
        <v>9</v>
      </c>
      <c r="N1157" t="str">
        <f>TEXT(Table4[[#This Row],[date/timestamp]], "MMMM")</f>
        <v>September</v>
      </c>
      <c r="O1157" t="str">
        <f t="shared" si="94"/>
        <v>Q3</v>
      </c>
    </row>
    <row r="1158" spans="1:15" x14ac:dyDescent="0.35">
      <c r="A1158" t="s">
        <v>4539</v>
      </c>
      <c r="B1158" s="3" t="s">
        <v>6862</v>
      </c>
      <c r="C1158" s="3">
        <v>3</v>
      </c>
      <c r="D1158" s="8">
        <v>45911.2190625</v>
      </c>
      <c r="E1158" s="4" t="s">
        <v>53</v>
      </c>
      <c r="F1158" t="s">
        <v>4540</v>
      </c>
      <c r="G1158" t="str">
        <f t="shared" si="90"/>
        <v>Complete</v>
      </c>
      <c r="H1158" t="str">
        <f t="shared" si="91"/>
        <v>Valid</v>
      </c>
      <c r="I1158" t="str">
        <f t="shared" si="92"/>
        <v>Medium(3)</v>
      </c>
      <c r="J1158" t="str">
        <f t="shared" si="93"/>
        <v>AFNCA6NW243WSGZNHIWBJ4RGFVXA</v>
      </c>
      <c r="K1158" t="str">
        <f>IF(COUNTIF(Data_cleaning!$A:$A, A1158)&gt;10, "Power User", IF(COUNTIF(Data_cleaning!$A:$A, A1158)&gt;5, "Regular User", IF(COUNTIF(Data_cleaning!$A:$A, A1158)&gt;1, "Casual User", "One-Time User")))</f>
        <v>One-Time User</v>
      </c>
      <c r="L1158">
        <f>YEAR(Table4[[#This Row],[date/timestamp]])</f>
        <v>2025</v>
      </c>
      <c r="M1158">
        <f>MONTH(Table4[[#This Row],[date/timestamp]])</f>
        <v>9</v>
      </c>
      <c r="N1158" t="str">
        <f>TEXT(Table4[[#This Row],[date/timestamp]], "MMMM")</f>
        <v>September</v>
      </c>
      <c r="O1158" t="str">
        <f t="shared" si="94"/>
        <v>Q3</v>
      </c>
    </row>
    <row r="1159" spans="1:15" x14ac:dyDescent="0.35">
      <c r="A1159" t="s">
        <v>4543</v>
      </c>
      <c r="B1159" s="5" t="s">
        <v>6863</v>
      </c>
      <c r="C1159" s="5">
        <v>3</v>
      </c>
      <c r="D1159" s="9">
        <v>45911.267951388887</v>
      </c>
      <c r="E1159" s="6" t="s">
        <v>53</v>
      </c>
      <c r="F1159" t="s">
        <v>4544</v>
      </c>
      <c r="G1159" t="str">
        <f t="shared" si="90"/>
        <v>Complete</v>
      </c>
      <c r="H1159" t="str">
        <f t="shared" si="91"/>
        <v>Valid</v>
      </c>
      <c r="I1159" t="str">
        <f t="shared" si="92"/>
        <v>Medium(3)</v>
      </c>
      <c r="J1159" t="str">
        <f t="shared" si="93"/>
        <v>AGLKH2MNCL77YBJRCG2KTUAERT6Q</v>
      </c>
      <c r="K1159" t="str">
        <f>IF(COUNTIF(Data_cleaning!$A:$A, A1159)&gt;10, "Power User", IF(COUNTIF(Data_cleaning!$A:$A, A1159)&gt;5, "Regular User", IF(COUNTIF(Data_cleaning!$A:$A, A1159)&gt;1, "Casual User", "One-Time User")))</f>
        <v>One-Time User</v>
      </c>
      <c r="L1159">
        <f>YEAR(Table4[[#This Row],[date/timestamp]])</f>
        <v>2025</v>
      </c>
      <c r="M1159">
        <f>MONTH(Table4[[#This Row],[date/timestamp]])</f>
        <v>9</v>
      </c>
      <c r="N1159" t="str">
        <f>TEXT(Table4[[#This Row],[date/timestamp]], "MMMM")</f>
        <v>September</v>
      </c>
      <c r="O1159" t="str">
        <f t="shared" si="94"/>
        <v>Q3</v>
      </c>
    </row>
    <row r="1160" spans="1:15" x14ac:dyDescent="0.35">
      <c r="A1160" t="s">
        <v>4547</v>
      </c>
      <c r="B1160" s="3" t="s">
        <v>6864</v>
      </c>
      <c r="C1160" s="3">
        <v>4</v>
      </c>
      <c r="D1160" s="8">
        <v>45911.776932870373</v>
      </c>
      <c r="E1160" s="4" t="s">
        <v>53</v>
      </c>
      <c r="F1160" t="s">
        <v>4548</v>
      </c>
      <c r="G1160" t="str">
        <f t="shared" si="90"/>
        <v>Complete</v>
      </c>
      <c r="H1160" t="str">
        <f t="shared" si="91"/>
        <v>Valid</v>
      </c>
      <c r="I1160" t="str">
        <f t="shared" si="92"/>
        <v>High(4-5)</v>
      </c>
      <c r="J1160" t="str">
        <f t="shared" si="93"/>
        <v>AEXWJEFIUSJLS6QBKGTHQDMRC6UQ</v>
      </c>
      <c r="K1160" t="str">
        <f>IF(COUNTIF(Data_cleaning!$A:$A, A1160)&gt;10, "Power User", IF(COUNTIF(Data_cleaning!$A:$A, A1160)&gt;5, "Regular User", IF(COUNTIF(Data_cleaning!$A:$A, A1160)&gt;1, "Casual User", "One-Time User")))</f>
        <v>One-Time User</v>
      </c>
      <c r="L1160">
        <f>YEAR(Table4[[#This Row],[date/timestamp]])</f>
        <v>2025</v>
      </c>
      <c r="M1160">
        <f>MONTH(Table4[[#This Row],[date/timestamp]])</f>
        <v>9</v>
      </c>
      <c r="N1160" t="str">
        <f>TEXT(Table4[[#This Row],[date/timestamp]], "MMMM")</f>
        <v>September</v>
      </c>
      <c r="O1160" t="str">
        <f t="shared" si="94"/>
        <v>Q3</v>
      </c>
    </row>
    <row r="1161" spans="1:15" x14ac:dyDescent="0.35">
      <c r="A1161" t="s">
        <v>4551</v>
      </c>
      <c r="B1161" s="5" t="s">
        <v>6865</v>
      </c>
      <c r="C1161" s="5">
        <v>4</v>
      </c>
      <c r="D1161" s="9">
        <v>45911.979201388887</v>
      </c>
      <c r="E1161" s="6" t="s">
        <v>53</v>
      </c>
      <c r="F1161" t="s">
        <v>4552</v>
      </c>
      <c r="G1161" t="str">
        <f t="shared" si="90"/>
        <v>Complete</v>
      </c>
      <c r="H1161" t="str">
        <f t="shared" si="91"/>
        <v>Valid</v>
      </c>
      <c r="I1161" t="str">
        <f t="shared" si="92"/>
        <v>High(4-5)</v>
      </c>
      <c r="J1161" t="str">
        <f t="shared" si="93"/>
        <v>AEP2N6LM4AN74W3AO2AJT4ESQBVA</v>
      </c>
      <c r="K1161" t="str">
        <f>IF(COUNTIF(Data_cleaning!$A:$A, A1161)&gt;10, "Power User", IF(COUNTIF(Data_cleaning!$A:$A, A1161)&gt;5, "Regular User", IF(COUNTIF(Data_cleaning!$A:$A, A1161)&gt;1, "Casual User", "One-Time User")))</f>
        <v>One-Time User</v>
      </c>
      <c r="L1161">
        <f>YEAR(Table4[[#This Row],[date/timestamp]])</f>
        <v>2025</v>
      </c>
      <c r="M1161">
        <f>MONTH(Table4[[#This Row],[date/timestamp]])</f>
        <v>9</v>
      </c>
      <c r="N1161" t="str">
        <f>TEXT(Table4[[#This Row],[date/timestamp]], "MMMM")</f>
        <v>September</v>
      </c>
      <c r="O1161" t="str">
        <f t="shared" si="94"/>
        <v>Q3</v>
      </c>
    </row>
    <row r="1162" spans="1:15" x14ac:dyDescent="0.35">
      <c r="A1162" t="s">
        <v>4555</v>
      </c>
      <c r="B1162" s="3" t="s">
        <v>6866</v>
      </c>
      <c r="C1162" s="3">
        <v>3</v>
      </c>
      <c r="D1162" s="8">
        <v>45912.262442129628</v>
      </c>
      <c r="E1162" s="4" t="s">
        <v>53</v>
      </c>
      <c r="F1162" t="s">
        <v>4556</v>
      </c>
      <c r="G1162" t="str">
        <f t="shared" si="90"/>
        <v>Complete</v>
      </c>
      <c r="H1162" t="str">
        <f t="shared" si="91"/>
        <v>Valid</v>
      </c>
      <c r="I1162" t="str">
        <f t="shared" si="92"/>
        <v>Medium(3)</v>
      </c>
      <c r="J1162" t="str">
        <f t="shared" si="93"/>
        <v>AE7PVXZHCY3VWMP5HRD6H2SQEFDQ</v>
      </c>
      <c r="K1162" t="str">
        <f>IF(COUNTIF(Data_cleaning!$A:$A, A1162)&gt;10, "Power User", IF(COUNTIF(Data_cleaning!$A:$A, A1162)&gt;5, "Regular User", IF(COUNTIF(Data_cleaning!$A:$A, A1162)&gt;1, "Casual User", "One-Time User")))</f>
        <v>One-Time User</v>
      </c>
      <c r="L1162">
        <f>YEAR(Table4[[#This Row],[date/timestamp]])</f>
        <v>2025</v>
      </c>
      <c r="M1162">
        <f>MONTH(Table4[[#This Row],[date/timestamp]])</f>
        <v>9</v>
      </c>
      <c r="N1162" t="str">
        <f>TEXT(Table4[[#This Row],[date/timestamp]], "MMMM")</f>
        <v>September</v>
      </c>
      <c r="O1162" t="str">
        <f t="shared" si="94"/>
        <v>Q3</v>
      </c>
    </row>
    <row r="1163" spans="1:15" x14ac:dyDescent="0.35">
      <c r="A1163" t="s">
        <v>4559</v>
      </c>
      <c r="B1163" s="5" t="s">
        <v>6867</v>
      </c>
      <c r="C1163" s="5">
        <v>5</v>
      </c>
      <c r="D1163" s="9">
        <v>45912.29184027778</v>
      </c>
      <c r="E1163" s="6" t="s">
        <v>53</v>
      </c>
      <c r="F1163" t="s">
        <v>4560</v>
      </c>
      <c r="G1163" t="str">
        <f t="shared" si="90"/>
        <v>Complete</v>
      </c>
      <c r="H1163" t="str">
        <f t="shared" si="91"/>
        <v>Valid</v>
      </c>
      <c r="I1163" t="str">
        <f t="shared" si="92"/>
        <v>High(4-5)</v>
      </c>
      <c r="J1163" t="str">
        <f t="shared" si="93"/>
        <v>AHXDMKARDMWJWV5JFQH5TUXVI27Q</v>
      </c>
      <c r="K1163" t="str">
        <f>IF(COUNTIF(Data_cleaning!$A:$A, A1163)&gt;10, "Power User", IF(COUNTIF(Data_cleaning!$A:$A, A1163)&gt;5, "Regular User", IF(COUNTIF(Data_cleaning!$A:$A, A1163)&gt;1, "Casual User", "One-Time User")))</f>
        <v>One-Time User</v>
      </c>
      <c r="L1163">
        <f>YEAR(Table4[[#This Row],[date/timestamp]])</f>
        <v>2025</v>
      </c>
      <c r="M1163">
        <f>MONTH(Table4[[#This Row],[date/timestamp]])</f>
        <v>9</v>
      </c>
      <c r="N1163" t="str">
        <f>TEXT(Table4[[#This Row],[date/timestamp]], "MMMM")</f>
        <v>September</v>
      </c>
      <c r="O1163" t="str">
        <f t="shared" si="94"/>
        <v>Q3</v>
      </c>
    </row>
    <row r="1164" spans="1:15" x14ac:dyDescent="0.35">
      <c r="A1164" t="s">
        <v>4563</v>
      </c>
      <c r="B1164" s="3" t="s">
        <v>6868</v>
      </c>
      <c r="C1164" s="3">
        <v>3</v>
      </c>
      <c r="D1164" s="8">
        <v>45912.547129629631</v>
      </c>
      <c r="E1164" s="4" t="s">
        <v>53</v>
      </c>
      <c r="F1164" t="s">
        <v>4564</v>
      </c>
      <c r="G1164" t="str">
        <f t="shared" si="90"/>
        <v>Complete</v>
      </c>
      <c r="H1164" t="str">
        <f t="shared" si="91"/>
        <v>Valid</v>
      </c>
      <c r="I1164" t="str">
        <f t="shared" si="92"/>
        <v>Medium(3)</v>
      </c>
      <c r="J1164" t="str">
        <f t="shared" si="93"/>
        <v>AGR2RTJI3ED3RVJ34KVRK7OO2BSQ</v>
      </c>
      <c r="K1164" t="str">
        <f>IF(COUNTIF(Data_cleaning!$A:$A, A1164)&gt;10, "Power User", IF(COUNTIF(Data_cleaning!$A:$A, A1164)&gt;5, "Regular User", IF(COUNTIF(Data_cleaning!$A:$A, A1164)&gt;1, "Casual User", "One-Time User")))</f>
        <v>One-Time User</v>
      </c>
      <c r="L1164">
        <f>YEAR(Table4[[#This Row],[date/timestamp]])</f>
        <v>2025</v>
      </c>
      <c r="M1164">
        <f>MONTH(Table4[[#This Row],[date/timestamp]])</f>
        <v>9</v>
      </c>
      <c r="N1164" t="str">
        <f>TEXT(Table4[[#This Row],[date/timestamp]], "MMMM")</f>
        <v>September</v>
      </c>
      <c r="O1164" t="str">
        <f t="shared" si="94"/>
        <v>Q3</v>
      </c>
    </row>
    <row r="1165" spans="1:15" x14ac:dyDescent="0.35">
      <c r="A1165" t="s">
        <v>4567</v>
      </c>
      <c r="B1165" s="5" t="s">
        <v>6869</v>
      </c>
      <c r="C1165" s="5">
        <v>4</v>
      </c>
      <c r="D1165" s="9">
        <v>45912.78765046296</v>
      </c>
      <c r="E1165" s="6" t="s">
        <v>53</v>
      </c>
      <c r="F1165" t="s">
        <v>4568</v>
      </c>
      <c r="G1165" t="str">
        <f t="shared" si="90"/>
        <v>Complete</v>
      </c>
      <c r="H1165" t="str">
        <f t="shared" si="91"/>
        <v>Valid</v>
      </c>
      <c r="I1165" t="str">
        <f t="shared" si="92"/>
        <v>High(4-5)</v>
      </c>
      <c r="J1165" t="str">
        <f t="shared" si="93"/>
        <v>AHHXZQEBYZLT2XBHTN3KBXINOWXA</v>
      </c>
      <c r="K1165" t="str">
        <f>IF(COUNTIF(Data_cleaning!$A:$A, A1165)&gt;10, "Power User", IF(COUNTIF(Data_cleaning!$A:$A, A1165)&gt;5, "Regular User", IF(COUNTIF(Data_cleaning!$A:$A, A1165)&gt;1, "Casual User", "One-Time User")))</f>
        <v>One-Time User</v>
      </c>
      <c r="L1165">
        <f>YEAR(Table4[[#This Row],[date/timestamp]])</f>
        <v>2025</v>
      </c>
      <c r="M1165">
        <f>MONTH(Table4[[#This Row],[date/timestamp]])</f>
        <v>9</v>
      </c>
      <c r="N1165" t="str">
        <f>TEXT(Table4[[#This Row],[date/timestamp]], "MMMM")</f>
        <v>September</v>
      </c>
      <c r="O1165" t="str">
        <f t="shared" si="94"/>
        <v>Q3</v>
      </c>
    </row>
    <row r="1166" spans="1:15" x14ac:dyDescent="0.35">
      <c r="A1166" t="s">
        <v>4571</v>
      </c>
      <c r="B1166" s="3" t="s">
        <v>6870</v>
      </c>
      <c r="C1166" s="3">
        <v>4</v>
      </c>
      <c r="D1166" s="8">
        <v>45913.298414351855</v>
      </c>
      <c r="E1166" s="4" t="s">
        <v>53</v>
      </c>
      <c r="F1166" t="s">
        <v>4572</v>
      </c>
      <c r="G1166" t="str">
        <f t="shared" si="90"/>
        <v>Complete</v>
      </c>
      <c r="H1166" t="str">
        <f t="shared" si="91"/>
        <v>Valid</v>
      </c>
      <c r="I1166" t="str">
        <f t="shared" si="92"/>
        <v>High(4-5)</v>
      </c>
      <c r="J1166" t="str">
        <f t="shared" si="93"/>
        <v>AHWDF76DCIVYXSF3UJDQ4LRB3W6A</v>
      </c>
      <c r="K1166" t="str">
        <f>IF(COUNTIF(Data_cleaning!$A:$A, A1166)&gt;10, "Power User", IF(COUNTIF(Data_cleaning!$A:$A, A1166)&gt;5, "Regular User", IF(COUNTIF(Data_cleaning!$A:$A, A1166)&gt;1, "Casual User", "One-Time User")))</f>
        <v>One-Time User</v>
      </c>
      <c r="L1166">
        <f>YEAR(Table4[[#This Row],[date/timestamp]])</f>
        <v>2025</v>
      </c>
      <c r="M1166">
        <f>MONTH(Table4[[#This Row],[date/timestamp]])</f>
        <v>9</v>
      </c>
      <c r="N1166" t="str">
        <f>TEXT(Table4[[#This Row],[date/timestamp]], "MMMM")</f>
        <v>September</v>
      </c>
      <c r="O1166" t="str">
        <f t="shared" si="94"/>
        <v>Q3</v>
      </c>
    </row>
    <row r="1167" spans="1:15" x14ac:dyDescent="0.35">
      <c r="A1167" t="s">
        <v>4575</v>
      </c>
      <c r="B1167" s="5" t="s">
        <v>6871</v>
      </c>
      <c r="C1167" s="5">
        <v>3</v>
      </c>
      <c r="D1167" s="9">
        <v>45913.409953703704</v>
      </c>
      <c r="E1167" s="6" t="s">
        <v>53</v>
      </c>
      <c r="F1167" t="s">
        <v>4576</v>
      </c>
      <c r="G1167" t="str">
        <f t="shared" si="90"/>
        <v>Complete</v>
      </c>
      <c r="H1167" t="str">
        <f t="shared" si="91"/>
        <v>Valid</v>
      </c>
      <c r="I1167" t="str">
        <f t="shared" si="92"/>
        <v>Medium(3)</v>
      </c>
      <c r="J1167" t="str">
        <f t="shared" si="93"/>
        <v>AHZBALKTUN2YQ44NF2UTIKGEC2QA</v>
      </c>
      <c r="K1167" t="str">
        <f>IF(COUNTIF(Data_cleaning!$A:$A, A1167)&gt;10, "Power User", IF(COUNTIF(Data_cleaning!$A:$A, A1167)&gt;5, "Regular User", IF(COUNTIF(Data_cleaning!$A:$A, A1167)&gt;1, "Casual User", "One-Time User")))</f>
        <v>One-Time User</v>
      </c>
      <c r="L1167">
        <f>YEAR(Table4[[#This Row],[date/timestamp]])</f>
        <v>2025</v>
      </c>
      <c r="M1167">
        <f>MONTH(Table4[[#This Row],[date/timestamp]])</f>
        <v>9</v>
      </c>
      <c r="N1167" t="str">
        <f>TEXT(Table4[[#This Row],[date/timestamp]], "MMMM")</f>
        <v>September</v>
      </c>
      <c r="O1167" t="str">
        <f t="shared" si="94"/>
        <v>Q3</v>
      </c>
    </row>
    <row r="1168" spans="1:15" x14ac:dyDescent="0.35">
      <c r="A1168" t="s">
        <v>4579</v>
      </c>
      <c r="B1168" s="3" t="s">
        <v>6872</v>
      </c>
      <c r="C1168" s="3">
        <v>4</v>
      </c>
      <c r="D1168" s="8">
        <v>45913.631099537037</v>
      </c>
      <c r="E1168" s="4" t="s">
        <v>53</v>
      </c>
      <c r="F1168" t="s">
        <v>4580</v>
      </c>
      <c r="G1168" t="str">
        <f t="shared" si="90"/>
        <v>Complete</v>
      </c>
      <c r="H1168" t="str">
        <f t="shared" si="91"/>
        <v>Valid</v>
      </c>
      <c r="I1168" t="str">
        <f t="shared" si="92"/>
        <v>High(4-5)</v>
      </c>
      <c r="J1168" t="str">
        <f t="shared" si="93"/>
        <v>AGENUPPP2NTW276LZLYWMVNY3VFQ</v>
      </c>
      <c r="K1168" t="str">
        <f>IF(COUNTIF(Data_cleaning!$A:$A, A1168)&gt;10, "Power User", IF(COUNTIF(Data_cleaning!$A:$A, A1168)&gt;5, "Regular User", IF(COUNTIF(Data_cleaning!$A:$A, A1168)&gt;1, "Casual User", "One-Time User")))</f>
        <v>One-Time User</v>
      </c>
      <c r="L1168">
        <f>YEAR(Table4[[#This Row],[date/timestamp]])</f>
        <v>2025</v>
      </c>
      <c r="M1168">
        <f>MONTH(Table4[[#This Row],[date/timestamp]])</f>
        <v>9</v>
      </c>
      <c r="N1168" t="str">
        <f>TEXT(Table4[[#This Row],[date/timestamp]], "MMMM")</f>
        <v>September</v>
      </c>
      <c r="O1168" t="str">
        <f t="shared" si="94"/>
        <v>Q3</v>
      </c>
    </row>
    <row r="1169" spans="1:15" x14ac:dyDescent="0.35">
      <c r="A1169" t="s">
        <v>4583</v>
      </c>
      <c r="B1169" s="5" t="s">
        <v>6873</v>
      </c>
      <c r="C1169" s="5">
        <v>5</v>
      </c>
      <c r="D1169" s="9">
        <v>45913.872245370374</v>
      </c>
      <c r="E1169" s="6" t="s">
        <v>53</v>
      </c>
      <c r="F1169" t="s">
        <v>4584</v>
      </c>
      <c r="G1169" t="str">
        <f t="shared" si="90"/>
        <v>Complete</v>
      </c>
      <c r="H1169" t="str">
        <f t="shared" si="91"/>
        <v>Valid</v>
      </c>
      <c r="I1169" t="str">
        <f t="shared" si="92"/>
        <v>High(4-5)</v>
      </c>
      <c r="J1169" t="str">
        <f t="shared" si="93"/>
        <v>AGVG4O5A6MOPKB74WBOGCTTGUVKA</v>
      </c>
      <c r="K1169" t="str">
        <f>IF(COUNTIF(Data_cleaning!$A:$A, A1169)&gt;10, "Power User", IF(COUNTIF(Data_cleaning!$A:$A, A1169)&gt;5, "Regular User", IF(COUNTIF(Data_cleaning!$A:$A, A1169)&gt;1, "Casual User", "One-Time User")))</f>
        <v>One-Time User</v>
      </c>
      <c r="L1169">
        <f>YEAR(Table4[[#This Row],[date/timestamp]])</f>
        <v>2025</v>
      </c>
      <c r="M1169">
        <f>MONTH(Table4[[#This Row],[date/timestamp]])</f>
        <v>9</v>
      </c>
      <c r="N1169" t="str">
        <f>TEXT(Table4[[#This Row],[date/timestamp]], "MMMM")</f>
        <v>September</v>
      </c>
      <c r="O1169" t="str">
        <f t="shared" si="94"/>
        <v>Q3</v>
      </c>
    </row>
    <row r="1170" spans="1:15" x14ac:dyDescent="0.35">
      <c r="A1170" t="s">
        <v>4587</v>
      </c>
      <c r="B1170" s="3" t="s">
        <v>6874</v>
      </c>
      <c r="C1170" s="3">
        <v>3</v>
      </c>
      <c r="D1170" s="8">
        <v>45913.923506944448</v>
      </c>
      <c r="E1170" s="4" t="s">
        <v>53</v>
      </c>
      <c r="F1170" t="s">
        <v>4588</v>
      </c>
      <c r="G1170" t="str">
        <f t="shared" si="90"/>
        <v>Complete</v>
      </c>
      <c r="H1170" t="str">
        <f t="shared" si="91"/>
        <v>Valid</v>
      </c>
      <c r="I1170" t="str">
        <f t="shared" si="92"/>
        <v>Medium(3)</v>
      </c>
      <c r="J1170" t="str">
        <f t="shared" si="93"/>
        <v>AFH23JSGQS4ICPUR5H6CEEOC6RTA</v>
      </c>
      <c r="K1170" t="str">
        <f>IF(COUNTIF(Data_cleaning!$A:$A, A1170)&gt;10, "Power User", IF(COUNTIF(Data_cleaning!$A:$A, A1170)&gt;5, "Regular User", IF(COUNTIF(Data_cleaning!$A:$A, A1170)&gt;1, "Casual User", "One-Time User")))</f>
        <v>One-Time User</v>
      </c>
      <c r="L1170">
        <f>YEAR(Table4[[#This Row],[date/timestamp]])</f>
        <v>2025</v>
      </c>
      <c r="M1170">
        <f>MONTH(Table4[[#This Row],[date/timestamp]])</f>
        <v>9</v>
      </c>
      <c r="N1170" t="str">
        <f>TEXT(Table4[[#This Row],[date/timestamp]], "MMMM")</f>
        <v>September</v>
      </c>
      <c r="O1170" t="str">
        <f t="shared" si="94"/>
        <v>Q3</v>
      </c>
    </row>
    <row r="1171" spans="1:15" x14ac:dyDescent="0.35">
      <c r="A1171" t="s">
        <v>4591</v>
      </c>
      <c r="B1171" s="5" t="s">
        <v>6875</v>
      </c>
      <c r="C1171" s="5">
        <v>3</v>
      </c>
      <c r="D1171" s="9">
        <v>45914.000717592593</v>
      </c>
      <c r="E1171" s="6" t="s">
        <v>53</v>
      </c>
      <c r="F1171" t="s">
        <v>4592</v>
      </c>
      <c r="G1171" t="str">
        <f t="shared" si="90"/>
        <v>Complete</v>
      </c>
      <c r="H1171" t="str">
        <f t="shared" si="91"/>
        <v>Valid</v>
      </c>
      <c r="I1171" t="str">
        <f t="shared" si="92"/>
        <v>Medium(3)</v>
      </c>
      <c r="J1171" t="str">
        <f t="shared" si="93"/>
        <v>AHSPGV3EI2NWISGH3PCDELKUF2KQ</v>
      </c>
      <c r="K1171" t="str">
        <f>IF(COUNTIF(Data_cleaning!$A:$A, A1171)&gt;10, "Power User", IF(COUNTIF(Data_cleaning!$A:$A, A1171)&gt;5, "Regular User", IF(COUNTIF(Data_cleaning!$A:$A, A1171)&gt;1, "Casual User", "One-Time User")))</f>
        <v>One-Time User</v>
      </c>
      <c r="L1171">
        <f>YEAR(Table4[[#This Row],[date/timestamp]])</f>
        <v>2025</v>
      </c>
      <c r="M1171">
        <f>MONTH(Table4[[#This Row],[date/timestamp]])</f>
        <v>9</v>
      </c>
      <c r="N1171" t="str">
        <f>TEXT(Table4[[#This Row],[date/timestamp]], "MMMM")</f>
        <v>September</v>
      </c>
      <c r="O1171" t="str">
        <f t="shared" si="94"/>
        <v>Q3</v>
      </c>
    </row>
    <row r="1172" spans="1:15" x14ac:dyDescent="0.35">
      <c r="A1172" t="s">
        <v>4595</v>
      </c>
      <c r="B1172" s="3" t="s">
        <v>6876</v>
      </c>
      <c r="C1172" s="3">
        <v>5</v>
      </c>
      <c r="D1172" s="8">
        <v>45914.221805555557</v>
      </c>
      <c r="E1172" s="4" t="s">
        <v>53</v>
      </c>
      <c r="F1172" t="s">
        <v>4596</v>
      </c>
      <c r="G1172" t="str">
        <f t="shared" si="90"/>
        <v>Complete</v>
      </c>
      <c r="H1172" t="str">
        <f t="shared" si="91"/>
        <v>Valid</v>
      </c>
      <c r="I1172" t="str">
        <f t="shared" si="92"/>
        <v>High(4-5)</v>
      </c>
      <c r="J1172" t="str">
        <f t="shared" si="93"/>
        <v>AEVIODKPSLXV7IOKW2UGXLSPEDTQ</v>
      </c>
      <c r="K1172" t="str">
        <f>IF(COUNTIF(Data_cleaning!$A:$A, A1172)&gt;10, "Power User", IF(COUNTIF(Data_cleaning!$A:$A, A1172)&gt;5, "Regular User", IF(COUNTIF(Data_cleaning!$A:$A, A1172)&gt;1, "Casual User", "One-Time User")))</f>
        <v>One-Time User</v>
      </c>
      <c r="L1172">
        <f>YEAR(Table4[[#This Row],[date/timestamp]])</f>
        <v>2025</v>
      </c>
      <c r="M1172">
        <f>MONTH(Table4[[#This Row],[date/timestamp]])</f>
        <v>9</v>
      </c>
      <c r="N1172" t="str">
        <f>TEXT(Table4[[#This Row],[date/timestamp]], "MMMM")</f>
        <v>September</v>
      </c>
      <c r="O1172" t="str">
        <f t="shared" si="94"/>
        <v>Q3</v>
      </c>
    </row>
    <row r="1173" spans="1:15" x14ac:dyDescent="0.35">
      <c r="A1173" t="s">
        <v>4599</v>
      </c>
      <c r="B1173" s="5" t="s">
        <v>6877</v>
      </c>
      <c r="C1173" s="5">
        <v>5</v>
      </c>
      <c r="D1173" s="9">
        <v>45914.295567129629</v>
      </c>
      <c r="E1173" s="6" t="s">
        <v>53</v>
      </c>
      <c r="F1173" t="s">
        <v>4600</v>
      </c>
      <c r="G1173" t="str">
        <f t="shared" si="90"/>
        <v>Complete</v>
      </c>
      <c r="H1173" t="str">
        <f t="shared" si="91"/>
        <v>Valid</v>
      </c>
      <c r="I1173" t="str">
        <f t="shared" si="92"/>
        <v>High(4-5)</v>
      </c>
      <c r="J1173" t="str">
        <f t="shared" si="93"/>
        <v>AGLPSNYPJG2VC3SU572YCW6H35IA</v>
      </c>
      <c r="K1173" t="str">
        <f>IF(COUNTIF(Data_cleaning!$A:$A, A1173)&gt;10, "Power User", IF(COUNTIF(Data_cleaning!$A:$A, A1173)&gt;5, "Regular User", IF(COUNTIF(Data_cleaning!$A:$A, A1173)&gt;1, "Casual User", "One-Time User")))</f>
        <v>One-Time User</v>
      </c>
      <c r="L1173">
        <f>YEAR(Table4[[#This Row],[date/timestamp]])</f>
        <v>2025</v>
      </c>
      <c r="M1173">
        <f>MONTH(Table4[[#This Row],[date/timestamp]])</f>
        <v>9</v>
      </c>
      <c r="N1173" t="str">
        <f>TEXT(Table4[[#This Row],[date/timestamp]], "MMMM")</f>
        <v>September</v>
      </c>
      <c r="O1173" t="str">
        <f t="shared" si="94"/>
        <v>Q3</v>
      </c>
    </row>
    <row r="1174" spans="1:15" x14ac:dyDescent="0.35">
      <c r="A1174" t="s">
        <v>4603</v>
      </c>
      <c r="B1174" s="3" t="s">
        <v>6878</v>
      </c>
      <c r="C1174" s="3">
        <v>5</v>
      </c>
      <c r="D1174" s="8">
        <v>45914.331458333334</v>
      </c>
      <c r="E1174" s="4" t="s">
        <v>53</v>
      </c>
      <c r="F1174" t="s">
        <v>4604</v>
      </c>
      <c r="G1174" t="str">
        <f t="shared" si="90"/>
        <v>Complete</v>
      </c>
      <c r="H1174" t="str">
        <f t="shared" si="91"/>
        <v>Valid</v>
      </c>
      <c r="I1174" t="str">
        <f t="shared" si="92"/>
        <v>High(4-5)</v>
      </c>
      <c r="J1174" t="str">
        <f t="shared" si="93"/>
        <v>AGRWZIEA4GD55CUJQF55TI5WNUSQ</v>
      </c>
      <c r="K1174" t="str">
        <f>IF(COUNTIF(Data_cleaning!$A:$A, A1174)&gt;10, "Power User", IF(COUNTIF(Data_cleaning!$A:$A, A1174)&gt;5, "Regular User", IF(COUNTIF(Data_cleaning!$A:$A, A1174)&gt;1, "Casual User", "One-Time User")))</f>
        <v>One-Time User</v>
      </c>
      <c r="L1174">
        <f>YEAR(Table4[[#This Row],[date/timestamp]])</f>
        <v>2025</v>
      </c>
      <c r="M1174">
        <f>MONTH(Table4[[#This Row],[date/timestamp]])</f>
        <v>9</v>
      </c>
      <c r="N1174" t="str">
        <f>TEXT(Table4[[#This Row],[date/timestamp]], "MMMM")</f>
        <v>September</v>
      </c>
      <c r="O1174" t="str">
        <f t="shared" si="94"/>
        <v>Q3</v>
      </c>
    </row>
    <row r="1175" spans="1:15" x14ac:dyDescent="0.35">
      <c r="A1175" t="s">
        <v>4607</v>
      </c>
      <c r="B1175" s="5" t="s">
        <v>6879</v>
      </c>
      <c r="C1175" s="5">
        <v>4</v>
      </c>
      <c r="D1175" s="9">
        <v>45914.484849537039</v>
      </c>
      <c r="E1175" s="6" t="s">
        <v>53</v>
      </c>
      <c r="F1175" t="s">
        <v>1955</v>
      </c>
      <c r="G1175" t="str">
        <f t="shared" si="90"/>
        <v>Complete</v>
      </c>
      <c r="H1175" t="str">
        <f t="shared" si="91"/>
        <v>Valid</v>
      </c>
      <c r="I1175" t="str">
        <f t="shared" si="92"/>
        <v>High(4-5)</v>
      </c>
      <c r="J1175" t="str">
        <f t="shared" si="93"/>
        <v>AFB72QDWJBFQ5FVTUN7DDSZ3QDPA</v>
      </c>
      <c r="K1175" t="str">
        <f>IF(COUNTIF(Data_cleaning!$A:$A, A1175)&gt;10, "Power User", IF(COUNTIF(Data_cleaning!$A:$A, A1175)&gt;5, "Regular User", IF(COUNTIF(Data_cleaning!$A:$A, A1175)&gt;1, "Casual User", "One-Time User")))</f>
        <v>One-Time User</v>
      </c>
      <c r="L1175">
        <f>YEAR(Table4[[#This Row],[date/timestamp]])</f>
        <v>2025</v>
      </c>
      <c r="M1175">
        <f>MONTH(Table4[[#This Row],[date/timestamp]])</f>
        <v>9</v>
      </c>
      <c r="N1175" t="str">
        <f>TEXT(Table4[[#This Row],[date/timestamp]], "MMMM")</f>
        <v>September</v>
      </c>
      <c r="O1175" t="str">
        <f t="shared" si="94"/>
        <v>Q3</v>
      </c>
    </row>
    <row r="1176" spans="1:15" x14ac:dyDescent="0.35">
      <c r="A1176" t="s">
        <v>4610</v>
      </c>
      <c r="B1176" s="3" t="s">
        <v>6880</v>
      </c>
      <c r="C1176" s="3">
        <v>3</v>
      </c>
      <c r="D1176" s="8">
        <v>45914.778020833335</v>
      </c>
      <c r="E1176" s="4" t="s">
        <v>53</v>
      </c>
      <c r="F1176" t="s">
        <v>4611</v>
      </c>
      <c r="G1176" t="str">
        <f t="shared" si="90"/>
        <v>Complete</v>
      </c>
      <c r="H1176" t="str">
        <f t="shared" si="91"/>
        <v>Valid</v>
      </c>
      <c r="I1176" t="str">
        <f t="shared" si="92"/>
        <v>Medium(3)</v>
      </c>
      <c r="J1176" t="str">
        <f t="shared" si="93"/>
        <v>AFYYYAKW4P5F4BL62HOXCYGTTG4Q</v>
      </c>
      <c r="K1176" t="str">
        <f>IF(COUNTIF(Data_cleaning!$A:$A, A1176)&gt;10, "Power User", IF(COUNTIF(Data_cleaning!$A:$A, A1176)&gt;5, "Regular User", IF(COUNTIF(Data_cleaning!$A:$A, A1176)&gt;1, "Casual User", "One-Time User")))</f>
        <v>One-Time User</v>
      </c>
      <c r="L1176">
        <f>YEAR(Table4[[#This Row],[date/timestamp]])</f>
        <v>2025</v>
      </c>
      <c r="M1176">
        <f>MONTH(Table4[[#This Row],[date/timestamp]])</f>
        <v>9</v>
      </c>
      <c r="N1176" t="str">
        <f>TEXT(Table4[[#This Row],[date/timestamp]], "MMMM")</f>
        <v>September</v>
      </c>
      <c r="O1176" t="str">
        <f t="shared" si="94"/>
        <v>Q3</v>
      </c>
    </row>
    <row r="1177" spans="1:15" x14ac:dyDescent="0.35">
      <c r="A1177" t="s">
        <v>4614</v>
      </c>
      <c r="B1177" s="5" t="s">
        <v>6881</v>
      </c>
      <c r="C1177" s="5">
        <v>3</v>
      </c>
      <c r="D1177" s="9">
        <v>45914.809201388889</v>
      </c>
      <c r="E1177" s="6" t="s">
        <v>53</v>
      </c>
      <c r="F1177" t="s">
        <v>4615</v>
      </c>
      <c r="G1177" t="str">
        <f t="shared" si="90"/>
        <v>Complete</v>
      </c>
      <c r="H1177" t="str">
        <f t="shared" si="91"/>
        <v>Valid</v>
      </c>
      <c r="I1177" t="str">
        <f t="shared" si="92"/>
        <v>Medium(3)</v>
      </c>
      <c r="J1177" t="str">
        <f t="shared" si="93"/>
        <v>AEYBZLL2AJCLTZWVTP6LC5TMDDBA</v>
      </c>
      <c r="K1177" t="str">
        <f>IF(COUNTIF(Data_cleaning!$A:$A, A1177)&gt;10, "Power User", IF(COUNTIF(Data_cleaning!$A:$A, A1177)&gt;5, "Regular User", IF(COUNTIF(Data_cleaning!$A:$A, A1177)&gt;1, "Casual User", "One-Time User")))</f>
        <v>One-Time User</v>
      </c>
      <c r="L1177">
        <f>YEAR(Table4[[#This Row],[date/timestamp]])</f>
        <v>2025</v>
      </c>
      <c r="M1177">
        <f>MONTH(Table4[[#This Row],[date/timestamp]])</f>
        <v>9</v>
      </c>
      <c r="N1177" t="str">
        <f>TEXT(Table4[[#This Row],[date/timestamp]], "MMMM")</f>
        <v>September</v>
      </c>
      <c r="O1177" t="str">
        <f t="shared" si="94"/>
        <v>Q3</v>
      </c>
    </row>
    <row r="1178" spans="1:15" x14ac:dyDescent="0.35">
      <c r="A1178" t="s">
        <v>4618</v>
      </c>
      <c r="B1178" s="3" t="s">
        <v>6882</v>
      </c>
      <c r="C1178" s="3">
        <v>1</v>
      </c>
      <c r="D1178" s="8">
        <v>45914.909398148149</v>
      </c>
      <c r="E1178" s="4" t="s">
        <v>53</v>
      </c>
      <c r="F1178" t="s">
        <v>4619</v>
      </c>
      <c r="G1178" t="str">
        <f t="shared" si="90"/>
        <v>Complete</v>
      </c>
      <c r="H1178" t="str">
        <f t="shared" si="91"/>
        <v>Valid</v>
      </c>
      <c r="I1178" t="str">
        <f t="shared" si="92"/>
        <v>Low(1-2)</v>
      </c>
      <c r="J1178" t="str">
        <f t="shared" si="93"/>
        <v>AEUOBDYZSWEWLR4YSVVM2BW5RR6A</v>
      </c>
      <c r="K1178" t="str">
        <f>IF(COUNTIF(Data_cleaning!$A:$A, A1178)&gt;10, "Power User", IF(COUNTIF(Data_cleaning!$A:$A, A1178)&gt;5, "Regular User", IF(COUNTIF(Data_cleaning!$A:$A, A1178)&gt;1, "Casual User", "One-Time User")))</f>
        <v>One-Time User</v>
      </c>
      <c r="L1178">
        <f>YEAR(Table4[[#This Row],[date/timestamp]])</f>
        <v>2025</v>
      </c>
      <c r="M1178">
        <f>MONTH(Table4[[#This Row],[date/timestamp]])</f>
        <v>9</v>
      </c>
      <c r="N1178" t="str">
        <f>TEXT(Table4[[#This Row],[date/timestamp]], "MMMM")</f>
        <v>September</v>
      </c>
      <c r="O1178" t="str">
        <f t="shared" si="94"/>
        <v>Q3</v>
      </c>
    </row>
    <row r="1179" spans="1:15" x14ac:dyDescent="0.35">
      <c r="A1179" t="s">
        <v>4622</v>
      </c>
      <c r="B1179" s="5" t="s">
        <v>6883</v>
      </c>
      <c r="C1179" s="5">
        <v>4</v>
      </c>
      <c r="D1179" s="9">
        <v>45915.045312499999</v>
      </c>
      <c r="E1179" s="6" t="s">
        <v>53</v>
      </c>
      <c r="F1179" t="s">
        <v>4623</v>
      </c>
      <c r="G1179" t="str">
        <f t="shared" si="90"/>
        <v>Complete</v>
      </c>
      <c r="H1179" t="str">
        <f t="shared" si="91"/>
        <v>Valid</v>
      </c>
      <c r="I1179" t="str">
        <f t="shared" si="92"/>
        <v>High(4-5)</v>
      </c>
      <c r="J1179" t="str">
        <f t="shared" si="93"/>
        <v>AET64INLO7LTA62XCU7IAUWWOBYQ</v>
      </c>
      <c r="K1179" t="str">
        <f>IF(COUNTIF(Data_cleaning!$A:$A, A1179)&gt;10, "Power User", IF(COUNTIF(Data_cleaning!$A:$A, A1179)&gt;5, "Regular User", IF(COUNTIF(Data_cleaning!$A:$A, A1179)&gt;1, "Casual User", "One-Time User")))</f>
        <v>One-Time User</v>
      </c>
      <c r="L1179">
        <f>YEAR(Table4[[#This Row],[date/timestamp]])</f>
        <v>2025</v>
      </c>
      <c r="M1179">
        <f>MONTH(Table4[[#This Row],[date/timestamp]])</f>
        <v>9</v>
      </c>
      <c r="N1179" t="str">
        <f>TEXT(Table4[[#This Row],[date/timestamp]], "MMMM")</f>
        <v>September</v>
      </c>
      <c r="O1179" t="str">
        <f t="shared" si="94"/>
        <v>Q3</v>
      </c>
    </row>
    <row r="1180" spans="1:15" x14ac:dyDescent="0.35">
      <c r="A1180" t="s">
        <v>4626</v>
      </c>
      <c r="B1180" s="3" t="s">
        <v>6884</v>
      </c>
      <c r="C1180" s="3">
        <v>4</v>
      </c>
      <c r="D1180" s="8">
        <v>45915.321921296294</v>
      </c>
      <c r="E1180" s="4" t="s">
        <v>53</v>
      </c>
      <c r="F1180" t="s">
        <v>4627</v>
      </c>
      <c r="G1180" t="str">
        <f t="shared" si="90"/>
        <v>Complete</v>
      </c>
      <c r="H1180" t="str">
        <f t="shared" si="91"/>
        <v>Valid</v>
      </c>
      <c r="I1180" t="str">
        <f t="shared" si="92"/>
        <v>High(4-5)</v>
      </c>
      <c r="J1180" t="str">
        <f t="shared" si="93"/>
        <v>AEP2Q366EXYHYTOBZPUIDYBNY43Q</v>
      </c>
      <c r="K1180" t="str">
        <f>IF(COUNTIF(Data_cleaning!$A:$A, A1180)&gt;10, "Power User", IF(COUNTIF(Data_cleaning!$A:$A, A1180)&gt;5, "Regular User", IF(COUNTIF(Data_cleaning!$A:$A, A1180)&gt;1, "Casual User", "One-Time User")))</f>
        <v>One-Time User</v>
      </c>
      <c r="L1180">
        <f>YEAR(Table4[[#This Row],[date/timestamp]])</f>
        <v>2025</v>
      </c>
      <c r="M1180">
        <f>MONTH(Table4[[#This Row],[date/timestamp]])</f>
        <v>9</v>
      </c>
      <c r="N1180" t="str">
        <f>TEXT(Table4[[#This Row],[date/timestamp]], "MMMM")</f>
        <v>September</v>
      </c>
      <c r="O1180" t="str">
        <f t="shared" si="94"/>
        <v>Q3</v>
      </c>
    </row>
    <row r="1181" spans="1:15" x14ac:dyDescent="0.35">
      <c r="A1181" t="s">
        <v>4629</v>
      </c>
      <c r="B1181" s="5" t="s">
        <v>6885</v>
      </c>
      <c r="C1181" s="5">
        <v>3</v>
      </c>
      <c r="D1181" s="9">
        <v>45915.483564814815</v>
      </c>
      <c r="E1181" s="6" t="s">
        <v>53</v>
      </c>
      <c r="F1181" t="s">
        <v>4630</v>
      </c>
      <c r="G1181" t="str">
        <f t="shared" si="90"/>
        <v>Complete</v>
      </c>
      <c r="H1181" t="str">
        <f t="shared" si="91"/>
        <v>Valid</v>
      </c>
      <c r="I1181" t="str">
        <f t="shared" si="92"/>
        <v>Medium(3)</v>
      </c>
      <c r="J1181" t="str">
        <f t="shared" si="93"/>
        <v>AET3X7ZYTTO3L6VL2FBTOP3ZIZFA</v>
      </c>
      <c r="K1181" t="str">
        <f>IF(COUNTIF(Data_cleaning!$A:$A, A1181)&gt;10, "Power User", IF(COUNTIF(Data_cleaning!$A:$A, A1181)&gt;5, "Regular User", IF(COUNTIF(Data_cleaning!$A:$A, A1181)&gt;1, "Casual User", "One-Time User")))</f>
        <v>One-Time User</v>
      </c>
      <c r="L1181">
        <f>YEAR(Table4[[#This Row],[date/timestamp]])</f>
        <v>2025</v>
      </c>
      <c r="M1181">
        <f>MONTH(Table4[[#This Row],[date/timestamp]])</f>
        <v>9</v>
      </c>
      <c r="N1181" t="str">
        <f>TEXT(Table4[[#This Row],[date/timestamp]], "MMMM")</f>
        <v>September</v>
      </c>
      <c r="O1181" t="str">
        <f t="shared" si="94"/>
        <v>Q3</v>
      </c>
    </row>
    <row r="1182" spans="1:15" x14ac:dyDescent="0.35">
      <c r="A1182" t="s">
        <v>4633</v>
      </c>
      <c r="B1182" s="3" t="s">
        <v>6886</v>
      </c>
      <c r="C1182" s="3">
        <v>5</v>
      </c>
      <c r="D1182" s="8">
        <v>45915.634131944447</v>
      </c>
      <c r="E1182" s="4" t="s">
        <v>53</v>
      </c>
      <c r="F1182" t="s">
        <v>4634</v>
      </c>
      <c r="G1182" t="str">
        <f t="shared" si="90"/>
        <v>Complete</v>
      </c>
      <c r="H1182" t="str">
        <f t="shared" si="91"/>
        <v>Valid</v>
      </c>
      <c r="I1182" t="str">
        <f t="shared" si="92"/>
        <v>High(4-5)</v>
      </c>
      <c r="J1182" t="str">
        <f t="shared" si="93"/>
        <v>AHBKZEGCOV7TPXD7B2SWJYD7SG3Q</v>
      </c>
      <c r="K1182" t="str">
        <f>IF(COUNTIF(Data_cleaning!$A:$A, A1182)&gt;10, "Power User", IF(COUNTIF(Data_cleaning!$A:$A, A1182)&gt;5, "Regular User", IF(COUNTIF(Data_cleaning!$A:$A, A1182)&gt;1, "Casual User", "One-Time User")))</f>
        <v>One-Time User</v>
      </c>
      <c r="L1182">
        <f>YEAR(Table4[[#This Row],[date/timestamp]])</f>
        <v>2025</v>
      </c>
      <c r="M1182">
        <f>MONTH(Table4[[#This Row],[date/timestamp]])</f>
        <v>9</v>
      </c>
      <c r="N1182" t="str">
        <f>TEXT(Table4[[#This Row],[date/timestamp]], "MMMM")</f>
        <v>September</v>
      </c>
      <c r="O1182" t="str">
        <f t="shared" si="94"/>
        <v>Q3</v>
      </c>
    </row>
    <row r="1183" spans="1:15" x14ac:dyDescent="0.35">
      <c r="A1183" t="s">
        <v>4637</v>
      </c>
      <c r="B1183" s="5" t="s">
        <v>6887</v>
      </c>
      <c r="C1183" s="5">
        <v>3</v>
      </c>
      <c r="D1183" s="9">
        <v>45915.634618055556</v>
      </c>
      <c r="E1183" s="6" t="s">
        <v>53</v>
      </c>
      <c r="F1183" t="s">
        <v>4638</v>
      </c>
      <c r="G1183" t="str">
        <f t="shared" si="90"/>
        <v>Complete</v>
      </c>
      <c r="H1183" t="str">
        <f t="shared" si="91"/>
        <v>Valid</v>
      </c>
      <c r="I1183" t="str">
        <f t="shared" si="92"/>
        <v>Medium(3)</v>
      </c>
      <c r="J1183" t="str">
        <f t="shared" si="93"/>
        <v>AHDUO5GC5LHF4C5DJVUURKZMCY5A</v>
      </c>
      <c r="K1183" t="str">
        <f>IF(COUNTIF(Data_cleaning!$A:$A, A1183)&gt;10, "Power User", IF(COUNTIF(Data_cleaning!$A:$A, A1183)&gt;5, "Regular User", IF(COUNTIF(Data_cleaning!$A:$A, A1183)&gt;1, "Casual User", "One-Time User")))</f>
        <v>One-Time User</v>
      </c>
      <c r="L1183">
        <f>YEAR(Table4[[#This Row],[date/timestamp]])</f>
        <v>2025</v>
      </c>
      <c r="M1183">
        <f>MONTH(Table4[[#This Row],[date/timestamp]])</f>
        <v>9</v>
      </c>
      <c r="N1183" t="str">
        <f>TEXT(Table4[[#This Row],[date/timestamp]], "MMMM")</f>
        <v>September</v>
      </c>
      <c r="O1183" t="str">
        <f t="shared" si="94"/>
        <v>Q3</v>
      </c>
    </row>
    <row r="1184" spans="1:15" x14ac:dyDescent="0.35">
      <c r="A1184" t="s">
        <v>4641</v>
      </c>
      <c r="B1184" s="3" t="s">
        <v>6888</v>
      </c>
      <c r="C1184" s="3">
        <v>3</v>
      </c>
      <c r="D1184" s="8">
        <v>45915.751168981478</v>
      </c>
      <c r="E1184" s="4" t="s">
        <v>53</v>
      </c>
      <c r="F1184" t="s">
        <v>4642</v>
      </c>
      <c r="G1184" t="str">
        <f t="shared" si="90"/>
        <v>Complete</v>
      </c>
      <c r="H1184" t="str">
        <f t="shared" si="91"/>
        <v>Valid</v>
      </c>
      <c r="I1184" t="str">
        <f t="shared" si="92"/>
        <v>Medium(3)</v>
      </c>
      <c r="J1184" t="str">
        <f t="shared" si="93"/>
        <v>AFNPZCRF4LV7M5Z2VQH7T677EVRQ</v>
      </c>
      <c r="K1184" t="str">
        <f>IF(COUNTIF(Data_cleaning!$A:$A, A1184)&gt;10, "Power User", IF(COUNTIF(Data_cleaning!$A:$A, A1184)&gt;5, "Regular User", IF(COUNTIF(Data_cleaning!$A:$A, A1184)&gt;1, "Casual User", "One-Time User")))</f>
        <v>One-Time User</v>
      </c>
      <c r="L1184">
        <f>YEAR(Table4[[#This Row],[date/timestamp]])</f>
        <v>2025</v>
      </c>
      <c r="M1184">
        <f>MONTH(Table4[[#This Row],[date/timestamp]])</f>
        <v>9</v>
      </c>
      <c r="N1184" t="str">
        <f>TEXT(Table4[[#This Row],[date/timestamp]], "MMMM")</f>
        <v>September</v>
      </c>
      <c r="O1184" t="str">
        <f t="shared" si="94"/>
        <v>Q3</v>
      </c>
    </row>
    <row r="1185" spans="1:15" x14ac:dyDescent="0.35">
      <c r="A1185" t="s">
        <v>4645</v>
      </c>
      <c r="B1185" s="5" t="s">
        <v>6889</v>
      </c>
      <c r="C1185" s="5">
        <v>5</v>
      </c>
      <c r="D1185" s="9">
        <v>45915.815254629626</v>
      </c>
      <c r="E1185" s="6" t="s">
        <v>210</v>
      </c>
      <c r="F1185" t="s">
        <v>4646</v>
      </c>
      <c r="G1185" t="str">
        <f t="shared" si="90"/>
        <v>Complete</v>
      </c>
      <c r="H1185" t="str">
        <f t="shared" si="91"/>
        <v>Valid</v>
      </c>
      <c r="I1185" t="str">
        <f t="shared" si="92"/>
        <v>High(4-5)</v>
      </c>
      <c r="J1185" t="str">
        <f t="shared" si="93"/>
        <v>AGXMG3HTYRT4OIXZCTHDDS4JCQ7A</v>
      </c>
      <c r="K1185" t="str">
        <f>IF(COUNTIF(Data_cleaning!$A:$A, A1185)&gt;10, "Power User", IF(COUNTIF(Data_cleaning!$A:$A, A1185)&gt;5, "Regular User", IF(COUNTIF(Data_cleaning!$A:$A, A1185)&gt;1, "Casual User", "One-Time User")))</f>
        <v>One-Time User</v>
      </c>
      <c r="L1185">
        <f>YEAR(Table4[[#This Row],[date/timestamp]])</f>
        <v>2025</v>
      </c>
      <c r="M1185">
        <f>MONTH(Table4[[#This Row],[date/timestamp]])</f>
        <v>9</v>
      </c>
      <c r="N1185" t="str">
        <f>TEXT(Table4[[#This Row],[date/timestamp]], "MMMM")</f>
        <v>September</v>
      </c>
      <c r="O1185" t="str">
        <f t="shared" si="94"/>
        <v>Q3</v>
      </c>
    </row>
    <row r="1186" spans="1:15" x14ac:dyDescent="0.35">
      <c r="A1186" t="s">
        <v>4649</v>
      </c>
      <c r="B1186" s="3" t="s">
        <v>6890</v>
      </c>
      <c r="C1186" s="3">
        <v>5</v>
      </c>
      <c r="D1186" s="8">
        <v>45915.856493055559</v>
      </c>
      <c r="E1186" s="4" t="s">
        <v>210</v>
      </c>
      <c r="F1186" t="s">
        <v>4650</v>
      </c>
      <c r="G1186" t="str">
        <f t="shared" si="90"/>
        <v>Complete</v>
      </c>
      <c r="H1186" t="str">
        <f t="shared" si="91"/>
        <v>Valid</v>
      </c>
      <c r="I1186" t="str">
        <f t="shared" si="92"/>
        <v>High(4-5)</v>
      </c>
      <c r="J1186" t="str">
        <f t="shared" si="93"/>
        <v>AGNQAEMSJD7YZOZNGYZR5HS55E2Q</v>
      </c>
      <c r="K1186" t="str">
        <f>IF(COUNTIF(Data_cleaning!$A:$A, A1186)&gt;10, "Power User", IF(COUNTIF(Data_cleaning!$A:$A, A1186)&gt;5, "Regular User", IF(COUNTIF(Data_cleaning!$A:$A, A1186)&gt;1, "Casual User", "One-Time User")))</f>
        <v>One-Time User</v>
      </c>
      <c r="L1186">
        <f>YEAR(Table4[[#This Row],[date/timestamp]])</f>
        <v>2025</v>
      </c>
      <c r="M1186">
        <f>MONTH(Table4[[#This Row],[date/timestamp]])</f>
        <v>9</v>
      </c>
      <c r="N1186" t="str">
        <f>TEXT(Table4[[#This Row],[date/timestamp]], "MMMM")</f>
        <v>September</v>
      </c>
      <c r="O1186" t="str">
        <f t="shared" si="94"/>
        <v>Q3</v>
      </c>
    </row>
    <row r="1187" spans="1:15" x14ac:dyDescent="0.35">
      <c r="A1187" t="s">
        <v>4653</v>
      </c>
      <c r="B1187" s="5" t="s">
        <v>6891</v>
      </c>
      <c r="C1187" s="5">
        <v>5</v>
      </c>
      <c r="D1187" s="9">
        <v>45915.964328703703</v>
      </c>
      <c r="E1187" s="6" t="s">
        <v>210</v>
      </c>
      <c r="F1187" t="s">
        <v>4654</v>
      </c>
      <c r="G1187" t="str">
        <f t="shared" si="90"/>
        <v>Complete</v>
      </c>
      <c r="H1187" t="str">
        <f t="shared" si="91"/>
        <v>Valid</v>
      </c>
      <c r="I1187" t="str">
        <f t="shared" si="92"/>
        <v>High(4-5)</v>
      </c>
      <c r="J1187" t="str">
        <f t="shared" si="93"/>
        <v>AEOILAITBRZQIIJZ2OLDF4QWINEQ</v>
      </c>
      <c r="K1187" t="str">
        <f>IF(COUNTIF(Data_cleaning!$A:$A, A1187)&gt;10, "Power User", IF(COUNTIF(Data_cleaning!$A:$A, A1187)&gt;5, "Regular User", IF(COUNTIF(Data_cleaning!$A:$A, A1187)&gt;1, "Casual User", "One-Time User")))</f>
        <v>One-Time User</v>
      </c>
      <c r="L1187">
        <f>YEAR(Table4[[#This Row],[date/timestamp]])</f>
        <v>2025</v>
      </c>
      <c r="M1187">
        <f>MONTH(Table4[[#This Row],[date/timestamp]])</f>
        <v>9</v>
      </c>
      <c r="N1187" t="str">
        <f>TEXT(Table4[[#This Row],[date/timestamp]], "MMMM")</f>
        <v>September</v>
      </c>
      <c r="O1187" t="str">
        <f t="shared" si="94"/>
        <v>Q3</v>
      </c>
    </row>
    <row r="1188" spans="1:15" x14ac:dyDescent="0.35">
      <c r="A1188" t="s">
        <v>4657</v>
      </c>
      <c r="B1188" s="3" t="s">
        <v>6892</v>
      </c>
      <c r="C1188" s="3">
        <v>5</v>
      </c>
      <c r="D1188" s="8">
        <v>45916.232974537037</v>
      </c>
      <c r="E1188" s="4" t="s">
        <v>210</v>
      </c>
      <c r="F1188" t="s">
        <v>4658</v>
      </c>
      <c r="G1188" t="str">
        <f t="shared" si="90"/>
        <v>Complete</v>
      </c>
      <c r="H1188" t="str">
        <f t="shared" si="91"/>
        <v>Valid</v>
      </c>
      <c r="I1188" t="str">
        <f t="shared" si="92"/>
        <v>High(4-5)</v>
      </c>
      <c r="J1188" t="str">
        <f t="shared" si="93"/>
        <v>AGGDI27RGRRTVWRD5TLPXPMXMQ6Q</v>
      </c>
      <c r="K1188" t="str">
        <f>IF(COUNTIF(Data_cleaning!$A:$A, A1188)&gt;10, "Power User", IF(COUNTIF(Data_cleaning!$A:$A, A1188)&gt;5, "Regular User", IF(COUNTIF(Data_cleaning!$A:$A, A1188)&gt;1, "Casual User", "One-Time User")))</f>
        <v>One-Time User</v>
      </c>
      <c r="L1188">
        <f>YEAR(Table4[[#This Row],[date/timestamp]])</f>
        <v>2025</v>
      </c>
      <c r="M1188">
        <f>MONTH(Table4[[#This Row],[date/timestamp]])</f>
        <v>9</v>
      </c>
      <c r="N1188" t="str">
        <f>TEXT(Table4[[#This Row],[date/timestamp]], "MMMM")</f>
        <v>September</v>
      </c>
      <c r="O1188" t="str">
        <f t="shared" si="94"/>
        <v>Q3</v>
      </c>
    </row>
    <row r="1189" spans="1:15" x14ac:dyDescent="0.35">
      <c r="A1189" t="s">
        <v>4661</v>
      </c>
      <c r="B1189" s="5" t="s">
        <v>6893</v>
      </c>
      <c r="C1189" s="5">
        <v>5</v>
      </c>
      <c r="D1189" s="9">
        <v>45916.975243055553</v>
      </c>
      <c r="E1189" s="6" t="s">
        <v>210</v>
      </c>
      <c r="F1189" t="s">
        <v>4662</v>
      </c>
      <c r="G1189" t="str">
        <f t="shared" si="90"/>
        <v>Complete</v>
      </c>
      <c r="H1189" t="str">
        <f t="shared" si="91"/>
        <v>Valid</v>
      </c>
      <c r="I1189" t="str">
        <f t="shared" si="92"/>
        <v>High(4-5)</v>
      </c>
      <c r="J1189" t="str">
        <f t="shared" si="93"/>
        <v>AHRPQIQECGEG35U2OZW3LO2DP2TA</v>
      </c>
      <c r="K1189" t="str">
        <f>IF(COUNTIF(Data_cleaning!$A:$A, A1189)&gt;10, "Power User", IF(COUNTIF(Data_cleaning!$A:$A, A1189)&gt;5, "Regular User", IF(COUNTIF(Data_cleaning!$A:$A, A1189)&gt;1, "Casual User", "One-Time User")))</f>
        <v>One-Time User</v>
      </c>
      <c r="L1189">
        <f>YEAR(Table4[[#This Row],[date/timestamp]])</f>
        <v>2025</v>
      </c>
      <c r="M1189">
        <f>MONTH(Table4[[#This Row],[date/timestamp]])</f>
        <v>9</v>
      </c>
      <c r="N1189" t="str">
        <f>TEXT(Table4[[#This Row],[date/timestamp]], "MMMM")</f>
        <v>September</v>
      </c>
      <c r="O1189" t="str">
        <f t="shared" si="94"/>
        <v>Q3</v>
      </c>
    </row>
    <row r="1190" spans="1:15" x14ac:dyDescent="0.35">
      <c r="A1190" t="s">
        <v>4665</v>
      </c>
      <c r="B1190" s="3" t="s">
        <v>6894</v>
      </c>
      <c r="C1190" s="3">
        <v>5</v>
      </c>
      <c r="D1190" s="8">
        <v>45916.995509259257</v>
      </c>
      <c r="E1190" s="4" t="s">
        <v>210</v>
      </c>
      <c r="F1190" t="s">
        <v>4666</v>
      </c>
      <c r="G1190" t="str">
        <f t="shared" si="90"/>
        <v>Complete</v>
      </c>
      <c r="H1190" t="str">
        <f t="shared" si="91"/>
        <v>Valid</v>
      </c>
      <c r="I1190" t="str">
        <f t="shared" si="92"/>
        <v>High(4-5)</v>
      </c>
      <c r="J1190" t="str">
        <f t="shared" si="93"/>
        <v>AGMKFWCIHHY25HAJWG7UCOWB5K2A</v>
      </c>
      <c r="K1190" t="str">
        <f>IF(COUNTIF(Data_cleaning!$A:$A, A1190)&gt;10, "Power User", IF(COUNTIF(Data_cleaning!$A:$A, A1190)&gt;5, "Regular User", IF(COUNTIF(Data_cleaning!$A:$A, A1190)&gt;1, "Casual User", "One-Time User")))</f>
        <v>One-Time User</v>
      </c>
      <c r="L1190">
        <f>YEAR(Table4[[#This Row],[date/timestamp]])</f>
        <v>2025</v>
      </c>
      <c r="M1190">
        <f>MONTH(Table4[[#This Row],[date/timestamp]])</f>
        <v>9</v>
      </c>
      <c r="N1190" t="str">
        <f>TEXT(Table4[[#This Row],[date/timestamp]], "MMMM")</f>
        <v>September</v>
      </c>
      <c r="O1190" t="str">
        <f t="shared" si="94"/>
        <v>Q3</v>
      </c>
    </row>
    <row r="1191" spans="1:15" x14ac:dyDescent="0.35">
      <c r="A1191" t="s">
        <v>4669</v>
      </c>
      <c r="B1191" s="5" t="s">
        <v>6895</v>
      </c>
      <c r="C1191" s="5">
        <v>5</v>
      </c>
      <c r="D1191" s="9">
        <v>45917.011238425926</v>
      </c>
      <c r="E1191" s="6" t="s">
        <v>210</v>
      </c>
      <c r="F1191" t="s">
        <v>4670</v>
      </c>
      <c r="G1191" t="str">
        <f t="shared" si="90"/>
        <v>Complete</v>
      </c>
      <c r="H1191" t="str">
        <f t="shared" si="91"/>
        <v>Valid</v>
      </c>
      <c r="I1191" t="str">
        <f t="shared" si="92"/>
        <v>High(4-5)</v>
      </c>
      <c r="J1191" t="str">
        <f t="shared" si="93"/>
        <v>AHYMIU6YNL5MATFCE3LX5FOUTZHQ</v>
      </c>
      <c r="K1191" t="str">
        <f>IF(COUNTIF(Data_cleaning!$A:$A, A1191)&gt;10, "Power User", IF(COUNTIF(Data_cleaning!$A:$A, A1191)&gt;5, "Regular User", IF(COUNTIF(Data_cleaning!$A:$A, A1191)&gt;1, "Casual User", "One-Time User")))</f>
        <v>One-Time User</v>
      </c>
      <c r="L1191">
        <f>YEAR(Table4[[#This Row],[date/timestamp]])</f>
        <v>2025</v>
      </c>
      <c r="M1191">
        <f>MONTH(Table4[[#This Row],[date/timestamp]])</f>
        <v>9</v>
      </c>
      <c r="N1191" t="str">
        <f>TEXT(Table4[[#This Row],[date/timestamp]], "MMMM")</f>
        <v>September</v>
      </c>
      <c r="O1191" t="str">
        <f t="shared" si="94"/>
        <v>Q3</v>
      </c>
    </row>
    <row r="1192" spans="1:15" x14ac:dyDescent="0.35">
      <c r="A1192" t="s">
        <v>4673</v>
      </c>
      <c r="B1192" s="3" t="s">
        <v>6896</v>
      </c>
      <c r="C1192" s="3">
        <v>5</v>
      </c>
      <c r="D1192" s="8">
        <v>45917.261469907404</v>
      </c>
      <c r="E1192" s="4" t="s">
        <v>210</v>
      </c>
      <c r="F1192" t="s">
        <v>4674</v>
      </c>
      <c r="G1192" t="str">
        <f t="shared" si="90"/>
        <v>Complete</v>
      </c>
      <c r="H1192" t="str">
        <f t="shared" si="91"/>
        <v>Valid</v>
      </c>
      <c r="I1192" t="str">
        <f t="shared" si="92"/>
        <v>High(4-5)</v>
      </c>
      <c r="J1192" t="str">
        <f t="shared" si="93"/>
        <v>AEYYUWTXTHD3ELU246JYRRQYIZIQ</v>
      </c>
      <c r="K1192" t="str">
        <f>IF(COUNTIF(Data_cleaning!$A:$A, A1192)&gt;10, "Power User", IF(COUNTIF(Data_cleaning!$A:$A, A1192)&gt;5, "Regular User", IF(COUNTIF(Data_cleaning!$A:$A, A1192)&gt;1, "Casual User", "One-Time User")))</f>
        <v>One-Time User</v>
      </c>
      <c r="L1192">
        <f>YEAR(Table4[[#This Row],[date/timestamp]])</f>
        <v>2025</v>
      </c>
      <c r="M1192">
        <f>MONTH(Table4[[#This Row],[date/timestamp]])</f>
        <v>9</v>
      </c>
      <c r="N1192" t="str">
        <f>TEXT(Table4[[#This Row],[date/timestamp]], "MMMM")</f>
        <v>September</v>
      </c>
      <c r="O1192" t="str">
        <f t="shared" si="94"/>
        <v>Q3</v>
      </c>
    </row>
    <row r="1193" spans="1:15" x14ac:dyDescent="0.35">
      <c r="A1193" t="s">
        <v>4677</v>
      </c>
      <c r="B1193" s="5" t="s">
        <v>6897</v>
      </c>
      <c r="C1193" s="5">
        <v>5</v>
      </c>
      <c r="D1193" s="9">
        <v>45917.372337962966</v>
      </c>
      <c r="E1193" s="6" t="s">
        <v>210</v>
      </c>
      <c r="F1193" t="s">
        <v>4678</v>
      </c>
      <c r="G1193" t="str">
        <f t="shared" si="90"/>
        <v>Complete</v>
      </c>
      <c r="H1193" t="str">
        <f t="shared" si="91"/>
        <v>Valid</v>
      </c>
      <c r="I1193" t="str">
        <f t="shared" si="92"/>
        <v>High(4-5)</v>
      </c>
      <c r="J1193" t="str">
        <f t="shared" si="93"/>
        <v>AF5C5PPOVF36E7TQBAJO4ZOXTXWA</v>
      </c>
      <c r="K1193" t="str">
        <f>IF(COUNTIF(Data_cleaning!$A:$A, A1193)&gt;10, "Power User", IF(COUNTIF(Data_cleaning!$A:$A, A1193)&gt;5, "Regular User", IF(COUNTIF(Data_cleaning!$A:$A, A1193)&gt;1, "Casual User", "One-Time User")))</f>
        <v>One-Time User</v>
      </c>
      <c r="L1193">
        <f>YEAR(Table4[[#This Row],[date/timestamp]])</f>
        <v>2025</v>
      </c>
      <c r="M1193">
        <f>MONTH(Table4[[#This Row],[date/timestamp]])</f>
        <v>9</v>
      </c>
      <c r="N1193" t="str">
        <f>TEXT(Table4[[#This Row],[date/timestamp]], "MMMM")</f>
        <v>September</v>
      </c>
      <c r="O1193" t="str">
        <f t="shared" si="94"/>
        <v>Q3</v>
      </c>
    </row>
    <row r="1194" spans="1:15" x14ac:dyDescent="0.35">
      <c r="A1194" t="s">
        <v>4681</v>
      </c>
      <c r="B1194" s="3" t="s">
        <v>6898</v>
      </c>
      <c r="C1194" s="3">
        <v>5</v>
      </c>
      <c r="D1194" s="8">
        <v>45917.498657407406</v>
      </c>
      <c r="E1194" s="4" t="s">
        <v>210</v>
      </c>
      <c r="F1194" t="s">
        <v>4682</v>
      </c>
      <c r="G1194" t="str">
        <f t="shared" si="90"/>
        <v>Complete</v>
      </c>
      <c r="H1194" t="str">
        <f t="shared" si="91"/>
        <v>Valid</v>
      </c>
      <c r="I1194" t="str">
        <f t="shared" si="92"/>
        <v>High(4-5)</v>
      </c>
      <c r="J1194" t="str">
        <f t="shared" si="93"/>
        <v>AFB2ZD6HXFZUZC734WAUK3GKVQMQ</v>
      </c>
      <c r="K1194" t="str">
        <f>IF(COUNTIF(Data_cleaning!$A:$A, A1194)&gt;10, "Power User", IF(COUNTIF(Data_cleaning!$A:$A, A1194)&gt;5, "Regular User", IF(COUNTIF(Data_cleaning!$A:$A, A1194)&gt;1, "Casual User", "One-Time User")))</f>
        <v>One-Time User</v>
      </c>
      <c r="L1194">
        <f>YEAR(Table4[[#This Row],[date/timestamp]])</f>
        <v>2025</v>
      </c>
      <c r="M1194">
        <f>MONTH(Table4[[#This Row],[date/timestamp]])</f>
        <v>9</v>
      </c>
      <c r="N1194" t="str">
        <f>TEXT(Table4[[#This Row],[date/timestamp]], "MMMM")</f>
        <v>September</v>
      </c>
      <c r="O1194" t="str">
        <f t="shared" si="94"/>
        <v>Q3</v>
      </c>
    </row>
    <row r="1195" spans="1:15" x14ac:dyDescent="0.35">
      <c r="A1195" t="s">
        <v>4685</v>
      </c>
      <c r="B1195" s="5" t="s">
        <v>6899</v>
      </c>
      <c r="C1195" s="5">
        <v>5</v>
      </c>
      <c r="D1195" s="9">
        <v>45917.764745370368</v>
      </c>
      <c r="E1195" s="6" t="s">
        <v>210</v>
      </c>
      <c r="F1195" t="s">
        <v>4686</v>
      </c>
      <c r="G1195" t="str">
        <f t="shared" si="90"/>
        <v>Complete</v>
      </c>
      <c r="H1195" t="str">
        <f t="shared" si="91"/>
        <v>Valid</v>
      </c>
      <c r="I1195" t="str">
        <f t="shared" si="92"/>
        <v>High(4-5)</v>
      </c>
      <c r="J1195" t="str">
        <f t="shared" si="93"/>
        <v>AEBOPNX6N3W6EUC6M3O2PZXVJBHQ</v>
      </c>
      <c r="K1195" t="str">
        <f>IF(COUNTIF(Data_cleaning!$A:$A, A1195)&gt;10, "Power User", IF(COUNTIF(Data_cleaning!$A:$A, A1195)&gt;5, "Regular User", IF(COUNTIF(Data_cleaning!$A:$A, A1195)&gt;1, "Casual User", "One-Time User")))</f>
        <v>One-Time User</v>
      </c>
      <c r="L1195">
        <f>YEAR(Table4[[#This Row],[date/timestamp]])</f>
        <v>2025</v>
      </c>
      <c r="M1195">
        <f>MONTH(Table4[[#This Row],[date/timestamp]])</f>
        <v>9</v>
      </c>
      <c r="N1195" t="str">
        <f>TEXT(Table4[[#This Row],[date/timestamp]], "MMMM")</f>
        <v>September</v>
      </c>
      <c r="O1195" t="str">
        <f t="shared" si="94"/>
        <v>Q3</v>
      </c>
    </row>
    <row r="1196" spans="1:15" x14ac:dyDescent="0.35">
      <c r="A1196" t="s">
        <v>4689</v>
      </c>
      <c r="B1196" s="3" t="s">
        <v>6900</v>
      </c>
      <c r="C1196" s="3">
        <v>5</v>
      </c>
      <c r="D1196" s="8">
        <v>45917.805196759262</v>
      </c>
      <c r="E1196" s="4" t="s">
        <v>210</v>
      </c>
      <c r="F1196" t="s">
        <v>4690</v>
      </c>
      <c r="G1196" t="str">
        <f t="shared" si="90"/>
        <v>Complete</v>
      </c>
      <c r="H1196" t="str">
        <f t="shared" si="91"/>
        <v>Valid</v>
      </c>
      <c r="I1196" t="str">
        <f t="shared" si="92"/>
        <v>High(4-5)</v>
      </c>
      <c r="J1196" t="str">
        <f t="shared" si="93"/>
        <v>AGJL7VUYQYIW6AYKGSO6VDHCQC7Q</v>
      </c>
      <c r="K1196" t="str">
        <f>IF(COUNTIF(Data_cleaning!$A:$A, A1196)&gt;10, "Power User", IF(COUNTIF(Data_cleaning!$A:$A, A1196)&gt;5, "Regular User", IF(COUNTIF(Data_cleaning!$A:$A, A1196)&gt;1, "Casual User", "One-Time User")))</f>
        <v>One-Time User</v>
      </c>
      <c r="L1196">
        <f>YEAR(Table4[[#This Row],[date/timestamp]])</f>
        <v>2025</v>
      </c>
      <c r="M1196">
        <f>MONTH(Table4[[#This Row],[date/timestamp]])</f>
        <v>9</v>
      </c>
      <c r="N1196" t="str">
        <f>TEXT(Table4[[#This Row],[date/timestamp]], "MMMM")</f>
        <v>September</v>
      </c>
      <c r="O1196" t="str">
        <f t="shared" si="94"/>
        <v>Q3</v>
      </c>
    </row>
    <row r="1197" spans="1:15" x14ac:dyDescent="0.35">
      <c r="A1197" t="s">
        <v>4693</v>
      </c>
      <c r="B1197" s="5" t="s">
        <v>6901</v>
      </c>
      <c r="C1197" s="5">
        <v>5</v>
      </c>
      <c r="D1197" s="9">
        <v>45917.992025462961</v>
      </c>
      <c r="E1197" s="6" t="s">
        <v>210</v>
      </c>
      <c r="F1197" t="s">
        <v>4694</v>
      </c>
      <c r="G1197" t="str">
        <f t="shared" si="90"/>
        <v>Complete</v>
      </c>
      <c r="H1197" t="str">
        <f t="shared" si="91"/>
        <v>Valid</v>
      </c>
      <c r="I1197" t="str">
        <f t="shared" si="92"/>
        <v>High(4-5)</v>
      </c>
      <c r="J1197" t="str">
        <f t="shared" si="93"/>
        <v>AEDBJR4ZQJAMEGFDE3XLANWT66CQ</v>
      </c>
      <c r="K1197" t="str">
        <f>IF(COUNTIF(Data_cleaning!$A:$A, A1197)&gt;10, "Power User", IF(COUNTIF(Data_cleaning!$A:$A, A1197)&gt;5, "Regular User", IF(COUNTIF(Data_cleaning!$A:$A, A1197)&gt;1, "Casual User", "One-Time User")))</f>
        <v>One-Time User</v>
      </c>
      <c r="L1197">
        <f>YEAR(Table4[[#This Row],[date/timestamp]])</f>
        <v>2025</v>
      </c>
      <c r="M1197">
        <f>MONTH(Table4[[#This Row],[date/timestamp]])</f>
        <v>9</v>
      </c>
      <c r="N1197" t="str">
        <f>TEXT(Table4[[#This Row],[date/timestamp]], "MMMM")</f>
        <v>September</v>
      </c>
      <c r="O1197" t="str">
        <f t="shared" si="94"/>
        <v>Q3</v>
      </c>
    </row>
    <row r="1198" spans="1:15" x14ac:dyDescent="0.35">
      <c r="A1198" t="s">
        <v>4697</v>
      </c>
      <c r="B1198" s="3" t="s">
        <v>6902</v>
      </c>
      <c r="C1198" s="3">
        <v>5</v>
      </c>
      <c r="D1198" s="8">
        <v>45918.095763888887</v>
      </c>
      <c r="E1198" s="4" t="s">
        <v>210</v>
      </c>
      <c r="F1198" t="s">
        <v>4698</v>
      </c>
      <c r="G1198" t="str">
        <f t="shared" si="90"/>
        <v>Complete</v>
      </c>
      <c r="H1198" t="str">
        <f t="shared" si="91"/>
        <v>Valid</v>
      </c>
      <c r="I1198" t="str">
        <f t="shared" si="92"/>
        <v>High(4-5)</v>
      </c>
      <c r="J1198" t="str">
        <f t="shared" si="93"/>
        <v>AH6JLHK7LCU3YYZT6EQCBKKUJ4YA</v>
      </c>
      <c r="K1198" t="str">
        <f>IF(COUNTIF(Data_cleaning!$A:$A, A1198)&gt;10, "Power User", IF(COUNTIF(Data_cleaning!$A:$A, A1198)&gt;5, "Regular User", IF(COUNTIF(Data_cleaning!$A:$A, A1198)&gt;1, "Casual User", "One-Time User")))</f>
        <v>One-Time User</v>
      </c>
      <c r="L1198">
        <f>YEAR(Table4[[#This Row],[date/timestamp]])</f>
        <v>2025</v>
      </c>
      <c r="M1198">
        <f>MONTH(Table4[[#This Row],[date/timestamp]])</f>
        <v>9</v>
      </c>
      <c r="N1198" t="str">
        <f>TEXT(Table4[[#This Row],[date/timestamp]], "MMMM")</f>
        <v>September</v>
      </c>
      <c r="O1198" t="str">
        <f t="shared" si="94"/>
        <v>Q3</v>
      </c>
    </row>
    <row r="1199" spans="1:15" x14ac:dyDescent="0.35">
      <c r="A1199" t="s">
        <v>4701</v>
      </c>
      <c r="B1199" s="5" t="s">
        <v>6903</v>
      </c>
      <c r="C1199" s="5">
        <v>5</v>
      </c>
      <c r="D1199" s="9">
        <v>45918.166122685187</v>
      </c>
      <c r="E1199" s="6" t="s">
        <v>210</v>
      </c>
      <c r="F1199" t="s">
        <v>4702</v>
      </c>
      <c r="G1199" t="str">
        <f t="shared" si="90"/>
        <v>Complete</v>
      </c>
      <c r="H1199" t="str">
        <f t="shared" si="91"/>
        <v>Valid</v>
      </c>
      <c r="I1199" t="str">
        <f t="shared" si="92"/>
        <v>High(4-5)</v>
      </c>
      <c r="J1199" t="str">
        <f t="shared" si="93"/>
        <v>AFK5P56624W3XTOEDLAU5FIZAMRQ</v>
      </c>
      <c r="K1199" t="str">
        <f>IF(COUNTIF(Data_cleaning!$A:$A, A1199)&gt;10, "Power User", IF(COUNTIF(Data_cleaning!$A:$A, A1199)&gt;5, "Regular User", IF(COUNTIF(Data_cleaning!$A:$A, A1199)&gt;1, "Casual User", "One-Time User")))</f>
        <v>One-Time User</v>
      </c>
      <c r="L1199">
        <f>YEAR(Table4[[#This Row],[date/timestamp]])</f>
        <v>2025</v>
      </c>
      <c r="M1199">
        <f>MONTH(Table4[[#This Row],[date/timestamp]])</f>
        <v>9</v>
      </c>
      <c r="N1199" t="str">
        <f>TEXT(Table4[[#This Row],[date/timestamp]], "MMMM")</f>
        <v>September</v>
      </c>
      <c r="O1199" t="str">
        <f t="shared" si="94"/>
        <v>Q3</v>
      </c>
    </row>
    <row r="1200" spans="1:15" x14ac:dyDescent="0.35">
      <c r="A1200" t="s">
        <v>4705</v>
      </c>
      <c r="B1200" s="3" t="s">
        <v>6904</v>
      </c>
      <c r="C1200" s="3">
        <v>5</v>
      </c>
      <c r="D1200" s="8">
        <v>45918.25403935185</v>
      </c>
      <c r="E1200" s="4" t="s">
        <v>210</v>
      </c>
      <c r="F1200" t="s">
        <v>4706</v>
      </c>
      <c r="G1200" t="str">
        <f t="shared" si="90"/>
        <v>Complete</v>
      </c>
      <c r="H1200" t="str">
        <f t="shared" si="91"/>
        <v>Valid</v>
      </c>
      <c r="I1200" t="str">
        <f t="shared" si="92"/>
        <v>High(4-5)</v>
      </c>
      <c r="J1200" t="str">
        <f t="shared" si="93"/>
        <v>AHXHIYNIP7PJTZAZPYL7Z7FWLSSA</v>
      </c>
      <c r="K1200" t="str">
        <f>IF(COUNTIF(Data_cleaning!$A:$A, A1200)&gt;10, "Power User", IF(COUNTIF(Data_cleaning!$A:$A, A1200)&gt;5, "Regular User", IF(COUNTIF(Data_cleaning!$A:$A, A1200)&gt;1, "Casual User", "One-Time User")))</f>
        <v>One-Time User</v>
      </c>
      <c r="L1200">
        <f>YEAR(Table4[[#This Row],[date/timestamp]])</f>
        <v>2025</v>
      </c>
      <c r="M1200">
        <f>MONTH(Table4[[#This Row],[date/timestamp]])</f>
        <v>9</v>
      </c>
      <c r="N1200" t="str">
        <f>TEXT(Table4[[#This Row],[date/timestamp]], "MMMM")</f>
        <v>September</v>
      </c>
      <c r="O1200" t="str">
        <f t="shared" si="94"/>
        <v>Q3</v>
      </c>
    </row>
    <row r="1201" spans="1:15" x14ac:dyDescent="0.35">
      <c r="A1201" t="s">
        <v>4709</v>
      </c>
      <c r="B1201" s="5" t="s">
        <v>6905</v>
      </c>
      <c r="C1201" s="5">
        <v>5</v>
      </c>
      <c r="D1201" s="9">
        <v>45918.270219907405</v>
      </c>
      <c r="E1201" s="6" t="s">
        <v>210</v>
      </c>
      <c r="F1201" t="s">
        <v>4710</v>
      </c>
      <c r="G1201" t="str">
        <f t="shared" si="90"/>
        <v>Complete</v>
      </c>
      <c r="H1201" t="str">
        <f t="shared" si="91"/>
        <v>Valid</v>
      </c>
      <c r="I1201" t="str">
        <f t="shared" si="92"/>
        <v>High(4-5)</v>
      </c>
      <c r="J1201" t="str">
        <f t="shared" si="93"/>
        <v>AF7BVYKT6CGWDCAZNSPY7L6WJZ6A</v>
      </c>
      <c r="K1201" t="str">
        <f>IF(COUNTIF(Data_cleaning!$A:$A, A1201)&gt;10, "Power User", IF(COUNTIF(Data_cleaning!$A:$A, A1201)&gt;5, "Regular User", IF(COUNTIF(Data_cleaning!$A:$A, A1201)&gt;1, "Casual User", "One-Time User")))</f>
        <v>One-Time User</v>
      </c>
      <c r="L1201">
        <f>YEAR(Table4[[#This Row],[date/timestamp]])</f>
        <v>2025</v>
      </c>
      <c r="M1201">
        <f>MONTH(Table4[[#This Row],[date/timestamp]])</f>
        <v>9</v>
      </c>
      <c r="N1201" t="str">
        <f>TEXT(Table4[[#This Row],[date/timestamp]], "MMMM")</f>
        <v>September</v>
      </c>
      <c r="O1201" t="str">
        <f t="shared" si="94"/>
        <v>Q3</v>
      </c>
    </row>
    <row r="1202" spans="1:15" x14ac:dyDescent="0.35">
      <c r="A1202" t="s">
        <v>4713</v>
      </c>
      <c r="B1202" s="3" t="s">
        <v>6906</v>
      </c>
      <c r="C1202" s="3">
        <v>5</v>
      </c>
      <c r="D1202" s="8">
        <v>45918.446273148147</v>
      </c>
      <c r="E1202" s="4" t="s">
        <v>210</v>
      </c>
      <c r="F1202" t="s">
        <v>4714</v>
      </c>
      <c r="G1202" t="str">
        <f t="shared" si="90"/>
        <v>Complete</v>
      </c>
      <c r="H1202" t="str">
        <f t="shared" si="91"/>
        <v>Valid</v>
      </c>
      <c r="I1202" t="str">
        <f t="shared" si="92"/>
        <v>High(4-5)</v>
      </c>
      <c r="J1202" t="str">
        <f t="shared" si="93"/>
        <v>AEKTSM4CXZGODJTDYJAYY7DGSN6A</v>
      </c>
      <c r="K1202" t="str">
        <f>IF(COUNTIF(Data_cleaning!$A:$A, A1202)&gt;10, "Power User", IF(COUNTIF(Data_cleaning!$A:$A, A1202)&gt;5, "Regular User", IF(COUNTIF(Data_cleaning!$A:$A, A1202)&gt;1, "Casual User", "One-Time User")))</f>
        <v>One-Time User</v>
      </c>
      <c r="L1202">
        <f>YEAR(Table4[[#This Row],[date/timestamp]])</f>
        <v>2025</v>
      </c>
      <c r="M1202">
        <f>MONTH(Table4[[#This Row],[date/timestamp]])</f>
        <v>9</v>
      </c>
      <c r="N1202" t="str">
        <f>TEXT(Table4[[#This Row],[date/timestamp]], "MMMM")</f>
        <v>September</v>
      </c>
      <c r="O1202" t="str">
        <f t="shared" si="94"/>
        <v>Q3</v>
      </c>
    </row>
    <row r="1203" spans="1:15" x14ac:dyDescent="0.35">
      <c r="A1203" t="s">
        <v>4717</v>
      </c>
      <c r="B1203" s="5" t="s">
        <v>6907</v>
      </c>
      <c r="C1203" s="5">
        <v>5</v>
      </c>
      <c r="D1203" s="9">
        <v>45918.85733796296</v>
      </c>
      <c r="E1203" s="6" t="s">
        <v>210</v>
      </c>
      <c r="F1203" t="s">
        <v>4718</v>
      </c>
      <c r="G1203" t="str">
        <f t="shared" si="90"/>
        <v>Complete</v>
      </c>
      <c r="H1203" t="str">
        <f t="shared" si="91"/>
        <v>Valid</v>
      </c>
      <c r="I1203" t="str">
        <f t="shared" si="92"/>
        <v>High(4-5)</v>
      </c>
      <c r="J1203" t="str">
        <f t="shared" si="93"/>
        <v>AEWD5UHGIEDGUY6TXLARLHBAI7GA</v>
      </c>
      <c r="K1203" t="str">
        <f>IF(COUNTIF(Data_cleaning!$A:$A, A1203)&gt;10, "Power User", IF(COUNTIF(Data_cleaning!$A:$A, A1203)&gt;5, "Regular User", IF(COUNTIF(Data_cleaning!$A:$A, A1203)&gt;1, "Casual User", "One-Time User")))</f>
        <v>One-Time User</v>
      </c>
      <c r="L1203">
        <f>YEAR(Table4[[#This Row],[date/timestamp]])</f>
        <v>2025</v>
      </c>
      <c r="M1203">
        <f>MONTH(Table4[[#This Row],[date/timestamp]])</f>
        <v>9</v>
      </c>
      <c r="N1203" t="str">
        <f>TEXT(Table4[[#This Row],[date/timestamp]], "MMMM")</f>
        <v>September</v>
      </c>
      <c r="O1203" t="str">
        <f t="shared" si="94"/>
        <v>Q3</v>
      </c>
    </row>
    <row r="1204" spans="1:15" x14ac:dyDescent="0.35">
      <c r="A1204" t="s">
        <v>4721</v>
      </c>
      <c r="B1204" s="3" t="s">
        <v>6908</v>
      </c>
      <c r="C1204" s="3">
        <v>5</v>
      </c>
      <c r="D1204" s="8">
        <v>45918.858599537038</v>
      </c>
      <c r="E1204" s="4" t="s">
        <v>210</v>
      </c>
      <c r="F1204" t="s">
        <v>4722</v>
      </c>
      <c r="G1204" t="str">
        <f t="shared" si="90"/>
        <v>Complete</v>
      </c>
      <c r="H1204" t="str">
        <f t="shared" si="91"/>
        <v>Valid</v>
      </c>
      <c r="I1204" t="str">
        <f t="shared" si="92"/>
        <v>High(4-5)</v>
      </c>
      <c r="J1204" t="str">
        <f t="shared" si="93"/>
        <v>AHDMKQITO5DYHCTV5EU36LLRCWNQ</v>
      </c>
      <c r="K1204" t="str">
        <f>IF(COUNTIF(Data_cleaning!$A:$A, A1204)&gt;10, "Power User", IF(COUNTIF(Data_cleaning!$A:$A, A1204)&gt;5, "Regular User", IF(COUNTIF(Data_cleaning!$A:$A, A1204)&gt;1, "Casual User", "One-Time User")))</f>
        <v>One-Time User</v>
      </c>
      <c r="L1204">
        <f>YEAR(Table4[[#This Row],[date/timestamp]])</f>
        <v>2025</v>
      </c>
      <c r="M1204">
        <f>MONTH(Table4[[#This Row],[date/timestamp]])</f>
        <v>9</v>
      </c>
      <c r="N1204" t="str">
        <f>TEXT(Table4[[#This Row],[date/timestamp]], "MMMM")</f>
        <v>September</v>
      </c>
      <c r="O1204" t="str">
        <f t="shared" si="94"/>
        <v>Q3</v>
      </c>
    </row>
    <row r="1205" spans="1:15" x14ac:dyDescent="0.35">
      <c r="A1205" t="s">
        <v>4725</v>
      </c>
      <c r="B1205" s="5" t="s">
        <v>6909</v>
      </c>
      <c r="C1205" s="5">
        <v>5</v>
      </c>
      <c r="D1205" s="9">
        <v>45919.088263888887</v>
      </c>
      <c r="E1205" s="6" t="s">
        <v>210</v>
      </c>
      <c r="F1205" t="s">
        <v>4726</v>
      </c>
      <c r="G1205" t="str">
        <f t="shared" si="90"/>
        <v>Complete</v>
      </c>
      <c r="H1205" t="str">
        <f t="shared" si="91"/>
        <v>Valid</v>
      </c>
      <c r="I1205" t="str">
        <f t="shared" si="92"/>
        <v>High(4-5)</v>
      </c>
      <c r="J1205" t="str">
        <f t="shared" si="93"/>
        <v>AHRW7OHVS43YFL7UDALNRYLSQYHA</v>
      </c>
      <c r="K1205" t="str">
        <f>IF(COUNTIF(Data_cleaning!$A:$A, A1205)&gt;10, "Power User", IF(COUNTIF(Data_cleaning!$A:$A, A1205)&gt;5, "Regular User", IF(COUNTIF(Data_cleaning!$A:$A, A1205)&gt;1, "Casual User", "One-Time User")))</f>
        <v>One-Time User</v>
      </c>
      <c r="L1205">
        <f>YEAR(Table4[[#This Row],[date/timestamp]])</f>
        <v>2025</v>
      </c>
      <c r="M1205">
        <f>MONTH(Table4[[#This Row],[date/timestamp]])</f>
        <v>9</v>
      </c>
      <c r="N1205" t="str">
        <f>TEXT(Table4[[#This Row],[date/timestamp]], "MMMM")</f>
        <v>September</v>
      </c>
      <c r="O1205" t="str">
        <f t="shared" si="94"/>
        <v>Q3</v>
      </c>
    </row>
    <row r="1206" spans="1:15" x14ac:dyDescent="0.35">
      <c r="A1206" t="s">
        <v>4729</v>
      </c>
      <c r="B1206" s="3" t="s">
        <v>6910</v>
      </c>
      <c r="C1206" s="3">
        <v>5</v>
      </c>
      <c r="D1206" s="8">
        <v>45919.287916666668</v>
      </c>
      <c r="E1206" s="4" t="s">
        <v>210</v>
      </c>
      <c r="F1206" t="s">
        <v>4730</v>
      </c>
      <c r="G1206" t="str">
        <f t="shared" si="90"/>
        <v>Complete</v>
      </c>
      <c r="H1206" t="str">
        <f t="shared" si="91"/>
        <v>Valid</v>
      </c>
      <c r="I1206" t="str">
        <f t="shared" si="92"/>
        <v>High(4-5)</v>
      </c>
      <c r="J1206" t="str">
        <f t="shared" si="93"/>
        <v>AGJ2W62E3EVUEHF7UZXK5J7ZCREQ</v>
      </c>
      <c r="K1206" t="str">
        <f>IF(COUNTIF(Data_cleaning!$A:$A, A1206)&gt;10, "Power User", IF(COUNTIF(Data_cleaning!$A:$A, A1206)&gt;5, "Regular User", IF(COUNTIF(Data_cleaning!$A:$A, A1206)&gt;1, "Casual User", "One-Time User")))</f>
        <v>One-Time User</v>
      </c>
      <c r="L1206">
        <f>YEAR(Table4[[#This Row],[date/timestamp]])</f>
        <v>2025</v>
      </c>
      <c r="M1206">
        <f>MONTH(Table4[[#This Row],[date/timestamp]])</f>
        <v>9</v>
      </c>
      <c r="N1206" t="str">
        <f>TEXT(Table4[[#This Row],[date/timestamp]], "MMMM")</f>
        <v>September</v>
      </c>
      <c r="O1206" t="str">
        <f t="shared" si="94"/>
        <v>Q3</v>
      </c>
    </row>
    <row r="1207" spans="1:15" x14ac:dyDescent="0.35">
      <c r="A1207" t="s">
        <v>4733</v>
      </c>
      <c r="B1207" s="5" t="s">
        <v>6911</v>
      </c>
      <c r="C1207" s="5">
        <v>5</v>
      </c>
      <c r="D1207" s="9">
        <v>45919.508842592593</v>
      </c>
      <c r="E1207" s="6" t="s">
        <v>210</v>
      </c>
      <c r="F1207" t="s">
        <v>4734</v>
      </c>
      <c r="G1207" t="str">
        <f t="shared" si="90"/>
        <v>Complete</v>
      </c>
      <c r="H1207" t="str">
        <f t="shared" si="91"/>
        <v>Valid</v>
      </c>
      <c r="I1207" t="str">
        <f t="shared" si="92"/>
        <v>High(4-5)</v>
      </c>
      <c r="J1207" t="str">
        <f t="shared" si="93"/>
        <v>AF6IJ5BH3FXXBGDXRQE5ZYMGSQIA</v>
      </c>
      <c r="K1207" t="str">
        <f>IF(COUNTIF(Data_cleaning!$A:$A, A1207)&gt;10, "Power User", IF(COUNTIF(Data_cleaning!$A:$A, A1207)&gt;5, "Regular User", IF(COUNTIF(Data_cleaning!$A:$A, A1207)&gt;1, "Casual User", "One-Time User")))</f>
        <v>One-Time User</v>
      </c>
      <c r="L1207">
        <f>YEAR(Table4[[#This Row],[date/timestamp]])</f>
        <v>2025</v>
      </c>
      <c r="M1207">
        <f>MONTH(Table4[[#This Row],[date/timestamp]])</f>
        <v>9</v>
      </c>
      <c r="N1207" t="str">
        <f>TEXT(Table4[[#This Row],[date/timestamp]], "MMMM")</f>
        <v>September</v>
      </c>
      <c r="O1207" t="str">
        <f t="shared" si="94"/>
        <v>Q3</v>
      </c>
    </row>
    <row r="1208" spans="1:15" x14ac:dyDescent="0.35">
      <c r="A1208" t="s">
        <v>4737</v>
      </c>
      <c r="B1208" s="3" t="s">
        <v>6912</v>
      </c>
      <c r="C1208" s="3">
        <v>5</v>
      </c>
      <c r="D1208" s="8">
        <v>45919.871504629627</v>
      </c>
      <c r="E1208" s="4" t="s">
        <v>210</v>
      </c>
      <c r="F1208" t="s">
        <v>4738</v>
      </c>
      <c r="G1208" t="str">
        <f t="shared" si="90"/>
        <v>Complete</v>
      </c>
      <c r="H1208" t="str">
        <f t="shared" si="91"/>
        <v>Valid</v>
      </c>
      <c r="I1208" t="str">
        <f t="shared" si="92"/>
        <v>High(4-5)</v>
      </c>
      <c r="J1208" t="str">
        <f t="shared" si="93"/>
        <v>AH5UI2LLR22PQMYCY2OSCS75HCVQ</v>
      </c>
      <c r="K1208" t="str">
        <f>IF(COUNTIF(Data_cleaning!$A:$A, A1208)&gt;10, "Power User", IF(COUNTIF(Data_cleaning!$A:$A, A1208)&gt;5, "Regular User", IF(COUNTIF(Data_cleaning!$A:$A, A1208)&gt;1, "Casual User", "One-Time User")))</f>
        <v>One-Time User</v>
      </c>
      <c r="L1208">
        <f>YEAR(Table4[[#This Row],[date/timestamp]])</f>
        <v>2025</v>
      </c>
      <c r="M1208">
        <f>MONTH(Table4[[#This Row],[date/timestamp]])</f>
        <v>9</v>
      </c>
      <c r="N1208" t="str">
        <f>TEXT(Table4[[#This Row],[date/timestamp]], "MMMM")</f>
        <v>September</v>
      </c>
      <c r="O1208" t="str">
        <f t="shared" si="94"/>
        <v>Q3</v>
      </c>
    </row>
    <row r="1209" spans="1:15" x14ac:dyDescent="0.35">
      <c r="A1209" t="s">
        <v>4741</v>
      </c>
      <c r="B1209" s="5" t="s">
        <v>6913</v>
      </c>
      <c r="C1209" s="5">
        <v>5</v>
      </c>
      <c r="D1209" s="9">
        <v>45919.894467592596</v>
      </c>
      <c r="E1209" s="6" t="s">
        <v>210</v>
      </c>
      <c r="F1209" t="s">
        <v>4742</v>
      </c>
      <c r="G1209" t="str">
        <f t="shared" si="90"/>
        <v>Complete</v>
      </c>
      <c r="H1209" t="str">
        <f t="shared" si="91"/>
        <v>Valid</v>
      </c>
      <c r="I1209" t="str">
        <f t="shared" si="92"/>
        <v>High(4-5)</v>
      </c>
      <c r="J1209" t="str">
        <f t="shared" si="93"/>
        <v>AE6VZGS5GOCHOR6IHTCBTMQGRJIQ</v>
      </c>
      <c r="K1209" t="str">
        <f>IF(COUNTIF(Data_cleaning!$A:$A, A1209)&gt;10, "Power User", IF(COUNTIF(Data_cleaning!$A:$A, A1209)&gt;5, "Regular User", IF(COUNTIF(Data_cleaning!$A:$A, A1209)&gt;1, "Casual User", "One-Time User")))</f>
        <v>One-Time User</v>
      </c>
      <c r="L1209">
        <f>YEAR(Table4[[#This Row],[date/timestamp]])</f>
        <v>2025</v>
      </c>
      <c r="M1209">
        <f>MONTH(Table4[[#This Row],[date/timestamp]])</f>
        <v>9</v>
      </c>
      <c r="N1209" t="str">
        <f>TEXT(Table4[[#This Row],[date/timestamp]], "MMMM")</f>
        <v>September</v>
      </c>
      <c r="O1209" t="str">
        <f t="shared" si="94"/>
        <v>Q3</v>
      </c>
    </row>
    <row r="1210" spans="1:15" x14ac:dyDescent="0.35">
      <c r="A1210" t="s">
        <v>4745</v>
      </c>
      <c r="B1210" s="3" t="s">
        <v>6914</v>
      </c>
      <c r="C1210" s="3">
        <v>5</v>
      </c>
      <c r="D1210" s="8">
        <v>45920.226539351854</v>
      </c>
      <c r="E1210" s="4" t="s">
        <v>210</v>
      </c>
      <c r="F1210" t="s">
        <v>4746</v>
      </c>
      <c r="G1210" t="str">
        <f t="shared" si="90"/>
        <v>Complete</v>
      </c>
      <c r="H1210" t="str">
        <f t="shared" si="91"/>
        <v>Valid</v>
      </c>
      <c r="I1210" t="str">
        <f t="shared" si="92"/>
        <v>High(4-5)</v>
      </c>
      <c r="J1210" t="str">
        <f t="shared" si="93"/>
        <v>AFJUVX7CYR7H7NFHD3E5LIWRQWLA</v>
      </c>
      <c r="K1210" t="str">
        <f>IF(COUNTIF(Data_cleaning!$A:$A, A1210)&gt;10, "Power User", IF(COUNTIF(Data_cleaning!$A:$A, A1210)&gt;5, "Regular User", IF(COUNTIF(Data_cleaning!$A:$A, A1210)&gt;1, "Casual User", "One-Time User")))</f>
        <v>One-Time User</v>
      </c>
      <c r="L1210">
        <f>YEAR(Table4[[#This Row],[date/timestamp]])</f>
        <v>2025</v>
      </c>
      <c r="M1210">
        <f>MONTH(Table4[[#This Row],[date/timestamp]])</f>
        <v>9</v>
      </c>
      <c r="N1210" t="str">
        <f>TEXT(Table4[[#This Row],[date/timestamp]], "MMMM")</f>
        <v>September</v>
      </c>
      <c r="O1210" t="str">
        <f t="shared" si="94"/>
        <v>Q3</v>
      </c>
    </row>
    <row r="1211" spans="1:15" x14ac:dyDescent="0.35">
      <c r="A1211" t="s">
        <v>4749</v>
      </c>
      <c r="B1211" s="5" t="s">
        <v>6915</v>
      </c>
      <c r="C1211" s="5">
        <v>5</v>
      </c>
      <c r="D1211" s="9">
        <v>45920.387592592589</v>
      </c>
      <c r="E1211" s="6" t="s">
        <v>210</v>
      </c>
      <c r="F1211" t="s">
        <v>4750</v>
      </c>
      <c r="G1211" t="str">
        <f t="shared" si="90"/>
        <v>Complete</v>
      </c>
      <c r="H1211" t="str">
        <f t="shared" si="91"/>
        <v>Valid</v>
      </c>
      <c r="I1211" t="str">
        <f t="shared" si="92"/>
        <v>High(4-5)</v>
      </c>
      <c r="J1211" t="str">
        <f t="shared" si="93"/>
        <v>AFXST3X2U6D5UZGTDGAWBPTWXP4A</v>
      </c>
      <c r="K1211" t="str">
        <f>IF(COUNTIF(Data_cleaning!$A:$A, A1211)&gt;10, "Power User", IF(COUNTIF(Data_cleaning!$A:$A, A1211)&gt;5, "Regular User", IF(COUNTIF(Data_cleaning!$A:$A, A1211)&gt;1, "Casual User", "One-Time User")))</f>
        <v>One-Time User</v>
      </c>
      <c r="L1211">
        <f>YEAR(Table4[[#This Row],[date/timestamp]])</f>
        <v>2025</v>
      </c>
      <c r="M1211">
        <f>MONTH(Table4[[#This Row],[date/timestamp]])</f>
        <v>9</v>
      </c>
      <c r="N1211" t="str">
        <f>TEXT(Table4[[#This Row],[date/timestamp]], "MMMM")</f>
        <v>September</v>
      </c>
      <c r="O1211" t="str">
        <f t="shared" si="94"/>
        <v>Q3</v>
      </c>
    </row>
    <row r="1212" spans="1:15" x14ac:dyDescent="0.35">
      <c r="A1212" t="s">
        <v>4753</v>
      </c>
      <c r="B1212" s="3" t="s">
        <v>6916</v>
      </c>
      <c r="C1212" s="3">
        <v>5</v>
      </c>
      <c r="D1212" s="8">
        <v>45920.80400462963</v>
      </c>
      <c r="E1212" s="4" t="s">
        <v>210</v>
      </c>
      <c r="F1212" t="s">
        <v>4754</v>
      </c>
      <c r="G1212" t="str">
        <f t="shared" si="90"/>
        <v>Complete</v>
      </c>
      <c r="H1212" t="str">
        <f t="shared" si="91"/>
        <v>Valid</v>
      </c>
      <c r="I1212" t="str">
        <f t="shared" si="92"/>
        <v>High(4-5)</v>
      </c>
      <c r="J1212" t="str">
        <f t="shared" si="93"/>
        <v>AFFZDCJXD55ISQRYPYNNSKEVKEKA</v>
      </c>
      <c r="K1212" t="str">
        <f>IF(COUNTIF(Data_cleaning!$A:$A, A1212)&gt;10, "Power User", IF(COUNTIF(Data_cleaning!$A:$A, A1212)&gt;5, "Regular User", IF(COUNTIF(Data_cleaning!$A:$A, A1212)&gt;1, "Casual User", "One-Time User")))</f>
        <v>One-Time User</v>
      </c>
      <c r="L1212">
        <f>YEAR(Table4[[#This Row],[date/timestamp]])</f>
        <v>2025</v>
      </c>
      <c r="M1212">
        <f>MONTH(Table4[[#This Row],[date/timestamp]])</f>
        <v>9</v>
      </c>
      <c r="N1212" t="str">
        <f>TEXT(Table4[[#This Row],[date/timestamp]], "MMMM")</f>
        <v>September</v>
      </c>
      <c r="O1212" t="str">
        <f t="shared" si="94"/>
        <v>Q3</v>
      </c>
    </row>
    <row r="1213" spans="1:15" x14ac:dyDescent="0.35">
      <c r="A1213" t="s">
        <v>4756</v>
      </c>
      <c r="B1213" s="5" t="s">
        <v>6917</v>
      </c>
      <c r="C1213" s="5">
        <v>5</v>
      </c>
      <c r="D1213" s="9">
        <v>45921.044189814813</v>
      </c>
      <c r="E1213" s="6" t="s">
        <v>210</v>
      </c>
      <c r="F1213" t="s">
        <v>4757</v>
      </c>
      <c r="G1213" t="str">
        <f t="shared" si="90"/>
        <v>Complete</v>
      </c>
      <c r="H1213" t="str">
        <f t="shared" si="91"/>
        <v>Valid</v>
      </c>
      <c r="I1213" t="str">
        <f t="shared" si="92"/>
        <v>High(4-5)</v>
      </c>
      <c r="J1213" t="str">
        <f t="shared" si="93"/>
        <v>AF4RXVCLCLZWYNGNTJICYFTJDNDQ</v>
      </c>
      <c r="K1213" t="str">
        <f>IF(COUNTIF(Data_cleaning!$A:$A, A1213)&gt;10, "Power User", IF(COUNTIF(Data_cleaning!$A:$A, A1213)&gt;5, "Regular User", IF(COUNTIF(Data_cleaning!$A:$A, A1213)&gt;1, "Casual User", "One-Time User")))</f>
        <v>One-Time User</v>
      </c>
      <c r="L1213">
        <f>YEAR(Table4[[#This Row],[date/timestamp]])</f>
        <v>2025</v>
      </c>
      <c r="M1213">
        <f>MONTH(Table4[[#This Row],[date/timestamp]])</f>
        <v>9</v>
      </c>
      <c r="N1213" t="str">
        <f>TEXT(Table4[[#This Row],[date/timestamp]], "MMMM")</f>
        <v>September</v>
      </c>
      <c r="O1213" t="str">
        <f t="shared" si="94"/>
        <v>Q3</v>
      </c>
    </row>
    <row r="1214" spans="1:15" x14ac:dyDescent="0.35">
      <c r="A1214" t="s">
        <v>4760</v>
      </c>
      <c r="B1214" s="3" t="s">
        <v>6918</v>
      </c>
      <c r="C1214" s="3">
        <v>5</v>
      </c>
      <c r="D1214" s="8">
        <v>45921.055590277778</v>
      </c>
      <c r="E1214" s="4" t="s">
        <v>210</v>
      </c>
      <c r="F1214" t="s">
        <v>4761</v>
      </c>
      <c r="G1214" t="str">
        <f t="shared" si="90"/>
        <v>Complete</v>
      </c>
      <c r="H1214" t="str">
        <f t="shared" si="91"/>
        <v>Valid</v>
      </c>
      <c r="I1214" t="str">
        <f t="shared" si="92"/>
        <v>High(4-5)</v>
      </c>
      <c r="J1214" t="str">
        <f t="shared" si="93"/>
        <v>AFU2N7O7AK57BURU6MUZV372PBMQ</v>
      </c>
      <c r="K1214" t="str">
        <f>IF(COUNTIF(Data_cleaning!$A:$A, A1214)&gt;10, "Power User", IF(COUNTIF(Data_cleaning!$A:$A, A1214)&gt;5, "Regular User", IF(COUNTIF(Data_cleaning!$A:$A, A1214)&gt;1, "Casual User", "One-Time User")))</f>
        <v>One-Time User</v>
      </c>
      <c r="L1214">
        <f>YEAR(Table4[[#This Row],[date/timestamp]])</f>
        <v>2025</v>
      </c>
      <c r="M1214">
        <f>MONTH(Table4[[#This Row],[date/timestamp]])</f>
        <v>9</v>
      </c>
      <c r="N1214" t="str">
        <f>TEXT(Table4[[#This Row],[date/timestamp]], "MMMM")</f>
        <v>September</v>
      </c>
      <c r="O1214" t="str">
        <f t="shared" si="94"/>
        <v>Q3</v>
      </c>
    </row>
    <row r="1215" spans="1:15" x14ac:dyDescent="0.35">
      <c r="A1215" t="s">
        <v>4764</v>
      </c>
      <c r="B1215" s="5" t="s">
        <v>6919</v>
      </c>
      <c r="C1215" s="5">
        <v>5</v>
      </c>
      <c r="D1215" s="9">
        <v>45921.157962962963</v>
      </c>
      <c r="E1215" s="6" t="s">
        <v>210</v>
      </c>
      <c r="F1215" t="s">
        <v>4765</v>
      </c>
      <c r="G1215" t="str">
        <f t="shared" si="90"/>
        <v>Complete</v>
      </c>
      <c r="H1215" t="str">
        <f t="shared" si="91"/>
        <v>Valid</v>
      </c>
      <c r="I1215" t="str">
        <f t="shared" si="92"/>
        <v>High(4-5)</v>
      </c>
      <c r="J1215" t="str">
        <f t="shared" si="93"/>
        <v>AF3AHD4CLDIHO4E6UE6S3GWHJ5WQ</v>
      </c>
      <c r="K1215" t="str">
        <f>IF(COUNTIF(Data_cleaning!$A:$A, A1215)&gt;10, "Power User", IF(COUNTIF(Data_cleaning!$A:$A, A1215)&gt;5, "Regular User", IF(COUNTIF(Data_cleaning!$A:$A, A1215)&gt;1, "Casual User", "One-Time User")))</f>
        <v>One-Time User</v>
      </c>
      <c r="L1215">
        <f>YEAR(Table4[[#This Row],[date/timestamp]])</f>
        <v>2025</v>
      </c>
      <c r="M1215">
        <f>MONTH(Table4[[#This Row],[date/timestamp]])</f>
        <v>9</v>
      </c>
      <c r="N1215" t="str">
        <f>TEXT(Table4[[#This Row],[date/timestamp]], "MMMM")</f>
        <v>September</v>
      </c>
      <c r="O1215" t="str">
        <f t="shared" si="94"/>
        <v>Q3</v>
      </c>
    </row>
    <row r="1216" spans="1:15" x14ac:dyDescent="0.35">
      <c r="A1216" t="s">
        <v>4768</v>
      </c>
      <c r="B1216" s="3" t="s">
        <v>6920</v>
      </c>
      <c r="C1216" s="3">
        <v>5</v>
      </c>
      <c r="D1216" s="8">
        <v>45921.217604166668</v>
      </c>
      <c r="E1216" s="4" t="s">
        <v>210</v>
      </c>
      <c r="F1216" t="s">
        <v>4769</v>
      </c>
      <c r="G1216" t="str">
        <f t="shared" si="90"/>
        <v>Complete</v>
      </c>
      <c r="H1216" t="str">
        <f t="shared" si="91"/>
        <v>Valid</v>
      </c>
      <c r="I1216" t="str">
        <f t="shared" si="92"/>
        <v>High(4-5)</v>
      </c>
      <c r="J1216" t="str">
        <f t="shared" si="93"/>
        <v>AEIQX6MOPJFHKREBDMOHTMOP6XLQ</v>
      </c>
      <c r="K1216" t="str">
        <f>IF(COUNTIF(Data_cleaning!$A:$A, A1216)&gt;10, "Power User", IF(COUNTIF(Data_cleaning!$A:$A, A1216)&gt;5, "Regular User", IF(COUNTIF(Data_cleaning!$A:$A, A1216)&gt;1, "Casual User", "One-Time User")))</f>
        <v>One-Time User</v>
      </c>
      <c r="L1216">
        <f>YEAR(Table4[[#This Row],[date/timestamp]])</f>
        <v>2025</v>
      </c>
      <c r="M1216">
        <f>MONTH(Table4[[#This Row],[date/timestamp]])</f>
        <v>9</v>
      </c>
      <c r="N1216" t="str">
        <f>TEXT(Table4[[#This Row],[date/timestamp]], "MMMM")</f>
        <v>September</v>
      </c>
      <c r="O1216" t="str">
        <f t="shared" si="94"/>
        <v>Q3</v>
      </c>
    </row>
    <row r="1217" spans="1:15" x14ac:dyDescent="0.35">
      <c r="A1217" t="s">
        <v>4772</v>
      </c>
      <c r="B1217" s="5" t="s">
        <v>6921</v>
      </c>
      <c r="C1217" s="5">
        <v>5</v>
      </c>
      <c r="D1217" s="9">
        <v>45921.752546296295</v>
      </c>
      <c r="E1217" s="6" t="s">
        <v>210</v>
      </c>
      <c r="F1217" t="s">
        <v>4773</v>
      </c>
      <c r="G1217" t="str">
        <f t="shared" si="90"/>
        <v>Complete</v>
      </c>
      <c r="H1217" t="str">
        <f t="shared" si="91"/>
        <v>Valid</v>
      </c>
      <c r="I1217" t="str">
        <f t="shared" si="92"/>
        <v>High(4-5)</v>
      </c>
      <c r="J1217" t="str">
        <f t="shared" si="93"/>
        <v>AEJOVEMSR63BJIN54EN2RLFBNZDA</v>
      </c>
      <c r="K1217" t="str">
        <f>IF(COUNTIF(Data_cleaning!$A:$A, A1217)&gt;10, "Power User", IF(COUNTIF(Data_cleaning!$A:$A, A1217)&gt;5, "Regular User", IF(COUNTIF(Data_cleaning!$A:$A, A1217)&gt;1, "Casual User", "One-Time User")))</f>
        <v>One-Time User</v>
      </c>
      <c r="L1217">
        <f>YEAR(Table4[[#This Row],[date/timestamp]])</f>
        <v>2025</v>
      </c>
      <c r="M1217">
        <f>MONTH(Table4[[#This Row],[date/timestamp]])</f>
        <v>9</v>
      </c>
      <c r="N1217" t="str">
        <f>TEXT(Table4[[#This Row],[date/timestamp]], "MMMM")</f>
        <v>September</v>
      </c>
      <c r="O1217" t="str">
        <f t="shared" si="94"/>
        <v>Q3</v>
      </c>
    </row>
    <row r="1218" spans="1:15" x14ac:dyDescent="0.35">
      <c r="A1218" t="s">
        <v>4776</v>
      </c>
      <c r="B1218" s="3" t="s">
        <v>6922</v>
      </c>
      <c r="C1218" s="3">
        <v>5</v>
      </c>
      <c r="D1218" s="8">
        <v>45921.898657407408</v>
      </c>
      <c r="E1218" s="4" t="s">
        <v>210</v>
      </c>
      <c r="F1218" t="s">
        <v>4777</v>
      </c>
      <c r="G1218" t="str">
        <f t="shared" ref="G1218:G1281" si="95">IF(AND(A1218&lt;&gt;"", B1218&lt;&gt;"", C1218&lt;&gt;"", D1218&lt;&gt;"", E1218&lt;&gt;"", F1218&lt;&gt;""), "Complete", "Incomplete")</f>
        <v>Complete</v>
      </c>
      <c r="H1218" t="str">
        <f t="shared" si="91"/>
        <v>Valid</v>
      </c>
      <c r="I1218" t="str">
        <f t="shared" si="92"/>
        <v>High(4-5)</v>
      </c>
      <c r="J1218" t="str">
        <f t="shared" si="93"/>
        <v>AGNO57ZKXOA3MNOHPJOLUSGM7LIA</v>
      </c>
      <c r="K1218" t="str">
        <f>IF(COUNTIF(Data_cleaning!$A:$A, A1218)&gt;10, "Power User", IF(COUNTIF(Data_cleaning!$A:$A, A1218)&gt;5, "Regular User", IF(COUNTIF(Data_cleaning!$A:$A, A1218)&gt;1, "Casual User", "One-Time User")))</f>
        <v>One-Time User</v>
      </c>
      <c r="L1218">
        <f>YEAR(Table4[[#This Row],[date/timestamp]])</f>
        <v>2025</v>
      </c>
      <c r="M1218">
        <f>MONTH(Table4[[#This Row],[date/timestamp]])</f>
        <v>9</v>
      </c>
      <c r="N1218" t="str">
        <f>TEXT(Table4[[#This Row],[date/timestamp]], "MMMM")</f>
        <v>September</v>
      </c>
      <c r="O1218" t="str">
        <f t="shared" si="94"/>
        <v>Q3</v>
      </c>
    </row>
    <row r="1219" spans="1:15" x14ac:dyDescent="0.35">
      <c r="A1219" t="s">
        <v>4780</v>
      </c>
      <c r="B1219" s="5" t="s">
        <v>6923</v>
      </c>
      <c r="C1219" s="5">
        <v>5</v>
      </c>
      <c r="D1219" s="9">
        <v>45922.195868055554</v>
      </c>
      <c r="E1219" s="6" t="s">
        <v>210</v>
      </c>
      <c r="F1219" t="s">
        <v>4781</v>
      </c>
      <c r="G1219" t="str">
        <f t="shared" si="95"/>
        <v>Complete</v>
      </c>
      <c r="H1219" t="str">
        <f t="shared" ref="H1219:H1282" si="96">IF(AND(C1219&gt;=1, C1219&lt;=5), "Valid", "Invalid")</f>
        <v>Valid</v>
      </c>
      <c r="I1219" t="str">
        <f t="shared" ref="I1219:I1282" si="97">IF(C1219&gt;=4, "High(4-5)", IF(C1219&gt;=3, "Medium(3)", "Low(1-2)"))</f>
        <v>High(4-5)</v>
      </c>
      <c r="J1219" t="str">
        <f t="shared" ref="J1219:J1282" si="98">TRIM(UPPER(A1219))</f>
        <v>AGWZOBFMQ5QSR6TG23OQ57CI6H6Q</v>
      </c>
      <c r="K1219" t="str">
        <f>IF(COUNTIF(Data_cleaning!$A:$A, A1219)&gt;10, "Power User", IF(COUNTIF(Data_cleaning!$A:$A, A1219)&gt;5, "Regular User", IF(COUNTIF(Data_cleaning!$A:$A, A1219)&gt;1, "Casual User", "One-Time User")))</f>
        <v>One-Time User</v>
      </c>
      <c r="L1219">
        <f>YEAR(Table4[[#This Row],[date/timestamp]])</f>
        <v>2025</v>
      </c>
      <c r="M1219">
        <f>MONTH(Table4[[#This Row],[date/timestamp]])</f>
        <v>9</v>
      </c>
      <c r="N1219" t="str">
        <f>TEXT(Table4[[#This Row],[date/timestamp]], "MMMM")</f>
        <v>September</v>
      </c>
      <c r="O1219" t="str">
        <f t="shared" ref="O1219:O1282" si="99">"Q"&amp;INT((MONTH(D1219)-1)/3)+1</f>
        <v>Q3</v>
      </c>
    </row>
    <row r="1220" spans="1:15" x14ac:dyDescent="0.35">
      <c r="A1220" t="s">
        <v>4784</v>
      </c>
      <c r="B1220" s="3" t="s">
        <v>6924</v>
      </c>
      <c r="C1220" s="3">
        <v>5</v>
      </c>
      <c r="D1220" s="8">
        <v>45922.272685185184</v>
      </c>
      <c r="E1220" s="4" t="s">
        <v>210</v>
      </c>
      <c r="F1220" t="s">
        <v>4785</v>
      </c>
      <c r="G1220" t="str">
        <f t="shared" si="95"/>
        <v>Complete</v>
      </c>
      <c r="H1220" t="str">
        <f t="shared" si="96"/>
        <v>Valid</v>
      </c>
      <c r="I1220" t="str">
        <f t="shared" si="97"/>
        <v>High(4-5)</v>
      </c>
      <c r="J1220" t="str">
        <f t="shared" si="98"/>
        <v>AGZQZBZQU7ATMRQXC3BKHDDNYK7A</v>
      </c>
      <c r="K1220" t="str">
        <f>IF(COUNTIF(Data_cleaning!$A:$A, A1220)&gt;10, "Power User", IF(COUNTIF(Data_cleaning!$A:$A, A1220)&gt;5, "Regular User", IF(COUNTIF(Data_cleaning!$A:$A, A1220)&gt;1, "Casual User", "One-Time User")))</f>
        <v>One-Time User</v>
      </c>
      <c r="L1220">
        <f>YEAR(Table4[[#This Row],[date/timestamp]])</f>
        <v>2025</v>
      </c>
      <c r="M1220">
        <f>MONTH(Table4[[#This Row],[date/timestamp]])</f>
        <v>9</v>
      </c>
      <c r="N1220" t="str">
        <f>TEXT(Table4[[#This Row],[date/timestamp]], "MMMM")</f>
        <v>September</v>
      </c>
      <c r="O1220" t="str">
        <f t="shared" si="99"/>
        <v>Q3</v>
      </c>
    </row>
    <row r="1221" spans="1:15" x14ac:dyDescent="0.35">
      <c r="A1221" t="s">
        <v>4788</v>
      </c>
      <c r="B1221" s="5" t="s">
        <v>6925</v>
      </c>
      <c r="C1221" s="5">
        <v>5</v>
      </c>
      <c r="D1221" s="9">
        <v>45922.417881944442</v>
      </c>
      <c r="E1221" s="6" t="s">
        <v>210</v>
      </c>
      <c r="F1221" t="s">
        <v>4789</v>
      </c>
      <c r="G1221" t="str">
        <f t="shared" si="95"/>
        <v>Complete</v>
      </c>
      <c r="H1221" t="str">
        <f t="shared" si="96"/>
        <v>Valid</v>
      </c>
      <c r="I1221" t="str">
        <f t="shared" si="97"/>
        <v>High(4-5)</v>
      </c>
      <c r="J1221" t="str">
        <f t="shared" si="98"/>
        <v>AFBVBA2ZZLR5T4LGF4OUC37S2VZA</v>
      </c>
      <c r="K1221" t="str">
        <f>IF(COUNTIF(Data_cleaning!$A:$A, A1221)&gt;10, "Power User", IF(COUNTIF(Data_cleaning!$A:$A, A1221)&gt;5, "Regular User", IF(COUNTIF(Data_cleaning!$A:$A, A1221)&gt;1, "Casual User", "One-Time User")))</f>
        <v>One-Time User</v>
      </c>
      <c r="L1221">
        <f>YEAR(Table4[[#This Row],[date/timestamp]])</f>
        <v>2025</v>
      </c>
      <c r="M1221">
        <f>MONTH(Table4[[#This Row],[date/timestamp]])</f>
        <v>9</v>
      </c>
      <c r="N1221" t="str">
        <f>TEXT(Table4[[#This Row],[date/timestamp]], "MMMM")</f>
        <v>September</v>
      </c>
      <c r="O1221" t="str">
        <f t="shared" si="99"/>
        <v>Q3</v>
      </c>
    </row>
    <row r="1222" spans="1:15" x14ac:dyDescent="0.35">
      <c r="A1222" t="s">
        <v>4792</v>
      </c>
      <c r="B1222" s="3" t="s">
        <v>6926</v>
      </c>
      <c r="C1222" s="3">
        <v>5</v>
      </c>
      <c r="D1222" s="8">
        <v>45922.7500462963</v>
      </c>
      <c r="E1222" s="4" t="s">
        <v>210</v>
      </c>
      <c r="F1222" t="s">
        <v>4793</v>
      </c>
      <c r="G1222" t="str">
        <f t="shared" si="95"/>
        <v>Complete</v>
      </c>
      <c r="H1222" t="str">
        <f t="shared" si="96"/>
        <v>Valid</v>
      </c>
      <c r="I1222" t="str">
        <f t="shared" si="97"/>
        <v>High(4-5)</v>
      </c>
      <c r="J1222" t="str">
        <f t="shared" si="98"/>
        <v>AHBSSYOTRHJPOV3RRB3SEUTU4EFQ</v>
      </c>
      <c r="K1222" t="str">
        <f>IF(COUNTIF(Data_cleaning!$A:$A, A1222)&gt;10, "Power User", IF(COUNTIF(Data_cleaning!$A:$A, A1222)&gt;5, "Regular User", IF(COUNTIF(Data_cleaning!$A:$A, A1222)&gt;1, "Casual User", "One-Time User")))</f>
        <v>One-Time User</v>
      </c>
      <c r="L1222">
        <f>YEAR(Table4[[#This Row],[date/timestamp]])</f>
        <v>2025</v>
      </c>
      <c r="M1222">
        <f>MONTH(Table4[[#This Row],[date/timestamp]])</f>
        <v>9</v>
      </c>
      <c r="N1222" t="str">
        <f>TEXT(Table4[[#This Row],[date/timestamp]], "MMMM")</f>
        <v>September</v>
      </c>
      <c r="O1222" t="str">
        <f t="shared" si="99"/>
        <v>Q3</v>
      </c>
    </row>
    <row r="1223" spans="1:15" x14ac:dyDescent="0.35">
      <c r="A1223" t="s">
        <v>4796</v>
      </c>
      <c r="B1223" s="5" t="s">
        <v>6927</v>
      </c>
      <c r="C1223" s="5">
        <v>5</v>
      </c>
      <c r="D1223" s="9">
        <v>45922.785000000003</v>
      </c>
      <c r="E1223" s="6" t="s">
        <v>210</v>
      </c>
      <c r="F1223" t="s">
        <v>4797</v>
      </c>
      <c r="G1223" t="str">
        <f t="shared" si="95"/>
        <v>Complete</v>
      </c>
      <c r="H1223" t="str">
        <f t="shared" si="96"/>
        <v>Valid</v>
      </c>
      <c r="I1223" t="str">
        <f t="shared" si="97"/>
        <v>High(4-5)</v>
      </c>
      <c r="J1223" t="str">
        <f t="shared" si="98"/>
        <v>AG4NEIFOZLL7MZNNYDYOIWH6JMIQ</v>
      </c>
      <c r="K1223" t="str">
        <f>IF(COUNTIF(Data_cleaning!$A:$A, A1223)&gt;10, "Power User", IF(COUNTIF(Data_cleaning!$A:$A, A1223)&gt;5, "Regular User", IF(COUNTIF(Data_cleaning!$A:$A, A1223)&gt;1, "Casual User", "One-Time User")))</f>
        <v>One-Time User</v>
      </c>
      <c r="L1223">
        <f>YEAR(Table4[[#This Row],[date/timestamp]])</f>
        <v>2025</v>
      </c>
      <c r="M1223">
        <f>MONTH(Table4[[#This Row],[date/timestamp]])</f>
        <v>9</v>
      </c>
      <c r="N1223" t="str">
        <f>TEXT(Table4[[#This Row],[date/timestamp]], "MMMM")</f>
        <v>September</v>
      </c>
      <c r="O1223" t="str">
        <f t="shared" si="99"/>
        <v>Q3</v>
      </c>
    </row>
    <row r="1224" spans="1:15" x14ac:dyDescent="0.35">
      <c r="A1224" t="s">
        <v>4800</v>
      </c>
      <c r="B1224" s="3" t="s">
        <v>6928</v>
      </c>
      <c r="C1224" s="3">
        <v>5</v>
      </c>
      <c r="D1224" s="8">
        <v>45922.888425925928</v>
      </c>
      <c r="E1224" s="4" t="s">
        <v>210</v>
      </c>
      <c r="F1224" t="s">
        <v>4801</v>
      </c>
      <c r="G1224" t="str">
        <f t="shared" si="95"/>
        <v>Complete</v>
      </c>
      <c r="H1224" t="str">
        <f t="shared" si="96"/>
        <v>Valid</v>
      </c>
      <c r="I1224" t="str">
        <f t="shared" si="97"/>
        <v>High(4-5)</v>
      </c>
      <c r="J1224" t="str">
        <f t="shared" si="98"/>
        <v>AFYYTPCMTONHIA5LNDYJQLS4JETA</v>
      </c>
      <c r="K1224" t="str">
        <f>IF(COUNTIF(Data_cleaning!$A:$A, A1224)&gt;10, "Power User", IF(COUNTIF(Data_cleaning!$A:$A, A1224)&gt;5, "Regular User", IF(COUNTIF(Data_cleaning!$A:$A, A1224)&gt;1, "Casual User", "One-Time User")))</f>
        <v>One-Time User</v>
      </c>
      <c r="L1224">
        <f>YEAR(Table4[[#This Row],[date/timestamp]])</f>
        <v>2025</v>
      </c>
      <c r="M1224">
        <f>MONTH(Table4[[#This Row],[date/timestamp]])</f>
        <v>9</v>
      </c>
      <c r="N1224" t="str">
        <f>TEXT(Table4[[#This Row],[date/timestamp]], "MMMM")</f>
        <v>September</v>
      </c>
      <c r="O1224" t="str">
        <f t="shared" si="99"/>
        <v>Q3</v>
      </c>
    </row>
    <row r="1225" spans="1:15" x14ac:dyDescent="0.35">
      <c r="A1225" t="s">
        <v>4803</v>
      </c>
      <c r="B1225" s="5" t="s">
        <v>6929</v>
      </c>
      <c r="C1225" s="5">
        <v>5</v>
      </c>
      <c r="D1225" s="9">
        <v>45923.303148148145</v>
      </c>
      <c r="E1225" s="6" t="s">
        <v>210</v>
      </c>
      <c r="F1225" t="s">
        <v>4804</v>
      </c>
      <c r="G1225" t="str">
        <f t="shared" si="95"/>
        <v>Complete</v>
      </c>
      <c r="H1225" t="str">
        <f t="shared" si="96"/>
        <v>Valid</v>
      </c>
      <c r="I1225" t="str">
        <f t="shared" si="97"/>
        <v>High(4-5)</v>
      </c>
      <c r="J1225" t="str">
        <f t="shared" si="98"/>
        <v>AHCRDUIEAQ52FRAAP47DXII5WWZQ</v>
      </c>
      <c r="K1225" t="str">
        <f>IF(COUNTIF(Data_cleaning!$A:$A, A1225)&gt;10, "Power User", IF(COUNTIF(Data_cleaning!$A:$A, A1225)&gt;5, "Regular User", IF(COUNTIF(Data_cleaning!$A:$A, A1225)&gt;1, "Casual User", "One-Time User")))</f>
        <v>One-Time User</v>
      </c>
      <c r="L1225">
        <f>YEAR(Table4[[#This Row],[date/timestamp]])</f>
        <v>2025</v>
      </c>
      <c r="M1225">
        <f>MONTH(Table4[[#This Row],[date/timestamp]])</f>
        <v>9</v>
      </c>
      <c r="N1225" t="str">
        <f>TEXT(Table4[[#This Row],[date/timestamp]], "MMMM")</f>
        <v>September</v>
      </c>
      <c r="O1225" t="str">
        <f t="shared" si="99"/>
        <v>Q3</v>
      </c>
    </row>
    <row r="1226" spans="1:15" x14ac:dyDescent="0.35">
      <c r="A1226" t="s">
        <v>4807</v>
      </c>
      <c r="B1226" s="3" t="s">
        <v>6930</v>
      </c>
      <c r="C1226" s="3">
        <v>5</v>
      </c>
      <c r="D1226" s="8">
        <v>45923.463576388887</v>
      </c>
      <c r="E1226" s="4" t="s">
        <v>210</v>
      </c>
      <c r="F1226" t="s">
        <v>4808</v>
      </c>
      <c r="G1226" t="str">
        <f t="shared" si="95"/>
        <v>Complete</v>
      </c>
      <c r="H1226" t="str">
        <f t="shared" si="96"/>
        <v>Valid</v>
      </c>
      <c r="I1226" t="str">
        <f t="shared" si="97"/>
        <v>High(4-5)</v>
      </c>
      <c r="J1226" t="str">
        <f t="shared" si="98"/>
        <v>AHYEH5AUDTSJH2FG2FXH2AI6ZF7Q</v>
      </c>
      <c r="K1226" t="str">
        <f>IF(COUNTIF(Data_cleaning!$A:$A, A1226)&gt;10, "Power User", IF(COUNTIF(Data_cleaning!$A:$A, A1226)&gt;5, "Regular User", IF(COUNTIF(Data_cleaning!$A:$A, A1226)&gt;1, "Casual User", "One-Time User")))</f>
        <v>One-Time User</v>
      </c>
      <c r="L1226">
        <f>YEAR(Table4[[#This Row],[date/timestamp]])</f>
        <v>2025</v>
      </c>
      <c r="M1226">
        <f>MONTH(Table4[[#This Row],[date/timestamp]])</f>
        <v>9</v>
      </c>
      <c r="N1226" t="str">
        <f>TEXT(Table4[[#This Row],[date/timestamp]], "MMMM")</f>
        <v>September</v>
      </c>
      <c r="O1226" t="str">
        <f t="shared" si="99"/>
        <v>Q3</v>
      </c>
    </row>
    <row r="1227" spans="1:15" x14ac:dyDescent="0.35">
      <c r="A1227" t="s">
        <v>4811</v>
      </c>
      <c r="B1227" s="5" t="s">
        <v>6931</v>
      </c>
      <c r="C1227" s="5">
        <v>5</v>
      </c>
      <c r="D1227" s="9">
        <v>45923.739849537036</v>
      </c>
      <c r="E1227" s="6" t="s">
        <v>210</v>
      </c>
      <c r="F1227" t="s">
        <v>4812</v>
      </c>
      <c r="G1227" t="str">
        <f t="shared" si="95"/>
        <v>Complete</v>
      </c>
      <c r="H1227" t="str">
        <f t="shared" si="96"/>
        <v>Valid</v>
      </c>
      <c r="I1227" t="str">
        <f t="shared" si="97"/>
        <v>High(4-5)</v>
      </c>
      <c r="J1227" t="str">
        <f t="shared" si="98"/>
        <v>AFOW26TGXHZLUVPF7AEU4YTPKQMQ</v>
      </c>
      <c r="K1227" t="str">
        <f>IF(COUNTIF(Data_cleaning!$A:$A, A1227)&gt;10, "Power User", IF(COUNTIF(Data_cleaning!$A:$A, A1227)&gt;5, "Regular User", IF(COUNTIF(Data_cleaning!$A:$A, A1227)&gt;1, "Casual User", "One-Time User")))</f>
        <v>One-Time User</v>
      </c>
      <c r="L1227">
        <f>YEAR(Table4[[#This Row],[date/timestamp]])</f>
        <v>2025</v>
      </c>
      <c r="M1227">
        <f>MONTH(Table4[[#This Row],[date/timestamp]])</f>
        <v>9</v>
      </c>
      <c r="N1227" t="str">
        <f>TEXT(Table4[[#This Row],[date/timestamp]], "MMMM")</f>
        <v>September</v>
      </c>
      <c r="O1227" t="str">
        <f t="shared" si="99"/>
        <v>Q3</v>
      </c>
    </row>
    <row r="1228" spans="1:15" x14ac:dyDescent="0.35">
      <c r="A1228" t="s">
        <v>4815</v>
      </c>
      <c r="B1228" s="3" t="s">
        <v>6932</v>
      </c>
      <c r="C1228" s="3">
        <v>5</v>
      </c>
      <c r="D1228" s="8">
        <v>45923.794421296298</v>
      </c>
      <c r="E1228" s="4" t="s">
        <v>210</v>
      </c>
      <c r="F1228" t="s">
        <v>4816</v>
      </c>
      <c r="G1228" t="str">
        <f t="shared" si="95"/>
        <v>Complete</v>
      </c>
      <c r="H1228" t="str">
        <f t="shared" si="96"/>
        <v>Valid</v>
      </c>
      <c r="I1228" t="str">
        <f t="shared" si="97"/>
        <v>High(4-5)</v>
      </c>
      <c r="J1228" t="str">
        <f t="shared" si="98"/>
        <v>AGLNEAXXDP25FQKD6X77CGLLIV5A</v>
      </c>
      <c r="K1228" t="str">
        <f>IF(COUNTIF(Data_cleaning!$A:$A, A1228)&gt;10, "Power User", IF(COUNTIF(Data_cleaning!$A:$A, A1228)&gt;5, "Regular User", IF(COUNTIF(Data_cleaning!$A:$A, A1228)&gt;1, "Casual User", "One-Time User")))</f>
        <v>One-Time User</v>
      </c>
      <c r="L1228">
        <f>YEAR(Table4[[#This Row],[date/timestamp]])</f>
        <v>2025</v>
      </c>
      <c r="M1228">
        <f>MONTH(Table4[[#This Row],[date/timestamp]])</f>
        <v>9</v>
      </c>
      <c r="N1228" t="str">
        <f>TEXT(Table4[[#This Row],[date/timestamp]], "MMMM")</f>
        <v>September</v>
      </c>
      <c r="O1228" t="str">
        <f t="shared" si="99"/>
        <v>Q3</v>
      </c>
    </row>
    <row r="1229" spans="1:15" x14ac:dyDescent="0.35">
      <c r="A1229" t="s">
        <v>4819</v>
      </c>
      <c r="B1229" s="5" t="s">
        <v>6933</v>
      </c>
      <c r="C1229" s="5">
        <v>5</v>
      </c>
      <c r="D1229" s="9">
        <v>45923.877800925926</v>
      </c>
      <c r="E1229" s="6" t="s">
        <v>210</v>
      </c>
      <c r="F1229" t="s">
        <v>4820</v>
      </c>
      <c r="G1229" t="str">
        <f t="shared" si="95"/>
        <v>Complete</v>
      </c>
      <c r="H1229" t="str">
        <f t="shared" si="96"/>
        <v>Valid</v>
      </c>
      <c r="I1229" t="str">
        <f t="shared" si="97"/>
        <v>High(4-5)</v>
      </c>
      <c r="J1229" t="str">
        <f t="shared" si="98"/>
        <v>AE3N7KCFQFWE3JR7TCXA4VODRMWQ</v>
      </c>
      <c r="K1229" t="str">
        <f>IF(COUNTIF(Data_cleaning!$A:$A, A1229)&gt;10, "Power User", IF(COUNTIF(Data_cleaning!$A:$A, A1229)&gt;5, "Regular User", IF(COUNTIF(Data_cleaning!$A:$A, A1229)&gt;1, "Casual User", "One-Time User")))</f>
        <v>One-Time User</v>
      </c>
      <c r="L1229">
        <f>YEAR(Table4[[#This Row],[date/timestamp]])</f>
        <v>2025</v>
      </c>
      <c r="M1229">
        <f>MONTH(Table4[[#This Row],[date/timestamp]])</f>
        <v>9</v>
      </c>
      <c r="N1229" t="str">
        <f>TEXT(Table4[[#This Row],[date/timestamp]], "MMMM")</f>
        <v>September</v>
      </c>
      <c r="O1229" t="str">
        <f t="shared" si="99"/>
        <v>Q3</v>
      </c>
    </row>
    <row r="1230" spans="1:15" x14ac:dyDescent="0.35">
      <c r="A1230" t="s">
        <v>4823</v>
      </c>
      <c r="B1230" s="3" t="s">
        <v>6934</v>
      </c>
      <c r="C1230" s="3">
        <v>5</v>
      </c>
      <c r="D1230" s="8">
        <v>45924.338101851848</v>
      </c>
      <c r="E1230" s="4" t="s">
        <v>210</v>
      </c>
      <c r="F1230" t="s">
        <v>4824</v>
      </c>
      <c r="G1230" t="str">
        <f t="shared" si="95"/>
        <v>Complete</v>
      </c>
      <c r="H1230" t="str">
        <f t="shared" si="96"/>
        <v>Valid</v>
      </c>
      <c r="I1230" t="str">
        <f t="shared" si="97"/>
        <v>High(4-5)</v>
      </c>
      <c r="J1230" t="str">
        <f t="shared" si="98"/>
        <v>AEJP4T5AV27OC3XTYDQTKKQJ3WJQ</v>
      </c>
      <c r="K1230" t="str">
        <f>IF(COUNTIF(Data_cleaning!$A:$A, A1230)&gt;10, "Power User", IF(COUNTIF(Data_cleaning!$A:$A, A1230)&gt;5, "Regular User", IF(COUNTIF(Data_cleaning!$A:$A, A1230)&gt;1, "Casual User", "One-Time User")))</f>
        <v>One-Time User</v>
      </c>
      <c r="L1230">
        <f>YEAR(Table4[[#This Row],[date/timestamp]])</f>
        <v>2025</v>
      </c>
      <c r="M1230">
        <f>MONTH(Table4[[#This Row],[date/timestamp]])</f>
        <v>9</v>
      </c>
      <c r="N1230" t="str">
        <f>TEXT(Table4[[#This Row],[date/timestamp]], "MMMM")</f>
        <v>September</v>
      </c>
      <c r="O1230" t="str">
        <f t="shared" si="99"/>
        <v>Q3</v>
      </c>
    </row>
    <row r="1231" spans="1:15" x14ac:dyDescent="0.35">
      <c r="A1231" t="s">
        <v>4827</v>
      </c>
      <c r="B1231" s="5" t="s">
        <v>6935</v>
      </c>
      <c r="C1231" s="5">
        <v>5</v>
      </c>
      <c r="D1231" s="9">
        <v>45924.591134259259</v>
      </c>
      <c r="E1231" s="6" t="s">
        <v>210</v>
      </c>
      <c r="F1231" t="s">
        <v>4738</v>
      </c>
      <c r="G1231" t="str">
        <f t="shared" si="95"/>
        <v>Complete</v>
      </c>
      <c r="H1231" t="str">
        <f t="shared" si="96"/>
        <v>Valid</v>
      </c>
      <c r="I1231" t="str">
        <f t="shared" si="97"/>
        <v>High(4-5)</v>
      </c>
      <c r="J1231" t="str">
        <f t="shared" si="98"/>
        <v>AGOHOGONOW4IOSTDV6KOKF24B4CA</v>
      </c>
      <c r="K1231" t="str">
        <f>IF(COUNTIF(Data_cleaning!$A:$A, A1231)&gt;10, "Power User", IF(COUNTIF(Data_cleaning!$A:$A, A1231)&gt;5, "Regular User", IF(COUNTIF(Data_cleaning!$A:$A, A1231)&gt;1, "Casual User", "One-Time User")))</f>
        <v>One-Time User</v>
      </c>
      <c r="L1231">
        <f>YEAR(Table4[[#This Row],[date/timestamp]])</f>
        <v>2025</v>
      </c>
      <c r="M1231">
        <f>MONTH(Table4[[#This Row],[date/timestamp]])</f>
        <v>9</v>
      </c>
      <c r="N1231" t="str">
        <f>TEXT(Table4[[#This Row],[date/timestamp]], "MMMM")</f>
        <v>September</v>
      </c>
      <c r="O1231" t="str">
        <f t="shared" si="99"/>
        <v>Q3</v>
      </c>
    </row>
    <row r="1232" spans="1:15" x14ac:dyDescent="0.35">
      <c r="A1232" t="s">
        <v>4830</v>
      </c>
      <c r="B1232" s="3" t="s">
        <v>6936</v>
      </c>
      <c r="C1232" s="3">
        <v>5</v>
      </c>
      <c r="D1232" s="8">
        <v>45924.748854166668</v>
      </c>
      <c r="E1232" s="4" t="s">
        <v>210</v>
      </c>
      <c r="F1232" t="s">
        <v>4831</v>
      </c>
      <c r="G1232" t="str">
        <f t="shared" si="95"/>
        <v>Complete</v>
      </c>
      <c r="H1232" t="str">
        <f t="shared" si="96"/>
        <v>Valid</v>
      </c>
      <c r="I1232" t="str">
        <f t="shared" si="97"/>
        <v>High(4-5)</v>
      </c>
      <c r="J1232" t="str">
        <f t="shared" si="98"/>
        <v>AE7V47635R57Q2CSVTQAOGMOVEFA</v>
      </c>
      <c r="K1232" t="str">
        <f>IF(COUNTIF(Data_cleaning!$A:$A, A1232)&gt;10, "Power User", IF(COUNTIF(Data_cleaning!$A:$A, A1232)&gt;5, "Regular User", IF(COUNTIF(Data_cleaning!$A:$A, A1232)&gt;1, "Casual User", "One-Time User")))</f>
        <v>One-Time User</v>
      </c>
      <c r="L1232">
        <f>YEAR(Table4[[#This Row],[date/timestamp]])</f>
        <v>2025</v>
      </c>
      <c r="M1232">
        <f>MONTH(Table4[[#This Row],[date/timestamp]])</f>
        <v>9</v>
      </c>
      <c r="N1232" t="str">
        <f>TEXT(Table4[[#This Row],[date/timestamp]], "MMMM")</f>
        <v>September</v>
      </c>
      <c r="O1232" t="str">
        <f t="shared" si="99"/>
        <v>Q3</v>
      </c>
    </row>
    <row r="1233" spans="1:15" x14ac:dyDescent="0.35">
      <c r="A1233" t="s">
        <v>4834</v>
      </c>
      <c r="B1233" s="5" t="s">
        <v>6937</v>
      </c>
      <c r="C1233" s="5">
        <v>5</v>
      </c>
      <c r="D1233" s="9">
        <v>45924.953819444447</v>
      </c>
      <c r="E1233" s="6" t="s">
        <v>210</v>
      </c>
      <c r="F1233" t="s">
        <v>4835</v>
      </c>
      <c r="G1233" t="str">
        <f t="shared" si="95"/>
        <v>Complete</v>
      </c>
      <c r="H1233" t="str">
        <f t="shared" si="96"/>
        <v>Valid</v>
      </c>
      <c r="I1233" t="str">
        <f t="shared" si="97"/>
        <v>High(4-5)</v>
      </c>
      <c r="J1233" t="str">
        <f t="shared" si="98"/>
        <v>AFE265K6YHNHIWV6CZTJHYASLJVQ</v>
      </c>
      <c r="K1233" t="str">
        <f>IF(COUNTIF(Data_cleaning!$A:$A, A1233)&gt;10, "Power User", IF(COUNTIF(Data_cleaning!$A:$A, A1233)&gt;5, "Regular User", IF(COUNTIF(Data_cleaning!$A:$A, A1233)&gt;1, "Casual User", "One-Time User")))</f>
        <v>One-Time User</v>
      </c>
      <c r="L1233">
        <f>YEAR(Table4[[#This Row],[date/timestamp]])</f>
        <v>2025</v>
      </c>
      <c r="M1233">
        <f>MONTH(Table4[[#This Row],[date/timestamp]])</f>
        <v>9</v>
      </c>
      <c r="N1233" t="str">
        <f>TEXT(Table4[[#This Row],[date/timestamp]], "MMMM")</f>
        <v>September</v>
      </c>
      <c r="O1233" t="str">
        <f t="shared" si="99"/>
        <v>Q3</v>
      </c>
    </row>
    <row r="1234" spans="1:15" x14ac:dyDescent="0.35">
      <c r="A1234" t="s">
        <v>4838</v>
      </c>
      <c r="B1234" s="3" t="s">
        <v>6938</v>
      </c>
      <c r="C1234" s="3">
        <v>5</v>
      </c>
      <c r="D1234" s="8">
        <v>45924.997395833336</v>
      </c>
      <c r="E1234" s="4" t="s">
        <v>210</v>
      </c>
      <c r="F1234" t="s">
        <v>4839</v>
      </c>
      <c r="G1234" t="str">
        <f t="shared" si="95"/>
        <v>Complete</v>
      </c>
      <c r="H1234" t="str">
        <f t="shared" si="96"/>
        <v>Valid</v>
      </c>
      <c r="I1234" t="str">
        <f t="shared" si="97"/>
        <v>High(4-5)</v>
      </c>
      <c r="J1234" t="str">
        <f t="shared" si="98"/>
        <v>AFMK7XXJTSSIWK5YET3HOA7J7TTQ</v>
      </c>
      <c r="K1234" t="str">
        <f>IF(COUNTIF(Data_cleaning!$A:$A, A1234)&gt;10, "Power User", IF(COUNTIF(Data_cleaning!$A:$A, A1234)&gt;5, "Regular User", IF(COUNTIF(Data_cleaning!$A:$A, A1234)&gt;1, "Casual User", "One-Time User")))</f>
        <v>One-Time User</v>
      </c>
      <c r="L1234">
        <f>YEAR(Table4[[#This Row],[date/timestamp]])</f>
        <v>2025</v>
      </c>
      <c r="M1234">
        <f>MONTH(Table4[[#This Row],[date/timestamp]])</f>
        <v>9</v>
      </c>
      <c r="N1234" t="str">
        <f>TEXT(Table4[[#This Row],[date/timestamp]], "MMMM")</f>
        <v>September</v>
      </c>
      <c r="O1234" t="str">
        <f t="shared" si="99"/>
        <v>Q3</v>
      </c>
    </row>
    <row r="1235" spans="1:15" x14ac:dyDescent="0.35">
      <c r="A1235" t="s">
        <v>4842</v>
      </c>
      <c r="B1235" s="5" t="s">
        <v>6939</v>
      </c>
      <c r="C1235" s="5">
        <v>5</v>
      </c>
      <c r="D1235" s="9">
        <v>45925.046053240738</v>
      </c>
      <c r="E1235" s="6" t="s">
        <v>1928</v>
      </c>
      <c r="F1235" t="s">
        <v>4843</v>
      </c>
      <c r="G1235" t="str">
        <f t="shared" si="95"/>
        <v>Complete</v>
      </c>
      <c r="H1235" t="str">
        <f t="shared" si="96"/>
        <v>Valid</v>
      </c>
      <c r="I1235" t="str">
        <f t="shared" si="97"/>
        <v>High(4-5)</v>
      </c>
      <c r="J1235" t="str">
        <f t="shared" si="98"/>
        <v>AG5VO6PTLG3PFMJM5YT2VEH6KXHQ</v>
      </c>
      <c r="K1235" t="str">
        <f>IF(COUNTIF(Data_cleaning!$A:$A, A1235)&gt;10, "Power User", IF(COUNTIF(Data_cleaning!$A:$A, A1235)&gt;5, "Regular User", IF(COUNTIF(Data_cleaning!$A:$A, A1235)&gt;1, "Casual User", "One-Time User")))</f>
        <v>One-Time User</v>
      </c>
      <c r="L1235">
        <f>YEAR(Table4[[#This Row],[date/timestamp]])</f>
        <v>2025</v>
      </c>
      <c r="M1235">
        <f>MONTH(Table4[[#This Row],[date/timestamp]])</f>
        <v>9</v>
      </c>
      <c r="N1235" t="str">
        <f>TEXT(Table4[[#This Row],[date/timestamp]], "MMMM")</f>
        <v>September</v>
      </c>
      <c r="O1235" t="str">
        <f t="shared" si="99"/>
        <v>Q3</v>
      </c>
    </row>
    <row r="1236" spans="1:15" x14ac:dyDescent="0.35">
      <c r="A1236" t="s">
        <v>4846</v>
      </c>
      <c r="B1236" s="3" t="s">
        <v>6940</v>
      </c>
      <c r="C1236" s="3">
        <v>5</v>
      </c>
      <c r="D1236" s="8">
        <v>45925.255590277775</v>
      </c>
      <c r="E1236" s="4" t="s">
        <v>1928</v>
      </c>
      <c r="F1236" t="s">
        <v>4847</v>
      </c>
      <c r="G1236" t="str">
        <f t="shared" si="95"/>
        <v>Complete</v>
      </c>
      <c r="H1236" t="str">
        <f t="shared" si="96"/>
        <v>Valid</v>
      </c>
      <c r="I1236" t="str">
        <f t="shared" si="97"/>
        <v>High(4-5)</v>
      </c>
      <c r="J1236" t="str">
        <f t="shared" si="98"/>
        <v>AH7HUWAURIXMXENEFXFAVFLPUUQA</v>
      </c>
      <c r="K1236" t="str">
        <f>IF(COUNTIF(Data_cleaning!$A:$A, A1236)&gt;10, "Power User", IF(COUNTIF(Data_cleaning!$A:$A, A1236)&gt;5, "Regular User", IF(COUNTIF(Data_cleaning!$A:$A, A1236)&gt;1, "Casual User", "One-Time User")))</f>
        <v>One-Time User</v>
      </c>
      <c r="L1236">
        <f>YEAR(Table4[[#This Row],[date/timestamp]])</f>
        <v>2025</v>
      </c>
      <c r="M1236">
        <f>MONTH(Table4[[#This Row],[date/timestamp]])</f>
        <v>9</v>
      </c>
      <c r="N1236" t="str">
        <f>TEXT(Table4[[#This Row],[date/timestamp]], "MMMM")</f>
        <v>September</v>
      </c>
      <c r="O1236" t="str">
        <f t="shared" si="99"/>
        <v>Q3</v>
      </c>
    </row>
    <row r="1237" spans="1:15" x14ac:dyDescent="0.35">
      <c r="A1237" t="s">
        <v>4850</v>
      </c>
      <c r="B1237" s="5" t="s">
        <v>6941</v>
      </c>
      <c r="C1237" s="5">
        <v>5</v>
      </c>
      <c r="D1237" s="9">
        <v>45925.455995370372</v>
      </c>
      <c r="E1237" s="6" t="s">
        <v>1928</v>
      </c>
      <c r="F1237" t="s">
        <v>4851</v>
      </c>
      <c r="G1237" t="str">
        <f t="shared" si="95"/>
        <v>Complete</v>
      </c>
      <c r="H1237" t="str">
        <f t="shared" si="96"/>
        <v>Valid</v>
      </c>
      <c r="I1237" t="str">
        <f t="shared" si="97"/>
        <v>High(4-5)</v>
      </c>
      <c r="J1237" t="str">
        <f t="shared" si="98"/>
        <v>AFZIZKFZACSH4HPQGDPM2IF3REWQ</v>
      </c>
      <c r="K1237" t="str">
        <f>IF(COUNTIF(Data_cleaning!$A:$A, A1237)&gt;10, "Power User", IF(COUNTIF(Data_cleaning!$A:$A, A1237)&gt;5, "Regular User", IF(COUNTIF(Data_cleaning!$A:$A, A1237)&gt;1, "Casual User", "One-Time User")))</f>
        <v>One-Time User</v>
      </c>
      <c r="L1237">
        <f>YEAR(Table4[[#This Row],[date/timestamp]])</f>
        <v>2025</v>
      </c>
      <c r="M1237">
        <f>MONTH(Table4[[#This Row],[date/timestamp]])</f>
        <v>9</v>
      </c>
      <c r="N1237" t="str">
        <f>TEXT(Table4[[#This Row],[date/timestamp]], "MMMM")</f>
        <v>September</v>
      </c>
      <c r="O1237" t="str">
        <f t="shared" si="99"/>
        <v>Q3</v>
      </c>
    </row>
    <row r="1238" spans="1:15" x14ac:dyDescent="0.35">
      <c r="A1238" t="s">
        <v>4854</v>
      </c>
      <c r="B1238" s="3" t="s">
        <v>6942</v>
      </c>
      <c r="C1238" s="3">
        <v>4</v>
      </c>
      <c r="D1238" s="8">
        <v>45925.725185185183</v>
      </c>
      <c r="E1238" s="4" t="s">
        <v>1928</v>
      </c>
      <c r="F1238" t="s">
        <v>4855</v>
      </c>
      <c r="G1238" t="str">
        <f t="shared" si="95"/>
        <v>Complete</v>
      </c>
      <c r="H1238" t="str">
        <f t="shared" si="96"/>
        <v>Valid</v>
      </c>
      <c r="I1238" t="str">
        <f t="shared" si="97"/>
        <v>High(4-5)</v>
      </c>
      <c r="J1238" t="str">
        <f t="shared" si="98"/>
        <v>AGNX5WSUGSBBKTAN2P2LB33TDAYA</v>
      </c>
      <c r="K1238" t="str">
        <f>IF(COUNTIF(Data_cleaning!$A:$A, A1238)&gt;10, "Power User", IF(COUNTIF(Data_cleaning!$A:$A, A1238)&gt;5, "Regular User", IF(COUNTIF(Data_cleaning!$A:$A, A1238)&gt;1, "Casual User", "One-Time User")))</f>
        <v>One-Time User</v>
      </c>
      <c r="L1238">
        <f>YEAR(Table4[[#This Row],[date/timestamp]])</f>
        <v>2025</v>
      </c>
      <c r="M1238">
        <f>MONTH(Table4[[#This Row],[date/timestamp]])</f>
        <v>9</v>
      </c>
      <c r="N1238" t="str">
        <f>TEXT(Table4[[#This Row],[date/timestamp]], "MMMM")</f>
        <v>September</v>
      </c>
      <c r="O1238" t="str">
        <f t="shared" si="99"/>
        <v>Q3</v>
      </c>
    </row>
    <row r="1239" spans="1:15" x14ac:dyDescent="0.35">
      <c r="A1239" t="s">
        <v>4858</v>
      </c>
      <c r="B1239" s="5" t="s">
        <v>6943</v>
      </c>
      <c r="C1239" s="5">
        <v>5</v>
      </c>
      <c r="D1239" s="9">
        <v>45925.918009259258</v>
      </c>
      <c r="E1239" s="6" t="s">
        <v>1928</v>
      </c>
      <c r="F1239" t="s">
        <v>4859</v>
      </c>
      <c r="G1239" t="str">
        <f t="shared" si="95"/>
        <v>Complete</v>
      </c>
      <c r="H1239" t="str">
        <f t="shared" si="96"/>
        <v>Valid</v>
      </c>
      <c r="I1239" t="str">
        <f t="shared" si="97"/>
        <v>High(4-5)</v>
      </c>
      <c r="J1239" t="str">
        <f t="shared" si="98"/>
        <v>AG6QYAVHOLYB2HE4W6DFNMMYQQVA</v>
      </c>
      <c r="K1239" t="str">
        <f>IF(COUNTIF(Data_cleaning!$A:$A, A1239)&gt;10, "Power User", IF(COUNTIF(Data_cleaning!$A:$A, A1239)&gt;5, "Regular User", IF(COUNTIF(Data_cleaning!$A:$A, A1239)&gt;1, "Casual User", "One-Time User")))</f>
        <v>One-Time User</v>
      </c>
      <c r="L1239">
        <f>YEAR(Table4[[#This Row],[date/timestamp]])</f>
        <v>2025</v>
      </c>
      <c r="M1239">
        <f>MONTH(Table4[[#This Row],[date/timestamp]])</f>
        <v>9</v>
      </c>
      <c r="N1239" t="str">
        <f>TEXT(Table4[[#This Row],[date/timestamp]], "MMMM")</f>
        <v>September</v>
      </c>
      <c r="O1239" t="str">
        <f t="shared" si="99"/>
        <v>Q3</v>
      </c>
    </row>
    <row r="1240" spans="1:15" x14ac:dyDescent="0.35">
      <c r="A1240" t="s">
        <v>4862</v>
      </c>
      <c r="B1240" s="3" t="s">
        <v>6944</v>
      </c>
      <c r="C1240" s="3">
        <v>5</v>
      </c>
      <c r="D1240" s="8">
        <v>45926.032939814817</v>
      </c>
      <c r="E1240" s="4" t="s">
        <v>1928</v>
      </c>
      <c r="F1240" t="s">
        <v>4863</v>
      </c>
      <c r="G1240" t="str">
        <f t="shared" si="95"/>
        <v>Complete</v>
      </c>
      <c r="H1240" t="str">
        <f t="shared" si="96"/>
        <v>Valid</v>
      </c>
      <c r="I1240" t="str">
        <f t="shared" si="97"/>
        <v>High(4-5)</v>
      </c>
      <c r="J1240" t="str">
        <f t="shared" si="98"/>
        <v>AHJEQLLXWKOCCTTWLZSLDAZ3AUVA</v>
      </c>
      <c r="K1240" t="str">
        <f>IF(COUNTIF(Data_cleaning!$A:$A, A1240)&gt;10, "Power User", IF(COUNTIF(Data_cleaning!$A:$A, A1240)&gt;5, "Regular User", IF(COUNTIF(Data_cleaning!$A:$A, A1240)&gt;1, "Casual User", "One-Time User")))</f>
        <v>One-Time User</v>
      </c>
      <c r="L1240">
        <f>YEAR(Table4[[#This Row],[date/timestamp]])</f>
        <v>2025</v>
      </c>
      <c r="M1240">
        <f>MONTH(Table4[[#This Row],[date/timestamp]])</f>
        <v>9</v>
      </c>
      <c r="N1240" t="str">
        <f>TEXT(Table4[[#This Row],[date/timestamp]], "MMMM")</f>
        <v>September</v>
      </c>
      <c r="O1240" t="str">
        <f t="shared" si="99"/>
        <v>Q3</v>
      </c>
    </row>
    <row r="1241" spans="1:15" x14ac:dyDescent="0.35">
      <c r="A1241" t="s">
        <v>4866</v>
      </c>
      <c r="B1241" s="5" t="s">
        <v>6945</v>
      </c>
      <c r="C1241" s="5">
        <v>5</v>
      </c>
      <c r="D1241" s="9">
        <v>45926.091168981482</v>
      </c>
      <c r="E1241" s="6" t="s">
        <v>1928</v>
      </c>
      <c r="F1241" t="s">
        <v>4867</v>
      </c>
      <c r="G1241" t="str">
        <f t="shared" si="95"/>
        <v>Complete</v>
      </c>
      <c r="H1241" t="str">
        <f t="shared" si="96"/>
        <v>Valid</v>
      </c>
      <c r="I1241" t="str">
        <f t="shared" si="97"/>
        <v>High(4-5)</v>
      </c>
      <c r="J1241" t="str">
        <f t="shared" si="98"/>
        <v>AGPFVYNMXPRDTKZE4UHLTBIP5ZKQ</v>
      </c>
      <c r="K1241" t="str">
        <f>IF(COUNTIF(Data_cleaning!$A:$A, A1241)&gt;10, "Power User", IF(COUNTIF(Data_cleaning!$A:$A, A1241)&gt;5, "Regular User", IF(COUNTIF(Data_cleaning!$A:$A, A1241)&gt;1, "Casual User", "One-Time User")))</f>
        <v>One-Time User</v>
      </c>
      <c r="L1241">
        <f>YEAR(Table4[[#This Row],[date/timestamp]])</f>
        <v>2025</v>
      </c>
      <c r="M1241">
        <f>MONTH(Table4[[#This Row],[date/timestamp]])</f>
        <v>9</v>
      </c>
      <c r="N1241" t="str">
        <f>TEXT(Table4[[#This Row],[date/timestamp]], "MMMM")</f>
        <v>September</v>
      </c>
      <c r="O1241" t="str">
        <f t="shared" si="99"/>
        <v>Q3</v>
      </c>
    </row>
    <row r="1242" spans="1:15" x14ac:dyDescent="0.35">
      <c r="A1242" t="s">
        <v>4870</v>
      </c>
      <c r="B1242" s="3" t="s">
        <v>6946</v>
      </c>
      <c r="C1242" s="3">
        <v>5</v>
      </c>
      <c r="D1242" s="8">
        <v>45926.206064814818</v>
      </c>
      <c r="E1242" s="4" t="s">
        <v>1928</v>
      </c>
      <c r="F1242" t="s">
        <v>4871</v>
      </c>
      <c r="G1242" t="str">
        <f t="shared" si="95"/>
        <v>Complete</v>
      </c>
      <c r="H1242" t="str">
        <f t="shared" si="96"/>
        <v>Valid</v>
      </c>
      <c r="I1242" t="str">
        <f t="shared" si="97"/>
        <v>High(4-5)</v>
      </c>
      <c r="J1242" t="str">
        <f t="shared" si="98"/>
        <v>AHEFSZUEG73NBVDU2OCCETGDEMSA</v>
      </c>
      <c r="K1242" t="str">
        <f>IF(COUNTIF(Data_cleaning!$A:$A, A1242)&gt;10, "Power User", IF(COUNTIF(Data_cleaning!$A:$A, A1242)&gt;5, "Regular User", IF(COUNTIF(Data_cleaning!$A:$A, A1242)&gt;1, "Casual User", "One-Time User")))</f>
        <v>One-Time User</v>
      </c>
      <c r="L1242">
        <f>YEAR(Table4[[#This Row],[date/timestamp]])</f>
        <v>2025</v>
      </c>
      <c r="M1242">
        <f>MONTH(Table4[[#This Row],[date/timestamp]])</f>
        <v>9</v>
      </c>
      <c r="N1242" t="str">
        <f>TEXT(Table4[[#This Row],[date/timestamp]], "MMMM")</f>
        <v>September</v>
      </c>
      <c r="O1242" t="str">
        <f t="shared" si="99"/>
        <v>Q3</v>
      </c>
    </row>
    <row r="1243" spans="1:15" x14ac:dyDescent="0.35">
      <c r="A1243" t="s">
        <v>4874</v>
      </c>
      <c r="B1243" s="5" t="s">
        <v>6947</v>
      </c>
      <c r="C1243" s="5">
        <v>4</v>
      </c>
      <c r="D1243" s="9">
        <v>45926.208032407405</v>
      </c>
      <c r="E1243" s="6" t="s">
        <v>1928</v>
      </c>
      <c r="F1243" t="s">
        <v>4875</v>
      </c>
      <c r="G1243" t="str">
        <f t="shared" si="95"/>
        <v>Complete</v>
      </c>
      <c r="H1243" t="str">
        <f t="shared" si="96"/>
        <v>Valid</v>
      </c>
      <c r="I1243" t="str">
        <f t="shared" si="97"/>
        <v>High(4-5)</v>
      </c>
      <c r="J1243" t="str">
        <f t="shared" si="98"/>
        <v>AH4YJDYR3OCFGATPQOOO2AEUSX7Q</v>
      </c>
      <c r="K1243" t="str">
        <f>IF(COUNTIF(Data_cleaning!$A:$A, A1243)&gt;10, "Power User", IF(COUNTIF(Data_cleaning!$A:$A, A1243)&gt;5, "Regular User", IF(COUNTIF(Data_cleaning!$A:$A, A1243)&gt;1, "Casual User", "One-Time User")))</f>
        <v>One-Time User</v>
      </c>
      <c r="L1243">
        <f>YEAR(Table4[[#This Row],[date/timestamp]])</f>
        <v>2025</v>
      </c>
      <c r="M1243">
        <f>MONTH(Table4[[#This Row],[date/timestamp]])</f>
        <v>9</v>
      </c>
      <c r="N1243" t="str">
        <f>TEXT(Table4[[#This Row],[date/timestamp]], "MMMM")</f>
        <v>September</v>
      </c>
      <c r="O1243" t="str">
        <f t="shared" si="99"/>
        <v>Q3</v>
      </c>
    </row>
    <row r="1244" spans="1:15" x14ac:dyDescent="0.35">
      <c r="A1244" t="s">
        <v>4878</v>
      </c>
      <c r="B1244" s="3" t="s">
        <v>6948</v>
      </c>
      <c r="C1244" s="3">
        <v>5</v>
      </c>
      <c r="D1244" s="8">
        <v>45926.365393518521</v>
      </c>
      <c r="E1244" s="4" t="s">
        <v>1928</v>
      </c>
      <c r="F1244" t="s">
        <v>4879</v>
      </c>
      <c r="G1244" t="str">
        <f t="shared" si="95"/>
        <v>Complete</v>
      </c>
      <c r="H1244" t="str">
        <f t="shared" si="96"/>
        <v>Valid</v>
      </c>
      <c r="I1244" t="str">
        <f t="shared" si="97"/>
        <v>High(4-5)</v>
      </c>
      <c r="J1244" t="str">
        <f t="shared" si="98"/>
        <v>AFMAT5W7VKWRGFIYFIIEVWJIIZAQ</v>
      </c>
      <c r="K1244" t="str">
        <f>IF(COUNTIF(Data_cleaning!$A:$A, A1244)&gt;10, "Power User", IF(COUNTIF(Data_cleaning!$A:$A, A1244)&gt;5, "Regular User", IF(COUNTIF(Data_cleaning!$A:$A, A1244)&gt;1, "Casual User", "One-Time User")))</f>
        <v>One-Time User</v>
      </c>
      <c r="L1244">
        <f>YEAR(Table4[[#This Row],[date/timestamp]])</f>
        <v>2025</v>
      </c>
      <c r="M1244">
        <f>MONTH(Table4[[#This Row],[date/timestamp]])</f>
        <v>9</v>
      </c>
      <c r="N1244" t="str">
        <f>TEXT(Table4[[#This Row],[date/timestamp]], "MMMM")</f>
        <v>September</v>
      </c>
      <c r="O1244" t="str">
        <f t="shared" si="99"/>
        <v>Q3</v>
      </c>
    </row>
    <row r="1245" spans="1:15" x14ac:dyDescent="0.35">
      <c r="A1245" t="s">
        <v>4882</v>
      </c>
      <c r="B1245" s="5" t="s">
        <v>6949</v>
      </c>
      <c r="C1245" s="5">
        <v>5</v>
      </c>
      <c r="D1245" s="9">
        <v>45926.663483796299</v>
      </c>
      <c r="E1245" s="6" t="s">
        <v>1928</v>
      </c>
      <c r="F1245" t="s">
        <v>4883</v>
      </c>
      <c r="G1245" t="str">
        <f t="shared" si="95"/>
        <v>Complete</v>
      </c>
      <c r="H1245" t="str">
        <f t="shared" si="96"/>
        <v>Valid</v>
      </c>
      <c r="I1245" t="str">
        <f t="shared" si="97"/>
        <v>High(4-5)</v>
      </c>
      <c r="J1245" t="str">
        <f t="shared" si="98"/>
        <v>AEKB6KFCDNOCBDMNUS46I7OLVSBQ</v>
      </c>
      <c r="K1245" t="str">
        <f>IF(COUNTIF(Data_cleaning!$A:$A, A1245)&gt;10, "Power User", IF(COUNTIF(Data_cleaning!$A:$A, A1245)&gt;5, "Regular User", IF(COUNTIF(Data_cleaning!$A:$A, A1245)&gt;1, "Casual User", "One-Time User")))</f>
        <v>One-Time User</v>
      </c>
      <c r="L1245">
        <f>YEAR(Table4[[#This Row],[date/timestamp]])</f>
        <v>2025</v>
      </c>
      <c r="M1245">
        <f>MONTH(Table4[[#This Row],[date/timestamp]])</f>
        <v>9</v>
      </c>
      <c r="N1245" t="str">
        <f>TEXT(Table4[[#This Row],[date/timestamp]], "MMMM")</f>
        <v>September</v>
      </c>
      <c r="O1245" t="str">
        <f t="shared" si="99"/>
        <v>Q3</v>
      </c>
    </row>
    <row r="1246" spans="1:15" x14ac:dyDescent="0.35">
      <c r="A1246" t="s">
        <v>4886</v>
      </c>
      <c r="B1246" s="3" t="s">
        <v>6950</v>
      </c>
      <c r="C1246" s="3">
        <v>5</v>
      </c>
      <c r="D1246" s="8">
        <v>45927.019780092596</v>
      </c>
      <c r="E1246" s="4" t="s">
        <v>1928</v>
      </c>
      <c r="F1246" t="s">
        <v>4887</v>
      </c>
      <c r="G1246" t="str">
        <f t="shared" si="95"/>
        <v>Complete</v>
      </c>
      <c r="H1246" t="str">
        <f t="shared" si="96"/>
        <v>Valid</v>
      </c>
      <c r="I1246" t="str">
        <f t="shared" si="97"/>
        <v>High(4-5)</v>
      </c>
      <c r="J1246" t="str">
        <f t="shared" si="98"/>
        <v>AG5ZYOE4QWMZBXAVMOKWA6DUANUA</v>
      </c>
      <c r="K1246" t="str">
        <f>IF(COUNTIF(Data_cleaning!$A:$A, A1246)&gt;10, "Power User", IF(COUNTIF(Data_cleaning!$A:$A, A1246)&gt;5, "Regular User", IF(COUNTIF(Data_cleaning!$A:$A, A1246)&gt;1, "Casual User", "One-Time User")))</f>
        <v>One-Time User</v>
      </c>
      <c r="L1246">
        <f>YEAR(Table4[[#This Row],[date/timestamp]])</f>
        <v>2025</v>
      </c>
      <c r="M1246">
        <f>MONTH(Table4[[#This Row],[date/timestamp]])</f>
        <v>9</v>
      </c>
      <c r="N1246" t="str">
        <f>TEXT(Table4[[#This Row],[date/timestamp]], "MMMM")</f>
        <v>September</v>
      </c>
      <c r="O1246" t="str">
        <f t="shared" si="99"/>
        <v>Q3</v>
      </c>
    </row>
    <row r="1247" spans="1:15" x14ac:dyDescent="0.35">
      <c r="A1247" t="s">
        <v>4890</v>
      </c>
      <c r="B1247" s="5" t="s">
        <v>6951</v>
      </c>
      <c r="C1247" s="5">
        <v>5</v>
      </c>
      <c r="D1247" s="9">
        <v>45927.396134259259</v>
      </c>
      <c r="E1247" s="6" t="s">
        <v>1928</v>
      </c>
      <c r="F1247" t="s">
        <v>4891</v>
      </c>
      <c r="G1247" t="str">
        <f t="shared" si="95"/>
        <v>Complete</v>
      </c>
      <c r="H1247" t="str">
        <f t="shared" si="96"/>
        <v>Valid</v>
      </c>
      <c r="I1247" t="str">
        <f t="shared" si="97"/>
        <v>High(4-5)</v>
      </c>
      <c r="J1247" t="str">
        <f t="shared" si="98"/>
        <v>AERDHHR2FVUQNETN4GBZLBKMX6YQ</v>
      </c>
      <c r="K1247" t="str">
        <f>IF(COUNTIF(Data_cleaning!$A:$A, A1247)&gt;10, "Power User", IF(COUNTIF(Data_cleaning!$A:$A, A1247)&gt;5, "Regular User", IF(COUNTIF(Data_cleaning!$A:$A, A1247)&gt;1, "Casual User", "One-Time User")))</f>
        <v>One-Time User</v>
      </c>
      <c r="L1247">
        <f>YEAR(Table4[[#This Row],[date/timestamp]])</f>
        <v>2025</v>
      </c>
      <c r="M1247">
        <f>MONTH(Table4[[#This Row],[date/timestamp]])</f>
        <v>9</v>
      </c>
      <c r="N1247" t="str">
        <f>TEXT(Table4[[#This Row],[date/timestamp]], "MMMM")</f>
        <v>September</v>
      </c>
      <c r="O1247" t="str">
        <f t="shared" si="99"/>
        <v>Q3</v>
      </c>
    </row>
    <row r="1248" spans="1:15" x14ac:dyDescent="0.35">
      <c r="A1248" t="s">
        <v>4894</v>
      </c>
      <c r="B1248" s="3" t="s">
        <v>6952</v>
      </c>
      <c r="C1248" s="3">
        <v>4</v>
      </c>
      <c r="D1248" s="8">
        <v>45927.503368055557</v>
      </c>
      <c r="E1248" s="4" t="s">
        <v>1928</v>
      </c>
      <c r="F1248" t="s">
        <v>4895</v>
      </c>
      <c r="G1248" t="str">
        <f t="shared" si="95"/>
        <v>Complete</v>
      </c>
      <c r="H1248" t="str">
        <f t="shared" si="96"/>
        <v>Valid</v>
      </c>
      <c r="I1248" t="str">
        <f t="shared" si="97"/>
        <v>High(4-5)</v>
      </c>
      <c r="J1248" t="str">
        <f t="shared" si="98"/>
        <v>AEDKRWBQEE5ZVCBAVTCDAPYZ6QCA</v>
      </c>
      <c r="K1248" t="str">
        <f>IF(COUNTIF(Data_cleaning!$A:$A, A1248)&gt;10, "Power User", IF(COUNTIF(Data_cleaning!$A:$A, A1248)&gt;5, "Regular User", IF(COUNTIF(Data_cleaning!$A:$A, A1248)&gt;1, "Casual User", "One-Time User")))</f>
        <v>One-Time User</v>
      </c>
      <c r="L1248">
        <f>YEAR(Table4[[#This Row],[date/timestamp]])</f>
        <v>2025</v>
      </c>
      <c r="M1248">
        <f>MONTH(Table4[[#This Row],[date/timestamp]])</f>
        <v>9</v>
      </c>
      <c r="N1248" t="str">
        <f>TEXT(Table4[[#This Row],[date/timestamp]], "MMMM")</f>
        <v>September</v>
      </c>
      <c r="O1248" t="str">
        <f t="shared" si="99"/>
        <v>Q3</v>
      </c>
    </row>
    <row r="1249" spans="1:15" x14ac:dyDescent="0.35">
      <c r="A1249" t="s">
        <v>4898</v>
      </c>
      <c r="B1249" s="5" t="s">
        <v>6953</v>
      </c>
      <c r="C1249" s="5">
        <v>4</v>
      </c>
      <c r="D1249" s="9">
        <v>45927.523310185185</v>
      </c>
      <c r="E1249" s="6" t="s">
        <v>1928</v>
      </c>
      <c r="F1249" t="s">
        <v>4899</v>
      </c>
      <c r="G1249" t="str">
        <f t="shared" si="95"/>
        <v>Complete</v>
      </c>
      <c r="H1249" t="str">
        <f t="shared" si="96"/>
        <v>Valid</v>
      </c>
      <c r="I1249" t="str">
        <f t="shared" si="97"/>
        <v>High(4-5)</v>
      </c>
      <c r="J1249" t="str">
        <f t="shared" si="98"/>
        <v>AEZVQ4SWFPV6BNME45GWTCQALD3A</v>
      </c>
      <c r="K1249" t="str">
        <f>IF(COUNTIF(Data_cleaning!$A:$A, A1249)&gt;10, "Power User", IF(COUNTIF(Data_cleaning!$A:$A, A1249)&gt;5, "Regular User", IF(COUNTIF(Data_cleaning!$A:$A, A1249)&gt;1, "Casual User", "One-Time User")))</f>
        <v>One-Time User</v>
      </c>
      <c r="L1249">
        <f>YEAR(Table4[[#This Row],[date/timestamp]])</f>
        <v>2025</v>
      </c>
      <c r="M1249">
        <f>MONTH(Table4[[#This Row],[date/timestamp]])</f>
        <v>9</v>
      </c>
      <c r="N1249" t="str">
        <f>TEXT(Table4[[#This Row],[date/timestamp]], "MMMM")</f>
        <v>September</v>
      </c>
      <c r="O1249" t="str">
        <f t="shared" si="99"/>
        <v>Q3</v>
      </c>
    </row>
    <row r="1250" spans="1:15" x14ac:dyDescent="0.35">
      <c r="A1250" t="s">
        <v>4902</v>
      </c>
      <c r="B1250" s="3" t="s">
        <v>6954</v>
      </c>
      <c r="C1250" s="3">
        <v>5</v>
      </c>
      <c r="D1250" s="8">
        <v>45928.114328703705</v>
      </c>
      <c r="E1250" s="4" t="s">
        <v>1928</v>
      </c>
      <c r="F1250" t="s">
        <v>4903</v>
      </c>
      <c r="G1250" t="str">
        <f t="shared" si="95"/>
        <v>Complete</v>
      </c>
      <c r="H1250" t="str">
        <f t="shared" si="96"/>
        <v>Valid</v>
      </c>
      <c r="I1250" t="str">
        <f t="shared" si="97"/>
        <v>High(4-5)</v>
      </c>
      <c r="J1250" t="str">
        <f t="shared" si="98"/>
        <v>AETT44XDYUNRXHT4PPOST6EA4GXA</v>
      </c>
      <c r="K1250" t="str">
        <f>IF(COUNTIF(Data_cleaning!$A:$A, A1250)&gt;10, "Power User", IF(COUNTIF(Data_cleaning!$A:$A, A1250)&gt;5, "Regular User", IF(COUNTIF(Data_cleaning!$A:$A, A1250)&gt;1, "Casual User", "One-Time User")))</f>
        <v>One-Time User</v>
      </c>
      <c r="L1250">
        <f>YEAR(Table4[[#This Row],[date/timestamp]])</f>
        <v>2025</v>
      </c>
      <c r="M1250">
        <f>MONTH(Table4[[#This Row],[date/timestamp]])</f>
        <v>9</v>
      </c>
      <c r="N1250" t="str">
        <f>TEXT(Table4[[#This Row],[date/timestamp]], "MMMM")</f>
        <v>September</v>
      </c>
      <c r="O1250" t="str">
        <f t="shared" si="99"/>
        <v>Q3</v>
      </c>
    </row>
    <row r="1251" spans="1:15" x14ac:dyDescent="0.35">
      <c r="A1251" t="s">
        <v>4906</v>
      </c>
      <c r="B1251" s="5" t="s">
        <v>6955</v>
      </c>
      <c r="C1251" s="5">
        <v>5</v>
      </c>
      <c r="D1251" s="9">
        <v>45928.265324074076</v>
      </c>
      <c r="E1251" s="6" t="s">
        <v>1928</v>
      </c>
      <c r="F1251" t="s">
        <v>4907</v>
      </c>
      <c r="G1251" t="str">
        <f t="shared" si="95"/>
        <v>Complete</v>
      </c>
      <c r="H1251" t="str">
        <f t="shared" si="96"/>
        <v>Valid</v>
      </c>
      <c r="I1251" t="str">
        <f t="shared" si="97"/>
        <v>High(4-5)</v>
      </c>
      <c r="J1251" t="str">
        <f t="shared" si="98"/>
        <v>AFFZ7UBOEZHBJEVIYNWXI7OMAVZQ</v>
      </c>
      <c r="K1251" t="str">
        <f>IF(COUNTIF(Data_cleaning!$A:$A, A1251)&gt;10, "Power User", IF(COUNTIF(Data_cleaning!$A:$A, A1251)&gt;5, "Regular User", IF(COUNTIF(Data_cleaning!$A:$A, A1251)&gt;1, "Casual User", "One-Time User")))</f>
        <v>One-Time User</v>
      </c>
      <c r="L1251">
        <f>YEAR(Table4[[#This Row],[date/timestamp]])</f>
        <v>2025</v>
      </c>
      <c r="M1251">
        <f>MONTH(Table4[[#This Row],[date/timestamp]])</f>
        <v>9</v>
      </c>
      <c r="N1251" t="str">
        <f>TEXT(Table4[[#This Row],[date/timestamp]], "MMMM")</f>
        <v>September</v>
      </c>
      <c r="O1251" t="str">
        <f t="shared" si="99"/>
        <v>Q3</v>
      </c>
    </row>
    <row r="1252" spans="1:15" x14ac:dyDescent="0.35">
      <c r="A1252" t="s">
        <v>4910</v>
      </c>
      <c r="B1252" s="3" t="s">
        <v>6956</v>
      </c>
      <c r="C1252" s="3">
        <v>5</v>
      </c>
      <c r="D1252" s="8">
        <v>45928.437164351853</v>
      </c>
      <c r="E1252" s="4" t="s">
        <v>1928</v>
      </c>
      <c r="F1252" t="s">
        <v>4911</v>
      </c>
      <c r="G1252" t="str">
        <f t="shared" si="95"/>
        <v>Complete</v>
      </c>
      <c r="H1252" t="str">
        <f t="shared" si="96"/>
        <v>Valid</v>
      </c>
      <c r="I1252" t="str">
        <f t="shared" si="97"/>
        <v>High(4-5)</v>
      </c>
      <c r="J1252" t="str">
        <f t="shared" si="98"/>
        <v>AHNH2POBGMIHJUA6LGRJGL36UPEA</v>
      </c>
      <c r="K1252" t="str">
        <f>IF(COUNTIF(Data_cleaning!$A:$A, A1252)&gt;10, "Power User", IF(COUNTIF(Data_cleaning!$A:$A, A1252)&gt;5, "Regular User", IF(COUNTIF(Data_cleaning!$A:$A, A1252)&gt;1, "Casual User", "One-Time User")))</f>
        <v>One-Time User</v>
      </c>
      <c r="L1252">
        <f>YEAR(Table4[[#This Row],[date/timestamp]])</f>
        <v>2025</v>
      </c>
      <c r="M1252">
        <f>MONTH(Table4[[#This Row],[date/timestamp]])</f>
        <v>9</v>
      </c>
      <c r="N1252" t="str">
        <f>TEXT(Table4[[#This Row],[date/timestamp]], "MMMM")</f>
        <v>September</v>
      </c>
      <c r="O1252" t="str">
        <f t="shared" si="99"/>
        <v>Q3</v>
      </c>
    </row>
    <row r="1253" spans="1:15" x14ac:dyDescent="0.35">
      <c r="A1253" t="s">
        <v>4914</v>
      </c>
      <c r="B1253" s="5" t="s">
        <v>6957</v>
      </c>
      <c r="C1253" s="5">
        <v>5</v>
      </c>
      <c r="D1253" s="9">
        <v>45928.529305555552</v>
      </c>
      <c r="E1253" s="6" t="s">
        <v>1928</v>
      </c>
      <c r="F1253" t="s">
        <v>1154</v>
      </c>
      <c r="G1253" t="str">
        <f t="shared" si="95"/>
        <v>Complete</v>
      </c>
      <c r="H1253" t="str">
        <f t="shared" si="96"/>
        <v>Valid</v>
      </c>
      <c r="I1253" t="str">
        <f t="shared" si="97"/>
        <v>High(4-5)</v>
      </c>
      <c r="J1253" t="str">
        <f t="shared" si="98"/>
        <v>AF4HKNAQPRCEGJASTMEKNZVEVEYQ</v>
      </c>
      <c r="K1253" t="str">
        <f>IF(COUNTIF(Data_cleaning!$A:$A, A1253)&gt;10, "Power User", IF(COUNTIF(Data_cleaning!$A:$A, A1253)&gt;5, "Regular User", IF(COUNTIF(Data_cleaning!$A:$A, A1253)&gt;1, "Casual User", "One-Time User")))</f>
        <v>One-Time User</v>
      </c>
      <c r="L1253">
        <f>YEAR(Table4[[#This Row],[date/timestamp]])</f>
        <v>2025</v>
      </c>
      <c r="M1253">
        <f>MONTH(Table4[[#This Row],[date/timestamp]])</f>
        <v>9</v>
      </c>
      <c r="N1253" t="str">
        <f>TEXT(Table4[[#This Row],[date/timestamp]], "MMMM")</f>
        <v>September</v>
      </c>
      <c r="O1253" t="str">
        <f t="shared" si="99"/>
        <v>Q3</v>
      </c>
    </row>
    <row r="1254" spans="1:15" x14ac:dyDescent="0.35">
      <c r="A1254" t="s">
        <v>4917</v>
      </c>
      <c r="B1254" s="3" t="s">
        <v>6958</v>
      </c>
      <c r="C1254" s="3">
        <v>5</v>
      </c>
      <c r="D1254" s="8">
        <v>45928.76290509259</v>
      </c>
      <c r="E1254" s="4" t="s">
        <v>1928</v>
      </c>
      <c r="F1254" t="s">
        <v>4918</v>
      </c>
      <c r="G1254" t="str">
        <f t="shared" si="95"/>
        <v>Complete</v>
      </c>
      <c r="H1254" t="str">
        <f t="shared" si="96"/>
        <v>Valid</v>
      </c>
      <c r="I1254" t="str">
        <f t="shared" si="97"/>
        <v>High(4-5)</v>
      </c>
      <c r="J1254" t="str">
        <f t="shared" si="98"/>
        <v>AHY6VN563B6IZ45FQ726LYTVZ43A</v>
      </c>
      <c r="K1254" t="str">
        <f>IF(COUNTIF(Data_cleaning!$A:$A, A1254)&gt;10, "Power User", IF(COUNTIF(Data_cleaning!$A:$A, A1254)&gt;5, "Regular User", IF(COUNTIF(Data_cleaning!$A:$A, A1254)&gt;1, "Casual User", "One-Time User")))</f>
        <v>One-Time User</v>
      </c>
      <c r="L1254">
        <f>YEAR(Table4[[#This Row],[date/timestamp]])</f>
        <v>2025</v>
      </c>
      <c r="M1254">
        <f>MONTH(Table4[[#This Row],[date/timestamp]])</f>
        <v>9</v>
      </c>
      <c r="N1254" t="str">
        <f>TEXT(Table4[[#This Row],[date/timestamp]], "MMMM")</f>
        <v>September</v>
      </c>
      <c r="O1254" t="str">
        <f t="shared" si="99"/>
        <v>Q3</v>
      </c>
    </row>
    <row r="1255" spans="1:15" x14ac:dyDescent="0.35">
      <c r="A1255" t="s">
        <v>4921</v>
      </c>
      <c r="B1255" s="5" t="s">
        <v>6959</v>
      </c>
      <c r="C1255" s="5">
        <v>5</v>
      </c>
      <c r="D1255" s="9">
        <v>45928.768888888888</v>
      </c>
      <c r="E1255" s="6" t="s">
        <v>1460</v>
      </c>
      <c r="F1255" t="s">
        <v>4922</v>
      </c>
      <c r="G1255" t="str">
        <f t="shared" si="95"/>
        <v>Complete</v>
      </c>
      <c r="H1255" t="str">
        <f t="shared" si="96"/>
        <v>Valid</v>
      </c>
      <c r="I1255" t="str">
        <f t="shared" si="97"/>
        <v>High(4-5)</v>
      </c>
      <c r="J1255" t="str">
        <f t="shared" si="98"/>
        <v>AGBCOBQCQZ47STR2BSW45AOJGIVQ</v>
      </c>
      <c r="K1255" t="str">
        <f>IF(COUNTIF(Data_cleaning!$A:$A, A1255)&gt;10, "Power User", IF(COUNTIF(Data_cleaning!$A:$A, A1255)&gt;5, "Regular User", IF(COUNTIF(Data_cleaning!$A:$A, A1255)&gt;1, "Casual User", "One-Time User")))</f>
        <v>One-Time User</v>
      </c>
      <c r="L1255">
        <f>YEAR(Table4[[#This Row],[date/timestamp]])</f>
        <v>2025</v>
      </c>
      <c r="M1255">
        <f>MONTH(Table4[[#This Row],[date/timestamp]])</f>
        <v>9</v>
      </c>
      <c r="N1255" t="str">
        <f>TEXT(Table4[[#This Row],[date/timestamp]], "MMMM")</f>
        <v>September</v>
      </c>
      <c r="O1255" t="str">
        <f t="shared" si="99"/>
        <v>Q3</v>
      </c>
    </row>
    <row r="1256" spans="1:15" x14ac:dyDescent="0.35">
      <c r="A1256" t="s">
        <v>4925</v>
      </c>
      <c r="B1256" s="3" t="s">
        <v>6960</v>
      </c>
      <c r="C1256" s="3">
        <v>5</v>
      </c>
      <c r="D1256" s="8">
        <v>45928.850046296298</v>
      </c>
      <c r="E1256" s="4" t="s">
        <v>1460</v>
      </c>
      <c r="F1256" t="s">
        <v>4926</v>
      </c>
      <c r="G1256" t="str">
        <f t="shared" si="95"/>
        <v>Complete</v>
      </c>
      <c r="H1256" t="str">
        <f t="shared" si="96"/>
        <v>Valid</v>
      </c>
      <c r="I1256" t="str">
        <f t="shared" si="97"/>
        <v>High(4-5)</v>
      </c>
      <c r="J1256" t="str">
        <f t="shared" si="98"/>
        <v>AHCCY4Y3ALPA6PVUGVZB2EJ3DZDQ</v>
      </c>
      <c r="K1256" t="str">
        <f>IF(COUNTIF(Data_cleaning!$A:$A, A1256)&gt;10, "Power User", IF(COUNTIF(Data_cleaning!$A:$A, A1256)&gt;5, "Regular User", IF(COUNTIF(Data_cleaning!$A:$A, A1256)&gt;1, "Casual User", "One-Time User")))</f>
        <v>One-Time User</v>
      </c>
      <c r="L1256">
        <f>YEAR(Table4[[#This Row],[date/timestamp]])</f>
        <v>2025</v>
      </c>
      <c r="M1256">
        <f>MONTH(Table4[[#This Row],[date/timestamp]])</f>
        <v>9</v>
      </c>
      <c r="N1256" t="str">
        <f>TEXT(Table4[[#This Row],[date/timestamp]], "MMMM")</f>
        <v>September</v>
      </c>
      <c r="O1256" t="str">
        <f t="shared" si="99"/>
        <v>Q3</v>
      </c>
    </row>
    <row r="1257" spans="1:15" x14ac:dyDescent="0.35">
      <c r="A1257" t="s">
        <v>4929</v>
      </c>
      <c r="B1257" s="5" t="s">
        <v>6961</v>
      </c>
      <c r="C1257" s="5">
        <v>5</v>
      </c>
      <c r="D1257" s="9">
        <v>45928.881516203706</v>
      </c>
      <c r="E1257" s="6" t="s">
        <v>1460</v>
      </c>
      <c r="F1257" t="s">
        <v>4930</v>
      </c>
      <c r="G1257" t="str">
        <f t="shared" si="95"/>
        <v>Complete</v>
      </c>
      <c r="H1257" t="str">
        <f t="shared" si="96"/>
        <v>Valid</v>
      </c>
      <c r="I1257" t="str">
        <f t="shared" si="97"/>
        <v>High(4-5)</v>
      </c>
      <c r="J1257" t="str">
        <f t="shared" si="98"/>
        <v>AEJSQ353TYHXFUKTEWVS5OMREAEA</v>
      </c>
      <c r="K1257" t="str">
        <f>IF(COUNTIF(Data_cleaning!$A:$A, A1257)&gt;10, "Power User", IF(COUNTIF(Data_cleaning!$A:$A, A1257)&gt;5, "Regular User", IF(COUNTIF(Data_cleaning!$A:$A, A1257)&gt;1, "Casual User", "One-Time User")))</f>
        <v>One-Time User</v>
      </c>
      <c r="L1257">
        <f>YEAR(Table4[[#This Row],[date/timestamp]])</f>
        <v>2025</v>
      </c>
      <c r="M1257">
        <f>MONTH(Table4[[#This Row],[date/timestamp]])</f>
        <v>9</v>
      </c>
      <c r="N1257" t="str">
        <f>TEXT(Table4[[#This Row],[date/timestamp]], "MMMM")</f>
        <v>September</v>
      </c>
      <c r="O1257" t="str">
        <f t="shared" si="99"/>
        <v>Q3</v>
      </c>
    </row>
    <row r="1258" spans="1:15" x14ac:dyDescent="0.35">
      <c r="A1258" t="s">
        <v>4933</v>
      </c>
      <c r="B1258" s="3" t="s">
        <v>6962</v>
      </c>
      <c r="C1258" s="3">
        <v>4</v>
      </c>
      <c r="D1258" s="8">
        <v>45929.130439814813</v>
      </c>
      <c r="E1258" s="4" t="s">
        <v>1460</v>
      </c>
      <c r="F1258" t="s">
        <v>4934</v>
      </c>
      <c r="G1258" t="str">
        <f t="shared" si="95"/>
        <v>Complete</v>
      </c>
      <c r="H1258" t="str">
        <f t="shared" si="96"/>
        <v>Valid</v>
      </c>
      <c r="I1258" t="str">
        <f t="shared" si="97"/>
        <v>High(4-5)</v>
      </c>
      <c r="J1258" t="str">
        <f t="shared" si="98"/>
        <v>AGOJ6754OXQP4JOF42L57AMDSVTA</v>
      </c>
      <c r="K1258" t="str">
        <f>IF(COUNTIF(Data_cleaning!$A:$A, A1258)&gt;10, "Power User", IF(COUNTIF(Data_cleaning!$A:$A, A1258)&gt;5, "Regular User", IF(COUNTIF(Data_cleaning!$A:$A, A1258)&gt;1, "Casual User", "One-Time User")))</f>
        <v>One-Time User</v>
      </c>
      <c r="L1258">
        <f>YEAR(Table4[[#This Row],[date/timestamp]])</f>
        <v>2025</v>
      </c>
      <c r="M1258">
        <f>MONTH(Table4[[#This Row],[date/timestamp]])</f>
        <v>9</v>
      </c>
      <c r="N1258" t="str">
        <f>TEXT(Table4[[#This Row],[date/timestamp]], "MMMM")</f>
        <v>September</v>
      </c>
      <c r="O1258" t="str">
        <f t="shared" si="99"/>
        <v>Q3</v>
      </c>
    </row>
    <row r="1259" spans="1:15" x14ac:dyDescent="0.35">
      <c r="A1259" t="s">
        <v>4937</v>
      </c>
      <c r="B1259" s="5" t="s">
        <v>6963</v>
      </c>
      <c r="C1259" s="5">
        <v>5</v>
      </c>
      <c r="D1259" s="9">
        <v>45929.173414351855</v>
      </c>
      <c r="E1259" s="6" t="s">
        <v>1460</v>
      </c>
      <c r="F1259" t="s">
        <v>4938</v>
      </c>
      <c r="G1259" t="str">
        <f t="shared" si="95"/>
        <v>Complete</v>
      </c>
      <c r="H1259" t="str">
        <f t="shared" si="96"/>
        <v>Valid</v>
      </c>
      <c r="I1259" t="str">
        <f t="shared" si="97"/>
        <v>High(4-5)</v>
      </c>
      <c r="J1259" t="str">
        <f t="shared" si="98"/>
        <v>AEBTBW3TKVFV7NF3IYK6RN4533LA</v>
      </c>
      <c r="K1259" t="str">
        <f>IF(COUNTIF(Data_cleaning!$A:$A, A1259)&gt;10, "Power User", IF(COUNTIF(Data_cleaning!$A:$A, A1259)&gt;5, "Regular User", IF(COUNTIF(Data_cleaning!$A:$A, A1259)&gt;1, "Casual User", "One-Time User")))</f>
        <v>One-Time User</v>
      </c>
      <c r="L1259">
        <f>YEAR(Table4[[#This Row],[date/timestamp]])</f>
        <v>2025</v>
      </c>
      <c r="M1259">
        <f>MONTH(Table4[[#This Row],[date/timestamp]])</f>
        <v>9</v>
      </c>
      <c r="N1259" t="str">
        <f>TEXT(Table4[[#This Row],[date/timestamp]], "MMMM")</f>
        <v>September</v>
      </c>
      <c r="O1259" t="str">
        <f t="shared" si="99"/>
        <v>Q3</v>
      </c>
    </row>
    <row r="1260" spans="1:15" x14ac:dyDescent="0.35">
      <c r="A1260" t="s">
        <v>4941</v>
      </c>
      <c r="B1260" s="3" t="s">
        <v>6964</v>
      </c>
      <c r="C1260" s="3">
        <v>5</v>
      </c>
      <c r="D1260" s="8">
        <v>45929.573055555556</v>
      </c>
      <c r="E1260" s="4" t="s">
        <v>1460</v>
      </c>
      <c r="F1260" t="s">
        <v>4942</v>
      </c>
      <c r="G1260" t="str">
        <f t="shared" si="95"/>
        <v>Complete</v>
      </c>
      <c r="H1260" t="str">
        <f t="shared" si="96"/>
        <v>Valid</v>
      </c>
      <c r="I1260" t="str">
        <f t="shared" si="97"/>
        <v>High(4-5)</v>
      </c>
      <c r="J1260" t="str">
        <f t="shared" si="98"/>
        <v>AHBQV7TIWH77YAAWW6P6YOQMVWEQ</v>
      </c>
      <c r="K1260" t="str">
        <f>IF(COUNTIF(Data_cleaning!$A:$A, A1260)&gt;10, "Power User", IF(COUNTIF(Data_cleaning!$A:$A, A1260)&gt;5, "Regular User", IF(COUNTIF(Data_cleaning!$A:$A, A1260)&gt;1, "Casual User", "One-Time User")))</f>
        <v>One-Time User</v>
      </c>
      <c r="L1260">
        <f>YEAR(Table4[[#This Row],[date/timestamp]])</f>
        <v>2025</v>
      </c>
      <c r="M1260">
        <f>MONTH(Table4[[#This Row],[date/timestamp]])</f>
        <v>9</v>
      </c>
      <c r="N1260" t="str">
        <f>TEXT(Table4[[#This Row],[date/timestamp]], "MMMM")</f>
        <v>September</v>
      </c>
      <c r="O1260" t="str">
        <f t="shared" si="99"/>
        <v>Q3</v>
      </c>
    </row>
    <row r="1261" spans="1:15" x14ac:dyDescent="0.35">
      <c r="A1261" t="s">
        <v>4945</v>
      </c>
      <c r="B1261" s="5" t="s">
        <v>6965</v>
      </c>
      <c r="C1261" s="5">
        <v>1</v>
      </c>
      <c r="D1261" s="9">
        <v>45929.645243055558</v>
      </c>
      <c r="E1261" s="6" t="s">
        <v>1460</v>
      </c>
      <c r="F1261" t="s">
        <v>4946</v>
      </c>
      <c r="G1261" t="str">
        <f t="shared" si="95"/>
        <v>Complete</v>
      </c>
      <c r="H1261" t="str">
        <f t="shared" si="96"/>
        <v>Valid</v>
      </c>
      <c r="I1261" t="str">
        <f t="shared" si="97"/>
        <v>Low(1-2)</v>
      </c>
      <c r="J1261" t="str">
        <f t="shared" si="98"/>
        <v>AEZGF3LONGPEBHYXR6XTFQOZ2MNA</v>
      </c>
      <c r="K1261" t="str">
        <f>IF(COUNTIF(Data_cleaning!$A:$A, A1261)&gt;10, "Power User", IF(COUNTIF(Data_cleaning!$A:$A, A1261)&gt;5, "Regular User", IF(COUNTIF(Data_cleaning!$A:$A, A1261)&gt;1, "Casual User", "One-Time User")))</f>
        <v>One-Time User</v>
      </c>
      <c r="L1261">
        <f>YEAR(Table4[[#This Row],[date/timestamp]])</f>
        <v>2025</v>
      </c>
      <c r="M1261">
        <f>MONTH(Table4[[#This Row],[date/timestamp]])</f>
        <v>9</v>
      </c>
      <c r="N1261" t="str">
        <f>TEXT(Table4[[#This Row],[date/timestamp]], "MMMM")</f>
        <v>September</v>
      </c>
      <c r="O1261" t="str">
        <f t="shared" si="99"/>
        <v>Q3</v>
      </c>
    </row>
    <row r="1262" spans="1:15" x14ac:dyDescent="0.35">
      <c r="A1262" t="s">
        <v>4949</v>
      </c>
      <c r="B1262" s="3" t="s">
        <v>6966</v>
      </c>
      <c r="C1262" s="3">
        <v>3</v>
      </c>
      <c r="D1262" s="8">
        <v>45929.749606481484</v>
      </c>
      <c r="E1262" s="4" t="s">
        <v>1460</v>
      </c>
      <c r="F1262" t="s">
        <v>4950</v>
      </c>
      <c r="G1262" t="str">
        <f t="shared" si="95"/>
        <v>Complete</v>
      </c>
      <c r="H1262" t="str">
        <f t="shared" si="96"/>
        <v>Valid</v>
      </c>
      <c r="I1262" t="str">
        <f t="shared" si="97"/>
        <v>Medium(3)</v>
      </c>
      <c r="J1262" t="str">
        <f t="shared" si="98"/>
        <v>AHENCKGXV6MZTPMGA2HL4B7I7V2Q</v>
      </c>
      <c r="K1262" t="str">
        <f>IF(COUNTIF(Data_cleaning!$A:$A, A1262)&gt;10, "Power User", IF(COUNTIF(Data_cleaning!$A:$A, A1262)&gt;5, "Regular User", IF(COUNTIF(Data_cleaning!$A:$A, A1262)&gt;1, "Casual User", "One-Time User")))</f>
        <v>One-Time User</v>
      </c>
      <c r="L1262">
        <f>YEAR(Table4[[#This Row],[date/timestamp]])</f>
        <v>2025</v>
      </c>
      <c r="M1262">
        <f>MONTH(Table4[[#This Row],[date/timestamp]])</f>
        <v>9</v>
      </c>
      <c r="N1262" t="str">
        <f>TEXT(Table4[[#This Row],[date/timestamp]], "MMMM")</f>
        <v>September</v>
      </c>
      <c r="O1262" t="str">
        <f t="shared" si="99"/>
        <v>Q3</v>
      </c>
    </row>
    <row r="1263" spans="1:15" x14ac:dyDescent="0.35">
      <c r="A1263" t="s">
        <v>4953</v>
      </c>
      <c r="B1263" s="5" t="s">
        <v>6967</v>
      </c>
      <c r="C1263" s="5">
        <v>4</v>
      </c>
      <c r="D1263" s="9">
        <v>45930.312754629631</v>
      </c>
      <c r="E1263" s="6" t="s">
        <v>1460</v>
      </c>
      <c r="F1263" t="s">
        <v>4954</v>
      </c>
      <c r="G1263" t="str">
        <f t="shared" si="95"/>
        <v>Complete</v>
      </c>
      <c r="H1263" t="str">
        <f t="shared" si="96"/>
        <v>Valid</v>
      </c>
      <c r="I1263" t="str">
        <f t="shared" si="97"/>
        <v>High(4-5)</v>
      </c>
      <c r="J1263" t="str">
        <f t="shared" si="98"/>
        <v>AHFJS5FSDLYQF2EK65X3I2EWSYWA</v>
      </c>
      <c r="K1263" t="str">
        <f>IF(COUNTIF(Data_cleaning!$A:$A, A1263)&gt;10, "Power User", IF(COUNTIF(Data_cleaning!$A:$A, A1263)&gt;5, "Regular User", IF(COUNTIF(Data_cleaning!$A:$A, A1263)&gt;1, "Casual User", "One-Time User")))</f>
        <v>One-Time User</v>
      </c>
      <c r="L1263">
        <f>YEAR(Table4[[#This Row],[date/timestamp]])</f>
        <v>2025</v>
      </c>
      <c r="M1263">
        <f>MONTH(Table4[[#This Row],[date/timestamp]])</f>
        <v>9</v>
      </c>
      <c r="N1263" t="str">
        <f>TEXT(Table4[[#This Row],[date/timestamp]], "MMMM")</f>
        <v>September</v>
      </c>
      <c r="O1263" t="str">
        <f t="shared" si="99"/>
        <v>Q3</v>
      </c>
    </row>
    <row r="1264" spans="1:15" x14ac:dyDescent="0.35">
      <c r="A1264" t="s">
        <v>4957</v>
      </c>
      <c r="B1264" s="3" t="s">
        <v>6968</v>
      </c>
      <c r="C1264" s="3">
        <v>4</v>
      </c>
      <c r="D1264" s="8">
        <v>45930.349432870367</v>
      </c>
      <c r="E1264" s="4" t="s">
        <v>1460</v>
      </c>
      <c r="F1264" t="s">
        <v>4958</v>
      </c>
      <c r="G1264" t="str">
        <f t="shared" si="95"/>
        <v>Complete</v>
      </c>
      <c r="H1264" t="str">
        <f t="shared" si="96"/>
        <v>Valid</v>
      </c>
      <c r="I1264" t="str">
        <f t="shared" si="97"/>
        <v>High(4-5)</v>
      </c>
      <c r="J1264" t="str">
        <f t="shared" si="98"/>
        <v>AH4QJBHVTPDWKQRJS46JHCAQW5SA</v>
      </c>
      <c r="K1264" t="str">
        <f>IF(COUNTIF(Data_cleaning!$A:$A, A1264)&gt;10, "Power User", IF(COUNTIF(Data_cleaning!$A:$A, A1264)&gt;5, "Regular User", IF(COUNTIF(Data_cleaning!$A:$A, A1264)&gt;1, "Casual User", "One-Time User")))</f>
        <v>One-Time User</v>
      </c>
      <c r="L1264">
        <f>YEAR(Table4[[#This Row],[date/timestamp]])</f>
        <v>2025</v>
      </c>
      <c r="M1264">
        <f>MONTH(Table4[[#This Row],[date/timestamp]])</f>
        <v>9</v>
      </c>
      <c r="N1264" t="str">
        <f>TEXT(Table4[[#This Row],[date/timestamp]], "MMMM")</f>
        <v>September</v>
      </c>
      <c r="O1264" t="str">
        <f t="shared" si="99"/>
        <v>Q3</v>
      </c>
    </row>
    <row r="1265" spans="1:15" x14ac:dyDescent="0.35">
      <c r="A1265" t="s">
        <v>4961</v>
      </c>
      <c r="B1265" s="5" t="s">
        <v>6969</v>
      </c>
      <c r="C1265" s="5">
        <v>4</v>
      </c>
      <c r="D1265" s="9">
        <v>45930.367604166669</v>
      </c>
      <c r="E1265" s="6" t="s">
        <v>1460</v>
      </c>
      <c r="F1265" t="s">
        <v>4962</v>
      </c>
      <c r="G1265" t="str">
        <f t="shared" si="95"/>
        <v>Complete</v>
      </c>
      <c r="H1265" t="str">
        <f t="shared" si="96"/>
        <v>Valid</v>
      </c>
      <c r="I1265" t="str">
        <f t="shared" si="97"/>
        <v>High(4-5)</v>
      </c>
      <c r="J1265" t="str">
        <f t="shared" si="98"/>
        <v>AEXDFNERPMCNTFSPUOONA3I6ZWDQ</v>
      </c>
      <c r="K1265" t="str">
        <f>IF(COUNTIF(Data_cleaning!$A:$A, A1265)&gt;10, "Power User", IF(COUNTIF(Data_cleaning!$A:$A, A1265)&gt;5, "Regular User", IF(COUNTIF(Data_cleaning!$A:$A, A1265)&gt;1, "Casual User", "One-Time User")))</f>
        <v>One-Time User</v>
      </c>
      <c r="L1265">
        <f>YEAR(Table4[[#This Row],[date/timestamp]])</f>
        <v>2025</v>
      </c>
      <c r="M1265">
        <f>MONTH(Table4[[#This Row],[date/timestamp]])</f>
        <v>9</v>
      </c>
      <c r="N1265" t="str">
        <f>TEXT(Table4[[#This Row],[date/timestamp]], "MMMM")</f>
        <v>September</v>
      </c>
      <c r="O1265" t="str">
        <f t="shared" si="99"/>
        <v>Q3</v>
      </c>
    </row>
    <row r="1266" spans="1:15" x14ac:dyDescent="0.35">
      <c r="A1266" t="s">
        <v>4965</v>
      </c>
      <c r="B1266" s="3" t="s">
        <v>6970</v>
      </c>
      <c r="C1266" s="3">
        <v>3</v>
      </c>
      <c r="D1266" s="8">
        <v>45930.559965277775</v>
      </c>
      <c r="E1266" s="4" t="s">
        <v>1460</v>
      </c>
      <c r="F1266" t="s">
        <v>4966</v>
      </c>
      <c r="G1266" t="str">
        <f t="shared" si="95"/>
        <v>Complete</v>
      </c>
      <c r="H1266" t="str">
        <f t="shared" si="96"/>
        <v>Valid</v>
      </c>
      <c r="I1266" t="str">
        <f t="shared" si="97"/>
        <v>Medium(3)</v>
      </c>
      <c r="J1266" t="str">
        <f t="shared" si="98"/>
        <v>AECJF3AUV5LOIY26BNQPCJJLWGFQ</v>
      </c>
      <c r="K1266" t="str">
        <f>IF(COUNTIF(Data_cleaning!$A:$A, A1266)&gt;10, "Power User", IF(COUNTIF(Data_cleaning!$A:$A, A1266)&gt;5, "Regular User", IF(COUNTIF(Data_cleaning!$A:$A, A1266)&gt;1, "Casual User", "One-Time User")))</f>
        <v>One-Time User</v>
      </c>
      <c r="L1266">
        <f>YEAR(Table4[[#This Row],[date/timestamp]])</f>
        <v>2025</v>
      </c>
      <c r="M1266">
        <f>MONTH(Table4[[#This Row],[date/timestamp]])</f>
        <v>9</v>
      </c>
      <c r="N1266" t="str">
        <f>TEXT(Table4[[#This Row],[date/timestamp]], "MMMM")</f>
        <v>September</v>
      </c>
      <c r="O1266" t="str">
        <f t="shared" si="99"/>
        <v>Q3</v>
      </c>
    </row>
    <row r="1267" spans="1:15" x14ac:dyDescent="0.35">
      <c r="A1267" t="s">
        <v>4969</v>
      </c>
      <c r="B1267" s="5" t="s">
        <v>6971</v>
      </c>
      <c r="C1267" s="5">
        <v>4</v>
      </c>
      <c r="D1267" s="9">
        <v>45930.961782407408</v>
      </c>
      <c r="E1267" s="6" t="s">
        <v>1460</v>
      </c>
      <c r="F1267" t="s">
        <v>4970</v>
      </c>
      <c r="G1267" t="str">
        <f t="shared" si="95"/>
        <v>Complete</v>
      </c>
      <c r="H1267" t="str">
        <f t="shared" si="96"/>
        <v>Valid</v>
      </c>
      <c r="I1267" t="str">
        <f t="shared" si="97"/>
        <v>High(4-5)</v>
      </c>
      <c r="J1267" t="str">
        <f t="shared" si="98"/>
        <v>AEDPWCCNLBCUWHT6NO3IRCLX26BQ</v>
      </c>
      <c r="K1267" t="str">
        <f>IF(COUNTIF(Data_cleaning!$A:$A, A1267)&gt;10, "Power User", IF(COUNTIF(Data_cleaning!$A:$A, A1267)&gt;5, "Regular User", IF(COUNTIF(Data_cleaning!$A:$A, A1267)&gt;1, "Casual User", "One-Time User")))</f>
        <v>One-Time User</v>
      </c>
      <c r="L1267">
        <f>YEAR(Table4[[#This Row],[date/timestamp]])</f>
        <v>2025</v>
      </c>
      <c r="M1267">
        <f>MONTH(Table4[[#This Row],[date/timestamp]])</f>
        <v>9</v>
      </c>
      <c r="N1267" t="str">
        <f>TEXT(Table4[[#This Row],[date/timestamp]], "MMMM")</f>
        <v>September</v>
      </c>
      <c r="O1267" t="str">
        <f t="shared" si="99"/>
        <v>Q3</v>
      </c>
    </row>
    <row r="1268" spans="1:15" x14ac:dyDescent="0.35">
      <c r="A1268" t="s">
        <v>4973</v>
      </c>
      <c r="B1268" s="3" t="s">
        <v>6972</v>
      </c>
      <c r="C1268" s="3">
        <v>3</v>
      </c>
      <c r="D1268" s="8">
        <v>45931.013287037036</v>
      </c>
      <c r="E1268" s="4" t="s">
        <v>1460</v>
      </c>
      <c r="F1268" t="s">
        <v>4974</v>
      </c>
      <c r="G1268" t="str">
        <f t="shared" si="95"/>
        <v>Complete</v>
      </c>
      <c r="H1268" t="str">
        <f t="shared" si="96"/>
        <v>Valid</v>
      </c>
      <c r="I1268" t="str">
        <f t="shared" si="97"/>
        <v>Medium(3)</v>
      </c>
      <c r="J1268" t="str">
        <f t="shared" si="98"/>
        <v>AGO5VNEVMRF4K52O6QTL766FGMVQ</v>
      </c>
      <c r="K1268" t="str">
        <f>IF(COUNTIF(Data_cleaning!$A:$A, A1268)&gt;10, "Power User", IF(COUNTIF(Data_cleaning!$A:$A, A1268)&gt;5, "Regular User", IF(COUNTIF(Data_cleaning!$A:$A, A1268)&gt;1, "Casual User", "One-Time User")))</f>
        <v>One-Time User</v>
      </c>
      <c r="L1268">
        <f>YEAR(Table4[[#This Row],[date/timestamp]])</f>
        <v>2025</v>
      </c>
      <c r="M1268">
        <f>MONTH(Table4[[#This Row],[date/timestamp]])</f>
        <v>10</v>
      </c>
      <c r="N1268" t="str">
        <f>TEXT(Table4[[#This Row],[date/timestamp]], "MMMM")</f>
        <v>October</v>
      </c>
      <c r="O1268" t="str">
        <f t="shared" si="99"/>
        <v>Q4</v>
      </c>
    </row>
    <row r="1269" spans="1:15" x14ac:dyDescent="0.35">
      <c r="A1269" t="s">
        <v>4977</v>
      </c>
      <c r="B1269" s="5" t="s">
        <v>6973</v>
      </c>
      <c r="C1269" s="5">
        <v>4</v>
      </c>
      <c r="D1269" s="9">
        <v>45931.227800925924</v>
      </c>
      <c r="E1269" s="6" t="s">
        <v>1460</v>
      </c>
      <c r="F1269" t="s">
        <v>4978</v>
      </c>
      <c r="G1269" t="str">
        <f t="shared" si="95"/>
        <v>Complete</v>
      </c>
      <c r="H1269" t="str">
        <f t="shared" si="96"/>
        <v>Valid</v>
      </c>
      <c r="I1269" t="str">
        <f t="shared" si="97"/>
        <v>High(4-5)</v>
      </c>
      <c r="J1269" t="str">
        <f t="shared" si="98"/>
        <v>AGM4QSDDGM4HJOBJZBKNY2WXC5OA</v>
      </c>
      <c r="K1269" t="str">
        <f>IF(COUNTIF(Data_cleaning!$A:$A, A1269)&gt;10, "Power User", IF(COUNTIF(Data_cleaning!$A:$A, A1269)&gt;5, "Regular User", IF(COUNTIF(Data_cleaning!$A:$A, A1269)&gt;1, "Casual User", "One-Time User")))</f>
        <v>One-Time User</v>
      </c>
      <c r="L1269">
        <f>YEAR(Table4[[#This Row],[date/timestamp]])</f>
        <v>2025</v>
      </c>
      <c r="M1269">
        <f>MONTH(Table4[[#This Row],[date/timestamp]])</f>
        <v>10</v>
      </c>
      <c r="N1269" t="str">
        <f>TEXT(Table4[[#This Row],[date/timestamp]], "MMMM")</f>
        <v>October</v>
      </c>
      <c r="O1269" t="str">
        <f t="shared" si="99"/>
        <v>Q4</v>
      </c>
    </row>
    <row r="1270" spans="1:15" x14ac:dyDescent="0.35">
      <c r="A1270" t="s">
        <v>4981</v>
      </c>
      <c r="B1270" s="3" t="s">
        <v>6974</v>
      </c>
      <c r="C1270" s="3">
        <v>4</v>
      </c>
      <c r="D1270" s="8">
        <v>45931.364074074074</v>
      </c>
      <c r="E1270" s="4" t="s">
        <v>1460</v>
      </c>
      <c r="F1270" t="s">
        <v>4982</v>
      </c>
      <c r="G1270" t="str">
        <f t="shared" si="95"/>
        <v>Complete</v>
      </c>
      <c r="H1270" t="str">
        <f t="shared" si="96"/>
        <v>Valid</v>
      </c>
      <c r="I1270" t="str">
        <f t="shared" si="97"/>
        <v>High(4-5)</v>
      </c>
      <c r="J1270" t="str">
        <f t="shared" si="98"/>
        <v>AENXPBDB4ACD3QKCXXYTKS7UG63A</v>
      </c>
      <c r="K1270" t="str">
        <f>IF(COUNTIF(Data_cleaning!$A:$A, A1270)&gt;10, "Power User", IF(COUNTIF(Data_cleaning!$A:$A, A1270)&gt;5, "Regular User", IF(COUNTIF(Data_cleaning!$A:$A, A1270)&gt;1, "Casual User", "One-Time User")))</f>
        <v>One-Time User</v>
      </c>
      <c r="L1270">
        <f>YEAR(Table4[[#This Row],[date/timestamp]])</f>
        <v>2025</v>
      </c>
      <c r="M1270">
        <f>MONTH(Table4[[#This Row],[date/timestamp]])</f>
        <v>10</v>
      </c>
      <c r="N1270" t="str">
        <f>TEXT(Table4[[#This Row],[date/timestamp]], "MMMM")</f>
        <v>October</v>
      </c>
      <c r="O1270" t="str">
        <f t="shared" si="99"/>
        <v>Q4</v>
      </c>
    </row>
    <row r="1271" spans="1:15" x14ac:dyDescent="0.35">
      <c r="A1271" t="s">
        <v>4985</v>
      </c>
      <c r="B1271" s="5" t="s">
        <v>6975</v>
      </c>
      <c r="C1271" s="5">
        <v>5</v>
      </c>
      <c r="D1271" s="9">
        <v>45931.628553240742</v>
      </c>
      <c r="E1271" s="6" t="s">
        <v>1460</v>
      </c>
      <c r="F1271" t="s">
        <v>4986</v>
      </c>
      <c r="G1271" t="str">
        <f t="shared" si="95"/>
        <v>Complete</v>
      </c>
      <c r="H1271" t="str">
        <f t="shared" si="96"/>
        <v>Valid</v>
      </c>
      <c r="I1271" t="str">
        <f t="shared" si="97"/>
        <v>High(4-5)</v>
      </c>
      <c r="J1271" t="str">
        <f t="shared" si="98"/>
        <v>AHQZDFLROKIF5FDXYGWXS7DUOVCA</v>
      </c>
      <c r="K1271" t="str">
        <f>IF(COUNTIF(Data_cleaning!$A:$A, A1271)&gt;10, "Power User", IF(COUNTIF(Data_cleaning!$A:$A, A1271)&gt;5, "Regular User", IF(COUNTIF(Data_cleaning!$A:$A, A1271)&gt;1, "Casual User", "One-Time User")))</f>
        <v>One-Time User</v>
      </c>
      <c r="L1271">
        <f>YEAR(Table4[[#This Row],[date/timestamp]])</f>
        <v>2025</v>
      </c>
      <c r="M1271">
        <f>MONTH(Table4[[#This Row],[date/timestamp]])</f>
        <v>10</v>
      </c>
      <c r="N1271" t="str">
        <f>TEXT(Table4[[#This Row],[date/timestamp]], "MMMM")</f>
        <v>October</v>
      </c>
      <c r="O1271" t="str">
        <f t="shared" si="99"/>
        <v>Q4</v>
      </c>
    </row>
    <row r="1272" spans="1:15" x14ac:dyDescent="0.35">
      <c r="A1272" t="s">
        <v>4989</v>
      </c>
      <c r="B1272" s="3" t="s">
        <v>6976</v>
      </c>
      <c r="C1272" s="3">
        <v>5</v>
      </c>
      <c r="D1272" s="8">
        <v>45931.883333333331</v>
      </c>
      <c r="E1272" s="4" t="s">
        <v>1460</v>
      </c>
      <c r="F1272" t="s">
        <v>4990</v>
      </c>
      <c r="G1272" t="str">
        <f t="shared" si="95"/>
        <v>Complete</v>
      </c>
      <c r="H1272" t="str">
        <f t="shared" si="96"/>
        <v>Valid</v>
      </c>
      <c r="I1272" t="str">
        <f t="shared" si="97"/>
        <v>High(4-5)</v>
      </c>
      <c r="J1272" t="str">
        <f t="shared" si="98"/>
        <v>AGCWNLAZG6VXXNRKFT7UBUAQZEEQ</v>
      </c>
      <c r="K1272" t="str">
        <f>IF(COUNTIF(Data_cleaning!$A:$A, A1272)&gt;10, "Power User", IF(COUNTIF(Data_cleaning!$A:$A, A1272)&gt;5, "Regular User", IF(COUNTIF(Data_cleaning!$A:$A, A1272)&gt;1, "Casual User", "One-Time User")))</f>
        <v>One-Time User</v>
      </c>
      <c r="L1272">
        <f>YEAR(Table4[[#This Row],[date/timestamp]])</f>
        <v>2025</v>
      </c>
      <c r="M1272">
        <f>MONTH(Table4[[#This Row],[date/timestamp]])</f>
        <v>10</v>
      </c>
      <c r="N1272" t="str">
        <f>TEXT(Table4[[#This Row],[date/timestamp]], "MMMM")</f>
        <v>October</v>
      </c>
      <c r="O1272" t="str">
        <f t="shared" si="99"/>
        <v>Q4</v>
      </c>
    </row>
    <row r="1273" spans="1:15" x14ac:dyDescent="0.35">
      <c r="A1273" t="s">
        <v>4993</v>
      </c>
      <c r="B1273" s="5" t="s">
        <v>6977</v>
      </c>
      <c r="C1273" s="5">
        <v>5</v>
      </c>
      <c r="D1273" s="9">
        <v>45931.954699074071</v>
      </c>
      <c r="E1273" s="6" t="s">
        <v>1460</v>
      </c>
      <c r="F1273" t="s">
        <v>4994</v>
      </c>
      <c r="G1273" t="str">
        <f t="shared" si="95"/>
        <v>Complete</v>
      </c>
      <c r="H1273" t="str">
        <f t="shared" si="96"/>
        <v>Valid</v>
      </c>
      <c r="I1273" t="str">
        <f t="shared" si="97"/>
        <v>High(4-5)</v>
      </c>
      <c r="J1273" t="str">
        <f t="shared" si="98"/>
        <v>AHNZROT4RMKPHPNFFYCBDIKNSYTQ</v>
      </c>
      <c r="K1273" t="str">
        <f>IF(COUNTIF(Data_cleaning!$A:$A, A1273)&gt;10, "Power User", IF(COUNTIF(Data_cleaning!$A:$A, A1273)&gt;5, "Regular User", IF(COUNTIF(Data_cleaning!$A:$A, A1273)&gt;1, "Casual User", "One-Time User")))</f>
        <v>One-Time User</v>
      </c>
      <c r="L1273">
        <f>YEAR(Table4[[#This Row],[date/timestamp]])</f>
        <v>2025</v>
      </c>
      <c r="M1273">
        <f>MONTH(Table4[[#This Row],[date/timestamp]])</f>
        <v>10</v>
      </c>
      <c r="N1273" t="str">
        <f>TEXT(Table4[[#This Row],[date/timestamp]], "MMMM")</f>
        <v>October</v>
      </c>
      <c r="O1273" t="str">
        <f t="shared" si="99"/>
        <v>Q4</v>
      </c>
    </row>
    <row r="1274" spans="1:15" x14ac:dyDescent="0.35">
      <c r="A1274" t="s">
        <v>4997</v>
      </c>
      <c r="B1274" s="3" t="s">
        <v>6978</v>
      </c>
      <c r="C1274" s="3">
        <v>5</v>
      </c>
      <c r="D1274" s="8">
        <v>45932.054050925923</v>
      </c>
      <c r="E1274" s="4" t="s">
        <v>1460</v>
      </c>
      <c r="F1274" t="s">
        <v>4998</v>
      </c>
      <c r="G1274" t="str">
        <f t="shared" si="95"/>
        <v>Complete</v>
      </c>
      <c r="H1274" t="str">
        <f t="shared" si="96"/>
        <v>Valid</v>
      </c>
      <c r="I1274" t="str">
        <f t="shared" si="97"/>
        <v>High(4-5)</v>
      </c>
      <c r="J1274" t="str">
        <f t="shared" si="98"/>
        <v>AHXY6RISTMYTSGHIC4ET5EOQEIKA</v>
      </c>
      <c r="K1274" t="str">
        <f>IF(COUNTIF(Data_cleaning!$A:$A, A1274)&gt;10, "Power User", IF(COUNTIF(Data_cleaning!$A:$A, A1274)&gt;5, "Regular User", IF(COUNTIF(Data_cleaning!$A:$A, A1274)&gt;1, "Casual User", "One-Time User")))</f>
        <v>One-Time User</v>
      </c>
      <c r="L1274">
        <f>YEAR(Table4[[#This Row],[date/timestamp]])</f>
        <v>2025</v>
      </c>
      <c r="M1274">
        <f>MONTH(Table4[[#This Row],[date/timestamp]])</f>
        <v>10</v>
      </c>
      <c r="N1274" t="str">
        <f>TEXT(Table4[[#This Row],[date/timestamp]], "MMMM")</f>
        <v>October</v>
      </c>
      <c r="O1274" t="str">
        <f t="shared" si="99"/>
        <v>Q4</v>
      </c>
    </row>
    <row r="1275" spans="1:15" x14ac:dyDescent="0.35">
      <c r="A1275" t="s">
        <v>5001</v>
      </c>
      <c r="B1275" s="5" t="s">
        <v>6979</v>
      </c>
      <c r="C1275" s="5">
        <v>5</v>
      </c>
      <c r="D1275" s="9">
        <v>45932.345983796295</v>
      </c>
      <c r="E1275" s="6" t="s">
        <v>1460</v>
      </c>
      <c r="F1275" t="s">
        <v>5002</v>
      </c>
      <c r="G1275" t="str">
        <f t="shared" si="95"/>
        <v>Complete</v>
      </c>
      <c r="H1275" t="str">
        <f t="shared" si="96"/>
        <v>Valid</v>
      </c>
      <c r="I1275" t="str">
        <f t="shared" si="97"/>
        <v>High(4-5)</v>
      </c>
      <c r="J1275" t="str">
        <f t="shared" si="98"/>
        <v>AE3WOVNWSDGEAGRTJKM7A2E5GRXQ</v>
      </c>
      <c r="K1275" t="str">
        <f>IF(COUNTIF(Data_cleaning!$A:$A, A1275)&gt;10, "Power User", IF(COUNTIF(Data_cleaning!$A:$A, A1275)&gt;5, "Regular User", IF(COUNTIF(Data_cleaning!$A:$A, A1275)&gt;1, "Casual User", "One-Time User")))</f>
        <v>One-Time User</v>
      </c>
      <c r="L1275">
        <f>YEAR(Table4[[#This Row],[date/timestamp]])</f>
        <v>2025</v>
      </c>
      <c r="M1275">
        <f>MONTH(Table4[[#This Row],[date/timestamp]])</f>
        <v>10</v>
      </c>
      <c r="N1275" t="str">
        <f>TEXT(Table4[[#This Row],[date/timestamp]], "MMMM")</f>
        <v>October</v>
      </c>
      <c r="O1275" t="str">
        <f t="shared" si="99"/>
        <v>Q4</v>
      </c>
    </row>
    <row r="1276" spans="1:15" x14ac:dyDescent="0.35">
      <c r="A1276" t="s">
        <v>5005</v>
      </c>
      <c r="B1276" s="3" t="s">
        <v>6980</v>
      </c>
      <c r="C1276" s="3">
        <v>5</v>
      </c>
      <c r="D1276" s="8">
        <v>45932.554409722223</v>
      </c>
      <c r="E1276" s="4" t="s">
        <v>1460</v>
      </c>
      <c r="F1276" t="s">
        <v>5006</v>
      </c>
      <c r="G1276" t="str">
        <f t="shared" si="95"/>
        <v>Complete</v>
      </c>
      <c r="H1276" t="str">
        <f t="shared" si="96"/>
        <v>Valid</v>
      </c>
      <c r="I1276" t="str">
        <f t="shared" si="97"/>
        <v>High(4-5)</v>
      </c>
      <c r="J1276" t="str">
        <f t="shared" si="98"/>
        <v>AGIVIXXTGZ7SCPH4MBEYV6KLT23A</v>
      </c>
      <c r="K1276" t="str">
        <f>IF(COUNTIF(Data_cleaning!$A:$A, A1276)&gt;10, "Power User", IF(COUNTIF(Data_cleaning!$A:$A, A1276)&gt;5, "Regular User", IF(COUNTIF(Data_cleaning!$A:$A, A1276)&gt;1, "Casual User", "One-Time User")))</f>
        <v>One-Time User</v>
      </c>
      <c r="L1276">
        <f>YEAR(Table4[[#This Row],[date/timestamp]])</f>
        <v>2025</v>
      </c>
      <c r="M1276">
        <f>MONTH(Table4[[#This Row],[date/timestamp]])</f>
        <v>10</v>
      </c>
      <c r="N1276" t="str">
        <f>TEXT(Table4[[#This Row],[date/timestamp]], "MMMM")</f>
        <v>October</v>
      </c>
      <c r="O1276" t="str">
        <f t="shared" si="99"/>
        <v>Q4</v>
      </c>
    </row>
    <row r="1277" spans="1:15" x14ac:dyDescent="0.35">
      <c r="A1277" t="s">
        <v>5009</v>
      </c>
      <c r="B1277" s="5" t="s">
        <v>6981</v>
      </c>
      <c r="C1277" s="5">
        <v>3</v>
      </c>
      <c r="D1277" s="9">
        <v>45932.691423611112</v>
      </c>
      <c r="E1277" s="6" t="s">
        <v>1460</v>
      </c>
      <c r="F1277" t="s">
        <v>1768</v>
      </c>
      <c r="G1277" t="str">
        <f t="shared" si="95"/>
        <v>Complete</v>
      </c>
      <c r="H1277" t="str">
        <f t="shared" si="96"/>
        <v>Valid</v>
      </c>
      <c r="I1277" t="str">
        <f t="shared" si="97"/>
        <v>Medium(3)</v>
      </c>
      <c r="J1277" t="str">
        <f t="shared" si="98"/>
        <v>AFCN3VNJOQVRNQ3NE4RTPDHOQHLQ</v>
      </c>
      <c r="K1277" t="str">
        <f>IF(COUNTIF(Data_cleaning!$A:$A, A1277)&gt;10, "Power User", IF(COUNTIF(Data_cleaning!$A:$A, A1277)&gt;5, "Regular User", IF(COUNTIF(Data_cleaning!$A:$A, A1277)&gt;1, "Casual User", "One-Time User")))</f>
        <v>One-Time User</v>
      </c>
      <c r="L1277">
        <f>YEAR(Table4[[#This Row],[date/timestamp]])</f>
        <v>2025</v>
      </c>
      <c r="M1277">
        <f>MONTH(Table4[[#This Row],[date/timestamp]])</f>
        <v>10</v>
      </c>
      <c r="N1277" t="str">
        <f>TEXT(Table4[[#This Row],[date/timestamp]], "MMMM")</f>
        <v>October</v>
      </c>
      <c r="O1277" t="str">
        <f t="shared" si="99"/>
        <v>Q4</v>
      </c>
    </row>
    <row r="1278" spans="1:15" x14ac:dyDescent="0.35">
      <c r="A1278" t="s">
        <v>5012</v>
      </c>
      <c r="B1278" s="3" t="s">
        <v>6982</v>
      </c>
      <c r="C1278" s="3">
        <v>4</v>
      </c>
      <c r="D1278" s="8">
        <v>45932.898148148146</v>
      </c>
      <c r="E1278" s="4" t="s">
        <v>1460</v>
      </c>
      <c r="F1278" t="s">
        <v>5013</v>
      </c>
      <c r="G1278" t="str">
        <f t="shared" si="95"/>
        <v>Complete</v>
      </c>
      <c r="H1278" t="str">
        <f t="shared" si="96"/>
        <v>Valid</v>
      </c>
      <c r="I1278" t="str">
        <f t="shared" si="97"/>
        <v>High(4-5)</v>
      </c>
      <c r="J1278" t="str">
        <f t="shared" si="98"/>
        <v>AEITM4DPD6RCTE6ZHKU47PISAFTA</v>
      </c>
      <c r="K1278" t="str">
        <f>IF(COUNTIF(Data_cleaning!$A:$A, A1278)&gt;10, "Power User", IF(COUNTIF(Data_cleaning!$A:$A, A1278)&gt;5, "Regular User", IF(COUNTIF(Data_cleaning!$A:$A, A1278)&gt;1, "Casual User", "One-Time User")))</f>
        <v>One-Time User</v>
      </c>
      <c r="L1278">
        <f>YEAR(Table4[[#This Row],[date/timestamp]])</f>
        <v>2025</v>
      </c>
      <c r="M1278">
        <f>MONTH(Table4[[#This Row],[date/timestamp]])</f>
        <v>10</v>
      </c>
      <c r="N1278" t="str">
        <f>TEXT(Table4[[#This Row],[date/timestamp]], "MMMM")</f>
        <v>October</v>
      </c>
      <c r="O1278" t="str">
        <f t="shared" si="99"/>
        <v>Q4</v>
      </c>
    </row>
    <row r="1279" spans="1:15" x14ac:dyDescent="0.35">
      <c r="A1279" t="s">
        <v>5016</v>
      </c>
      <c r="B1279" s="5" t="s">
        <v>6983</v>
      </c>
      <c r="C1279" s="5">
        <v>5</v>
      </c>
      <c r="D1279" s="9">
        <v>45932.967106481483</v>
      </c>
      <c r="E1279" s="6" t="s">
        <v>1460</v>
      </c>
      <c r="F1279" t="s">
        <v>5017</v>
      </c>
      <c r="G1279" t="str">
        <f t="shared" si="95"/>
        <v>Complete</v>
      </c>
      <c r="H1279" t="str">
        <f t="shared" si="96"/>
        <v>Valid</v>
      </c>
      <c r="I1279" t="str">
        <f t="shared" si="97"/>
        <v>High(4-5)</v>
      </c>
      <c r="J1279" t="str">
        <f t="shared" si="98"/>
        <v>AGJ6BWLJOJT3TUUFGTGXS5VE7LEA</v>
      </c>
      <c r="K1279" t="str">
        <f>IF(COUNTIF(Data_cleaning!$A:$A, A1279)&gt;10, "Power User", IF(COUNTIF(Data_cleaning!$A:$A, A1279)&gt;5, "Regular User", IF(COUNTIF(Data_cleaning!$A:$A, A1279)&gt;1, "Casual User", "One-Time User")))</f>
        <v>One-Time User</v>
      </c>
      <c r="L1279">
        <f>YEAR(Table4[[#This Row],[date/timestamp]])</f>
        <v>2025</v>
      </c>
      <c r="M1279">
        <f>MONTH(Table4[[#This Row],[date/timestamp]])</f>
        <v>10</v>
      </c>
      <c r="N1279" t="str">
        <f>TEXT(Table4[[#This Row],[date/timestamp]], "MMMM")</f>
        <v>October</v>
      </c>
      <c r="O1279" t="str">
        <f t="shared" si="99"/>
        <v>Q4</v>
      </c>
    </row>
    <row r="1280" spans="1:15" x14ac:dyDescent="0.35">
      <c r="A1280" t="s">
        <v>5020</v>
      </c>
      <c r="B1280" s="3" t="s">
        <v>6984</v>
      </c>
      <c r="C1280" s="3">
        <v>3</v>
      </c>
      <c r="D1280" s="8">
        <v>45933.26489583333</v>
      </c>
      <c r="E1280" s="4" t="s">
        <v>1460</v>
      </c>
      <c r="F1280" t="s">
        <v>5021</v>
      </c>
      <c r="G1280" t="str">
        <f t="shared" si="95"/>
        <v>Complete</v>
      </c>
      <c r="H1280" t="str">
        <f t="shared" si="96"/>
        <v>Valid</v>
      </c>
      <c r="I1280" t="str">
        <f t="shared" si="97"/>
        <v>Medium(3)</v>
      </c>
      <c r="J1280" t="str">
        <f t="shared" si="98"/>
        <v>AEIT4RARMKN33IQVP7HXCQNYDHTA</v>
      </c>
      <c r="K1280" t="str">
        <f>IF(COUNTIF(Data_cleaning!$A:$A, A1280)&gt;10, "Power User", IF(COUNTIF(Data_cleaning!$A:$A, A1280)&gt;5, "Regular User", IF(COUNTIF(Data_cleaning!$A:$A, A1280)&gt;1, "Casual User", "One-Time User")))</f>
        <v>One-Time User</v>
      </c>
      <c r="L1280">
        <f>YEAR(Table4[[#This Row],[date/timestamp]])</f>
        <v>2025</v>
      </c>
      <c r="M1280">
        <f>MONTH(Table4[[#This Row],[date/timestamp]])</f>
        <v>10</v>
      </c>
      <c r="N1280" t="str">
        <f>TEXT(Table4[[#This Row],[date/timestamp]], "MMMM")</f>
        <v>October</v>
      </c>
      <c r="O1280" t="str">
        <f t="shared" si="99"/>
        <v>Q4</v>
      </c>
    </row>
    <row r="1281" spans="1:15" x14ac:dyDescent="0.35">
      <c r="A1281" t="s">
        <v>5024</v>
      </c>
      <c r="B1281" s="5" t="s">
        <v>6985</v>
      </c>
      <c r="C1281" s="5">
        <v>4</v>
      </c>
      <c r="D1281" s="9">
        <v>45933.652303240742</v>
      </c>
      <c r="E1281" s="6" t="s">
        <v>1460</v>
      </c>
      <c r="F1281" t="s">
        <v>5025</v>
      </c>
      <c r="G1281" t="str">
        <f t="shared" si="95"/>
        <v>Complete</v>
      </c>
      <c r="H1281" t="str">
        <f t="shared" si="96"/>
        <v>Valid</v>
      </c>
      <c r="I1281" t="str">
        <f t="shared" si="97"/>
        <v>High(4-5)</v>
      </c>
      <c r="J1281" t="str">
        <f t="shared" si="98"/>
        <v>AEEQ344FJA4TRXVOQIMOHLJOXJPQ</v>
      </c>
      <c r="K1281" t="str">
        <f>IF(COUNTIF(Data_cleaning!$A:$A, A1281)&gt;10, "Power User", IF(COUNTIF(Data_cleaning!$A:$A, A1281)&gt;5, "Regular User", IF(COUNTIF(Data_cleaning!$A:$A, A1281)&gt;1, "Casual User", "One-Time User")))</f>
        <v>One-Time User</v>
      </c>
      <c r="L1281">
        <f>YEAR(Table4[[#This Row],[date/timestamp]])</f>
        <v>2025</v>
      </c>
      <c r="M1281">
        <f>MONTH(Table4[[#This Row],[date/timestamp]])</f>
        <v>10</v>
      </c>
      <c r="N1281" t="str">
        <f>TEXT(Table4[[#This Row],[date/timestamp]], "MMMM")</f>
        <v>October</v>
      </c>
      <c r="O1281" t="str">
        <f t="shared" si="99"/>
        <v>Q4</v>
      </c>
    </row>
    <row r="1282" spans="1:15" x14ac:dyDescent="0.35">
      <c r="A1282" t="s">
        <v>5028</v>
      </c>
      <c r="B1282" s="3" t="s">
        <v>6986</v>
      </c>
      <c r="C1282" s="3">
        <v>4</v>
      </c>
      <c r="D1282" s="8">
        <v>45934.452164351853</v>
      </c>
      <c r="E1282" s="4" t="s">
        <v>1460</v>
      </c>
      <c r="F1282" t="s">
        <v>5029</v>
      </c>
      <c r="G1282" t="str">
        <f t="shared" ref="G1282:G1345" si="100">IF(AND(A1282&lt;&gt;"", B1282&lt;&gt;"", C1282&lt;&gt;"", D1282&lt;&gt;"", E1282&lt;&gt;"", F1282&lt;&gt;""), "Complete", "Incomplete")</f>
        <v>Complete</v>
      </c>
      <c r="H1282" t="str">
        <f t="shared" si="96"/>
        <v>Valid</v>
      </c>
      <c r="I1282" t="str">
        <f t="shared" si="97"/>
        <v>High(4-5)</v>
      </c>
      <c r="J1282" t="str">
        <f t="shared" si="98"/>
        <v>AH5R5ZJKLOIVJDBJKXC3PR6L7AUA</v>
      </c>
      <c r="K1282" t="str">
        <f>IF(COUNTIF(Data_cleaning!$A:$A, A1282)&gt;10, "Power User", IF(COUNTIF(Data_cleaning!$A:$A, A1282)&gt;5, "Regular User", IF(COUNTIF(Data_cleaning!$A:$A, A1282)&gt;1, "Casual User", "One-Time User")))</f>
        <v>One-Time User</v>
      </c>
      <c r="L1282">
        <f>YEAR(Table4[[#This Row],[date/timestamp]])</f>
        <v>2025</v>
      </c>
      <c r="M1282">
        <f>MONTH(Table4[[#This Row],[date/timestamp]])</f>
        <v>10</v>
      </c>
      <c r="N1282" t="str">
        <f>TEXT(Table4[[#This Row],[date/timestamp]], "MMMM")</f>
        <v>October</v>
      </c>
      <c r="O1282" t="str">
        <f t="shared" si="99"/>
        <v>Q4</v>
      </c>
    </row>
    <row r="1283" spans="1:15" x14ac:dyDescent="0.35">
      <c r="A1283" t="s">
        <v>5032</v>
      </c>
      <c r="B1283" s="5" t="s">
        <v>6987</v>
      </c>
      <c r="C1283" s="5">
        <v>5</v>
      </c>
      <c r="D1283" s="9">
        <v>45934.881909722222</v>
      </c>
      <c r="E1283" s="6" t="s">
        <v>1460</v>
      </c>
      <c r="F1283" t="s">
        <v>5033</v>
      </c>
      <c r="G1283" t="str">
        <f t="shared" si="100"/>
        <v>Complete</v>
      </c>
      <c r="H1283" t="str">
        <f t="shared" ref="H1283:H1346" si="101">IF(AND(C1283&gt;=1, C1283&lt;=5), "Valid", "Invalid")</f>
        <v>Valid</v>
      </c>
      <c r="I1283" t="str">
        <f t="shared" ref="I1283:I1346" si="102">IF(C1283&gt;=4, "High(4-5)", IF(C1283&gt;=3, "Medium(3)", "Low(1-2)"))</f>
        <v>High(4-5)</v>
      </c>
      <c r="J1283" t="str">
        <f t="shared" ref="J1283:J1346" si="103">TRIM(UPPER(A1283))</f>
        <v>AGKW75D7Y4MXQGRTKKZKCCESYZMA</v>
      </c>
      <c r="K1283" t="str">
        <f>IF(COUNTIF(Data_cleaning!$A:$A, A1283)&gt;10, "Power User", IF(COUNTIF(Data_cleaning!$A:$A, A1283)&gt;5, "Regular User", IF(COUNTIF(Data_cleaning!$A:$A, A1283)&gt;1, "Casual User", "One-Time User")))</f>
        <v>One-Time User</v>
      </c>
      <c r="L1283">
        <f>YEAR(Table4[[#This Row],[date/timestamp]])</f>
        <v>2025</v>
      </c>
      <c r="M1283">
        <f>MONTH(Table4[[#This Row],[date/timestamp]])</f>
        <v>10</v>
      </c>
      <c r="N1283" t="str">
        <f>TEXT(Table4[[#This Row],[date/timestamp]], "MMMM")</f>
        <v>October</v>
      </c>
      <c r="O1283" t="str">
        <f t="shared" ref="O1283:O1346" si="104">"Q"&amp;INT((MONTH(D1283)-1)/3)+1</f>
        <v>Q4</v>
      </c>
    </row>
    <row r="1284" spans="1:15" x14ac:dyDescent="0.35">
      <c r="A1284" t="s">
        <v>5035</v>
      </c>
      <c r="B1284" s="3" t="s">
        <v>6988</v>
      </c>
      <c r="C1284" s="3">
        <v>4</v>
      </c>
      <c r="D1284" s="8">
        <v>45935.113333333335</v>
      </c>
      <c r="E1284" s="4" t="s">
        <v>1460</v>
      </c>
      <c r="F1284" t="s">
        <v>5036</v>
      </c>
      <c r="G1284" t="str">
        <f t="shared" si="100"/>
        <v>Complete</v>
      </c>
      <c r="H1284" t="str">
        <f t="shared" si="101"/>
        <v>Valid</v>
      </c>
      <c r="I1284" t="str">
        <f t="shared" si="102"/>
        <v>High(4-5)</v>
      </c>
      <c r="J1284" t="str">
        <f t="shared" si="103"/>
        <v>AE6IUUJTJVSRZM4BIJ6BGFCONIEQ</v>
      </c>
      <c r="K1284" t="str">
        <f>IF(COUNTIF(Data_cleaning!$A:$A, A1284)&gt;10, "Power User", IF(COUNTIF(Data_cleaning!$A:$A, A1284)&gt;5, "Regular User", IF(COUNTIF(Data_cleaning!$A:$A, A1284)&gt;1, "Casual User", "One-Time User")))</f>
        <v>One-Time User</v>
      </c>
      <c r="L1284">
        <f>YEAR(Table4[[#This Row],[date/timestamp]])</f>
        <v>2025</v>
      </c>
      <c r="M1284">
        <f>MONTH(Table4[[#This Row],[date/timestamp]])</f>
        <v>10</v>
      </c>
      <c r="N1284" t="str">
        <f>TEXT(Table4[[#This Row],[date/timestamp]], "MMMM")</f>
        <v>October</v>
      </c>
      <c r="O1284" t="str">
        <f t="shared" si="104"/>
        <v>Q4</v>
      </c>
    </row>
    <row r="1285" spans="1:15" x14ac:dyDescent="0.35">
      <c r="A1285" t="s">
        <v>5039</v>
      </c>
      <c r="B1285" s="5" t="s">
        <v>6989</v>
      </c>
      <c r="C1285" s="5">
        <v>4</v>
      </c>
      <c r="D1285" s="9">
        <v>45935.684166666666</v>
      </c>
      <c r="E1285" s="6" t="s">
        <v>1460</v>
      </c>
      <c r="F1285" t="s">
        <v>5040</v>
      </c>
      <c r="G1285" t="str">
        <f t="shared" si="100"/>
        <v>Complete</v>
      </c>
      <c r="H1285" t="str">
        <f t="shared" si="101"/>
        <v>Valid</v>
      </c>
      <c r="I1285" t="str">
        <f t="shared" si="102"/>
        <v>High(4-5)</v>
      </c>
      <c r="J1285" t="str">
        <f t="shared" si="103"/>
        <v>AHUR3BFNMT42I6C6KHC2N5ZHH6PQ</v>
      </c>
      <c r="K1285" t="str">
        <f>IF(COUNTIF(Data_cleaning!$A:$A, A1285)&gt;10, "Power User", IF(COUNTIF(Data_cleaning!$A:$A, A1285)&gt;5, "Regular User", IF(COUNTIF(Data_cleaning!$A:$A, A1285)&gt;1, "Casual User", "One-Time User")))</f>
        <v>One-Time User</v>
      </c>
      <c r="L1285">
        <f>YEAR(Table4[[#This Row],[date/timestamp]])</f>
        <v>2025</v>
      </c>
      <c r="M1285">
        <f>MONTH(Table4[[#This Row],[date/timestamp]])</f>
        <v>10</v>
      </c>
      <c r="N1285" t="str">
        <f>TEXT(Table4[[#This Row],[date/timestamp]], "MMMM")</f>
        <v>October</v>
      </c>
      <c r="O1285" t="str">
        <f t="shared" si="104"/>
        <v>Q4</v>
      </c>
    </row>
    <row r="1286" spans="1:15" x14ac:dyDescent="0.35">
      <c r="A1286" t="s">
        <v>5043</v>
      </c>
      <c r="B1286" s="3" t="s">
        <v>6990</v>
      </c>
      <c r="C1286" s="3">
        <v>4</v>
      </c>
      <c r="D1286" s="8">
        <v>45936.074432870373</v>
      </c>
      <c r="E1286" s="4" t="s">
        <v>1460</v>
      </c>
      <c r="F1286" t="s">
        <v>5044</v>
      </c>
      <c r="G1286" t="str">
        <f t="shared" si="100"/>
        <v>Complete</v>
      </c>
      <c r="H1286" t="str">
        <f t="shared" si="101"/>
        <v>Valid</v>
      </c>
      <c r="I1286" t="str">
        <f t="shared" si="102"/>
        <v>High(4-5)</v>
      </c>
      <c r="J1286" t="str">
        <f t="shared" si="103"/>
        <v>AEJVTJLTNA2N6SYNJ344YPQEYELQ</v>
      </c>
      <c r="K1286" t="str">
        <f>IF(COUNTIF(Data_cleaning!$A:$A, A1286)&gt;10, "Power User", IF(COUNTIF(Data_cleaning!$A:$A, A1286)&gt;5, "Regular User", IF(COUNTIF(Data_cleaning!$A:$A, A1286)&gt;1, "Casual User", "One-Time User")))</f>
        <v>One-Time User</v>
      </c>
      <c r="L1286">
        <f>YEAR(Table4[[#This Row],[date/timestamp]])</f>
        <v>2025</v>
      </c>
      <c r="M1286">
        <f>MONTH(Table4[[#This Row],[date/timestamp]])</f>
        <v>10</v>
      </c>
      <c r="N1286" t="str">
        <f>TEXT(Table4[[#This Row],[date/timestamp]], "MMMM")</f>
        <v>October</v>
      </c>
      <c r="O1286" t="str">
        <f t="shared" si="104"/>
        <v>Q4</v>
      </c>
    </row>
    <row r="1287" spans="1:15" x14ac:dyDescent="0.35">
      <c r="A1287" t="s">
        <v>5047</v>
      </c>
      <c r="B1287" s="5" t="s">
        <v>6991</v>
      </c>
      <c r="C1287" s="5">
        <v>5</v>
      </c>
      <c r="D1287" s="9">
        <v>45936.14130787037</v>
      </c>
      <c r="E1287" s="6" t="s">
        <v>1460</v>
      </c>
      <c r="F1287" t="s">
        <v>5048</v>
      </c>
      <c r="G1287" t="str">
        <f t="shared" si="100"/>
        <v>Complete</v>
      </c>
      <c r="H1287" t="str">
        <f t="shared" si="101"/>
        <v>Valid</v>
      </c>
      <c r="I1287" t="str">
        <f t="shared" si="102"/>
        <v>High(4-5)</v>
      </c>
      <c r="J1287" t="str">
        <f t="shared" si="103"/>
        <v>AHWT2WOUKG6IRDRVK3PVIV4YECXA</v>
      </c>
      <c r="K1287" t="str">
        <f>IF(COUNTIF(Data_cleaning!$A:$A, A1287)&gt;10, "Power User", IF(COUNTIF(Data_cleaning!$A:$A, A1287)&gt;5, "Regular User", IF(COUNTIF(Data_cleaning!$A:$A, A1287)&gt;1, "Casual User", "One-Time User")))</f>
        <v>One-Time User</v>
      </c>
      <c r="L1287">
        <f>YEAR(Table4[[#This Row],[date/timestamp]])</f>
        <v>2025</v>
      </c>
      <c r="M1287">
        <f>MONTH(Table4[[#This Row],[date/timestamp]])</f>
        <v>10</v>
      </c>
      <c r="N1287" t="str">
        <f>TEXT(Table4[[#This Row],[date/timestamp]], "MMMM")</f>
        <v>October</v>
      </c>
      <c r="O1287" t="str">
        <f t="shared" si="104"/>
        <v>Q4</v>
      </c>
    </row>
    <row r="1288" spans="1:15" x14ac:dyDescent="0.35">
      <c r="A1288" t="s">
        <v>5051</v>
      </c>
      <c r="B1288" s="3" t="s">
        <v>6992</v>
      </c>
      <c r="C1288" s="3">
        <v>5</v>
      </c>
      <c r="D1288" s="8">
        <v>45936.301122685189</v>
      </c>
      <c r="E1288" s="4" t="s">
        <v>1460</v>
      </c>
      <c r="F1288" t="s">
        <v>5052</v>
      </c>
      <c r="G1288" t="str">
        <f t="shared" si="100"/>
        <v>Complete</v>
      </c>
      <c r="H1288" t="str">
        <f t="shared" si="101"/>
        <v>Valid</v>
      </c>
      <c r="I1288" t="str">
        <f t="shared" si="102"/>
        <v>High(4-5)</v>
      </c>
      <c r="J1288" t="str">
        <f t="shared" si="103"/>
        <v>AH6SNVYHDJGZOPY4ATCZMERRWVUA</v>
      </c>
      <c r="K1288" t="str">
        <f>IF(COUNTIF(Data_cleaning!$A:$A, A1288)&gt;10, "Power User", IF(COUNTIF(Data_cleaning!$A:$A, A1288)&gt;5, "Regular User", IF(COUNTIF(Data_cleaning!$A:$A, A1288)&gt;1, "Casual User", "One-Time User")))</f>
        <v>One-Time User</v>
      </c>
      <c r="L1288">
        <f>YEAR(Table4[[#This Row],[date/timestamp]])</f>
        <v>2025</v>
      </c>
      <c r="M1288">
        <f>MONTH(Table4[[#This Row],[date/timestamp]])</f>
        <v>10</v>
      </c>
      <c r="N1288" t="str">
        <f>TEXT(Table4[[#This Row],[date/timestamp]], "MMMM")</f>
        <v>October</v>
      </c>
      <c r="O1288" t="str">
        <f t="shared" si="104"/>
        <v>Q4</v>
      </c>
    </row>
    <row r="1289" spans="1:15" x14ac:dyDescent="0.35">
      <c r="A1289" t="s">
        <v>5055</v>
      </c>
      <c r="B1289" s="5" t="s">
        <v>6993</v>
      </c>
      <c r="C1289" s="5">
        <v>4</v>
      </c>
      <c r="D1289" s="9">
        <v>45936.692928240744</v>
      </c>
      <c r="E1289" s="6" t="s">
        <v>1460</v>
      </c>
      <c r="F1289" t="s">
        <v>5056</v>
      </c>
      <c r="G1289" t="str">
        <f t="shared" si="100"/>
        <v>Complete</v>
      </c>
      <c r="H1289" t="str">
        <f t="shared" si="101"/>
        <v>Valid</v>
      </c>
      <c r="I1289" t="str">
        <f t="shared" si="102"/>
        <v>High(4-5)</v>
      </c>
      <c r="J1289" t="str">
        <f t="shared" si="103"/>
        <v>AGYOAOF67FSYLYXNL3TUEHUV6SVQ</v>
      </c>
      <c r="K1289" t="str">
        <f>IF(COUNTIF(Data_cleaning!$A:$A, A1289)&gt;10, "Power User", IF(COUNTIF(Data_cleaning!$A:$A, A1289)&gt;5, "Regular User", IF(COUNTIF(Data_cleaning!$A:$A, A1289)&gt;1, "Casual User", "One-Time User")))</f>
        <v>One-Time User</v>
      </c>
      <c r="L1289">
        <f>YEAR(Table4[[#This Row],[date/timestamp]])</f>
        <v>2025</v>
      </c>
      <c r="M1289">
        <f>MONTH(Table4[[#This Row],[date/timestamp]])</f>
        <v>10</v>
      </c>
      <c r="N1289" t="str">
        <f>TEXT(Table4[[#This Row],[date/timestamp]], "MMMM")</f>
        <v>October</v>
      </c>
      <c r="O1289" t="str">
        <f t="shared" si="104"/>
        <v>Q4</v>
      </c>
    </row>
    <row r="1290" spans="1:15" x14ac:dyDescent="0.35">
      <c r="A1290" t="s">
        <v>5059</v>
      </c>
      <c r="B1290" s="3" t="s">
        <v>6994</v>
      </c>
      <c r="C1290" s="3">
        <v>5</v>
      </c>
      <c r="D1290" s="8">
        <v>45936.810243055559</v>
      </c>
      <c r="E1290" s="4" t="s">
        <v>1460</v>
      </c>
      <c r="F1290" t="s">
        <v>5060</v>
      </c>
      <c r="G1290" t="str">
        <f t="shared" si="100"/>
        <v>Complete</v>
      </c>
      <c r="H1290" t="str">
        <f t="shared" si="101"/>
        <v>Valid</v>
      </c>
      <c r="I1290" t="str">
        <f t="shared" si="102"/>
        <v>High(4-5)</v>
      </c>
      <c r="J1290" t="str">
        <f t="shared" si="103"/>
        <v>AE2VUZ374BPRHMA46ZXOGAL53BOQ</v>
      </c>
      <c r="K1290" t="str">
        <f>IF(COUNTIF(Data_cleaning!$A:$A, A1290)&gt;10, "Power User", IF(COUNTIF(Data_cleaning!$A:$A, A1290)&gt;5, "Regular User", IF(COUNTIF(Data_cleaning!$A:$A, A1290)&gt;1, "Casual User", "One-Time User")))</f>
        <v>One-Time User</v>
      </c>
      <c r="L1290">
        <f>YEAR(Table4[[#This Row],[date/timestamp]])</f>
        <v>2025</v>
      </c>
      <c r="M1290">
        <f>MONTH(Table4[[#This Row],[date/timestamp]])</f>
        <v>10</v>
      </c>
      <c r="N1290" t="str">
        <f>TEXT(Table4[[#This Row],[date/timestamp]], "MMMM")</f>
        <v>October</v>
      </c>
      <c r="O1290" t="str">
        <f t="shared" si="104"/>
        <v>Q4</v>
      </c>
    </row>
    <row r="1291" spans="1:15" x14ac:dyDescent="0.35">
      <c r="A1291" t="s">
        <v>5063</v>
      </c>
      <c r="B1291" s="5" t="s">
        <v>6995</v>
      </c>
      <c r="C1291" s="5">
        <v>3</v>
      </c>
      <c r="D1291" s="9">
        <v>45936.977881944447</v>
      </c>
      <c r="E1291" s="6" t="s">
        <v>1460</v>
      </c>
      <c r="F1291" t="s">
        <v>5064</v>
      </c>
      <c r="G1291" t="str">
        <f t="shared" si="100"/>
        <v>Complete</v>
      </c>
      <c r="H1291" t="str">
        <f t="shared" si="101"/>
        <v>Valid</v>
      </c>
      <c r="I1291" t="str">
        <f t="shared" si="102"/>
        <v>Medium(3)</v>
      </c>
      <c r="J1291" t="str">
        <f t="shared" si="103"/>
        <v>AFYTIO2EOY5E7GFDKUR6D2SL5BXQ</v>
      </c>
      <c r="K1291" t="str">
        <f>IF(COUNTIF(Data_cleaning!$A:$A, A1291)&gt;10, "Power User", IF(COUNTIF(Data_cleaning!$A:$A, A1291)&gt;5, "Regular User", IF(COUNTIF(Data_cleaning!$A:$A, A1291)&gt;1, "Casual User", "One-Time User")))</f>
        <v>One-Time User</v>
      </c>
      <c r="L1291">
        <f>YEAR(Table4[[#This Row],[date/timestamp]])</f>
        <v>2025</v>
      </c>
      <c r="M1291">
        <f>MONTH(Table4[[#This Row],[date/timestamp]])</f>
        <v>10</v>
      </c>
      <c r="N1291" t="str">
        <f>TEXT(Table4[[#This Row],[date/timestamp]], "MMMM")</f>
        <v>October</v>
      </c>
      <c r="O1291" t="str">
        <f t="shared" si="104"/>
        <v>Q4</v>
      </c>
    </row>
    <row r="1292" spans="1:15" x14ac:dyDescent="0.35">
      <c r="A1292" t="s">
        <v>5067</v>
      </c>
      <c r="B1292" s="3" t="s">
        <v>6996</v>
      </c>
      <c r="C1292" s="3">
        <v>5</v>
      </c>
      <c r="D1292" s="8">
        <v>45936.982268518521</v>
      </c>
      <c r="E1292" s="4" t="s">
        <v>1460</v>
      </c>
      <c r="F1292" t="s">
        <v>5068</v>
      </c>
      <c r="G1292" t="str">
        <f t="shared" si="100"/>
        <v>Complete</v>
      </c>
      <c r="H1292" t="str">
        <f t="shared" si="101"/>
        <v>Valid</v>
      </c>
      <c r="I1292" t="str">
        <f t="shared" si="102"/>
        <v>High(4-5)</v>
      </c>
      <c r="J1292" t="str">
        <f t="shared" si="103"/>
        <v>AH7AXY2VFNKX6JO4YJRXJ22PAHHA</v>
      </c>
      <c r="K1292" t="str">
        <f>IF(COUNTIF(Data_cleaning!$A:$A, A1292)&gt;10, "Power User", IF(COUNTIF(Data_cleaning!$A:$A, A1292)&gt;5, "Regular User", IF(COUNTIF(Data_cleaning!$A:$A, A1292)&gt;1, "Casual User", "One-Time User")))</f>
        <v>One-Time User</v>
      </c>
      <c r="L1292">
        <f>YEAR(Table4[[#This Row],[date/timestamp]])</f>
        <v>2025</v>
      </c>
      <c r="M1292">
        <f>MONTH(Table4[[#This Row],[date/timestamp]])</f>
        <v>10</v>
      </c>
      <c r="N1292" t="str">
        <f>TEXT(Table4[[#This Row],[date/timestamp]], "MMMM")</f>
        <v>October</v>
      </c>
      <c r="O1292" t="str">
        <f t="shared" si="104"/>
        <v>Q4</v>
      </c>
    </row>
    <row r="1293" spans="1:15" x14ac:dyDescent="0.35">
      <c r="A1293" t="s">
        <v>5071</v>
      </c>
      <c r="B1293" s="5" t="s">
        <v>6997</v>
      </c>
      <c r="C1293" s="5">
        <v>5</v>
      </c>
      <c r="D1293" s="9">
        <v>45937.00209490741</v>
      </c>
      <c r="E1293" s="6" t="s">
        <v>1460</v>
      </c>
      <c r="F1293" t="s">
        <v>5072</v>
      </c>
      <c r="G1293" t="str">
        <f t="shared" si="100"/>
        <v>Complete</v>
      </c>
      <c r="H1293" t="str">
        <f t="shared" si="101"/>
        <v>Valid</v>
      </c>
      <c r="I1293" t="str">
        <f t="shared" si="102"/>
        <v>High(4-5)</v>
      </c>
      <c r="J1293" t="str">
        <f t="shared" si="103"/>
        <v>AEGZ7YXBE6FTYHQNGHZO3ZMCIYKQ</v>
      </c>
      <c r="K1293" t="str">
        <f>IF(COUNTIF(Data_cleaning!$A:$A, A1293)&gt;10, "Power User", IF(COUNTIF(Data_cleaning!$A:$A, A1293)&gt;5, "Regular User", IF(COUNTIF(Data_cleaning!$A:$A, A1293)&gt;1, "Casual User", "One-Time User")))</f>
        <v>One-Time User</v>
      </c>
      <c r="L1293">
        <f>YEAR(Table4[[#This Row],[date/timestamp]])</f>
        <v>2025</v>
      </c>
      <c r="M1293">
        <f>MONTH(Table4[[#This Row],[date/timestamp]])</f>
        <v>10</v>
      </c>
      <c r="N1293" t="str">
        <f>TEXT(Table4[[#This Row],[date/timestamp]], "MMMM")</f>
        <v>October</v>
      </c>
      <c r="O1293" t="str">
        <f t="shared" si="104"/>
        <v>Q4</v>
      </c>
    </row>
    <row r="1294" spans="1:15" x14ac:dyDescent="0.35">
      <c r="A1294" t="s">
        <v>5075</v>
      </c>
      <c r="B1294" s="3" t="s">
        <v>6998</v>
      </c>
      <c r="C1294" s="3">
        <v>4</v>
      </c>
      <c r="D1294" s="8">
        <v>45937.122152777774</v>
      </c>
      <c r="E1294" s="4" t="s">
        <v>1460</v>
      </c>
      <c r="F1294" t="s">
        <v>5076</v>
      </c>
      <c r="G1294" t="str">
        <f t="shared" si="100"/>
        <v>Complete</v>
      </c>
      <c r="H1294" t="str">
        <f t="shared" si="101"/>
        <v>Valid</v>
      </c>
      <c r="I1294" t="str">
        <f t="shared" si="102"/>
        <v>High(4-5)</v>
      </c>
      <c r="J1294" t="str">
        <f t="shared" si="103"/>
        <v>AGT7W2T26TPBNJH734TPADOTJZPA</v>
      </c>
      <c r="K1294" t="str">
        <f>IF(COUNTIF(Data_cleaning!$A:$A, A1294)&gt;10, "Power User", IF(COUNTIF(Data_cleaning!$A:$A, A1294)&gt;5, "Regular User", IF(COUNTIF(Data_cleaning!$A:$A, A1294)&gt;1, "Casual User", "One-Time User")))</f>
        <v>One-Time User</v>
      </c>
      <c r="L1294">
        <f>YEAR(Table4[[#This Row],[date/timestamp]])</f>
        <v>2025</v>
      </c>
      <c r="M1294">
        <f>MONTH(Table4[[#This Row],[date/timestamp]])</f>
        <v>10</v>
      </c>
      <c r="N1294" t="str">
        <f>TEXT(Table4[[#This Row],[date/timestamp]], "MMMM")</f>
        <v>October</v>
      </c>
      <c r="O1294" t="str">
        <f t="shared" si="104"/>
        <v>Q4</v>
      </c>
    </row>
    <row r="1295" spans="1:15" x14ac:dyDescent="0.35">
      <c r="A1295" t="s">
        <v>5079</v>
      </c>
      <c r="B1295" s="5" t="s">
        <v>6999</v>
      </c>
      <c r="C1295" s="5">
        <v>3</v>
      </c>
      <c r="D1295" s="9">
        <v>45937.33829861111</v>
      </c>
      <c r="E1295" s="6" t="s">
        <v>1460</v>
      </c>
      <c r="F1295" t="s">
        <v>5080</v>
      </c>
      <c r="G1295" t="str">
        <f t="shared" si="100"/>
        <v>Complete</v>
      </c>
      <c r="H1295" t="str">
        <f t="shared" si="101"/>
        <v>Valid</v>
      </c>
      <c r="I1295" t="str">
        <f t="shared" si="102"/>
        <v>Medium(3)</v>
      </c>
      <c r="J1295" t="str">
        <f t="shared" si="103"/>
        <v>AHI6UYXENWAUJY7UBCRPR6YCGKZQ</v>
      </c>
      <c r="K1295" t="str">
        <f>IF(COUNTIF(Data_cleaning!$A:$A, A1295)&gt;10, "Power User", IF(COUNTIF(Data_cleaning!$A:$A, A1295)&gt;5, "Regular User", IF(COUNTIF(Data_cleaning!$A:$A, A1295)&gt;1, "Casual User", "One-Time User")))</f>
        <v>One-Time User</v>
      </c>
      <c r="L1295">
        <f>YEAR(Table4[[#This Row],[date/timestamp]])</f>
        <v>2025</v>
      </c>
      <c r="M1295">
        <f>MONTH(Table4[[#This Row],[date/timestamp]])</f>
        <v>10</v>
      </c>
      <c r="N1295" t="str">
        <f>TEXT(Table4[[#This Row],[date/timestamp]], "MMMM")</f>
        <v>October</v>
      </c>
      <c r="O1295" t="str">
        <f t="shared" si="104"/>
        <v>Q4</v>
      </c>
    </row>
    <row r="1296" spans="1:15" x14ac:dyDescent="0.35">
      <c r="A1296" t="s">
        <v>5083</v>
      </c>
      <c r="B1296" s="3" t="s">
        <v>7000</v>
      </c>
      <c r="C1296" s="3">
        <v>5</v>
      </c>
      <c r="D1296" s="8">
        <v>45937.398888888885</v>
      </c>
      <c r="E1296" s="4" t="s">
        <v>1460</v>
      </c>
      <c r="F1296" t="s">
        <v>5084</v>
      </c>
      <c r="G1296" t="str">
        <f t="shared" si="100"/>
        <v>Complete</v>
      </c>
      <c r="H1296" t="str">
        <f t="shared" si="101"/>
        <v>Valid</v>
      </c>
      <c r="I1296" t="str">
        <f t="shared" si="102"/>
        <v>High(4-5)</v>
      </c>
      <c r="J1296" t="str">
        <f t="shared" si="103"/>
        <v>AG4P76UKJXCNNNMDO5JIRPSIR7YA</v>
      </c>
      <c r="K1296" t="str">
        <f>IF(COUNTIF(Data_cleaning!$A:$A, A1296)&gt;10, "Power User", IF(COUNTIF(Data_cleaning!$A:$A, A1296)&gt;5, "Regular User", IF(COUNTIF(Data_cleaning!$A:$A, A1296)&gt;1, "Casual User", "One-Time User")))</f>
        <v>One-Time User</v>
      </c>
      <c r="L1296">
        <f>YEAR(Table4[[#This Row],[date/timestamp]])</f>
        <v>2025</v>
      </c>
      <c r="M1296">
        <f>MONTH(Table4[[#This Row],[date/timestamp]])</f>
        <v>10</v>
      </c>
      <c r="N1296" t="str">
        <f>TEXT(Table4[[#This Row],[date/timestamp]], "MMMM")</f>
        <v>October</v>
      </c>
      <c r="O1296" t="str">
        <f t="shared" si="104"/>
        <v>Q4</v>
      </c>
    </row>
    <row r="1297" spans="1:15" x14ac:dyDescent="0.35">
      <c r="A1297" t="s">
        <v>5087</v>
      </c>
      <c r="B1297" s="5" t="s">
        <v>7001</v>
      </c>
      <c r="C1297" s="5">
        <v>5</v>
      </c>
      <c r="D1297" s="9">
        <v>45937.496249999997</v>
      </c>
      <c r="E1297" s="6" t="s">
        <v>1460</v>
      </c>
      <c r="F1297" t="s">
        <v>5088</v>
      </c>
      <c r="G1297" t="str">
        <f t="shared" si="100"/>
        <v>Complete</v>
      </c>
      <c r="H1297" t="str">
        <f t="shared" si="101"/>
        <v>Valid</v>
      </c>
      <c r="I1297" t="str">
        <f t="shared" si="102"/>
        <v>High(4-5)</v>
      </c>
      <c r="J1297" t="str">
        <f t="shared" si="103"/>
        <v>AHSX7PIVTMOQXZP2UT54MUYNMFGA</v>
      </c>
      <c r="K1297" t="str">
        <f>IF(COUNTIF(Data_cleaning!$A:$A, A1297)&gt;10, "Power User", IF(COUNTIF(Data_cleaning!$A:$A, A1297)&gt;5, "Regular User", IF(COUNTIF(Data_cleaning!$A:$A, A1297)&gt;1, "Casual User", "One-Time User")))</f>
        <v>One-Time User</v>
      </c>
      <c r="L1297">
        <f>YEAR(Table4[[#This Row],[date/timestamp]])</f>
        <v>2025</v>
      </c>
      <c r="M1297">
        <f>MONTH(Table4[[#This Row],[date/timestamp]])</f>
        <v>10</v>
      </c>
      <c r="N1297" t="str">
        <f>TEXT(Table4[[#This Row],[date/timestamp]], "MMMM")</f>
        <v>October</v>
      </c>
      <c r="O1297" t="str">
        <f t="shared" si="104"/>
        <v>Q4</v>
      </c>
    </row>
    <row r="1298" spans="1:15" x14ac:dyDescent="0.35">
      <c r="A1298" t="s">
        <v>5091</v>
      </c>
      <c r="B1298" s="3" t="s">
        <v>7002</v>
      </c>
      <c r="C1298" s="3">
        <v>5</v>
      </c>
      <c r="D1298" s="8">
        <v>45937.524826388886</v>
      </c>
      <c r="E1298" s="4" t="s">
        <v>1460</v>
      </c>
      <c r="F1298" t="s">
        <v>5092</v>
      </c>
      <c r="G1298" t="str">
        <f t="shared" si="100"/>
        <v>Complete</v>
      </c>
      <c r="H1298" t="str">
        <f t="shared" si="101"/>
        <v>Valid</v>
      </c>
      <c r="I1298" t="str">
        <f t="shared" si="102"/>
        <v>High(4-5)</v>
      </c>
      <c r="J1298" t="str">
        <f t="shared" si="103"/>
        <v>AHMLQS7LVYCDUGHJKVM56ZFIT2HA</v>
      </c>
      <c r="K1298" t="str">
        <f>IF(COUNTIF(Data_cleaning!$A:$A, A1298)&gt;10, "Power User", IF(COUNTIF(Data_cleaning!$A:$A, A1298)&gt;5, "Regular User", IF(COUNTIF(Data_cleaning!$A:$A, A1298)&gt;1, "Casual User", "One-Time User")))</f>
        <v>One-Time User</v>
      </c>
      <c r="L1298">
        <f>YEAR(Table4[[#This Row],[date/timestamp]])</f>
        <v>2025</v>
      </c>
      <c r="M1298">
        <f>MONTH(Table4[[#This Row],[date/timestamp]])</f>
        <v>10</v>
      </c>
      <c r="N1298" t="str">
        <f>TEXT(Table4[[#This Row],[date/timestamp]], "MMMM")</f>
        <v>October</v>
      </c>
      <c r="O1298" t="str">
        <f t="shared" si="104"/>
        <v>Q4</v>
      </c>
    </row>
    <row r="1299" spans="1:15" x14ac:dyDescent="0.35">
      <c r="A1299" t="s">
        <v>5095</v>
      </c>
      <c r="B1299" s="5" t="s">
        <v>7003</v>
      </c>
      <c r="C1299" s="5">
        <v>4</v>
      </c>
      <c r="D1299" s="9">
        <v>45937.649259259262</v>
      </c>
      <c r="E1299" s="6" t="s">
        <v>1460</v>
      </c>
      <c r="F1299" t="s">
        <v>5096</v>
      </c>
      <c r="G1299" t="str">
        <f t="shared" si="100"/>
        <v>Complete</v>
      </c>
      <c r="H1299" t="str">
        <f t="shared" si="101"/>
        <v>Valid</v>
      </c>
      <c r="I1299" t="str">
        <f t="shared" si="102"/>
        <v>High(4-5)</v>
      </c>
      <c r="J1299" t="str">
        <f t="shared" si="103"/>
        <v>AF3RPZXUM4ZJBLFG4MFTYI4BTOIQ</v>
      </c>
      <c r="K1299" t="str">
        <f>IF(COUNTIF(Data_cleaning!$A:$A, A1299)&gt;10, "Power User", IF(COUNTIF(Data_cleaning!$A:$A, A1299)&gt;5, "Regular User", IF(COUNTIF(Data_cleaning!$A:$A, A1299)&gt;1, "Casual User", "One-Time User")))</f>
        <v>One-Time User</v>
      </c>
      <c r="L1299">
        <f>YEAR(Table4[[#This Row],[date/timestamp]])</f>
        <v>2025</v>
      </c>
      <c r="M1299">
        <f>MONTH(Table4[[#This Row],[date/timestamp]])</f>
        <v>10</v>
      </c>
      <c r="N1299" t="str">
        <f>TEXT(Table4[[#This Row],[date/timestamp]], "MMMM")</f>
        <v>October</v>
      </c>
      <c r="O1299" t="str">
        <f t="shared" si="104"/>
        <v>Q4</v>
      </c>
    </row>
    <row r="1300" spans="1:15" x14ac:dyDescent="0.35">
      <c r="A1300" t="s">
        <v>5099</v>
      </c>
      <c r="B1300" s="3" t="s">
        <v>7004</v>
      </c>
      <c r="C1300" s="3">
        <v>5</v>
      </c>
      <c r="D1300" s="8">
        <v>45937.900590277779</v>
      </c>
      <c r="E1300" s="4" t="s">
        <v>1460</v>
      </c>
      <c r="F1300" t="s">
        <v>5100</v>
      </c>
      <c r="G1300" t="str">
        <f t="shared" si="100"/>
        <v>Complete</v>
      </c>
      <c r="H1300" t="str">
        <f t="shared" si="101"/>
        <v>Valid</v>
      </c>
      <c r="I1300" t="str">
        <f t="shared" si="102"/>
        <v>High(4-5)</v>
      </c>
      <c r="J1300" t="str">
        <f t="shared" si="103"/>
        <v>AF3BSNRCKZDXHMHY5HOLNBFFGRBQ</v>
      </c>
      <c r="K1300" t="str">
        <f>IF(COUNTIF(Data_cleaning!$A:$A, A1300)&gt;10, "Power User", IF(COUNTIF(Data_cleaning!$A:$A, A1300)&gt;5, "Regular User", IF(COUNTIF(Data_cleaning!$A:$A, A1300)&gt;1, "Casual User", "One-Time User")))</f>
        <v>One-Time User</v>
      </c>
      <c r="L1300">
        <f>YEAR(Table4[[#This Row],[date/timestamp]])</f>
        <v>2025</v>
      </c>
      <c r="M1300">
        <f>MONTH(Table4[[#This Row],[date/timestamp]])</f>
        <v>10</v>
      </c>
      <c r="N1300" t="str">
        <f>TEXT(Table4[[#This Row],[date/timestamp]], "MMMM")</f>
        <v>October</v>
      </c>
      <c r="O1300" t="str">
        <f t="shared" si="104"/>
        <v>Q4</v>
      </c>
    </row>
    <row r="1301" spans="1:15" x14ac:dyDescent="0.35">
      <c r="A1301" t="s">
        <v>5103</v>
      </c>
      <c r="B1301" s="5" t="s">
        <v>7005</v>
      </c>
      <c r="C1301" s="5">
        <v>3</v>
      </c>
      <c r="D1301" s="9">
        <v>45937.980810185189</v>
      </c>
      <c r="E1301" s="6" t="s">
        <v>1460</v>
      </c>
      <c r="F1301" t="s">
        <v>5104</v>
      </c>
      <c r="G1301" t="str">
        <f t="shared" si="100"/>
        <v>Complete</v>
      </c>
      <c r="H1301" t="str">
        <f t="shared" si="101"/>
        <v>Valid</v>
      </c>
      <c r="I1301" t="str">
        <f t="shared" si="102"/>
        <v>Medium(3)</v>
      </c>
      <c r="J1301" t="str">
        <f t="shared" si="103"/>
        <v>AF2UQJGTRIRDTQUL62C6XAB5VOJA</v>
      </c>
      <c r="K1301" t="str">
        <f>IF(COUNTIF(Data_cleaning!$A:$A, A1301)&gt;10, "Power User", IF(COUNTIF(Data_cleaning!$A:$A, A1301)&gt;5, "Regular User", IF(COUNTIF(Data_cleaning!$A:$A, A1301)&gt;1, "Casual User", "One-Time User")))</f>
        <v>One-Time User</v>
      </c>
      <c r="L1301">
        <f>YEAR(Table4[[#This Row],[date/timestamp]])</f>
        <v>2025</v>
      </c>
      <c r="M1301">
        <f>MONTH(Table4[[#This Row],[date/timestamp]])</f>
        <v>10</v>
      </c>
      <c r="N1301" t="str">
        <f>TEXT(Table4[[#This Row],[date/timestamp]], "MMMM")</f>
        <v>October</v>
      </c>
      <c r="O1301" t="str">
        <f t="shared" si="104"/>
        <v>Q4</v>
      </c>
    </row>
    <row r="1302" spans="1:15" x14ac:dyDescent="0.35">
      <c r="A1302" t="s">
        <v>5107</v>
      </c>
      <c r="B1302" s="3" t="s">
        <v>7006</v>
      </c>
      <c r="C1302" s="3">
        <v>4</v>
      </c>
      <c r="D1302" s="8">
        <v>45938.119050925925</v>
      </c>
      <c r="E1302" s="4" t="s">
        <v>1460</v>
      </c>
      <c r="F1302" t="s">
        <v>5108</v>
      </c>
      <c r="G1302" t="str">
        <f t="shared" si="100"/>
        <v>Complete</v>
      </c>
      <c r="H1302" t="str">
        <f t="shared" si="101"/>
        <v>Valid</v>
      </c>
      <c r="I1302" t="str">
        <f t="shared" si="102"/>
        <v>High(4-5)</v>
      </c>
      <c r="J1302" t="str">
        <f t="shared" si="103"/>
        <v>AG2GLCG5K3AN7M5R2B5QOVYPQLGQ</v>
      </c>
      <c r="K1302" t="str">
        <f>IF(COUNTIF(Data_cleaning!$A:$A, A1302)&gt;10, "Power User", IF(COUNTIF(Data_cleaning!$A:$A, A1302)&gt;5, "Regular User", IF(COUNTIF(Data_cleaning!$A:$A, A1302)&gt;1, "Casual User", "One-Time User")))</f>
        <v>One-Time User</v>
      </c>
      <c r="L1302">
        <f>YEAR(Table4[[#This Row],[date/timestamp]])</f>
        <v>2025</v>
      </c>
      <c r="M1302">
        <f>MONTH(Table4[[#This Row],[date/timestamp]])</f>
        <v>10</v>
      </c>
      <c r="N1302" t="str">
        <f>TEXT(Table4[[#This Row],[date/timestamp]], "MMMM")</f>
        <v>October</v>
      </c>
      <c r="O1302" t="str">
        <f t="shared" si="104"/>
        <v>Q4</v>
      </c>
    </row>
    <row r="1303" spans="1:15" x14ac:dyDescent="0.35">
      <c r="A1303" t="s">
        <v>5111</v>
      </c>
      <c r="B1303" s="5" t="s">
        <v>7007</v>
      </c>
      <c r="C1303" s="5">
        <v>5</v>
      </c>
      <c r="D1303" s="9">
        <v>45938.43273148148</v>
      </c>
      <c r="E1303" s="6" t="s">
        <v>1460</v>
      </c>
      <c r="F1303" t="s">
        <v>5112</v>
      </c>
      <c r="G1303" t="str">
        <f t="shared" si="100"/>
        <v>Complete</v>
      </c>
      <c r="H1303" t="str">
        <f t="shared" si="101"/>
        <v>Valid</v>
      </c>
      <c r="I1303" t="str">
        <f t="shared" si="102"/>
        <v>High(4-5)</v>
      </c>
      <c r="J1303" t="str">
        <f t="shared" si="103"/>
        <v>AFMG2UB27P2SXD2MWNZFUO4HYIUA</v>
      </c>
      <c r="K1303" t="str">
        <f>IF(COUNTIF(Data_cleaning!$A:$A, A1303)&gt;10, "Power User", IF(COUNTIF(Data_cleaning!$A:$A, A1303)&gt;5, "Regular User", IF(COUNTIF(Data_cleaning!$A:$A, A1303)&gt;1, "Casual User", "One-Time User")))</f>
        <v>One-Time User</v>
      </c>
      <c r="L1303">
        <f>YEAR(Table4[[#This Row],[date/timestamp]])</f>
        <v>2025</v>
      </c>
      <c r="M1303">
        <f>MONTH(Table4[[#This Row],[date/timestamp]])</f>
        <v>10</v>
      </c>
      <c r="N1303" t="str">
        <f>TEXT(Table4[[#This Row],[date/timestamp]], "MMMM")</f>
        <v>October</v>
      </c>
      <c r="O1303" t="str">
        <f t="shared" si="104"/>
        <v>Q4</v>
      </c>
    </row>
    <row r="1304" spans="1:15" x14ac:dyDescent="0.35">
      <c r="A1304" t="s">
        <v>5115</v>
      </c>
      <c r="B1304" s="3" t="s">
        <v>7008</v>
      </c>
      <c r="C1304" s="3">
        <v>5</v>
      </c>
      <c r="D1304" s="8">
        <v>45938.569351851853</v>
      </c>
      <c r="E1304" s="4" t="s">
        <v>1460</v>
      </c>
      <c r="F1304" t="s">
        <v>5116</v>
      </c>
      <c r="G1304" t="str">
        <f t="shared" si="100"/>
        <v>Complete</v>
      </c>
      <c r="H1304" t="str">
        <f t="shared" si="101"/>
        <v>Valid</v>
      </c>
      <c r="I1304" t="str">
        <f t="shared" si="102"/>
        <v>High(4-5)</v>
      </c>
      <c r="J1304" t="str">
        <f t="shared" si="103"/>
        <v>AE6R7UEP7VCBC4BAHIKRII5B22LA</v>
      </c>
      <c r="K1304" t="str">
        <f>IF(COUNTIF(Data_cleaning!$A:$A, A1304)&gt;10, "Power User", IF(COUNTIF(Data_cleaning!$A:$A, A1304)&gt;5, "Regular User", IF(COUNTIF(Data_cleaning!$A:$A, A1304)&gt;1, "Casual User", "One-Time User")))</f>
        <v>One-Time User</v>
      </c>
      <c r="L1304">
        <f>YEAR(Table4[[#This Row],[date/timestamp]])</f>
        <v>2025</v>
      </c>
      <c r="M1304">
        <f>MONTH(Table4[[#This Row],[date/timestamp]])</f>
        <v>10</v>
      </c>
      <c r="N1304" t="str">
        <f>TEXT(Table4[[#This Row],[date/timestamp]], "MMMM")</f>
        <v>October</v>
      </c>
      <c r="O1304" t="str">
        <f t="shared" si="104"/>
        <v>Q4</v>
      </c>
    </row>
    <row r="1305" spans="1:15" x14ac:dyDescent="0.35">
      <c r="A1305" t="s">
        <v>5119</v>
      </c>
      <c r="B1305" s="5" t="s">
        <v>7009</v>
      </c>
      <c r="C1305" s="5">
        <v>5</v>
      </c>
      <c r="D1305" s="9">
        <v>45938.922268518516</v>
      </c>
      <c r="E1305" s="6" t="s">
        <v>407</v>
      </c>
      <c r="F1305" t="s">
        <v>5120</v>
      </c>
      <c r="G1305" t="str">
        <f t="shared" si="100"/>
        <v>Complete</v>
      </c>
      <c r="H1305" t="str">
        <f t="shared" si="101"/>
        <v>Valid</v>
      </c>
      <c r="I1305" t="str">
        <f t="shared" si="102"/>
        <v>High(4-5)</v>
      </c>
      <c r="J1305" t="str">
        <f t="shared" si="103"/>
        <v>AHYGJJEWFQA42L5XWIW6EWSQ5YJQ</v>
      </c>
      <c r="K1305" t="str">
        <f>IF(COUNTIF(Data_cleaning!$A:$A, A1305)&gt;10, "Power User", IF(COUNTIF(Data_cleaning!$A:$A, A1305)&gt;5, "Regular User", IF(COUNTIF(Data_cleaning!$A:$A, A1305)&gt;1, "Casual User", "One-Time User")))</f>
        <v>One-Time User</v>
      </c>
      <c r="L1305">
        <f>YEAR(Table4[[#This Row],[date/timestamp]])</f>
        <v>2025</v>
      </c>
      <c r="M1305">
        <f>MONTH(Table4[[#This Row],[date/timestamp]])</f>
        <v>10</v>
      </c>
      <c r="N1305" t="str">
        <f>TEXT(Table4[[#This Row],[date/timestamp]], "MMMM")</f>
        <v>October</v>
      </c>
      <c r="O1305" t="str">
        <f t="shared" si="104"/>
        <v>Q4</v>
      </c>
    </row>
    <row r="1306" spans="1:15" x14ac:dyDescent="0.35">
      <c r="A1306" t="s">
        <v>5122</v>
      </c>
      <c r="B1306" s="3" t="s">
        <v>7010</v>
      </c>
      <c r="C1306" s="3">
        <v>5</v>
      </c>
      <c r="D1306" s="8">
        <v>45939.244143518517</v>
      </c>
      <c r="E1306" s="4" t="s">
        <v>407</v>
      </c>
      <c r="F1306" t="s">
        <v>5123</v>
      </c>
      <c r="G1306" t="str">
        <f t="shared" si="100"/>
        <v>Complete</v>
      </c>
      <c r="H1306" t="str">
        <f t="shared" si="101"/>
        <v>Valid</v>
      </c>
      <c r="I1306" t="str">
        <f t="shared" si="102"/>
        <v>High(4-5)</v>
      </c>
      <c r="J1306" t="str">
        <f t="shared" si="103"/>
        <v>AEXLHRUB37S5Q4TUXWPJ5DOH3F6Q</v>
      </c>
      <c r="K1306" t="str">
        <f>IF(COUNTIF(Data_cleaning!$A:$A, A1306)&gt;10, "Power User", IF(COUNTIF(Data_cleaning!$A:$A, A1306)&gt;5, "Regular User", IF(COUNTIF(Data_cleaning!$A:$A, A1306)&gt;1, "Casual User", "One-Time User")))</f>
        <v>One-Time User</v>
      </c>
      <c r="L1306">
        <f>YEAR(Table4[[#This Row],[date/timestamp]])</f>
        <v>2025</v>
      </c>
      <c r="M1306">
        <f>MONTH(Table4[[#This Row],[date/timestamp]])</f>
        <v>10</v>
      </c>
      <c r="N1306" t="str">
        <f>TEXT(Table4[[#This Row],[date/timestamp]], "MMMM")</f>
        <v>October</v>
      </c>
      <c r="O1306" t="str">
        <f t="shared" si="104"/>
        <v>Q4</v>
      </c>
    </row>
    <row r="1307" spans="1:15" x14ac:dyDescent="0.35">
      <c r="A1307" t="s">
        <v>5126</v>
      </c>
      <c r="B1307" s="5" t="s">
        <v>7011</v>
      </c>
      <c r="C1307" s="5">
        <v>5</v>
      </c>
      <c r="D1307" s="9">
        <v>45939.400902777779</v>
      </c>
      <c r="E1307" s="6" t="s">
        <v>407</v>
      </c>
      <c r="F1307" t="s">
        <v>5127</v>
      </c>
      <c r="G1307" t="str">
        <f t="shared" si="100"/>
        <v>Complete</v>
      </c>
      <c r="H1307" t="str">
        <f t="shared" si="101"/>
        <v>Valid</v>
      </c>
      <c r="I1307" t="str">
        <f t="shared" si="102"/>
        <v>High(4-5)</v>
      </c>
      <c r="J1307" t="str">
        <f t="shared" si="103"/>
        <v>AFL27DVIFRUNEW7AVUU47T2FE2NQ</v>
      </c>
      <c r="K1307" t="str">
        <f>IF(COUNTIF(Data_cleaning!$A:$A, A1307)&gt;10, "Power User", IF(COUNTIF(Data_cleaning!$A:$A, A1307)&gt;5, "Regular User", IF(COUNTIF(Data_cleaning!$A:$A, A1307)&gt;1, "Casual User", "One-Time User")))</f>
        <v>One-Time User</v>
      </c>
      <c r="L1307">
        <f>YEAR(Table4[[#This Row],[date/timestamp]])</f>
        <v>2025</v>
      </c>
      <c r="M1307">
        <f>MONTH(Table4[[#This Row],[date/timestamp]])</f>
        <v>10</v>
      </c>
      <c r="N1307" t="str">
        <f>TEXT(Table4[[#This Row],[date/timestamp]], "MMMM")</f>
        <v>October</v>
      </c>
      <c r="O1307" t="str">
        <f t="shared" si="104"/>
        <v>Q4</v>
      </c>
    </row>
    <row r="1308" spans="1:15" x14ac:dyDescent="0.35">
      <c r="A1308" t="s">
        <v>5129</v>
      </c>
      <c r="B1308" s="3" t="s">
        <v>7012</v>
      </c>
      <c r="C1308" s="3">
        <v>4</v>
      </c>
      <c r="D1308" s="8">
        <v>45939.970231481479</v>
      </c>
      <c r="E1308" s="4" t="s">
        <v>407</v>
      </c>
      <c r="F1308" t="s">
        <v>5130</v>
      </c>
      <c r="G1308" t="str">
        <f t="shared" si="100"/>
        <v>Complete</v>
      </c>
      <c r="H1308" t="str">
        <f t="shared" si="101"/>
        <v>Valid</v>
      </c>
      <c r="I1308" t="str">
        <f t="shared" si="102"/>
        <v>High(4-5)</v>
      </c>
      <c r="J1308" t="str">
        <f t="shared" si="103"/>
        <v>AFHI4Y2OJLXHC3BHF2JMXZMF2FEA</v>
      </c>
      <c r="K1308" t="str">
        <f>IF(COUNTIF(Data_cleaning!$A:$A, A1308)&gt;10, "Power User", IF(COUNTIF(Data_cleaning!$A:$A, A1308)&gt;5, "Regular User", IF(COUNTIF(Data_cleaning!$A:$A, A1308)&gt;1, "Casual User", "One-Time User")))</f>
        <v>One-Time User</v>
      </c>
      <c r="L1308">
        <f>YEAR(Table4[[#This Row],[date/timestamp]])</f>
        <v>2025</v>
      </c>
      <c r="M1308">
        <f>MONTH(Table4[[#This Row],[date/timestamp]])</f>
        <v>10</v>
      </c>
      <c r="N1308" t="str">
        <f>TEXT(Table4[[#This Row],[date/timestamp]], "MMMM")</f>
        <v>October</v>
      </c>
      <c r="O1308" t="str">
        <f t="shared" si="104"/>
        <v>Q4</v>
      </c>
    </row>
    <row r="1309" spans="1:15" x14ac:dyDescent="0.35">
      <c r="A1309" t="s">
        <v>5133</v>
      </c>
      <c r="B1309" s="5" t="s">
        <v>7013</v>
      </c>
      <c r="C1309" s="5">
        <v>5</v>
      </c>
      <c r="D1309" s="9">
        <v>45940.810104166667</v>
      </c>
      <c r="E1309" s="6" t="s">
        <v>407</v>
      </c>
      <c r="F1309" t="s">
        <v>5134</v>
      </c>
      <c r="G1309" t="str">
        <f t="shared" si="100"/>
        <v>Complete</v>
      </c>
      <c r="H1309" t="str">
        <f t="shared" si="101"/>
        <v>Valid</v>
      </c>
      <c r="I1309" t="str">
        <f t="shared" si="102"/>
        <v>High(4-5)</v>
      </c>
      <c r="J1309" t="str">
        <f t="shared" si="103"/>
        <v>AGOHM7KBA5ZJXENN26V2A54B2FTQ</v>
      </c>
      <c r="K1309" t="str">
        <f>IF(COUNTIF(Data_cleaning!$A:$A, A1309)&gt;10, "Power User", IF(COUNTIF(Data_cleaning!$A:$A, A1309)&gt;5, "Regular User", IF(COUNTIF(Data_cleaning!$A:$A, A1309)&gt;1, "Casual User", "One-Time User")))</f>
        <v>One-Time User</v>
      </c>
      <c r="L1309">
        <f>YEAR(Table4[[#This Row],[date/timestamp]])</f>
        <v>2025</v>
      </c>
      <c r="M1309">
        <f>MONTH(Table4[[#This Row],[date/timestamp]])</f>
        <v>10</v>
      </c>
      <c r="N1309" t="str">
        <f>TEXT(Table4[[#This Row],[date/timestamp]], "MMMM")</f>
        <v>October</v>
      </c>
      <c r="O1309" t="str">
        <f t="shared" si="104"/>
        <v>Q4</v>
      </c>
    </row>
    <row r="1310" spans="1:15" x14ac:dyDescent="0.35">
      <c r="A1310" t="s">
        <v>5137</v>
      </c>
      <c r="B1310" s="3" t="s">
        <v>7014</v>
      </c>
      <c r="C1310" s="3">
        <v>5</v>
      </c>
      <c r="D1310" s="8">
        <v>45940.938831018517</v>
      </c>
      <c r="E1310" s="4" t="s">
        <v>407</v>
      </c>
      <c r="F1310" t="s">
        <v>5138</v>
      </c>
      <c r="G1310" t="str">
        <f t="shared" si="100"/>
        <v>Complete</v>
      </c>
      <c r="H1310" t="str">
        <f t="shared" si="101"/>
        <v>Valid</v>
      </c>
      <c r="I1310" t="str">
        <f t="shared" si="102"/>
        <v>High(4-5)</v>
      </c>
      <c r="J1310" t="str">
        <f t="shared" si="103"/>
        <v>AFV44ZRBEQYJ75BXR2OWIQP63G5A</v>
      </c>
      <c r="K1310" t="str">
        <f>IF(COUNTIF(Data_cleaning!$A:$A, A1310)&gt;10, "Power User", IF(COUNTIF(Data_cleaning!$A:$A, A1310)&gt;5, "Regular User", IF(COUNTIF(Data_cleaning!$A:$A, A1310)&gt;1, "Casual User", "One-Time User")))</f>
        <v>One-Time User</v>
      </c>
      <c r="L1310">
        <f>YEAR(Table4[[#This Row],[date/timestamp]])</f>
        <v>2025</v>
      </c>
      <c r="M1310">
        <f>MONTH(Table4[[#This Row],[date/timestamp]])</f>
        <v>10</v>
      </c>
      <c r="N1310" t="str">
        <f>TEXT(Table4[[#This Row],[date/timestamp]], "MMMM")</f>
        <v>October</v>
      </c>
      <c r="O1310" t="str">
        <f t="shared" si="104"/>
        <v>Q4</v>
      </c>
    </row>
    <row r="1311" spans="1:15" x14ac:dyDescent="0.35">
      <c r="A1311" t="s">
        <v>5141</v>
      </c>
      <c r="B1311" s="5" t="s">
        <v>7015</v>
      </c>
      <c r="C1311" s="5">
        <v>5</v>
      </c>
      <c r="D1311" s="9">
        <v>45941.144976851851</v>
      </c>
      <c r="E1311" s="6" t="s">
        <v>407</v>
      </c>
      <c r="F1311" t="s">
        <v>5142</v>
      </c>
      <c r="G1311" t="str">
        <f t="shared" si="100"/>
        <v>Complete</v>
      </c>
      <c r="H1311" t="str">
        <f t="shared" si="101"/>
        <v>Valid</v>
      </c>
      <c r="I1311" t="str">
        <f t="shared" si="102"/>
        <v>High(4-5)</v>
      </c>
      <c r="J1311" t="str">
        <f t="shared" si="103"/>
        <v>AGGNJLG2JVT3MUDWMSL7YPA373AQ</v>
      </c>
      <c r="K1311" t="str">
        <f>IF(COUNTIF(Data_cleaning!$A:$A, A1311)&gt;10, "Power User", IF(COUNTIF(Data_cleaning!$A:$A, A1311)&gt;5, "Regular User", IF(COUNTIF(Data_cleaning!$A:$A, A1311)&gt;1, "Casual User", "One-Time User")))</f>
        <v>One-Time User</v>
      </c>
      <c r="L1311">
        <f>YEAR(Table4[[#This Row],[date/timestamp]])</f>
        <v>2025</v>
      </c>
      <c r="M1311">
        <f>MONTH(Table4[[#This Row],[date/timestamp]])</f>
        <v>10</v>
      </c>
      <c r="N1311" t="str">
        <f>TEXT(Table4[[#This Row],[date/timestamp]], "MMMM")</f>
        <v>October</v>
      </c>
      <c r="O1311" t="str">
        <f t="shared" si="104"/>
        <v>Q4</v>
      </c>
    </row>
    <row r="1312" spans="1:15" x14ac:dyDescent="0.35">
      <c r="A1312" t="s">
        <v>5145</v>
      </c>
      <c r="B1312" s="3" t="s">
        <v>7016</v>
      </c>
      <c r="C1312" s="3">
        <v>3</v>
      </c>
      <c r="D1312" s="8">
        <v>45941.164756944447</v>
      </c>
      <c r="E1312" s="4" t="s">
        <v>407</v>
      </c>
      <c r="F1312" t="s">
        <v>5146</v>
      </c>
      <c r="G1312" t="str">
        <f t="shared" si="100"/>
        <v>Complete</v>
      </c>
      <c r="H1312" t="str">
        <f t="shared" si="101"/>
        <v>Valid</v>
      </c>
      <c r="I1312" t="str">
        <f t="shared" si="102"/>
        <v>Medium(3)</v>
      </c>
      <c r="J1312" t="str">
        <f t="shared" si="103"/>
        <v>AFW2VWI3YGI4NKJ2BCSPSJTFHOQA</v>
      </c>
      <c r="K1312" t="str">
        <f>IF(COUNTIF(Data_cleaning!$A:$A, A1312)&gt;10, "Power User", IF(COUNTIF(Data_cleaning!$A:$A, A1312)&gt;5, "Regular User", IF(COUNTIF(Data_cleaning!$A:$A, A1312)&gt;1, "Casual User", "One-Time User")))</f>
        <v>One-Time User</v>
      </c>
      <c r="L1312">
        <f>YEAR(Table4[[#This Row],[date/timestamp]])</f>
        <v>2025</v>
      </c>
      <c r="M1312">
        <f>MONTH(Table4[[#This Row],[date/timestamp]])</f>
        <v>10</v>
      </c>
      <c r="N1312" t="str">
        <f>TEXT(Table4[[#This Row],[date/timestamp]], "MMMM")</f>
        <v>October</v>
      </c>
      <c r="O1312" t="str">
        <f t="shared" si="104"/>
        <v>Q4</v>
      </c>
    </row>
    <row r="1313" spans="1:15" x14ac:dyDescent="0.35">
      <c r="A1313" t="s">
        <v>5149</v>
      </c>
      <c r="B1313" s="5" t="s">
        <v>7017</v>
      </c>
      <c r="C1313" s="5">
        <v>4</v>
      </c>
      <c r="D1313" s="9">
        <v>45941.399710648147</v>
      </c>
      <c r="E1313" s="6" t="s">
        <v>407</v>
      </c>
      <c r="F1313" t="s">
        <v>5150</v>
      </c>
      <c r="G1313" t="str">
        <f t="shared" si="100"/>
        <v>Complete</v>
      </c>
      <c r="H1313" t="str">
        <f t="shared" si="101"/>
        <v>Valid</v>
      </c>
      <c r="I1313" t="str">
        <f t="shared" si="102"/>
        <v>High(4-5)</v>
      </c>
      <c r="J1313" t="str">
        <f t="shared" si="103"/>
        <v>AHLSWWJDNQTGPAWSYXYUJNB3OTYA</v>
      </c>
      <c r="K1313" t="str">
        <f>IF(COUNTIF(Data_cleaning!$A:$A, A1313)&gt;10, "Power User", IF(COUNTIF(Data_cleaning!$A:$A, A1313)&gt;5, "Regular User", IF(COUNTIF(Data_cleaning!$A:$A, A1313)&gt;1, "Casual User", "One-Time User")))</f>
        <v>One-Time User</v>
      </c>
      <c r="L1313">
        <f>YEAR(Table4[[#This Row],[date/timestamp]])</f>
        <v>2025</v>
      </c>
      <c r="M1313">
        <f>MONTH(Table4[[#This Row],[date/timestamp]])</f>
        <v>10</v>
      </c>
      <c r="N1313" t="str">
        <f>TEXT(Table4[[#This Row],[date/timestamp]], "MMMM")</f>
        <v>October</v>
      </c>
      <c r="O1313" t="str">
        <f t="shared" si="104"/>
        <v>Q4</v>
      </c>
    </row>
    <row r="1314" spans="1:15" x14ac:dyDescent="0.35">
      <c r="A1314" t="s">
        <v>5153</v>
      </c>
      <c r="B1314" s="3" t="s">
        <v>7018</v>
      </c>
      <c r="C1314" s="3">
        <v>4</v>
      </c>
      <c r="D1314" s="8">
        <v>45941.477106481485</v>
      </c>
      <c r="E1314" s="4" t="s">
        <v>407</v>
      </c>
      <c r="F1314" t="s">
        <v>5154</v>
      </c>
      <c r="G1314" t="str">
        <f t="shared" si="100"/>
        <v>Complete</v>
      </c>
      <c r="H1314" t="str">
        <f t="shared" si="101"/>
        <v>Valid</v>
      </c>
      <c r="I1314" t="str">
        <f t="shared" si="102"/>
        <v>High(4-5)</v>
      </c>
      <c r="J1314" t="str">
        <f t="shared" si="103"/>
        <v>AGWA3KUBMXI3TQAKVLHPRSMDIPUQ</v>
      </c>
      <c r="K1314" t="str">
        <f>IF(COUNTIF(Data_cleaning!$A:$A, A1314)&gt;10, "Power User", IF(COUNTIF(Data_cleaning!$A:$A, A1314)&gt;5, "Regular User", IF(COUNTIF(Data_cleaning!$A:$A, A1314)&gt;1, "Casual User", "One-Time User")))</f>
        <v>One-Time User</v>
      </c>
      <c r="L1314">
        <f>YEAR(Table4[[#This Row],[date/timestamp]])</f>
        <v>2025</v>
      </c>
      <c r="M1314">
        <f>MONTH(Table4[[#This Row],[date/timestamp]])</f>
        <v>10</v>
      </c>
      <c r="N1314" t="str">
        <f>TEXT(Table4[[#This Row],[date/timestamp]], "MMMM")</f>
        <v>October</v>
      </c>
      <c r="O1314" t="str">
        <f t="shared" si="104"/>
        <v>Q4</v>
      </c>
    </row>
    <row r="1315" spans="1:15" x14ac:dyDescent="0.35">
      <c r="A1315" t="s">
        <v>5156</v>
      </c>
      <c r="B1315" s="5" t="s">
        <v>7019</v>
      </c>
      <c r="C1315" s="5">
        <v>5</v>
      </c>
      <c r="D1315" s="9">
        <v>45941.700115740743</v>
      </c>
      <c r="E1315" s="6" t="s">
        <v>407</v>
      </c>
      <c r="F1315" t="s">
        <v>5157</v>
      </c>
      <c r="G1315" t="str">
        <f t="shared" si="100"/>
        <v>Complete</v>
      </c>
      <c r="H1315" t="str">
        <f t="shared" si="101"/>
        <v>Valid</v>
      </c>
      <c r="I1315" t="str">
        <f t="shared" si="102"/>
        <v>High(4-5)</v>
      </c>
      <c r="J1315" t="str">
        <f t="shared" si="103"/>
        <v>AFEBVNMVTE2I4GVQFFDYBGW3MY2Q</v>
      </c>
      <c r="K1315" t="str">
        <f>IF(COUNTIF(Data_cleaning!$A:$A, A1315)&gt;10, "Power User", IF(COUNTIF(Data_cleaning!$A:$A, A1315)&gt;5, "Regular User", IF(COUNTIF(Data_cleaning!$A:$A, A1315)&gt;1, "Casual User", "One-Time User")))</f>
        <v>One-Time User</v>
      </c>
      <c r="L1315">
        <f>YEAR(Table4[[#This Row],[date/timestamp]])</f>
        <v>2025</v>
      </c>
      <c r="M1315">
        <f>MONTH(Table4[[#This Row],[date/timestamp]])</f>
        <v>10</v>
      </c>
      <c r="N1315" t="str">
        <f>TEXT(Table4[[#This Row],[date/timestamp]], "MMMM")</f>
        <v>October</v>
      </c>
      <c r="O1315" t="str">
        <f t="shared" si="104"/>
        <v>Q4</v>
      </c>
    </row>
    <row r="1316" spans="1:15" x14ac:dyDescent="0.35">
      <c r="A1316" t="s">
        <v>5160</v>
      </c>
      <c r="B1316" s="3" t="s">
        <v>7020</v>
      </c>
      <c r="C1316" s="3">
        <v>5</v>
      </c>
      <c r="D1316" s="8">
        <v>45941.902418981481</v>
      </c>
      <c r="E1316" s="4" t="s">
        <v>407</v>
      </c>
      <c r="F1316" t="s">
        <v>5161</v>
      </c>
      <c r="G1316" t="str">
        <f t="shared" si="100"/>
        <v>Complete</v>
      </c>
      <c r="H1316" t="str">
        <f t="shared" si="101"/>
        <v>Valid</v>
      </c>
      <c r="I1316" t="str">
        <f t="shared" si="102"/>
        <v>High(4-5)</v>
      </c>
      <c r="J1316" t="str">
        <f t="shared" si="103"/>
        <v>AGZ6CUTJRD4M5CBDZOTBXRJ3GUZQ</v>
      </c>
      <c r="K1316" t="str">
        <f>IF(COUNTIF(Data_cleaning!$A:$A, A1316)&gt;10, "Power User", IF(COUNTIF(Data_cleaning!$A:$A, A1316)&gt;5, "Regular User", IF(COUNTIF(Data_cleaning!$A:$A, A1316)&gt;1, "Casual User", "One-Time User")))</f>
        <v>One-Time User</v>
      </c>
      <c r="L1316">
        <f>YEAR(Table4[[#This Row],[date/timestamp]])</f>
        <v>2025</v>
      </c>
      <c r="M1316">
        <f>MONTH(Table4[[#This Row],[date/timestamp]])</f>
        <v>10</v>
      </c>
      <c r="N1316" t="str">
        <f>TEXT(Table4[[#This Row],[date/timestamp]], "MMMM")</f>
        <v>October</v>
      </c>
      <c r="O1316" t="str">
        <f t="shared" si="104"/>
        <v>Q4</v>
      </c>
    </row>
    <row r="1317" spans="1:15" x14ac:dyDescent="0.35">
      <c r="A1317" t="s">
        <v>5164</v>
      </c>
      <c r="B1317" s="5" t="s">
        <v>7021</v>
      </c>
      <c r="C1317" s="5">
        <v>5</v>
      </c>
      <c r="D1317" s="9">
        <v>45942.244710648149</v>
      </c>
      <c r="E1317" s="6" t="s">
        <v>407</v>
      </c>
      <c r="F1317" t="s">
        <v>5165</v>
      </c>
      <c r="G1317" t="str">
        <f t="shared" si="100"/>
        <v>Complete</v>
      </c>
      <c r="H1317" t="str">
        <f t="shared" si="101"/>
        <v>Valid</v>
      </c>
      <c r="I1317" t="str">
        <f t="shared" si="102"/>
        <v>High(4-5)</v>
      </c>
      <c r="J1317" t="str">
        <f t="shared" si="103"/>
        <v>AHQTCFY3JSGU6NTRFGPTMQTRRQBQ</v>
      </c>
      <c r="K1317" t="str">
        <f>IF(COUNTIF(Data_cleaning!$A:$A, A1317)&gt;10, "Power User", IF(COUNTIF(Data_cleaning!$A:$A, A1317)&gt;5, "Regular User", IF(COUNTIF(Data_cleaning!$A:$A, A1317)&gt;1, "Casual User", "One-Time User")))</f>
        <v>One-Time User</v>
      </c>
      <c r="L1317">
        <f>YEAR(Table4[[#This Row],[date/timestamp]])</f>
        <v>2025</v>
      </c>
      <c r="M1317">
        <f>MONTH(Table4[[#This Row],[date/timestamp]])</f>
        <v>10</v>
      </c>
      <c r="N1317" t="str">
        <f>TEXT(Table4[[#This Row],[date/timestamp]], "MMMM")</f>
        <v>October</v>
      </c>
      <c r="O1317" t="str">
        <f t="shared" si="104"/>
        <v>Q4</v>
      </c>
    </row>
    <row r="1318" spans="1:15" x14ac:dyDescent="0.35">
      <c r="A1318" t="s">
        <v>5168</v>
      </c>
      <c r="B1318" s="3" t="s">
        <v>7022</v>
      </c>
      <c r="C1318" s="3">
        <v>5</v>
      </c>
      <c r="D1318" s="8">
        <v>45942.420324074075</v>
      </c>
      <c r="E1318" s="4" t="s">
        <v>407</v>
      </c>
      <c r="F1318" t="s">
        <v>5169</v>
      </c>
      <c r="G1318" t="str">
        <f t="shared" si="100"/>
        <v>Complete</v>
      </c>
      <c r="H1318" t="str">
        <f t="shared" si="101"/>
        <v>Valid</v>
      </c>
      <c r="I1318" t="str">
        <f t="shared" si="102"/>
        <v>High(4-5)</v>
      </c>
      <c r="J1318" t="str">
        <f t="shared" si="103"/>
        <v>AHY7EIPGS5HB3YTJANCA25FL6M2Q</v>
      </c>
      <c r="K1318" t="str">
        <f>IF(COUNTIF(Data_cleaning!$A:$A, A1318)&gt;10, "Power User", IF(COUNTIF(Data_cleaning!$A:$A, A1318)&gt;5, "Regular User", IF(COUNTIF(Data_cleaning!$A:$A, A1318)&gt;1, "Casual User", "One-Time User")))</f>
        <v>One-Time User</v>
      </c>
      <c r="L1318">
        <f>YEAR(Table4[[#This Row],[date/timestamp]])</f>
        <v>2025</v>
      </c>
      <c r="M1318">
        <f>MONTH(Table4[[#This Row],[date/timestamp]])</f>
        <v>10</v>
      </c>
      <c r="N1318" t="str">
        <f>TEXT(Table4[[#This Row],[date/timestamp]], "MMMM")</f>
        <v>October</v>
      </c>
      <c r="O1318" t="str">
        <f t="shared" si="104"/>
        <v>Q4</v>
      </c>
    </row>
    <row r="1319" spans="1:15" x14ac:dyDescent="0.35">
      <c r="A1319" t="s">
        <v>5172</v>
      </c>
      <c r="B1319" s="5" t="s">
        <v>7023</v>
      </c>
      <c r="C1319" s="5">
        <v>4</v>
      </c>
      <c r="D1319" s="9">
        <v>45942.977824074071</v>
      </c>
      <c r="E1319" s="6" t="s">
        <v>407</v>
      </c>
      <c r="F1319" t="s">
        <v>5173</v>
      </c>
      <c r="G1319" t="str">
        <f t="shared" si="100"/>
        <v>Complete</v>
      </c>
      <c r="H1319" t="str">
        <f t="shared" si="101"/>
        <v>Valid</v>
      </c>
      <c r="I1319" t="str">
        <f t="shared" si="102"/>
        <v>High(4-5)</v>
      </c>
      <c r="J1319" t="str">
        <f t="shared" si="103"/>
        <v>AE3A75BTOMFF25Z4X5AJ36EZWIVA</v>
      </c>
      <c r="K1319" t="str">
        <f>IF(COUNTIF(Data_cleaning!$A:$A, A1319)&gt;10, "Power User", IF(COUNTIF(Data_cleaning!$A:$A, A1319)&gt;5, "Regular User", IF(COUNTIF(Data_cleaning!$A:$A, A1319)&gt;1, "Casual User", "One-Time User")))</f>
        <v>One-Time User</v>
      </c>
      <c r="L1319">
        <f>YEAR(Table4[[#This Row],[date/timestamp]])</f>
        <v>2025</v>
      </c>
      <c r="M1319">
        <f>MONTH(Table4[[#This Row],[date/timestamp]])</f>
        <v>10</v>
      </c>
      <c r="N1319" t="str">
        <f>TEXT(Table4[[#This Row],[date/timestamp]], "MMMM")</f>
        <v>October</v>
      </c>
      <c r="O1319" t="str">
        <f t="shared" si="104"/>
        <v>Q4</v>
      </c>
    </row>
    <row r="1320" spans="1:15" x14ac:dyDescent="0.35">
      <c r="A1320" t="s">
        <v>5176</v>
      </c>
      <c r="B1320" s="3" t="s">
        <v>7024</v>
      </c>
      <c r="C1320" s="3">
        <v>5</v>
      </c>
      <c r="D1320" s="8">
        <v>45943.264675925922</v>
      </c>
      <c r="E1320" s="4" t="s">
        <v>407</v>
      </c>
      <c r="F1320" t="s">
        <v>5177</v>
      </c>
      <c r="G1320" t="str">
        <f t="shared" si="100"/>
        <v>Complete</v>
      </c>
      <c r="H1320" t="str">
        <f t="shared" si="101"/>
        <v>Valid</v>
      </c>
      <c r="I1320" t="str">
        <f t="shared" si="102"/>
        <v>High(4-5)</v>
      </c>
      <c r="J1320" t="str">
        <f t="shared" si="103"/>
        <v>AHTNCCJB7S35VUZ7AHYPG4KVUSVQ</v>
      </c>
      <c r="K1320" t="str">
        <f>IF(COUNTIF(Data_cleaning!$A:$A, A1320)&gt;10, "Power User", IF(COUNTIF(Data_cleaning!$A:$A, A1320)&gt;5, "Regular User", IF(COUNTIF(Data_cleaning!$A:$A, A1320)&gt;1, "Casual User", "One-Time User")))</f>
        <v>One-Time User</v>
      </c>
      <c r="L1320">
        <f>YEAR(Table4[[#This Row],[date/timestamp]])</f>
        <v>2025</v>
      </c>
      <c r="M1320">
        <f>MONTH(Table4[[#This Row],[date/timestamp]])</f>
        <v>10</v>
      </c>
      <c r="N1320" t="str">
        <f>TEXT(Table4[[#This Row],[date/timestamp]], "MMMM")</f>
        <v>October</v>
      </c>
      <c r="O1320" t="str">
        <f t="shared" si="104"/>
        <v>Q4</v>
      </c>
    </row>
    <row r="1321" spans="1:15" x14ac:dyDescent="0.35">
      <c r="A1321" t="s">
        <v>5180</v>
      </c>
      <c r="B1321" s="5" t="s">
        <v>7025</v>
      </c>
      <c r="C1321" s="5">
        <v>4</v>
      </c>
      <c r="D1321" s="9">
        <v>45943.303564814814</v>
      </c>
      <c r="E1321" s="6" t="s">
        <v>407</v>
      </c>
      <c r="F1321" t="s">
        <v>5181</v>
      </c>
      <c r="G1321" t="str">
        <f t="shared" si="100"/>
        <v>Complete</v>
      </c>
      <c r="H1321" t="str">
        <f t="shared" si="101"/>
        <v>Valid</v>
      </c>
      <c r="I1321" t="str">
        <f t="shared" si="102"/>
        <v>High(4-5)</v>
      </c>
      <c r="J1321" t="str">
        <f t="shared" si="103"/>
        <v>AEULBH7BBASUOIFZ5RG3WA6RL5RQ</v>
      </c>
      <c r="K1321" t="str">
        <f>IF(COUNTIF(Data_cleaning!$A:$A, A1321)&gt;10, "Power User", IF(COUNTIF(Data_cleaning!$A:$A, A1321)&gt;5, "Regular User", IF(COUNTIF(Data_cleaning!$A:$A, A1321)&gt;1, "Casual User", "One-Time User")))</f>
        <v>One-Time User</v>
      </c>
      <c r="L1321">
        <f>YEAR(Table4[[#This Row],[date/timestamp]])</f>
        <v>2025</v>
      </c>
      <c r="M1321">
        <f>MONTH(Table4[[#This Row],[date/timestamp]])</f>
        <v>10</v>
      </c>
      <c r="N1321" t="str">
        <f>TEXT(Table4[[#This Row],[date/timestamp]], "MMMM")</f>
        <v>October</v>
      </c>
      <c r="O1321" t="str">
        <f t="shared" si="104"/>
        <v>Q4</v>
      </c>
    </row>
    <row r="1322" spans="1:15" x14ac:dyDescent="0.35">
      <c r="A1322" t="s">
        <v>5184</v>
      </c>
      <c r="B1322" s="3" t="s">
        <v>7026</v>
      </c>
      <c r="C1322" s="3">
        <v>5</v>
      </c>
      <c r="D1322" s="8">
        <v>45943.468032407407</v>
      </c>
      <c r="E1322" s="4" t="s">
        <v>407</v>
      </c>
      <c r="F1322" t="s">
        <v>5185</v>
      </c>
      <c r="G1322" t="str">
        <f t="shared" si="100"/>
        <v>Complete</v>
      </c>
      <c r="H1322" t="str">
        <f t="shared" si="101"/>
        <v>Valid</v>
      </c>
      <c r="I1322" t="str">
        <f t="shared" si="102"/>
        <v>High(4-5)</v>
      </c>
      <c r="J1322" t="str">
        <f t="shared" si="103"/>
        <v>AHZCRQR37SF6VWN67KHQA6KFIZNA</v>
      </c>
      <c r="K1322" t="str">
        <f>IF(COUNTIF(Data_cleaning!$A:$A, A1322)&gt;10, "Power User", IF(COUNTIF(Data_cleaning!$A:$A, A1322)&gt;5, "Regular User", IF(COUNTIF(Data_cleaning!$A:$A, A1322)&gt;1, "Casual User", "One-Time User")))</f>
        <v>One-Time User</v>
      </c>
      <c r="L1322">
        <f>YEAR(Table4[[#This Row],[date/timestamp]])</f>
        <v>2025</v>
      </c>
      <c r="M1322">
        <f>MONTH(Table4[[#This Row],[date/timestamp]])</f>
        <v>10</v>
      </c>
      <c r="N1322" t="str">
        <f>TEXT(Table4[[#This Row],[date/timestamp]], "MMMM")</f>
        <v>October</v>
      </c>
      <c r="O1322" t="str">
        <f t="shared" si="104"/>
        <v>Q4</v>
      </c>
    </row>
    <row r="1323" spans="1:15" x14ac:dyDescent="0.35">
      <c r="A1323" t="s">
        <v>5187</v>
      </c>
      <c r="B1323" s="5" t="s">
        <v>7027</v>
      </c>
      <c r="C1323" s="5">
        <v>4</v>
      </c>
      <c r="D1323" s="9">
        <v>45943.731979166667</v>
      </c>
      <c r="E1323" s="6" t="s">
        <v>407</v>
      </c>
      <c r="F1323" t="s">
        <v>5188</v>
      </c>
      <c r="G1323" t="str">
        <f t="shared" si="100"/>
        <v>Complete</v>
      </c>
      <c r="H1323" t="str">
        <f t="shared" si="101"/>
        <v>Valid</v>
      </c>
      <c r="I1323" t="str">
        <f t="shared" si="102"/>
        <v>High(4-5)</v>
      </c>
      <c r="J1323" t="str">
        <f t="shared" si="103"/>
        <v>AEG7C2IGLUKBRNT3522OUSTYHEHA</v>
      </c>
      <c r="K1323" t="str">
        <f>IF(COUNTIF(Data_cleaning!$A:$A, A1323)&gt;10, "Power User", IF(COUNTIF(Data_cleaning!$A:$A, A1323)&gt;5, "Regular User", IF(COUNTIF(Data_cleaning!$A:$A, A1323)&gt;1, "Casual User", "One-Time User")))</f>
        <v>One-Time User</v>
      </c>
      <c r="L1323">
        <f>YEAR(Table4[[#This Row],[date/timestamp]])</f>
        <v>2025</v>
      </c>
      <c r="M1323">
        <f>MONTH(Table4[[#This Row],[date/timestamp]])</f>
        <v>10</v>
      </c>
      <c r="N1323" t="str">
        <f>TEXT(Table4[[#This Row],[date/timestamp]], "MMMM")</f>
        <v>October</v>
      </c>
      <c r="O1323" t="str">
        <f t="shared" si="104"/>
        <v>Q4</v>
      </c>
    </row>
    <row r="1324" spans="1:15" x14ac:dyDescent="0.35">
      <c r="A1324" t="s">
        <v>5191</v>
      </c>
      <c r="B1324" s="3" t="s">
        <v>7028</v>
      </c>
      <c r="C1324" s="3">
        <v>4</v>
      </c>
      <c r="D1324" s="8">
        <v>45943.819074074076</v>
      </c>
      <c r="E1324" s="4" t="s">
        <v>407</v>
      </c>
      <c r="F1324" t="s">
        <v>5192</v>
      </c>
      <c r="G1324" t="str">
        <f t="shared" si="100"/>
        <v>Complete</v>
      </c>
      <c r="H1324" t="str">
        <f t="shared" si="101"/>
        <v>Valid</v>
      </c>
      <c r="I1324" t="str">
        <f t="shared" si="102"/>
        <v>High(4-5)</v>
      </c>
      <c r="J1324" t="str">
        <f t="shared" si="103"/>
        <v>AGRDMVMVYN3I5TY2D6FKU2BBAH3Q</v>
      </c>
      <c r="K1324" t="str">
        <f>IF(COUNTIF(Data_cleaning!$A:$A, A1324)&gt;10, "Power User", IF(COUNTIF(Data_cleaning!$A:$A, A1324)&gt;5, "Regular User", IF(COUNTIF(Data_cleaning!$A:$A, A1324)&gt;1, "Casual User", "One-Time User")))</f>
        <v>One-Time User</v>
      </c>
      <c r="L1324">
        <f>YEAR(Table4[[#This Row],[date/timestamp]])</f>
        <v>2025</v>
      </c>
      <c r="M1324">
        <f>MONTH(Table4[[#This Row],[date/timestamp]])</f>
        <v>10</v>
      </c>
      <c r="N1324" t="str">
        <f>TEXT(Table4[[#This Row],[date/timestamp]], "MMMM")</f>
        <v>October</v>
      </c>
      <c r="O1324" t="str">
        <f t="shared" si="104"/>
        <v>Q4</v>
      </c>
    </row>
    <row r="1325" spans="1:15" x14ac:dyDescent="0.35">
      <c r="A1325" t="s">
        <v>5195</v>
      </c>
      <c r="B1325" s="5" t="s">
        <v>7029</v>
      </c>
      <c r="C1325" s="5">
        <v>5</v>
      </c>
      <c r="D1325" s="9">
        <v>45944.017048611109</v>
      </c>
      <c r="E1325" s="6" t="s">
        <v>877</v>
      </c>
      <c r="F1325" t="s">
        <v>5196</v>
      </c>
      <c r="G1325" t="str">
        <f t="shared" si="100"/>
        <v>Complete</v>
      </c>
      <c r="H1325" t="str">
        <f t="shared" si="101"/>
        <v>Valid</v>
      </c>
      <c r="I1325" t="str">
        <f t="shared" si="102"/>
        <v>High(4-5)</v>
      </c>
      <c r="J1325" t="str">
        <f t="shared" si="103"/>
        <v>AGDFKVYMADLTR2FJV6N4BULGQ6VQ</v>
      </c>
      <c r="K1325" t="str">
        <f>IF(COUNTIF(Data_cleaning!$A:$A, A1325)&gt;10, "Power User", IF(COUNTIF(Data_cleaning!$A:$A, A1325)&gt;5, "Regular User", IF(COUNTIF(Data_cleaning!$A:$A, A1325)&gt;1, "Casual User", "One-Time User")))</f>
        <v>One-Time User</v>
      </c>
      <c r="L1325">
        <f>YEAR(Table4[[#This Row],[date/timestamp]])</f>
        <v>2025</v>
      </c>
      <c r="M1325">
        <f>MONTH(Table4[[#This Row],[date/timestamp]])</f>
        <v>10</v>
      </c>
      <c r="N1325" t="str">
        <f>TEXT(Table4[[#This Row],[date/timestamp]], "MMMM")</f>
        <v>October</v>
      </c>
      <c r="O1325" t="str">
        <f t="shared" si="104"/>
        <v>Q4</v>
      </c>
    </row>
    <row r="1326" spans="1:15" x14ac:dyDescent="0.35">
      <c r="A1326" t="s">
        <v>5199</v>
      </c>
      <c r="B1326" s="3" t="s">
        <v>7030</v>
      </c>
      <c r="C1326" s="3">
        <v>5</v>
      </c>
      <c r="D1326" s="8">
        <v>45944.053263888891</v>
      </c>
      <c r="E1326" s="4" t="s">
        <v>877</v>
      </c>
      <c r="F1326" t="s">
        <v>5200</v>
      </c>
      <c r="G1326" t="str">
        <f t="shared" si="100"/>
        <v>Complete</v>
      </c>
      <c r="H1326" t="str">
        <f t="shared" si="101"/>
        <v>Valid</v>
      </c>
      <c r="I1326" t="str">
        <f t="shared" si="102"/>
        <v>High(4-5)</v>
      </c>
      <c r="J1326" t="str">
        <f t="shared" si="103"/>
        <v>AE6FXTC7IKKXORLGW6CRDN5AYLDA</v>
      </c>
      <c r="K1326" t="str">
        <f>IF(COUNTIF(Data_cleaning!$A:$A, A1326)&gt;10, "Power User", IF(COUNTIF(Data_cleaning!$A:$A, A1326)&gt;5, "Regular User", IF(COUNTIF(Data_cleaning!$A:$A, A1326)&gt;1, "Casual User", "One-Time User")))</f>
        <v>One-Time User</v>
      </c>
      <c r="L1326">
        <f>YEAR(Table4[[#This Row],[date/timestamp]])</f>
        <v>2025</v>
      </c>
      <c r="M1326">
        <f>MONTH(Table4[[#This Row],[date/timestamp]])</f>
        <v>10</v>
      </c>
      <c r="N1326" t="str">
        <f>TEXT(Table4[[#This Row],[date/timestamp]], "MMMM")</f>
        <v>October</v>
      </c>
      <c r="O1326" t="str">
        <f t="shared" si="104"/>
        <v>Q4</v>
      </c>
    </row>
    <row r="1327" spans="1:15" x14ac:dyDescent="0.35">
      <c r="A1327" t="s">
        <v>5203</v>
      </c>
      <c r="B1327" s="5" t="s">
        <v>7031</v>
      </c>
      <c r="C1327" s="5">
        <v>5</v>
      </c>
      <c r="D1327" s="9">
        <v>45944.23704861111</v>
      </c>
      <c r="E1327" s="6" t="s">
        <v>877</v>
      </c>
      <c r="F1327" t="s">
        <v>5204</v>
      </c>
      <c r="G1327" t="str">
        <f t="shared" si="100"/>
        <v>Complete</v>
      </c>
      <c r="H1327" t="str">
        <f t="shared" si="101"/>
        <v>Valid</v>
      </c>
      <c r="I1327" t="str">
        <f t="shared" si="102"/>
        <v>High(4-5)</v>
      </c>
      <c r="J1327" t="str">
        <f t="shared" si="103"/>
        <v>AEMN52EFDZ2EOOFNIXUXWMNGWIRA</v>
      </c>
      <c r="K1327" t="str">
        <f>IF(COUNTIF(Data_cleaning!$A:$A, A1327)&gt;10, "Power User", IF(COUNTIF(Data_cleaning!$A:$A, A1327)&gt;5, "Regular User", IF(COUNTIF(Data_cleaning!$A:$A, A1327)&gt;1, "Casual User", "One-Time User")))</f>
        <v>One-Time User</v>
      </c>
      <c r="L1327">
        <f>YEAR(Table4[[#This Row],[date/timestamp]])</f>
        <v>2025</v>
      </c>
      <c r="M1327">
        <f>MONTH(Table4[[#This Row],[date/timestamp]])</f>
        <v>10</v>
      </c>
      <c r="N1327" t="str">
        <f>TEXT(Table4[[#This Row],[date/timestamp]], "MMMM")</f>
        <v>October</v>
      </c>
      <c r="O1327" t="str">
        <f t="shared" si="104"/>
        <v>Q4</v>
      </c>
    </row>
    <row r="1328" spans="1:15" x14ac:dyDescent="0.35">
      <c r="A1328" t="s">
        <v>5207</v>
      </c>
      <c r="B1328" s="3" t="s">
        <v>7032</v>
      </c>
      <c r="C1328" s="3">
        <v>4</v>
      </c>
      <c r="D1328" s="8">
        <v>45944.845590277779</v>
      </c>
      <c r="E1328" s="4" t="s">
        <v>877</v>
      </c>
      <c r="F1328" t="s">
        <v>5208</v>
      </c>
      <c r="G1328" t="str">
        <f t="shared" si="100"/>
        <v>Complete</v>
      </c>
      <c r="H1328" t="str">
        <f t="shared" si="101"/>
        <v>Valid</v>
      </c>
      <c r="I1328" t="str">
        <f t="shared" si="102"/>
        <v>High(4-5)</v>
      </c>
      <c r="J1328" t="str">
        <f t="shared" si="103"/>
        <v>AF5MM6WH4N2O6ZMY7DNI4TEBW55A</v>
      </c>
      <c r="K1328" t="str">
        <f>IF(COUNTIF(Data_cleaning!$A:$A, A1328)&gt;10, "Power User", IF(COUNTIF(Data_cleaning!$A:$A, A1328)&gt;5, "Regular User", IF(COUNTIF(Data_cleaning!$A:$A, A1328)&gt;1, "Casual User", "One-Time User")))</f>
        <v>One-Time User</v>
      </c>
      <c r="L1328">
        <f>YEAR(Table4[[#This Row],[date/timestamp]])</f>
        <v>2025</v>
      </c>
      <c r="M1328">
        <f>MONTH(Table4[[#This Row],[date/timestamp]])</f>
        <v>10</v>
      </c>
      <c r="N1328" t="str">
        <f>TEXT(Table4[[#This Row],[date/timestamp]], "MMMM")</f>
        <v>October</v>
      </c>
      <c r="O1328" t="str">
        <f t="shared" si="104"/>
        <v>Q4</v>
      </c>
    </row>
    <row r="1329" spans="1:15" x14ac:dyDescent="0.35">
      <c r="A1329" t="s">
        <v>5211</v>
      </c>
      <c r="B1329" s="5" t="s">
        <v>7033</v>
      </c>
      <c r="C1329" s="5">
        <v>1</v>
      </c>
      <c r="D1329" s="9">
        <v>45945.422175925924</v>
      </c>
      <c r="E1329" s="6" t="s">
        <v>877</v>
      </c>
      <c r="F1329" t="s">
        <v>5212</v>
      </c>
      <c r="G1329" t="str">
        <f t="shared" si="100"/>
        <v>Complete</v>
      </c>
      <c r="H1329" t="str">
        <f t="shared" si="101"/>
        <v>Valid</v>
      </c>
      <c r="I1329" t="str">
        <f t="shared" si="102"/>
        <v>Low(1-2)</v>
      </c>
      <c r="J1329" t="str">
        <f t="shared" si="103"/>
        <v>AFN2PAXQQQHJJAFN3SLHRX4FO2QQ</v>
      </c>
      <c r="K1329" t="str">
        <f>IF(COUNTIF(Data_cleaning!$A:$A, A1329)&gt;10, "Power User", IF(COUNTIF(Data_cleaning!$A:$A, A1329)&gt;5, "Regular User", IF(COUNTIF(Data_cleaning!$A:$A, A1329)&gt;1, "Casual User", "One-Time User")))</f>
        <v>One-Time User</v>
      </c>
      <c r="L1329">
        <f>YEAR(Table4[[#This Row],[date/timestamp]])</f>
        <v>2025</v>
      </c>
      <c r="M1329">
        <f>MONTH(Table4[[#This Row],[date/timestamp]])</f>
        <v>10</v>
      </c>
      <c r="N1329" t="str">
        <f>TEXT(Table4[[#This Row],[date/timestamp]], "MMMM")</f>
        <v>October</v>
      </c>
      <c r="O1329" t="str">
        <f t="shared" si="104"/>
        <v>Q4</v>
      </c>
    </row>
    <row r="1330" spans="1:15" x14ac:dyDescent="0.35">
      <c r="A1330" t="s">
        <v>5215</v>
      </c>
      <c r="B1330" s="3" t="s">
        <v>7034</v>
      </c>
      <c r="C1330" s="3">
        <v>5</v>
      </c>
      <c r="D1330" s="8">
        <v>45945.646817129629</v>
      </c>
      <c r="E1330" s="4" t="s">
        <v>877</v>
      </c>
      <c r="F1330" t="s">
        <v>5216</v>
      </c>
      <c r="G1330" t="str">
        <f t="shared" si="100"/>
        <v>Complete</v>
      </c>
      <c r="H1330" t="str">
        <f t="shared" si="101"/>
        <v>Valid</v>
      </c>
      <c r="I1330" t="str">
        <f t="shared" si="102"/>
        <v>High(4-5)</v>
      </c>
      <c r="J1330" t="str">
        <f t="shared" si="103"/>
        <v>AFQKRORKH6KTTTQPIDTDQ2ULRKDA</v>
      </c>
      <c r="K1330" t="str">
        <f>IF(COUNTIF(Data_cleaning!$A:$A, A1330)&gt;10, "Power User", IF(COUNTIF(Data_cleaning!$A:$A, A1330)&gt;5, "Regular User", IF(COUNTIF(Data_cleaning!$A:$A, A1330)&gt;1, "Casual User", "One-Time User")))</f>
        <v>One-Time User</v>
      </c>
      <c r="L1330">
        <f>YEAR(Table4[[#This Row],[date/timestamp]])</f>
        <v>2025</v>
      </c>
      <c r="M1330">
        <f>MONTH(Table4[[#This Row],[date/timestamp]])</f>
        <v>10</v>
      </c>
      <c r="N1330" t="str">
        <f>TEXT(Table4[[#This Row],[date/timestamp]], "MMMM")</f>
        <v>October</v>
      </c>
      <c r="O1330" t="str">
        <f t="shared" si="104"/>
        <v>Q4</v>
      </c>
    </row>
    <row r="1331" spans="1:15" x14ac:dyDescent="0.35">
      <c r="A1331" t="s">
        <v>5219</v>
      </c>
      <c r="B1331" s="5" t="s">
        <v>7035</v>
      </c>
      <c r="C1331" s="5">
        <v>5</v>
      </c>
      <c r="D1331" s="9">
        <v>45945.865532407406</v>
      </c>
      <c r="E1331" s="6" t="s">
        <v>877</v>
      </c>
      <c r="F1331" t="s">
        <v>5220</v>
      </c>
      <c r="G1331" t="str">
        <f t="shared" si="100"/>
        <v>Complete</v>
      </c>
      <c r="H1331" t="str">
        <f t="shared" si="101"/>
        <v>Valid</v>
      </c>
      <c r="I1331" t="str">
        <f t="shared" si="102"/>
        <v>High(4-5)</v>
      </c>
      <c r="J1331" t="str">
        <f t="shared" si="103"/>
        <v>AEX2ICNEA6QBJRDFOZ77OMHC7QAQ</v>
      </c>
      <c r="K1331" t="str">
        <f>IF(COUNTIF(Data_cleaning!$A:$A, A1331)&gt;10, "Power User", IF(COUNTIF(Data_cleaning!$A:$A, A1331)&gt;5, "Regular User", IF(COUNTIF(Data_cleaning!$A:$A, A1331)&gt;1, "Casual User", "One-Time User")))</f>
        <v>One-Time User</v>
      </c>
      <c r="L1331">
        <f>YEAR(Table4[[#This Row],[date/timestamp]])</f>
        <v>2025</v>
      </c>
      <c r="M1331">
        <f>MONTH(Table4[[#This Row],[date/timestamp]])</f>
        <v>10</v>
      </c>
      <c r="N1331" t="str">
        <f>TEXT(Table4[[#This Row],[date/timestamp]], "MMMM")</f>
        <v>October</v>
      </c>
      <c r="O1331" t="str">
        <f t="shared" si="104"/>
        <v>Q4</v>
      </c>
    </row>
    <row r="1332" spans="1:15" x14ac:dyDescent="0.35">
      <c r="A1332" t="s">
        <v>5223</v>
      </c>
      <c r="B1332" s="3" t="s">
        <v>7036</v>
      </c>
      <c r="C1332" s="3">
        <v>5</v>
      </c>
      <c r="D1332" s="8">
        <v>45945.989641203705</v>
      </c>
      <c r="E1332" s="4" t="s">
        <v>877</v>
      </c>
      <c r="F1332" t="s">
        <v>5224</v>
      </c>
      <c r="G1332" t="str">
        <f t="shared" si="100"/>
        <v>Complete</v>
      </c>
      <c r="H1332" t="str">
        <f t="shared" si="101"/>
        <v>Valid</v>
      </c>
      <c r="I1332" t="str">
        <f t="shared" si="102"/>
        <v>High(4-5)</v>
      </c>
      <c r="J1332" t="str">
        <f t="shared" si="103"/>
        <v>AGWGNZRHJC2HD35QOOBYDIBEMMEQ</v>
      </c>
      <c r="K1332" t="str">
        <f>IF(COUNTIF(Data_cleaning!$A:$A, A1332)&gt;10, "Power User", IF(COUNTIF(Data_cleaning!$A:$A, A1332)&gt;5, "Regular User", IF(COUNTIF(Data_cleaning!$A:$A, A1332)&gt;1, "Casual User", "One-Time User")))</f>
        <v>One-Time User</v>
      </c>
      <c r="L1332">
        <f>YEAR(Table4[[#This Row],[date/timestamp]])</f>
        <v>2025</v>
      </c>
      <c r="M1332">
        <f>MONTH(Table4[[#This Row],[date/timestamp]])</f>
        <v>10</v>
      </c>
      <c r="N1332" t="str">
        <f>TEXT(Table4[[#This Row],[date/timestamp]], "MMMM")</f>
        <v>October</v>
      </c>
      <c r="O1332" t="str">
        <f t="shared" si="104"/>
        <v>Q4</v>
      </c>
    </row>
    <row r="1333" spans="1:15" x14ac:dyDescent="0.35">
      <c r="A1333" t="s">
        <v>5227</v>
      </c>
      <c r="B1333" s="5" t="s">
        <v>7037</v>
      </c>
      <c r="C1333" s="5">
        <v>5</v>
      </c>
      <c r="D1333" s="9">
        <v>45946.144826388889</v>
      </c>
      <c r="E1333" s="6" t="s">
        <v>877</v>
      </c>
      <c r="F1333" t="s">
        <v>5228</v>
      </c>
      <c r="G1333" t="str">
        <f t="shared" si="100"/>
        <v>Complete</v>
      </c>
      <c r="H1333" t="str">
        <f t="shared" si="101"/>
        <v>Valid</v>
      </c>
      <c r="I1333" t="str">
        <f t="shared" si="102"/>
        <v>High(4-5)</v>
      </c>
      <c r="J1333" t="str">
        <f t="shared" si="103"/>
        <v>AH7MQCWUKEUFEQGNUGT5VTQS456Q</v>
      </c>
      <c r="K1333" t="str">
        <f>IF(COUNTIF(Data_cleaning!$A:$A, A1333)&gt;10, "Power User", IF(COUNTIF(Data_cleaning!$A:$A, A1333)&gt;5, "Regular User", IF(COUNTIF(Data_cleaning!$A:$A, A1333)&gt;1, "Casual User", "One-Time User")))</f>
        <v>One-Time User</v>
      </c>
      <c r="L1333">
        <f>YEAR(Table4[[#This Row],[date/timestamp]])</f>
        <v>2025</v>
      </c>
      <c r="M1333">
        <f>MONTH(Table4[[#This Row],[date/timestamp]])</f>
        <v>10</v>
      </c>
      <c r="N1333" t="str">
        <f>TEXT(Table4[[#This Row],[date/timestamp]], "MMMM")</f>
        <v>October</v>
      </c>
      <c r="O1333" t="str">
        <f t="shared" si="104"/>
        <v>Q4</v>
      </c>
    </row>
    <row r="1334" spans="1:15" x14ac:dyDescent="0.35">
      <c r="A1334" t="s">
        <v>5231</v>
      </c>
      <c r="B1334" s="3" t="s">
        <v>7038</v>
      </c>
      <c r="C1334" s="3">
        <v>4</v>
      </c>
      <c r="D1334" s="8">
        <v>45946.326041666667</v>
      </c>
      <c r="E1334" s="4" t="s">
        <v>877</v>
      </c>
      <c r="F1334" t="s">
        <v>5232</v>
      </c>
      <c r="G1334" t="str">
        <f t="shared" si="100"/>
        <v>Complete</v>
      </c>
      <c r="H1334" t="str">
        <f t="shared" si="101"/>
        <v>Valid</v>
      </c>
      <c r="I1334" t="str">
        <f t="shared" si="102"/>
        <v>High(4-5)</v>
      </c>
      <c r="J1334" t="str">
        <f t="shared" si="103"/>
        <v>AHHQ23M3SFJ7254R7ATUISMARAKQ</v>
      </c>
      <c r="K1334" t="str">
        <f>IF(COUNTIF(Data_cleaning!$A:$A, A1334)&gt;10, "Power User", IF(COUNTIF(Data_cleaning!$A:$A, A1334)&gt;5, "Regular User", IF(COUNTIF(Data_cleaning!$A:$A, A1334)&gt;1, "Casual User", "One-Time User")))</f>
        <v>One-Time User</v>
      </c>
      <c r="L1334">
        <f>YEAR(Table4[[#This Row],[date/timestamp]])</f>
        <v>2025</v>
      </c>
      <c r="M1334">
        <f>MONTH(Table4[[#This Row],[date/timestamp]])</f>
        <v>10</v>
      </c>
      <c r="N1334" t="str">
        <f>TEXT(Table4[[#This Row],[date/timestamp]], "MMMM")</f>
        <v>October</v>
      </c>
      <c r="O1334" t="str">
        <f t="shared" si="104"/>
        <v>Q4</v>
      </c>
    </row>
    <row r="1335" spans="1:15" x14ac:dyDescent="0.35">
      <c r="A1335" t="s">
        <v>5235</v>
      </c>
      <c r="B1335" s="5" t="s">
        <v>7039</v>
      </c>
      <c r="C1335" s="5">
        <v>5</v>
      </c>
      <c r="D1335" s="9">
        <v>45946.506388888891</v>
      </c>
      <c r="E1335" s="6" t="s">
        <v>877</v>
      </c>
      <c r="F1335" t="s">
        <v>5236</v>
      </c>
      <c r="G1335" t="str">
        <f t="shared" si="100"/>
        <v>Complete</v>
      </c>
      <c r="H1335" t="str">
        <f t="shared" si="101"/>
        <v>Valid</v>
      </c>
      <c r="I1335" t="str">
        <f t="shared" si="102"/>
        <v>High(4-5)</v>
      </c>
      <c r="J1335" t="str">
        <f t="shared" si="103"/>
        <v>AER5L5P7467V2A3T7NSAJAFN5AOA</v>
      </c>
      <c r="K1335" t="str">
        <f>IF(COUNTIF(Data_cleaning!$A:$A, A1335)&gt;10, "Power User", IF(COUNTIF(Data_cleaning!$A:$A, A1335)&gt;5, "Regular User", IF(COUNTIF(Data_cleaning!$A:$A, A1335)&gt;1, "Casual User", "One-Time User")))</f>
        <v>One-Time User</v>
      </c>
      <c r="L1335">
        <f>YEAR(Table4[[#This Row],[date/timestamp]])</f>
        <v>2025</v>
      </c>
      <c r="M1335">
        <f>MONTH(Table4[[#This Row],[date/timestamp]])</f>
        <v>10</v>
      </c>
      <c r="N1335" t="str">
        <f>TEXT(Table4[[#This Row],[date/timestamp]], "MMMM")</f>
        <v>October</v>
      </c>
      <c r="O1335" t="str">
        <f t="shared" si="104"/>
        <v>Q4</v>
      </c>
    </row>
    <row r="1336" spans="1:15" x14ac:dyDescent="0.35">
      <c r="A1336" t="s">
        <v>5239</v>
      </c>
      <c r="B1336" s="3" t="s">
        <v>7040</v>
      </c>
      <c r="C1336" s="3">
        <v>3</v>
      </c>
      <c r="D1336" s="8">
        <v>45946.807118055556</v>
      </c>
      <c r="E1336" s="4" t="s">
        <v>877</v>
      </c>
      <c r="F1336" t="s">
        <v>5240</v>
      </c>
      <c r="G1336" t="str">
        <f t="shared" si="100"/>
        <v>Complete</v>
      </c>
      <c r="H1336" t="str">
        <f t="shared" si="101"/>
        <v>Valid</v>
      </c>
      <c r="I1336" t="str">
        <f t="shared" si="102"/>
        <v>Medium(3)</v>
      </c>
      <c r="J1336" t="str">
        <f t="shared" si="103"/>
        <v>AF44SVYKU2L6VDDBT4W2HHO6VNSQ</v>
      </c>
      <c r="K1336" t="str">
        <f>IF(COUNTIF(Data_cleaning!$A:$A, A1336)&gt;10, "Power User", IF(COUNTIF(Data_cleaning!$A:$A, A1336)&gt;5, "Regular User", IF(COUNTIF(Data_cleaning!$A:$A, A1336)&gt;1, "Casual User", "One-Time User")))</f>
        <v>One-Time User</v>
      </c>
      <c r="L1336">
        <f>YEAR(Table4[[#This Row],[date/timestamp]])</f>
        <v>2025</v>
      </c>
      <c r="M1336">
        <f>MONTH(Table4[[#This Row],[date/timestamp]])</f>
        <v>10</v>
      </c>
      <c r="N1336" t="str">
        <f>TEXT(Table4[[#This Row],[date/timestamp]], "MMMM")</f>
        <v>October</v>
      </c>
      <c r="O1336" t="str">
        <f t="shared" si="104"/>
        <v>Q4</v>
      </c>
    </row>
    <row r="1337" spans="1:15" x14ac:dyDescent="0.35">
      <c r="A1337" t="s">
        <v>5243</v>
      </c>
      <c r="B1337" s="5" t="s">
        <v>7041</v>
      </c>
      <c r="C1337" s="5">
        <v>5</v>
      </c>
      <c r="D1337" s="9">
        <v>45947.200682870367</v>
      </c>
      <c r="E1337" s="6" t="s">
        <v>877</v>
      </c>
      <c r="F1337" t="s">
        <v>5244</v>
      </c>
      <c r="G1337" t="str">
        <f t="shared" si="100"/>
        <v>Complete</v>
      </c>
      <c r="H1337" t="str">
        <f t="shared" si="101"/>
        <v>Valid</v>
      </c>
      <c r="I1337" t="str">
        <f t="shared" si="102"/>
        <v>High(4-5)</v>
      </c>
      <c r="J1337" t="str">
        <f t="shared" si="103"/>
        <v>AEC3OVHG2UCL4ZJJMUTYNGN2ZTVA</v>
      </c>
      <c r="K1337" t="str">
        <f>IF(COUNTIF(Data_cleaning!$A:$A, A1337)&gt;10, "Power User", IF(COUNTIF(Data_cleaning!$A:$A, A1337)&gt;5, "Regular User", IF(COUNTIF(Data_cleaning!$A:$A, A1337)&gt;1, "Casual User", "One-Time User")))</f>
        <v>One-Time User</v>
      </c>
      <c r="L1337">
        <f>YEAR(Table4[[#This Row],[date/timestamp]])</f>
        <v>2025</v>
      </c>
      <c r="M1337">
        <f>MONTH(Table4[[#This Row],[date/timestamp]])</f>
        <v>10</v>
      </c>
      <c r="N1337" t="str">
        <f>TEXT(Table4[[#This Row],[date/timestamp]], "MMMM")</f>
        <v>October</v>
      </c>
      <c r="O1337" t="str">
        <f t="shared" si="104"/>
        <v>Q4</v>
      </c>
    </row>
    <row r="1338" spans="1:15" x14ac:dyDescent="0.35">
      <c r="A1338" t="s">
        <v>5247</v>
      </c>
      <c r="B1338" s="3" t="s">
        <v>7042</v>
      </c>
      <c r="C1338" s="3">
        <v>4</v>
      </c>
      <c r="D1338" s="8">
        <v>45947.214791666665</v>
      </c>
      <c r="E1338" s="4" t="s">
        <v>877</v>
      </c>
      <c r="F1338" t="s">
        <v>5248</v>
      </c>
      <c r="G1338" t="str">
        <f t="shared" si="100"/>
        <v>Complete</v>
      </c>
      <c r="H1338" t="str">
        <f t="shared" si="101"/>
        <v>Valid</v>
      </c>
      <c r="I1338" t="str">
        <f t="shared" si="102"/>
        <v>High(4-5)</v>
      </c>
      <c r="J1338" t="str">
        <f t="shared" si="103"/>
        <v>AEBUFBUPTVBFBWAHT5HY4XK6URYA</v>
      </c>
      <c r="K1338" t="str">
        <f>IF(COUNTIF(Data_cleaning!$A:$A, A1338)&gt;10, "Power User", IF(COUNTIF(Data_cleaning!$A:$A, A1338)&gt;5, "Regular User", IF(COUNTIF(Data_cleaning!$A:$A, A1338)&gt;1, "Casual User", "One-Time User")))</f>
        <v>One-Time User</v>
      </c>
      <c r="L1338">
        <f>YEAR(Table4[[#This Row],[date/timestamp]])</f>
        <v>2025</v>
      </c>
      <c r="M1338">
        <f>MONTH(Table4[[#This Row],[date/timestamp]])</f>
        <v>10</v>
      </c>
      <c r="N1338" t="str">
        <f>TEXT(Table4[[#This Row],[date/timestamp]], "MMMM")</f>
        <v>October</v>
      </c>
      <c r="O1338" t="str">
        <f t="shared" si="104"/>
        <v>Q4</v>
      </c>
    </row>
    <row r="1339" spans="1:15" x14ac:dyDescent="0.35">
      <c r="A1339" t="s">
        <v>5251</v>
      </c>
      <c r="B1339" s="5" t="s">
        <v>7043</v>
      </c>
      <c r="C1339" s="5">
        <v>5</v>
      </c>
      <c r="D1339" s="9">
        <v>45947.325023148151</v>
      </c>
      <c r="E1339" s="6" t="s">
        <v>877</v>
      </c>
      <c r="F1339" t="s">
        <v>5252</v>
      </c>
      <c r="G1339" t="str">
        <f t="shared" si="100"/>
        <v>Complete</v>
      </c>
      <c r="H1339" t="str">
        <f t="shared" si="101"/>
        <v>Valid</v>
      </c>
      <c r="I1339" t="str">
        <f t="shared" si="102"/>
        <v>High(4-5)</v>
      </c>
      <c r="J1339" t="str">
        <f t="shared" si="103"/>
        <v>AF7S4XQ2BUQSUMUUSCWDBSYSELVA</v>
      </c>
      <c r="K1339" t="str">
        <f>IF(COUNTIF(Data_cleaning!$A:$A, A1339)&gt;10, "Power User", IF(COUNTIF(Data_cleaning!$A:$A, A1339)&gt;5, "Regular User", IF(COUNTIF(Data_cleaning!$A:$A, A1339)&gt;1, "Casual User", "One-Time User")))</f>
        <v>One-Time User</v>
      </c>
      <c r="L1339">
        <f>YEAR(Table4[[#This Row],[date/timestamp]])</f>
        <v>2025</v>
      </c>
      <c r="M1339">
        <f>MONTH(Table4[[#This Row],[date/timestamp]])</f>
        <v>10</v>
      </c>
      <c r="N1339" t="str">
        <f>TEXT(Table4[[#This Row],[date/timestamp]], "MMMM")</f>
        <v>October</v>
      </c>
      <c r="O1339" t="str">
        <f t="shared" si="104"/>
        <v>Q4</v>
      </c>
    </row>
    <row r="1340" spans="1:15" x14ac:dyDescent="0.35">
      <c r="A1340" t="s">
        <v>5255</v>
      </c>
      <c r="B1340" s="3" t="s">
        <v>7044</v>
      </c>
      <c r="C1340" s="3">
        <v>4</v>
      </c>
      <c r="D1340" s="8">
        <v>45947.396157407406</v>
      </c>
      <c r="E1340" s="4" t="s">
        <v>877</v>
      </c>
      <c r="F1340" t="s">
        <v>5256</v>
      </c>
      <c r="G1340" t="str">
        <f t="shared" si="100"/>
        <v>Complete</v>
      </c>
      <c r="H1340" t="str">
        <f t="shared" si="101"/>
        <v>Valid</v>
      </c>
      <c r="I1340" t="str">
        <f t="shared" si="102"/>
        <v>High(4-5)</v>
      </c>
      <c r="J1340" t="str">
        <f t="shared" si="103"/>
        <v>AHQGLQ2ZP57PJ5IYXYDYP7MMTKEQ</v>
      </c>
      <c r="K1340" t="str">
        <f>IF(COUNTIF(Data_cleaning!$A:$A, A1340)&gt;10, "Power User", IF(COUNTIF(Data_cleaning!$A:$A, A1340)&gt;5, "Regular User", IF(COUNTIF(Data_cleaning!$A:$A, A1340)&gt;1, "Casual User", "One-Time User")))</f>
        <v>One-Time User</v>
      </c>
      <c r="L1340">
        <f>YEAR(Table4[[#This Row],[date/timestamp]])</f>
        <v>2025</v>
      </c>
      <c r="M1340">
        <f>MONTH(Table4[[#This Row],[date/timestamp]])</f>
        <v>10</v>
      </c>
      <c r="N1340" t="str">
        <f>TEXT(Table4[[#This Row],[date/timestamp]], "MMMM")</f>
        <v>October</v>
      </c>
      <c r="O1340" t="str">
        <f t="shared" si="104"/>
        <v>Q4</v>
      </c>
    </row>
    <row r="1341" spans="1:15" x14ac:dyDescent="0.35">
      <c r="A1341" t="s">
        <v>5259</v>
      </c>
      <c r="B1341" s="5" t="s">
        <v>7045</v>
      </c>
      <c r="C1341" s="5">
        <v>4</v>
      </c>
      <c r="D1341" s="9">
        <v>45947.69258101852</v>
      </c>
      <c r="E1341" s="6" t="s">
        <v>877</v>
      </c>
      <c r="F1341" t="s">
        <v>5260</v>
      </c>
      <c r="G1341" t="str">
        <f t="shared" si="100"/>
        <v>Complete</v>
      </c>
      <c r="H1341" t="str">
        <f t="shared" si="101"/>
        <v>Valid</v>
      </c>
      <c r="I1341" t="str">
        <f t="shared" si="102"/>
        <v>High(4-5)</v>
      </c>
      <c r="J1341" t="str">
        <f t="shared" si="103"/>
        <v>AGFD32RNHNLO6D5BRAEFHC6WLLLQ</v>
      </c>
      <c r="K1341" t="str">
        <f>IF(COUNTIF(Data_cleaning!$A:$A, A1341)&gt;10, "Power User", IF(COUNTIF(Data_cleaning!$A:$A, A1341)&gt;5, "Regular User", IF(COUNTIF(Data_cleaning!$A:$A, A1341)&gt;1, "Casual User", "One-Time User")))</f>
        <v>One-Time User</v>
      </c>
      <c r="L1341">
        <f>YEAR(Table4[[#This Row],[date/timestamp]])</f>
        <v>2025</v>
      </c>
      <c r="M1341">
        <f>MONTH(Table4[[#This Row],[date/timestamp]])</f>
        <v>10</v>
      </c>
      <c r="N1341" t="str">
        <f>TEXT(Table4[[#This Row],[date/timestamp]], "MMMM")</f>
        <v>October</v>
      </c>
      <c r="O1341" t="str">
        <f t="shared" si="104"/>
        <v>Q4</v>
      </c>
    </row>
    <row r="1342" spans="1:15" x14ac:dyDescent="0.35">
      <c r="A1342" t="s">
        <v>5263</v>
      </c>
      <c r="B1342" s="3" t="s">
        <v>7046</v>
      </c>
      <c r="C1342" s="3">
        <v>4</v>
      </c>
      <c r="D1342" s="8">
        <v>45947.831273148149</v>
      </c>
      <c r="E1342" s="4" t="s">
        <v>877</v>
      </c>
      <c r="F1342" t="s">
        <v>5264</v>
      </c>
      <c r="G1342" t="str">
        <f t="shared" si="100"/>
        <v>Complete</v>
      </c>
      <c r="H1342" t="str">
        <f t="shared" si="101"/>
        <v>Valid</v>
      </c>
      <c r="I1342" t="str">
        <f t="shared" si="102"/>
        <v>High(4-5)</v>
      </c>
      <c r="J1342" t="str">
        <f t="shared" si="103"/>
        <v>AFUNQFYLBLJYOMCB7OI5CPVSGEHA</v>
      </c>
      <c r="K1342" t="str">
        <f>IF(COUNTIF(Data_cleaning!$A:$A, A1342)&gt;10, "Power User", IF(COUNTIF(Data_cleaning!$A:$A, A1342)&gt;5, "Regular User", IF(COUNTIF(Data_cleaning!$A:$A, A1342)&gt;1, "Casual User", "One-Time User")))</f>
        <v>One-Time User</v>
      </c>
      <c r="L1342">
        <f>YEAR(Table4[[#This Row],[date/timestamp]])</f>
        <v>2025</v>
      </c>
      <c r="M1342">
        <f>MONTH(Table4[[#This Row],[date/timestamp]])</f>
        <v>10</v>
      </c>
      <c r="N1342" t="str">
        <f>TEXT(Table4[[#This Row],[date/timestamp]], "MMMM")</f>
        <v>October</v>
      </c>
      <c r="O1342" t="str">
        <f t="shared" si="104"/>
        <v>Q4</v>
      </c>
    </row>
    <row r="1343" spans="1:15" x14ac:dyDescent="0.35">
      <c r="A1343" t="s">
        <v>5267</v>
      </c>
      <c r="B1343" s="5" t="s">
        <v>7047</v>
      </c>
      <c r="C1343" s="5">
        <v>3</v>
      </c>
      <c r="D1343" s="9">
        <v>45948.015289351853</v>
      </c>
      <c r="E1343" s="6" t="s">
        <v>877</v>
      </c>
      <c r="F1343" t="s">
        <v>5268</v>
      </c>
      <c r="G1343" t="str">
        <f t="shared" si="100"/>
        <v>Complete</v>
      </c>
      <c r="H1343" t="str">
        <f t="shared" si="101"/>
        <v>Valid</v>
      </c>
      <c r="I1343" t="str">
        <f t="shared" si="102"/>
        <v>Medium(3)</v>
      </c>
      <c r="J1343" t="str">
        <f t="shared" si="103"/>
        <v>AETKUDV5V2U4VHQZIJ5JBJMYEIZQ</v>
      </c>
      <c r="K1343" t="str">
        <f>IF(COUNTIF(Data_cleaning!$A:$A, A1343)&gt;10, "Power User", IF(COUNTIF(Data_cleaning!$A:$A, A1343)&gt;5, "Regular User", IF(COUNTIF(Data_cleaning!$A:$A, A1343)&gt;1, "Casual User", "One-Time User")))</f>
        <v>One-Time User</v>
      </c>
      <c r="L1343">
        <f>YEAR(Table4[[#This Row],[date/timestamp]])</f>
        <v>2025</v>
      </c>
      <c r="M1343">
        <f>MONTH(Table4[[#This Row],[date/timestamp]])</f>
        <v>10</v>
      </c>
      <c r="N1343" t="str">
        <f>TEXT(Table4[[#This Row],[date/timestamp]], "MMMM")</f>
        <v>October</v>
      </c>
      <c r="O1343" t="str">
        <f t="shared" si="104"/>
        <v>Q4</v>
      </c>
    </row>
    <row r="1344" spans="1:15" x14ac:dyDescent="0.35">
      <c r="A1344" t="s">
        <v>5271</v>
      </c>
      <c r="B1344" s="3" t="s">
        <v>7048</v>
      </c>
      <c r="C1344" s="3">
        <v>5</v>
      </c>
      <c r="D1344" s="8">
        <v>45948.111388888887</v>
      </c>
      <c r="E1344" s="4" t="s">
        <v>877</v>
      </c>
      <c r="F1344" t="s">
        <v>5272</v>
      </c>
      <c r="G1344" t="str">
        <f t="shared" si="100"/>
        <v>Complete</v>
      </c>
      <c r="H1344" t="str">
        <f t="shared" si="101"/>
        <v>Valid</v>
      </c>
      <c r="I1344" t="str">
        <f t="shared" si="102"/>
        <v>High(4-5)</v>
      </c>
      <c r="J1344" t="str">
        <f t="shared" si="103"/>
        <v>AEITBOOP7SS4QUBXFBKGC3ERBUAQ</v>
      </c>
      <c r="K1344" t="str">
        <f>IF(COUNTIF(Data_cleaning!$A:$A, A1344)&gt;10, "Power User", IF(COUNTIF(Data_cleaning!$A:$A, A1344)&gt;5, "Regular User", IF(COUNTIF(Data_cleaning!$A:$A, A1344)&gt;1, "Casual User", "One-Time User")))</f>
        <v>One-Time User</v>
      </c>
      <c r="L1344">
        <f>YEAR(Table4[[#This Row],[date/timestamp]])</f>
        <v>2025</v>
      </c>
      <c r="M1344">
        <f>MONTH(Table4[[#This Row],[date/timestamp]])</f>
        <v>10</v>
      </c>
      <c r="N1344" t="str">
        <f>TEXT(Table4[[#This Row],[date/timestamp]], "MMMM")</f>
        <v>October</v>
      </c>
      <c r="O1344" t="str">
        <f t="shared" si="104"/>
        <v>Q4</v>
      </c>
    </row>
    <row r="1345" spans="1:15" x14ac:dyDescent="0.35">
      <c r="A1345" t="s">
        <v>5275</v>
      </c>
      <c r="B1345" s="5" t="s">
        <v>7049</v>
      </c>
      <c r="C1345" s="5">
        <v>5</v>
      </c>
      <c r="D1345" s="9">
        <v>45948.292766203704</v>
      </c>
      <c r="E1345" s="6" t="s">
        <v>2160</v>
      </c>
      <c r="F1345" t="s">
        <v>5276</v>
      </c>
      <c r="G1345" t="str">
        <f t="shared" si="100"/>
        <v>Complete</v>
      </c>
      <c r="H1345" t="str">
        <f t="shared" si="101"/>
        <v>Valid</v>
      </c>
      <c r="I1345" t="str">
        <f t="shared" si="102"/>
        <v>High(4-5)</v>
      </c>
      <c r="J1345" t="str">
        <f t="shared" si="103"/>
        <v>AE4UF3NXHV6LMINHOOOHIARNCDHQ</v>
      </c>
      <c r="K1345" t="str">
        <f>IF(COUNTIF(Data_cleaning!$A:$A, A1345)&gt;10, "Power User", IF(COUNTIF(Data_cleaning!$A:$A, A1345)&gt;5, "Regular User", IF(COUNTIF(Data_cleaning!$A:$A, A1345)&gt;1, "Casual User", "One-Time User")))</f>
        <v>One-Time User</v>
      </c>
      <c r="L1345">
        <f>YEAR(Table4[[#This Row],[date/timestamp]])</f>
        <v>2025</v>
      </c>
      <c r="M1345">
        <f>MONTH(Table4[[#This Row],[date/timestamp]])</f>
        <v>10</v>
      </c>
      <c r="N1345" t="str">
        <f>TEXT(Table4[[#This Row],[date/timestamp]], "MMMM")</f>
        <v>October</v>
      </c>
      <c r="O1345" t="str">
        <f t="shared" si="104"/>
        <v>Q4</v>
      </c>
    </row>
    <row r="1346" spans="1:15" x14ac:dyDescent="0.35">
      <c r="A1346" t="s">
        <v>5279</v>
      </c>
      <c r="B1346" s="3" t="s">
        <v>7050</v>
      </c>
      <c r="C1346" s="3">
        <v>5</v>
      </c>
      <c r="D1346" s="8">
        <v>45948.306284722225</v>
      </c>
      <c r="E1346" s="4" t="s">
        <v>2160</v>
      </c>
      <c r="F1346" t="s">
        <v>5280</v>
      </c>
      <c r="G1346" t="str">
        <f t="shared" ref="G1346:G1409" si="105">IF(AND(A1346&lt;&gt;"", B1346&lt;&gt;"", C1346&lt;&gt;"", D1346&lt;&gt;"", E1346&lt;&gt;"", F1346&lt;&gt;""), "Complete", "Incomplete")</f>
        <v>Complete</v>
      </c>
      <c r="H1346" t="str">
        <f t="shared" si="101"/>
        <v>Valid</v>
      </c>
      <c r="I1346" t="str">
        <f t="shared" si="102"/>
        <v>High(4-5)</v>
      </c>
      <c r="J1346" t="str">
        <f t="shared" si="103"/>
        <v>AG3I5RI4QDXM4EVUF4IVVUHCQBSA</v>
      </c>
      <c r="K1346" t="str">
        <f>IF(COUNTIF(Data_cleaning!$A:$A, A1346)&gt;10, "Power User", IF(COUNTIF(Data_cleaning!$A:$A, A1346)&gt;5, "Regular User", IF(COUNTIF(Data_cleaning!$A:$A, A1346)&gt;1, "Casual User", "One-Time User")))</f>
        <v>One-Time User</v>
      </c>
      <c r="L1346">
        <f>YEAR(Table4[[#This Row],[date/timestamp]])</f>
        <v>2025</v>
      </c>
      <c r="M1346">
        <f>MONTH(Table4[[#This Row],[date/timestamp]])</f>
        <v>10</v>
      </c>
      <c r="N1346" t="str">
        <f>TEXT(Table4[[#This Row],[date/timestamp]], "MMMM")</f>
        <v>October</v>
      </c>
      <c r="O1346" t="str">
        <f t="shared" si="104"/>
        <v>Q4</v>
      </c>
    </row>
    <row r="1347" spans="1:15" x14ac:dyDescent="0.35">
      <c r="A1347" t="s">
        <v>5283</v>
      </c>
      <c r="B1347" s="5" t="s">
        <v>7051</v>
      </c>
      <c r="C1347" s="5">
        <v>4</v>
      </c>
      <c r="D1347" s="9">
        <v>45948.465509259258</v>
      </c>
      <c r="E1347" s="6" t="s">
        <v>2160</v>
      </c>
      <c r="F1347" t="s">
        <v>5284</v>
      </c>
      <c r="G1347" t="str">
        <f t="shared" si="105"/>
        <v>Complete</v>
      </c>
      <c r="H1347" t="str">
        <f t="shared" ref="H1347:H1410" si="106">IF(AND(C1347&gt;=1, C1347&lt;=5), "Valid", "Invalid")</f>
        <v>Valid</v>
      </c>
      <c r="I1347" t="str">
        <f t="shared" ref="I1347:I1410" si="107">IF(C1347&gt;=4, "High(4-5)", IF(C1347&gt;=3, "Medium(3)", "Low(1-2)"))</f>
        <v>High(4-5)</v>
      </c>
      <c r="J1347" t="str">
        <f t="shared" ref="J1347:J1410" si="108">TRIM(UPPER(A1347))</f>
        <v>AEKVFD4WJMTES6CB34B23O66F4IQ</v>
      </c>
      <c r="K1347" t="str">
        <f>IF(COUNTIF(Data_cleaning!$A:$A, A1347)&gt;10, "Power User", IF(COUNTIF(Data_cleaning!$A:$A, A1347)&gt;5, "Regular User", IF(COUNTIF(Data_cleaning!$A:$A, A1347)&gt;1, "Casual User", "One-Time User")))</f>
        <v>One-Time User</v>
      </c>
      <c r="L1347">
        <f>YEAR(Table4[[#This Row],[date/timestamp]])</f>
        <v>2025</v>
      </c>
      <c r="M1347">
        <f>MONTH(Table4[[#This Row],[date/timestamp]])</f>
        <v>10</v>
      </c>
      <c r="N1347" t="str">
        <f>TEXT(Table4[[#This Row],[date/timestamp]], "MMMM")</f>
        <v>October</v>
      </c>
      <c r="O1347" t="str">
        <f t="shared" ref="O1347:O1410" si="109">"Q"&amp;INT((MONTH(D1347)-1)/3)+1</f>
        <v>Q4</v>
      </c>
    </row>
    <row r="1348" spans="1:15" x14ac:dyDescent="0.35">
      <c r="A1348" t="s">
        <v>5287</v>
      </c>
      <c r="B1348" s="3" t="s">
        <v>7052</v>
      </c>
      <c r="C1348" s="3">
        <v>5</v>
      </c>
      <c r="D1348" s="8">
        <v>45948.484895833331</v>
      </c>
      <c r="E1348" s="4" t="s">
        <v>2160</v>
      </c>
      <c r="F1348" t="s">
        <v>5288</v>
      </c>
      <c r="G1348" t="str">
        <f t="shared" si="105"/>
        <v>Complete</v>
      </c>
      <c r="H1348" t="str">
        <f t="shared" si="106"/>
        <v>Valid</v>
      </c>
      <c r="I1348" t="str">
        <f t="shared" si="107"/>
        <v>High(4-5)</v>
      </c>
      <c r="J1348" t="str">
        <f t="shared" si="108"/>
        <v>AGSJLXGFC7JGINGBDLRWXKOLJGDA</v>
      </c>
      <c r="K1348" t="str">
        <f>IF(COUNTIF(Data_cleaning!$A:$A, A1348)&gt;10, "Power User", IF(COUNTIF(Data_cleaning!$A:$A, A1348)&gt;5, "Regular User", IF(COUNTIF(Data_cleaning!$A:$A, A1348)&gt;1, "Casual User", "One-Time User")))</f>
        <v>One-Time User</v>
      </c>
      <c r="L1348">
        <f>YEAR(Table4[[#This Row],[date/timestamp]])</f>
        <v>2025</v>
      </c>
      <c r="M1348">
        <f>MONTH(Table4[[#This Row],[date/timestamp]])</f>
        <v>10</v>
      </c>
      <c r="N1348" t="str">
        <f>TEXT(Table4[[#This Row],[date/timestamp]], "MMMM")</f>
        <v>October</v>
      </c>
      <c r="O1348" t="str">
        <f t="shared" si="109"/>
        <v>Q4</v>
      </c>
    </row>
    <row r="1349" spans="1:15" x14ac:dyDescent="0.35">
      <c r="A1349" t="s">
        <v>5291</v>
      </c>
      <c r="B1349" s="5" t="s">
        <v>7053</v>
      </c>
      <c r="C1349" s="5">
        <v>5</v>
      </c>
      <c r="D1349" s="9">
        <v>45948.546643518515</v>
      </c>
      <c r="E1349" s="6" t="s">
        <v>2160</v>
      </c>
      <c r="F1349" t="s">
        <v>5292</v>
      </c>
      <c r="G1349" t="str">
        <f t="shared" si="105"/>
        <v>Complete</v>
      </c>
      <c r="H1349" t="str">
        <f t="shared" si="106"/>
        <v>Valid</v>
      </c>
      <c r="I1349" t="str">
        <f t="shared" si="107"/>
        <v>High(4-5)</v>
      </c>
      <c r="J1349" t="str">
        <f t="shared" si="108"/>
        <v>AH7GQ45LBVQPONSV5H6373GI7RBA</v>
      </c>
      <c r="K1349" t="str">
        <f>IF(COUNTIF(Data_cleaning!$A:$A, A1349)&gt;10, "Power User", IF(COUNTIF(Data_cleaning!$A:$A, A1349)&gt;5, "Regular User", IF(COUNTIF(Data_cleaning!$A:$A, A1349)&gt;1, "Casual User", "One-Time User")))</f>
        <v>One-Time User</v>
      </c>
      <c r="L1349">
        <f>YEAR(Table4[[#This Row],[date/timestamp]])</f>
        <v>2025</v>
      </c>
      <c r="M1349">
        <f>MONTH(Table4[[#This Row],[date/timestamp]])</f>
        <v>10</v>
      </c>
      <c r="N1349" t="str">
        <f>TEXT(Table4[[#This Row],[date/timestamp]], "MMMM")</f>
        <v>October</v>
      </c>
      <c r="O1349" t="str">
        <f t="shared" si="109"/>
        <v>Q4</v>
      </c>
    </row>
    <row r="1350" spans="1:15" x14ac:dyDescent="0.35">
      <c r="A1350" t="s">
        <v>5294</v>
      </c>
      <c r="B1350" s="3" t="s">
        <v>7054</v>
      </c>
      <c r="C1350" s="3">
        <v>5</v>
      </c>
      <c r="D1350" s="8">
        <v>45948.866319444445</v>
      </c>
      <c r="E1350" s="4" t="s">
        <v>2160</v>
      </c>
      <c r="F1350" t="s">
        <v>5295</v>
      </c>
      <c r="G1350" t="str">
        <f t="shared" si="105"/>
        <v>Complete</v>
      </c>
      <c r="H1350" t="str">
        <f t="shared" si="106"/>
        <v>Valid</v>
      </c>
      <c r="I1350" t="str">
        <f t="shared" si="107"/>
        <v>High(4-5)</v>
      </c>
      <c r="J1350" t="str">
        <f t="shared" si="108"/>
        <v>AG6ELJCUKE3SJCDJQMFERDPVSAKA</v>
      </c>
      <c r="K1350" t="str">
        <f>IF(COUNTIF(Data_cleaning!$A:$A, A1350)&gt;10, "Power User", IF(COUNTIF(Data_cleaning!$A:$A, A1350)&gt;5, "Regular User", IF(COUNTIF(Data_cleaning!$A:$A, A1350)&gt;1, "Casual User", "One-Time User")))</f>
        <v>One-Time User</v>
      </c>
      <c r="L1350">
        <f>YEAR(Table4[[#This Row],[date/timestamp]])</f>
        <v>2025</v>
      </c>
      <c r="M1350">
        <f>MONTH(Table4[[#This Row],[date/timestamp]])</f>
        <v>10</v>
      </c>
      <c r="N1350" t="str">
        <f>TEXT(Table4[[#This Row],[date/timestamp]], "MMMM")</f>
        <v>October</v>
      </c>
      <c r="O1350" t="str">
        <f t="shared" si="109"/>
        <v>Q4</v>
      </c>
    </row>
    <row r="1351" spans="1:15" x14ac:dyDescent="0.35">
      <c r="A1351" t="s">
        <v>5297</v>
      </c>
      <c r="B1351" s="5" t="s">
        <v>7055</v>
      </c>
      <c r="C1351" s="5">
        <v>3</v>
      </c>
      <c r="D1351" s="9">
        <v>45948.892164351855</v>
      </c>
      <c r="E1351" s="6" t="s">
        <v>2160</v>
      </c>
      <c r="F1351" t="s">
        <v>5298</v>
      </c>
      <c r="G1351" t="str">
        <f t="shared" si="105"/>
        <v>Complete</v>
      </c>
      <c r="H1351" t="str">
        <f t="shared" si="106"/>
        <v>Valid</v>
      </c>
      <c r="I1351" t="str">
        <f t="shared" si="107"/>
        <v>Medium(3)</v>
      </c>
      <c r="J1351" t="str">
        <f t="shared" si="108"/>
        <v>AHIDRACB7GZ6XZENHLULXJ3J67EA</v>
      </c>
      <c r="K1351" t="str">
        <f>IF(COUNTIF(Data_cleaning!$A:$A, A1351)&gt;10, "Power User", IF(COUNTIF(Data_cleaning!$A:$A, A1351)&gt;5, "Regular User", IF(COUNTIF(Data_cleaning!$A:$A, A1351)&gt;1, "Casual User", "One-Time User")))</f>
        <v>One-Time User</v>
      </c>
      <c r="L1351">
        <f>YEAR(Table4[[#This Row],[date/timestamp]])</f>
        <v>2025</v>
      </c>
      <c r="M1351">
        <f>MONTH(Table4[[#This Row],[date/timestamp]])</f>
        <v>10</v>
      </c>
      <c r="N1351" t="str">
        <f>TEXT(Table4[[#This Row],[date/timestamp]], "MMMM")</f>
        <v>October</v>
      </c>
      <c r="O1351" t="str">
        <f t="shared" si="109"/>
        <v>Q4</v>
      </c>
    </row>
    <row r="1352" spans="1:15" x14ac:dyDescent="0.35">
      <c r="A1352" t="s">
        <v>5301</v>
      </c>
      <c r="B1352" s="3" t="s">
        <v>7056</v>
      </c>
      <c r="C1352" s="3">
        <v>4</v>
      </c>
      <c r="D1352" s="8">
        <v>45949.068229166667</v>
      </c>
      <c r="E1352" s="4" t="s">
        <v>2160</v>
      </c>
      <c r="F1352" t="s">
        <v>5302</v>
      </c>
      <c r="G1352" t="str">
        <f t="shared" si="105"/>
        <v>Complete</v>
      </c>
      <c r="H1352" t="str">
        <f t="shared" si="106"/>
        <v>Valid</v>
      </c>
      <c r="I1352" t="str">
        <f t="shared" si="107"/>
        <v>High(4-5)</v>
      </c>
      <c r="J1352" t="str">
        <f t="shared" si="108"/>
        <v>AHS4XOUOPUZI7O7FOI5WLMYESFGA</v>
      </c>
      <c r="K1352" t="str">
        <f>IF(COUNTIF(Data_cleaning!$A:$A, A1352)&gt;10, "Power User", IF(COUNTIF(Data_cleaning!$A:$A, A1352)&gt;5, "Regular User", IF(COUNTIF(Data_cleaning!$A:$A, A1352)&gt;1, "Casual User", "One-Time User")))</f>
        <v>One-Time User</v>
      </c>
      <c r="L1352">
        <f>YEAR(Table4[[#This Row],[date/timestamp]])</f>
        <v>2025</v>
      </c>
      <c r="M1352">
        <f>MONTH(Table4[[#This Row],[date/timestamp]])</f>
        <v>10</v>
      </c>
      <c r="N1352" t="str">
        <f>TEXT(Table4[[#This Row],[date/timestamp]], "MMMM")</f>
        <v>October</v>
      </c>
      <c r="O1352" t="str">
        <f t="shared" si="109"/>
        <v>Q4</v>
      </c>
    </row>
    <row r="1353" spans="1:15" x14ac:dyDescent="0.35">
      <c r="A1353" t="s">
        <v>5304</v>
      </c>
      <c r="B1353" s="5" t="s">
        <v>7057</v>
      </c>
      <c r="C1353" s="5">
        <v>4</v>
      </c>
      <c r="D1353" s="9">
        <v>45949.456076388888</v>
      </c>
      <c r="E1353" s="6" t="s">
        <v>2160</v>
      </c>
      <c r="F1353" t="s">
        <v>5305</v>
      </c>
      <c r="G1353" t="str">
        <f t="shared" si="105"/>
        <v>Complete</v>
      </c>
      <c r="H1353" t="str">
        <f t="shared" si="106"/>
        <v>Valid</v>
      </c>
      <c r="I1353" t="str">
        <f t="shared" si="107"/>
        <v>High(4-5)</v>
      </c>
      <c r="J1353" t="str">
        <f t="shared" si="108"/>
        <v>AHUFML7TTZGA4XBTA5NSJFB43N6Q</v>
      </c>
      <c r="K1353" t="str">
        <f>IF(COUNTIF(Data_cleaning!$A:$A, A1353)&gt;10, "Power User", IF(COUNTIF(Data_cleaning!$A:$A, A1353)&gt;5, "Regular User", IF(COUNTIF(Data_cleaning!$A:$A, A1353)&gt;1, "Casual User", "One-Time User")))</f>
        <v>One-Time User</v>
      </c>
      <c r="L1353">
        <f>YEAR(Table4[[#This Row],[date/timestamp]])</f>
        <v>2025</v>
      </c>
      <c r="M1353">
        <f>MONTH(Table4[[#This Row],[date/timestamp]])</f>
        <v>10</v>
      </c>
      <c r="N1353" t="str">
        <f>TEXT(Table4[[#This Row],[date/timestamp]], "MMMM")</f>
        <v>October</v>
      </c>
      <c r="O1353" t="str">
        <f t="shared" si="109"/>
        <v>Q4</v>
      </c>
    </row>
    <row r="1354" spans="1:15" x14ac:dyDescent="0.35">
      <c r="A1354" t="s">
        <v>5308</v>
      </c>
      <c r="B1354" s="3" t="s">
        <v>7058</v>
      </c>
      <c r="C1354" s="3">
        <v>4</v>
      </c>
      <c r="D1354" s="8">
        <v>45949.612013888887</v>
      </c>
      <c r="E1354" s="4" t="s">
        <v>2160</v>
      </c>
      <c r="F1354" t="s">
        <v>5309</v>
      </c>
      <c r="G1354" t="str">
        <f t="shared" si="105"/>
        <v>Complete</v>
      </c>
      <c r="H1354" t="str">
        <f t="shared" si="106"/>
        <v>Valid</v>
      </c>
      <c r="I1354" t="str">
        <f t="shared" si="107"/>
        <v>High(4-5)</v>
      </c>
      <c r="J1354" t="str">
        <f t="shared" si="108"/>
        <v>AGEVY44APFZX46FEIHNQKVIZQVYA</v>
      </c>
      <c r="K1354" t="str">
        <f>IF(COUNTIF(Data_cleaning!$A:$A, A1354)&gt;10, "Power User", IF(COUNTIF(Data_cleaning!$A:$A, A1354)&gt;5, "Regular User", IF(COUNTIF(Data_cleaning!$A:$A, A1354)&gt;1, "Casual User", "One-Time User")))</f>
        <v>One-Time User</v>
      </c>
      <c r="L1354">
        <f>YEAR(Table4[[#This Row],[date/timestamp]])</f>
        <v>2025</v>
      </c>
      <c r="M1354">
        <f>MONTH(Table4[[#This Row],[date/timestamp]])</f>
        <v>10</v>
      </c>
      <c r="N1354" t="str">
        <f>TEXT(Table4[[#This Row],[date/timestamp]], "MMMM")</f>
        <v>October</v>
      </c>
      <c r="O1354" t="str">
        <f t="shared" si="109"/>
        <v>Q4</v>
      </c>
    </row>
    <row r="1355" spans="1:15" x14ac:dyDescent="0.35">
      <c r="A1355" t="s">
        <v>5312</v>
      </c>
      <c r="B1355" s="5" t="s">
        <v>7059</v>
      </c>
      <c r="C1355" s="5">
        <v>4</v>
      </c>
      <c r="D1355" s="9">
        <v>45949.645671296297</v>
      </c>
      <c r="E1355" s="6" t="s">
        <v>2160</v>
      </c>
      <c r="F1355" t="s">
        <v>1261</v>
      </c>
      <c r="G1355" t="str">
        <f t="shared" si="105"/>
        <v>Complete</v>
      </c>
      <c r="H1355" t="str">
        <f t="shared" si="106"/>
        <v>Valid</v>
      </c>
      <c r="I1355" t="str">
        <f t="shared" si="107"/>
        <v>High(4-5)</v>
      </c>
      <c r="J1355" t="str">
        <f t="shared" si="108"/>
        <v>AGJUSMLMXD5OKXTVMVR6KGA7UH3Q</v>
      </c>
      <c r="K1355" t="str">
        <f>IF(COUNTIF(Data_cleaning!$A:$A, A1355)&gt;10, "Power User", IF(COUNTIF(Data_cleaning!$A:$A, A1355)&gt;5, "Regular User", IF(COUNTIF(Data_cleaning!$A:$A, A1355)&gt;1, "Casual User", "One-Time User")))</f>
        <v>One-Time User</v>
      </c>
      <c r="L1355">
        <f>YEAR(Table4[[#This Row],[date/timestamp]])</f>
        <v>2025</v>
      </c>
      <c r="M1355">
        <f>MONTH(Table4[[#This Row],[date/timestamp]])</f>
        <v>10</v>
      </c>
      <c r="N1355" t="str">
        <f>TEXT(Table4[[#This Row],[date/timestamp]], "MMMM")</f>
        <v>October</v>
      </c>
      <c r="O1355" t="str">
        <f t="shared" si="109"/>
        <v>Q4</v>
      </c>
    </row>
    <row r="1356" spans="1:15" x14ac:dyDescent="0.35">
      <c r="A1356" t="s">
        <v>5315</v>
      </c>
      <c r="B1356" s="3" t="s">
        <v>7060</v>
      </c>
      <c r="C1356" s="3">
        <v>4</v>
      </c>
      <c r="D1356" s="8">
        <v>45949.713113425925</v>
      </c>
      <c r="E1356" s="4" t="s">
        <v>2160</v>
      </c>
      <c r="F1356" t="s">
        <v>5316</v>
      </c>
      <c r="G1356" t="str">
        <f t="shared" si="105"/>
        <v>Complete</v>
      </c>
      <c r="H1356" t="str">
        <f t="shared" si="106"/>
        <v>Valid</v>
      </c>
      <c r="I1356" t="str">
        <f t="shared" si="107"/>
        <v>High(4-5)</v>
      </c>
      <c r="J1356" t="str">
        <f t="shared" si="108"/>
        <v>AHCC6PRA3QM3ZYJVPE5KUDAIYMZQ</v>
      </c>
      <c r="K1356" t="str">
        <f>IF(COUNTIF(Data_cleaning!$A:$A, A1356)&gt;10, "Power User", IF(COUNTIF(Data_cleaning!$A:$A, A1356)&gt;5, "Regular User", IF(COUNTIF(Data_cleaning!$A:$A, A1356)&gt;1, "Casual User", "One-Time User")))</f>
        <v>One-Time User</v>
      </c>
      <c r="L1356">
        <f>YEAR(Table4[[#This Row],[date/timestamp]])</f>
        <v>2025</v>
      </c>
      <c r="M1356">
        <f>MONTH(Table4[[#This Row],[date/timestamp]])</f>
        <v>10</v>
      </c>
      <c r="N1356" t="str">
        <f>TEXT(Table4[[#This Row],[date/timestamp]], "MMMM")</f>
        <v>October</v>
      </c>
      <c r="O1356" t="str">
        <f t="shared" si="109"/>
        <v>Q4</v>
      </c>
    </row>
    <row r="1357" spans="1:15" x14ac:dyDescent="0.35">
      <c r="A1357" t="s">
        <v>5319</v>
      </c>
      <c r="B1357" s="5" t="s">
        <v>7061</v>
      </c>
      <c r="C1357" s="5">
        <v>4</v>
      </c>
      <c r="D1357" s="9">
        <v>45949.961145833331</v>
      </c>
      <c r="E1357" s="6" t="s">
        <v>2160</v>
      </c>
      <c r="F1357" t="s">
        <v>5320</v>
      </c>
      <c r="G1357" t="str">
        <f t="shared" si="105"/>
        <v>Complete</v>
      </c>
      <c r="H1357" t="str">
        <f t="shared" si="106"/>
        <v>Valid</v>
      </c>
      <c r="I1357" t="str">
        <f t="shared" si="107"/>
        <v>High(4-5)</v>
      </c>
      <c r="J1357" t="str">
        <f t="shared" si="108"/>
        <v>AHONMMQUSLN7LRTEF3SXBUCTSJRA</v>
      </c>
      <c r="K1357" t="str">
        <f>IF(COUNTIF(Data_cleaning!$A:$A, A1357)&gt;10, "Power User", IF(COUNTIF(Data_cleaning!$A:$A, A1357)&gt;5, "Regular User", IF(COUNTIF(Data_cleaning!$A:$A, A1357)&gt;1, "Casual User", "One-Time User")))</f>
        <v>One-Time User</v>
      </c>
      <c r="L1357">
        <f>YEAR(Table4[[#This Row],[date/timestamp]])</f>
        <v>2025</v>
      </c>
      <c r="M1357">
        <f>MONTH(Table4[[#This Row],[date/timestamp]])</f>
        <v>10</v>
      </c>
      <c r="N1357" t="str">
        <f>TEXT(Table4[[#This Row],[date/timestamp]], "MMMM")</f>
        <v>October</v>
      </c>
      <c r="O1357" t="str">
        <f t="shared" si="109"/>
        <v>Q4</v>
      </c>
    </row>
    <row r="1358" spans="1:15" x14ac:dyDescent="0.35">
      <c r="A1358" t="s">
        <v>5323</v>
      </c>
      <c r="B1358" s="3" t="s">
        <v>7062</v>
      </c>
      <c r="C1358" s="3">
        <v>5</v>
      </c>
      <c r="D1358" s="8">
        <v>45949.995196759257</v>
      </c>
      <c r="E1358" s="4" t="s">
        <v>2160</v>
      </c>
      <c r="F1358" t="s">
        <v>5324</v>
      </c>
      <c r="G1358" t="str">
        <f t="shared" si="105"/>
        <v>Complete</v>
      </c>
      <c r="H1358" t="str">
        <f t="shared" si="106"/>
        <v>Valid</v>
      </c>
      <c r="I1358" t="str">
        <f t="shared" si="107"/>
        <v>High(4-5)</v>
      </c>
      <c r="J1358" t="str">
        <f t="shared" si="108"/>
        <v>AFAKEOVRDXADWYODI4BTVKWAWUFA</v>
      </c>
      <c r="K1358" t="str">
        <f>IF(COUNTIF(Data_cleaning!$A:$A, A1358)&gt;10, "Power User", IF(COUNTIF(Data_cleaning!$A:$A, A1358)&gt;5, "Regular User", IF(COUNTIF(Data_cleaning!$A:$A, A1358)&gt;1, "Casual User", "One-Time User")))</f>
        <v>One-Time User</v>
      </c>
      <c r="L1358">
        <f>YEAR(Table4[[#This Row],[date/timestamp]])</f>
        <v>2025</v>
      </c>
      <c r="M1358">
        <f>MONTH(Table4[[#This Row],[date/timestamp]])</f>
        <v>10</v>
      </c>
      <c r="N1358" t="str">
        <f>TEXT(Table4[[#This Row],[date/timestamp]], "MMMM")</f>
        <v>October</v>
      </c>
      <c r="O1358" t="str">
        <f t="shared" si="109"/>
        <v>Q4</v>
      </c>
    </row>
    <row r="1359" spans="1:15" x14ac:dyDescent="0.35">
      <c r="A1359" t="s">
        <v>5327</v>
      </c>
      <c r="B1359" s="5" t="s">
        <v>7063</v>
      </c>
      <c r="C1359" s="5">
        <v>4</v>
      </c>
      <c r="D1359" s="9">
        <v>45950.05164351852</v>
      </c>
      <c r="E1359" s="6" t="s">
        <v>2160</v>
      </c>
      <c r="F1359" t="s">
        <v>5328</v>
      </c>
      <c r="G1359" t="str">
        <f t="shared" si="105"/>
        <v>Complete</v>
      </c>
      <c r="H1359" t="str">
        <f t="shared" si="106"/>
        <v>Valid</v>
      </c>
      <c r="I1359" t="str">
        <f t="shared" si="107"/>
        <v>High(4-5)</v>
      </c>
      <c r="J1359" t="str">
        <f t="shared" si="108"/>
        <v>AGYPCUU65I3Y5ZDEGAAKJXZC22XA</v>
      </c>
      <c r="K1359" t="str">
        <f>IF(COUNTIF(Data_cleaning!$A:$A, A1359)&gt;10, "Power User", IF(COUNTIF(Data_cleaning!$A:$A, A1359)&gt;5, "Regular User", IF(COUNTIF(Data_cleaning!$A:$A, A1359)&gt;1, "Casual User", "One-Time User")))</f>
        <v>One-Time User</v>
      </c>
      <c r="L1359">
        <f>YEAR(Table4[[#This Row],[date/timestamp]])</f>
        <v>2025</v>
      </c>
      <c r="M1359">
        <f>MONTH(Table4[[#This Row],[date/timestamp]])</f>
        <v>10</v>
      </c>
      <c r="N1359" t="str">
        <f>TEXT(Table4[[#This Row],[date/timestamp]], "MMMM")</f>
        <v>October</v>
      </c>
      <c r="O1359" t="str">
        <f t="shared" si="109"/>
        <v>Q4</v>
      </c>
    </row>
    <row r="1360" spans="1:15" x14ac:dyDescent="0.35">
      <c r="A1360" t="s">
        <v>5331</v>
      </c>
      <c r="B1360" s="3" t="s">
        <v>7064</v>
      </c>
      <c r="C1360" s="3">
        <v>4</v>
      </c>
      <c r="D1360" s="8">
        <v>45950.355474537035</v>
      </c>
      <c r="E1360" s="4" t="s">
        <v>2160</v>
      </c>
      <c r="F1360" t="s">
        <v>5332</v>
      </c>
      <c r="G1360" t="str">
        <f t="shared" si="105"/>
        <v>Complete</v>
      </c>
      <c r="H1360" t="str">
        <f t="shared" si="106"/>
        <v>Valid</v>
      </c>
      <c r="I1360" t="str">
        <f t="shared" si="107"/>
        <v>High(4-5)</v>
      </c>
      <c r="J1360" t="str">
        <f t="shared" si="108"/>
        <v>AFIUF36AMFQRDQ5NQY5OSEQLBUOA</v>
      </c>
      <c r="K1360" t="str">
        <f>IF(COUNTIF(Data_cleaning!$A:$A, A1360)&gt;10, "Power User", IF(COUNTIF(Data_cleaning!$A:$A, A1360)&gt;5, "Regular User", IF(COUNTIF(Data_cleaning!$A:$A, A1360)&gt;1, "Casual User", "One-Time User")))</f>
        <v>One-Time User</v>
      </c>
      <c r="L1360">
        <f>YEAR(Table4[[#This Row],[date/timestamp]])</f>
        <v>2025</v>
      </c>
      <c r="M1360">
        <f>MONTH(Table4[[#This Row],[date/timestamp]])</f>
        <v>10</v>
      </c>
      <c r="N1360" t="str">
        <f>TEXT(Table4[[#This Row],[date/timestamp]], "MMMM")</f>
        <v>October</v>
      </c>
      <c r="O1360" t="str">
        <f t="shared" si="109"/>
        <v>Q4</v>
      </c>
    </row>
    <row r="1361" spans="1:15" x14ac:dyDescent="0.35">
      <c r="A1361" t="s">
        <v>5335</v>
      </c>
      <c r="B1361" s="5" t="s">
        <v>7065</v>
      </c>
      <c r="C1361" s="5">
        <v>4</v>
      </c>
      <c r="D1361" s="9">
        <v>45950.620706018519</v>
      </c>
      <c r="E1361" s="6" t="s">
        <v>2160</v>
      </c>
      <c r="F1361" t="s">
        <v>5336</v>
      </c>
      <c r="G1361" t="str">
        <f t="shared" si="105"/>
        <v>Complete</v>
      </c>
      <c r="H1361" t="str">
        <f t="shared" si="106"/>
        <v>Valid</v>
      </c>
      <c r="I1361" t="str">
        <f t="shared" si="107"/>
        <v>High(4-5)</v>
      </c>
      <c r="J1361" t="str">
        <f t="shared" si="108"/>
        <v>AE24UN6UBR2SEIAGPQQH7DZD5ZNQ</v>
      </c>
      <c r="K1361" t="str">
        <f>IF(COUNTIF(Data_cleaning!$A:$A, A1361)&gt;10, "Power User", IF(COUNTIF(Data_cleaning!$A:$A, A1361)&gt;5, "Regular User", IF(COUNTIF(Data_cleaning!$A:$A, A1361)&gt;1, "Casual User", "One-Time User")))</f>
        <v>One-Time User</v>
      </c>
      <c r="L1361">
        <f>YEAR(Table4[[#This Row],[date/timestamp]])</f>
        <v>2025</v>
      </c>
      <c r="M1361">
        <f>MONTH(Table4[[#This Row],[date/timestamp]])</f>
        <v>10</v>
      </c>
      <c r="N1361" t="str">
        <f>TEXT(Table4[[#This Row],[date/timestamp]], "MMMM")</f>
        <v>October</v>
      </c>
      <c r="O1361" t="str">
        <f t="shared" si="109"/>
        <v>Q4</v>
      </c>
    </row>
    <row r="1362" spans="1:15" x14ac:dyDescent="0.35">
      <c r="A1362" t="s">
        <v>5339</v>
      </c>
      <c r="B1362" s="3" t="s">
        <v>7066</v>
      </c>
      <c r="C1362" s="3">
        <v>4</v>
      </c>
      <c r="D1362" s="8">
        <v>45950.655810185184</v>
      </c>
      <c r="E1362" s="4" t="s">
        <v>2160</v>
      </c>
      <c r="F1362" t="s">
        <v>5340</v>
      </c>
      <c r="G1362" t="str">
        <f t="shared" si="105"/>
        <v>Complete</v>
      </c>
      <c r="H1362" t="str">
        <f t="shared" si="106"/>
        <v>Valid</v>
      </c>
      <c r="I1362" t="str">
        <f t="shared" si="107"/>
        <v>High(4-5)</v>
      </c>
      <c r="J1362" t="str">
        <f t="shared" si="108"/>
        <v>AHQW3XD6FJ74UQPBTIHP52QUNXOQ</v>
      </c>
      <c r="K1362" t="str">
        <f>IF(COUNTIF(Data_cleaning!$A:$A, A1362)&gt;10, "Power User", IF(COUNTIF(Data_cleaning!$A:$A, A1362)&gt;5, "Regular User", IF(COUNTIF(Data_cleaning!$A:$A, A1362)&gt;1, "Casual User", "One-Time User")))</f>
        <v>One-Time User</v>
      </c>
      <c r="L1362">
        <f>YEAR(Table4[[#This Row],[date/timestamp]])</f>
        <v>2025</v>
      </c>
      <c r="M1362">
        <f>MONTH(Table4[[#This Row],[date/timestamp]])</f>
        <v>10</v>
      </c>
      <c r="N1362" t="str">
        <f>TEXT(Table4[[#This Row],[date/timestamp]], "MMMM")</f>
        <v>October</v>
      </c>
      <c r="O1362" t="str">
        <f t="shared" si="109"/>
        <v>Q4</v>
      </c>
    </row>
    <row r="1363" spans="1:15" x14ac:dyDescent="0.35">
      <c r="A1363" t="s">
        <v>5343</v>
      </c>
      <c r="B1363" s="5" t="s">
        <v>7067</v>
      </c>
      <c r="C1363" s="5">
        <v>4</v>
      </c>
      <c r="D1363" s="9">
        <v>45950.91511574074</v>
      </c>
      <c r="E1363" s="6" t="s">
        <v>2160</v>
      </c>
      <c r="F1363" t="s">
        <v>5344</v>
      </c>
      <c r="G1363" t="str">
        <f t="shared" si="105"/>
        <v>Complete</v>
      </c>
      <c r="H1363" t="str">
        <f t="shared" si="106"/>
        <v>Valid</v>
      </c>
      <c r="I1363" t="str">
        <f t="shared" si="107"/>
        <v>High(4-5)</v>
      </c>
      <c r="J1363" t="str">
        <f t="shared" si="108"/>
        <v>AEYRQGKNKNUOMKVKMOY4EAJUCHSA</v>
      </c>
      <c r="K1363" t="str">
        <f>IF(COUNTIF(Data_cleaning!$A:$A, A1363)&gt;10, "Power User", IF(COUNTIF(Data_cleaning!$A:$A, A1363)&gt;5, "Regular User", IF(COUNTIF(Data_cleaning!$A:$A, A1363)&gt;1, "Casual User", "One-Time User")))</f>
        <v>One-Time User</v>
      </c>
      <c r="L1363">
        <f>YEAR(Table4[[#This Row],[date/timestamp]])</f>
        <v>2025</v>
      </c>
      <c r="M1363">
        <f>MONTH(Table4[[#This Row],[date/timestamp]])</f>
        <v>10</v>
      </c>
      <c r="N1363" t="str">
        <f>TEXT(Table4[[#This Row],[date/timestamp]], "MMMM")</f>
        <v>October</v>
      </c>
      <c r="O1363" t="str">
        <f t="shared" si="109"/>
        <v>Q4</v>
      </c>
    </row>
    <row r="1364" spans="1:15" x14ac:dyDescent="0.35">
      <c r="A1364" t="s">
        <v>5347</v>
      </c>
      <c r="B1364" s="3" t="s">
        <v>7068</v>
      </c>
      <c r="C1364" s="3">
        <v>4</v>
      </c>
      <c r="D1364" s="8">
        <v>45951.310011574074</v>
      </c>
      <c r="E1364" s="4" t="s">
        <v>2160</v>
      </c>
      <c r="F1364" t="s">
        <v>5348</v>
      </c>
      <c r="G1364" t="str">
        <f t="shared" si="105"/>
        <v>Complete</v>
      </c>
      <c r="H1364" t="str">
        <f t="shared" si="106"/>
        <v>Valid</v>
      </c>
      <c r="I1364" t="str">
        <f t="shared" si="107"/>
        <v>High(4-5)</v>
      </c>
      <c r="J1364" t="str">
        <f t="shared" si="108"/>
        <v>AE5D6IHWP5UEJUEISHU6QVCB4DFA</v>
      </c>
      <c r="K1364" t="str">
        <f>IF(COUNTIF(Data_cleaning!$A:$A, A1364)&gt;10, "Power User", IF(COUNTIF(Data_cleaning!$A:$A, A1364)&gt;5, "Regular User", IF(COUNTIF(Data_cleaning!$A:$A, A1364)&gt;1, "Casual User", "One-Time User")))</f>
        <v>One-Time User</v>
      </c>
      <c r="L1364">
        <f>YEAR(Table4[[#This Row],[date/timestamp]])</f>
        <v>2025</v>
      </c>
      <c r="M1364">
        <f>MONTH(Table4[[#This Row],[date/timestamp]])</f>
        <v>10</v>
      </c>
      <c r="N1364" t="str">
        <f>TEXT(Table4[[#This Row],[date/timestamp]], "MMMM")</f>
        <v>October</v>
      </c>
      <c r="O1364" t="str">
        <f t="shared" si="109"/>
        <v>Q4</v>
      </c>
    </row>
    <row r="1365" spans="1:15" x14ac:dyDescent="0.35">
      <c r="A1365" t="s">
        <v>5351</v>
      </c>
      <c r="B1365" s="5" t="s">
        <v>7069</v>
      </c>
      <c r="C1365" s="5">
        <v>5</v>
      </c>
      <c r="D1365" s="9">
        <v>45951.31590277778</v>
      </c>
      <c r="E1365" s="6" t="s">
        <v>1460</v>
      </c>
      <c r="F1365" t="s">
        <v>5352</v>
      </c>
      <c r="G1365" t="str">
        <f t="shared" si="105"/>
        <v>Complete</v>
      </c>
      <c r="H1365" t="str">
        <f t="shared" si="106"/>
        <v>Valid</v>
      </c>
      <c r="I1365" t="str">
        <f t="shared" si="107"/>
        <v>High(4-5)</v>
      </c>
      <c r="J1365" t="str">
        <f t="shared" si="108"/>
        <v>AH6BCT55C556PWKZTURQWS6CCKKA</v>
      </c>
      <c r="K1365" t="str">
        <f>IF(COUNTIF(Data_cleaning!$A:$A, A1365)&gt;10, "Power User", IF(COUNTIF(Data_cleaning!$A:$A, A1365)&gt;5, "Regular User", IF(COUNTIF(Data_cleaning!$A:$A, A1365)&gt;1, "Casual User", "One-Time User")))</f>
        <v>One-Time User</v>
      </c>
      <c r="L1365">
        <f>YEAR(Table4[[#This Row],[date/timestamp]])</f>
        <v>2025</v>
      </c>
      <c r="M1365">
        <f>MONTH(Table4[[#This Row],[date/timestamp]])</f>
        <v>10</v>
      </c>
      <c r="N1365" t="str">
        <f>TEXT(Table4[[#This Row],[date/timestamp]], "MMMM")</f>
        <v>October</v>
      </c>
      <c r="O1365" t="str">
        <f t="shared" si="109"/>
        <v>Q4</v>
      </c>
    </row>
    <row r="1366" spans="1:15" x14ac:dyDescent="0.35">
      <c r="A1366" t="s">
        <v>5355</v>
      </c>
      <c r="B1366" s="3" t="s">
        <v>7070</v>
      </c>
      <c r="C1366" s="3">
        <v>5</v>
      </c>
      <c r="D1366" s="8">
        <v>45951.437118055554</v>
      </c>
      <c r="E1366" s="4" t="s">
        <v>1460</v>
      </c>
      <c r="F1366" t="s">
        <v>5356</v>
      </c>
      <c r="G1366" t="str">
        <f t="shared" si="105"/>
        <v>Complete</v>
      </c>
      <c r="H1366" t="str">
        <f t="shared" si="106"/>
        <v>Valid</v>
      </c>
      <c r="I1366" t="str">
        <f t="shared" si="107"/>
        <v>High(4-5)</v>
      </c>
      <c r="J1366" t="str">
        <f t="shared" si="108"/>
        <v>AGDGXX4XHIOKEPH5H5LXFGDUPTGQ</v>
      </c>
      <c r="K1366" t="str">
        <f>IF(COUNTIF(Data_cleaning!$A:$A, A1366)&gt;10, "Power User", IF(COUNTIF(Data_cleaning!$A:$A, A1366)&gt;5, "Regular User", IF(COUNTIF(Data_cleaning!$A:$A, A1366)&gt;1, "Casual User", "One-Time User")))</f>
        <v>One-Time User</v>
      </c>
      <c r="L1366">
        <f>YEAR(Table4[[#This Row],[date/timestamp]])</f>
        <v>2025</v>
      </c>
      <c r="M1366">
        <f>MONTH(Table4[[#This Row],[date/timestamp]])</f>
        <v>10</v>
      </c>
      <c r="N1366" t="str">
        <f>TEXT(Table4[[#This Row],[date/timestamp]], "MMMM")</f>
        <v>October</v>
      </c>
      <c r="O1366" t="str">
        <f t="shared" si="109"/>
        <v>Q4</v>
      </c>
    </row>
    <row r="1367" spans="1:15" x14ac:dyDescent="0.35">
      <c r="A1367" t="s">
        <v>5359</v>
      </c>
      <c r="B1367" s="5" t="s">
        <v>7071</v>
      </c>
      <c r="C1367" s="5">
        <v>5</v>
      </c>
      <c r="D1367" s="9">
        <v>45951.51667824074</v>
      </c>
      <c r="E1367" s="6" t="s">
        <v>1460</v>
      </c>
      <c r="F1367" t="s">
        <v>5360</v>
      </c>
      <c r="G1367" t="str">
        <f t="shared" si="105"/>
        <v>Complete</v>
      </c>
      <c r="H1367" t="str">
        <f t="shared" si="106"/>
        <v>Valid</v>
      </c>
      <c r="I1367" t="str">
        <f t="shared" si="107"/>
        <v>High(4-5)</v>
      </c>
      <c r="J1367" t="str">
        <f t="shared" si="108"/>
        <v>AFHSOOT6OK6V5H72EL73WBNFRQUQ</v>
      </c>
      <c r="K1367" t="str">
        <f>IF(COUNTIF(Data_cleaning!$A:$A, A1367)&gt;10, "Power User", IF(COUNTIF(Data_cleaning!$A:$A, A1367)&gt;5, "Regular User", IF(COUNTIF(Data_cleaning!$A:$A, A1367)&gt;1, "Casual User", "One-Time User")))</f>
        <v>One-Time User</v>
      </c>
      <c r="L1367">
        <f>YEAR(Table4[[#This Row],[date/timestamp]])</f>
        <v>2025</v>
      </c>
      <c r="M1367">
        <f>MONTH(Table4[[#This Row],[date/timestamp]])</f>
        <v>10</v>
      </c>
      <c r="N1367" t="str">
        <f>TEXT(Table4[[#This Row],[date/timestamp]], "MMMM")</f>
        <v>October</v>
      </c>
      <c r="O1367" t="str">
        <f t="shared" si="109"/>
        <v>Q4</v>
      </c>
    </row>
    <row r="1368" spans="1:15" x14ac:dyDescent="0.35">
      <c r="A1368" t="s">
        <v>5363</v>
      </c>
      <c r="B1368" s="3" t="s">
        <v>7072</v>
      </c>
      <c r="C1368" s="3">
        <v>5</v>
      </c>
      <c r="D1368" s="8">
        <v>45951.705682870372</v>
      </c>
      <c r="E1368" s="4" t="s">
        <v>1460</v>
      </c>
      <c r="F1368" t="s">
        <v>5364</v>
      </c>
      <c r="G1368" t="str">
        <f t="shared" si="105"/>
        <v>Complete</v>
      </c>
      <c r="H1368" t="str">
        <f t="shared" si="106"/>
        <v>Valid</v>
      </c>
      <c r="I1368" t="str">
        <f t="shared" si="107"/>
        <v>High(4-5)</v>
      </c>
      <c r="J1368" t="str">
        <f t="shared" si="108"/>
        <v>AED5SLCD3DMOACLCSUWWYOTTELHA</v>
      </c>
      <c r="K1368" t="str">
        <f>IF(COUNTIF(Data_cleaning!$A:$A, A1368)&gt;10, "Power User", IF(COUNTIF(Data_cleaning!$A:$A, A1368)&gt;5, "Regular User", IF(COUNTIF(Data_cleaning!$A:$A, A1368)&gt;1, "Casual User", "One-Time User")))</f>
        <v>One-Time User</v>
      </c>
      <c r="L1368">
        <f>YEAR(Table4[[#This Row],[date/timestamp]])</f>
        <v>2025</v>
      </c>
      <c r="M1368">
        <f>MONTH(Table4[[#This Row],[date/timestamp]])</f>
        <v>10</v>
      </c>
      <c r="N1368" t="str">
        <f>TEXT(Table4[[#This Row],[date/timestamp]], "MMMM")</f>
        <v>October</v>
      </c>
      <c r="O1368" t="str">
        <f t="shared" si="109"/>
        <v>Q4</v>
      </c>
    </row>
    <row r="1369" spans="1:15" x14ac:dyDescent="0.35">
      <c r="A1369" t="s">
        <v>5367</v>
      </c>
      <c r="B1369" s="5" t="s">
        <v>7073</v>
      </c>
      <c r="C1369" s="5">
        <v>4</v>
      </c>
      <c r="D1369" s="9">
        <v>45951.773379629631</v>
      </c>
      <c r="E1369" s="6" t="s">
        <v>1460</v>
      </c>
      <c r="F1369" t="s">
        <v>5368</v>
      </c>
      <c r="G1369" t="str">
        <f t="shared" si="105"/>
        <v>Complete</v>
      </c>
      <c r="H1369" t="str">
        <f t="shared" si="106"/>
        <v>Valid</v>
      </c>
      <c r="I1369" t="str">
        <f t="shared" si="107"/>
        <v>High(4-5)</v>
      </c>
      <c r="J1369" t="str">
        <f t="shared" si="108"/>
        <v>AEI4T2NTDXS2BBAXYOC6KVRD3FJA</v>
      </c>
      <c r="K1369" t="str">
        <f>IF(COUNTIF(Data_cleaning!$A:$A, A1369)&gt;10, "Power User", IF(COUNTIF(Data_cleaning!$A:$A, A1369)&gt;5, "Regular User", IF(COUNTIF(Data_cleaning!$A:$A, A1369)&gt;1, "Casual User", "One-Time User")))</f>
        <v>One-Time User</v>
      </c>
      <c r="L1369">
        <f>YEAR(Table4[[#This Row],[date/timestamp]])</f>
        <v>2025</v>
      </c>
      <c r="M1369">
        <f>MONTH(Table4[[#This Row],[date/timestamp]])</f>
        <v>10</v>
      </c>
      <c r="N1369" t="str">
        <f>TEXT(Table4[[#This Row],[date/timestamp]], "MMMM")</f>
        <v>October</v>
      </c>
      <c r="O1369" t="str">
        <f t="shared" si="109"/>
        <v>Q4</v>
      </c>
    </row>
    <row r="1370" spans="1:15" x14ac:dyDescent="0.35">
      <c r="A1370" t="s">
        <v>5371</v>
      </c>
      <c r="B1370" s="3" t="s">
        <v>7074</v>
      </c>
      <c r="C1370" s="3">
        <v>5</v>
      </c>
      <c r="D1370" s="8">
        <v>45952.441944444443</v>
      </c>
      <c r="E1370" s="4" t="s">
        <v>1460</v>
      </c>
      <c r="F1370" t="s">
        <v>1556</v>
      </c>
      <c r="G1370" t="str">
        <f t="shared" si="105"/>
        <v>Complete</v>
      </c>
      <c r="H1370" t="str">
        <f t="shared" si="106"/>
        <v>Valid</v>
      </c>
      <c r="I1370" t="str">
        <f t="shared" si="107"/>
        <v>High(4-5)</v>
      </c>
      <c r="J1370" t="str">
        <f t="shared" si="108"/>
        <v>AHOZ2XFQMC23HAWVBELBCMO2QQSQ</v>
      </c>
      <c r="K1370" t="str">
        <f>IF(COUNTIF(Data_cleaning!$A:$A, A1370)&gt;10, "Power User", IF(COUNTIF(Data_cleaning!$A:$A, A1370)&gt;5, "Regular User", IF(COUNTIF(Data_cleaning!$A:$A, A1370)&gt;1, "Casual User", "One-Time User")))</f>
        <v>One-Time User</v>
      </c>
      <c r="L1370">
        <f>YEAR(Table4[[#This Row],[date/timestamp]])</f>
        <v>2025</v>
      </c>
      <c r="M1370">
        <f>MONTH(Table4[[#This Row],[date/timestamp]])</f>
        <v>10</v>
      </c>
      <c r="N1370" t="str">
        <f>TEXT(Table4[[#This Row],[date/timestamp]], "MMMM")</f>
        <v>October</v>
      </c>
      <c r="O1370" t="str">
        <f t="shared" si="109"/>
        <v>Q4</v>
      </c>
    </row>
    <row r="1371" spans="1:15" x14ac:dyDescent="0.35">
      <c r="A1371" t="s">
        <v>5374</v>
      </c>
      <c r="B1371" s="5" t="s">
        <v>7075</v>
      </c>
      <c r="C1371" s="5">
        <v>5</v>
      </c>
      <c r="D1371" s="9">
        <v>45952.691550925927</v>
      </c>
      <c r="E1371" s="6" t="s">
        <v>1460</v>
      </c>
      <c r="F1371" t="s">
        <v>5375</v>
      </c>
      <c r="G1371" t="str">
        <f t="shared" si="105"/>
        <v>Complete</v>
      </c>
      <c r="H1371" t="str">
        <f t="shared" si="106"/>
        <v>Valid</v>
      </c>
      <c r="I1371" t="str">
        <f t="shared" si="107"/>
        <v>High(4-5)</v>
      </c>
      <c r="J1371" t="str">
        <f t="shared" si="108"/>
        <v>AGMRLILFETZCVSAS7UHLOUHQJGWQ</v>
      </c>
      <c r="K1371" t="str">
        <f>IF(COUNTIF(Data_cleaning!$A:$A, A1371)&gt;10, "Power User", IF(COUNTIF(Data_cleaning!$A:$A, A1371)&gt;5, "Regular User", IF(COUNTIF(Data_cleaning!$A:$A, A1371)&gt;1, "Casual User", "One-Time User")))</f>
        <v>One-Time User</v>
      </c>
      <c r="L1371">
        <f>YEAR(Table4[[#This Row],[date/timestamp]])</f>
        <v>2025</v>
      </c>
      <c r="M1371">
        <f>MONTH(Table4[[#This Row],[date/timestamp]])</f>
        <v>10</v>
      </c>
      <c r="N1371" t="str">
        <f>TEXT(Table4[[#This Row],[date/timestamp]], "MMMM")</f>
        <v>October</v>
      </c>
      <c r="O1371" t="str">
        <f t="shared" si="109"/>
        <v>Q4</v>
      </c>
    </row>
    <row r="1372" spans="1:15" x14ac:dyDescent="0.35">
      <c r="A1372" t="s">
        <v>5378</v>
      </c>
      <c r="B1372" s="3" t="s">
        <v>7076</v>
      </c>
      <c r="C1372" s="3">
        <v>5</v>
      </c>
      <c r="D1372" s="8">
        <v>45952.922407407408</v>
      </c>
      <c r="E1372" s="4" t="s">
        <v>1460</v>
      </c>
      <c r="F1372" t="s">
        <v>5379</v>
      </c>
      <c r="G1372" t="str">
        <f t="shared" si="105"/>
        <v>Complete</v>
      </c>
      <c r="H1372" t="str">
        <f t="shared" si="106"/>
        <v>Valid</v>
      </c>
      <c r="I1372" t="str">
        <f t="shared" si="107"/>
        <v>High(4-5)</v>
      </c>
      <c r="J1372" t="str">
        <f t="shared" si="108"/>
        <v>AHXBFXQKNK7K75P7BPYFTUORCTXA</v>
      </c>
      <c r="K1372" t="str">
        <f>IF(COUNTIF(Data_cleaning!$A:$A, A1372)&gt;10, "Power User", IF(COUNTIF(Data_cleaning!$A:$A, A1372)&gt;5, "Regular User", IF(COUNTIF(Data_cleaning!$A:$A, A1372)&gt;1, "Casual User", "One-Time User")))</f>
        <v>One-Time User</v>
      </c>
      <c r="L1372">
        <f>YEAR(Table4[[#This Row],[date/timestamp]])</f>
        <v>2025</v>
      </c>
      <c r="M1372">
        <f>MONTH(Table4[[#This Row],[date/timestamp]])</f>
        <v>10</v>
      </c>
      <c r="N1372" t="str">
        <f>TEXT(Table4[[#This Row],[date/timestamp]], "MMMM")</f>
        <v>October</v>
      </c>
      <c r="O1372" t="str">
        <f t="shared" si="109"/>
        <v>Q4</v>
      </c>
    </row>
    <row r="1373" spans="1:15" x14ac:dyDescent="0.35">
      <c r="A1373" t="s">
        <v>5382</v>
      </c>
      <c r="B1373" s="5" t="s">
        <v>7077</v>
      </c>
      <c r="C1373" s="5">
        <v>5</v>
      </c>
      <c r="D1373" s="9">
        <v>45953.151041666664</v>
      </c>
      <c r="E1373" s="6" t="s">
        <v>1460</v>
      </c>
      <c r="F1373" t="s">
        <v>2636</v>
      </c>
      <c r="G1373" t="str">
        <f t="shared" si="105"/>
        <v>Complete</v>
      </c>
      <c r="H1373" t="str">
        <f t="shared" si="106"/>
        <v>Valid</v>
      </c>
      <c r="I1373" t="str">
        <f t="shared" si="107"/>
        <v>High(4-5)</v>
      </c>
      <c r="J1373" t="str">
        <f t="shared" si="108"/>
        <v>AEJTBLFJETHBK7OOIQFVFF3RQUIQ</v>
      </c>
      <c r="K1373" t="str">
        <f>IF(COUNTIF(Data_cleaning!$A:$A, A1373)&gt;10, "Power User", IF(COUNTIF(Data_cleaning!$A:$A, A1373)&gt;5, "Regular User", IF(COUNTIF(Data_cleaning!$A:$A, A1373)&gt;1, "Casual User", "One-Time User")))</f>
        <v>One-Time User</v>
      </c>
      <c r="L1373">
        <f>YEAR(Table4[[#This Row],[date/timestamp]])</f>
        <v>2025</v>
      </c>
      <c r="M1373">
        <f>MONTH(Table4[[#This Row],[date/timestamp]])</f>
        <v>10</v>
      </c>
      <c r="N1373" t="str">
        <f>TEXT(Table4[[#This Row],[date/timestamp]], "MMMM")</f>
        <v>October</v>
      </c>
      <c r="O1373" t="str">
        <f t="shared" si="109"/>
        <v>Q4</v>
      </c>
    </row>
    <row r="1374" spans="1:15" x14ac:dyDescent="0.35">
      <c r="A1374" t="s">
        <v>5385</v>
      </c>
      <c r="B1374" s="3" t="s">
        <v>7078</v>
      </c>
      <c r="C1374" s="3">
        <v>4</v>
      </c>
      <c r="D1374" s="8">
        <v>45953.235462962963</v>
      </c>
      <c r="E1374" s="4" t="s">
        <v>1460</v>
      </c>
      <c r="F1374" t="s">
        <v>5386</v>
      </c>
      <c r="G1374" t="str">
        <f t="shared" si="105"/>
        <v>Complete</v>
      </c>
      <c r="H1374" t="str">
        <f t="shared" si="106"/>
        <v>Valid</v>
      </c>
      <c r="I1374" t="str">
        <f t="shared" si="107"/>
        <v>High(4-5)</v>
      </c>
      <c r="J1374" t="str">
        <f t="shared" si="108"/>
        <v>AH6SAUDNI3EEO3UMTJWFN7EQNLWQ</v>
      </c>
      <c r="K1374" t="str">
        <f>IF(COUNTIF(Data_cleaning!$A:$A, A1374)&gt;10, "Power User", IF(COUNTIF(Data_cleaning!$A:$A, A1374)&gt;5, "Regular User", IF(COUNTIF(Data_cleaning!$A:$A, A1374)&gt;1, "Casual User", "One-Time User")))</f>
        <v>One-Time User</v>
      </c>
      <c r="L1374">
        <f>YEAR(Table4[[#This Row],[date/timestamp]])</f>
        <v>2025</v>
      </c>
      <c r="M1374">
        <f>MONTH(Table4[[#This Row],[date/timestamp]])</f>
        <v>10</v>
      </c>
      <c r="N1374" t="str">
        <f>TEXT(Table4[[#This Row],[date/timestamp]], "MMMM")</f>
        <v>October</v>
      </c>
      <c r="O1374" t="str">
        <f t="shared" si="109"/>
        <v>Q4</v>
      </c>
    </row>
    <row r="1375" spans="1:15" x14ac:dyDescent="0.35">
      <c r="A1375" t="s">
        <v>5389</v>
      </c>
      <c r="B1375" s="5" t="s">
        <v>7079</v>
      </c>
      <c r="C1375" s="5">
        <v>5</v>
      </c>
      <c r="D1375" s="9">
        <v>45953.298298611109</v>
      </c>
      <c r="E1375" s="6" t="s">
        <v>1460</v>
      </c>
      <c r="F1375" t="s">
        <v>5390</v>
      </c>
      <c r="G1375" t="str">
        <f t="shared" si="105"/>
        <v>Complete</v>
      </c>
      <c r="H1375" t="str">
        <f t="shared" si="106"/>
        <v>Valid</v>
      </c>
      <c r="I1375" t="str">
        <f t="shared" si="107"/>
        <v>High(4-5)</v>
      </c>
      <c r="J1375" t="str">
        <f t="shared" si="108"/>
        <v>AH5SMZZJASO2AASNFA3BHSTUFSBA</v>
      </c>
      <c r="K1375" t="str">
        <f>IF(COUNTIF(Data_cleaning!$A:$A, A1375)&gt;10, "Power User", IF(COUNTIF(Data_cleaning!$A:$A, A1375)&gt;5, "Regular User", IF(COUNTIF(Data_cleaning!$A:$A, A1375)&gt;1, "Casual User", "One-Time User")))</f>
        <v>One-Time User</v>
      </c>
      <c r="L1375">
        <f>YEAR(Table4[[#This Row],[date/timestamp]])</f>
        <v>2025</v>
      </c>
      <c r="M1375">
        <f>MONTH(Table4[[#This Row],[date/timestamp]])</f>
        <v>10</v>
      </c>
      <c r="N1375" t="str">
        <f>TEXT(Table4[[#This Row],[date/timestamp]], "MMMM")</f>
        <v>October</v>
      </c>
      <c r="O1375" t="str">
        <f t="shared" si="109"/>
        <v>Q4</v>
      </c>
    </row>
    <row r="1376" spans="1:15" x14ac:dyDescent="0.35">
      <c r="A1376" t="s">
        <v>5393</v>
      </c>
      <c r="B1376" s="3" t="s">
        <v>7080</v>
      </c>
      <c r="C1376" s="3">
        <v>5</v>
      </c>
      <c r="D1376" s="8">
        <v>45953.348807870374</v>
      </c>
      <c r="E1376" s="4" t="s">
        <v>1460</v>
      </c>
      <c r="F1376" t="s">
        <v>47</v>
      </c>
      <c r="G1376" t="str">
        <f t="shared" si="105"/>
        <v>Complete</v>
      </c>
      <c r="H1376" t="str">
        <f t="shared" si="106"/>
        <v>Valid</v>
      </c>
      <c r="I1376" t="str">
        <f t="shared" si="107"/>
        <v>High(4-5)</v>
      </c>
      <c r="J1376" t="str">
        <f t="shared" si="108"/>
        <v>AFZFEO63SBVNPLTEYGVDLSVVHFAA</v>
      </c>
      <c r="K1376" t="str">
        <f>IF(COUNTIF(Data_cleaning!$A:$A, A1376)&gt;10, "Power User", IF(COUNTIF(Data_cleaning!$A:$A, A1376)&gt;5, "Regular User", IF(COUNTIF(Data_cleaning!$A:$A, A1376)&gt;1, "Casual User", "One-Time User")))</f>
        <v>One-Time User</v>
      </c>
      <c r="L1376">
        <f>YEAR(Table4[[#This Row],[date/timestamp]])</f>
        <v>2025</v>
      </c>
      <c r="M1376">
        <f>MONTH(Table4[[#This Row],[date/timestamp]])</f>
        <v>10</v>
      </c>
      <c r="N1376" t="str">
        <f>TEXT(Table4[[#This Row],[date/timestamp]], "MMMM")</f>
        <v>October</v>
      </c>
      <c r="O1376" t="str">
        <f t="shared" si="109"/>
        <v>Q4</v>
      </c>
    </row>
    <row r="1377" spans="1:15" x14ac:dyDescent="0.35">
      <c r="A1377" t="s">
        <v>5394</v>
      </c>
      <c r="B1377" s="5" t="s">
        <v>7081</v>
      </c>
      <c r="C1377" s="5">
        <v>5</v>
      </c>
      <c r="D1377" s="9">
        <v>45953.38857638889</v>
      </c>
      <c r="E1377" s="6" t="s">
        <v>1460</v>
      </c>
      <c r="F1377" t="s">
        <v>5395</v>
      </c>
      <c r="G1377" t="str">
        <f t="shared" si="105"/>
        <v>Complete</v>
      </c>
      <c r="H1377" t="str">
        <f t="shared" si="106"/>
        <v>Valid</v>
      </c>
      <c r="I1377" t="str">
        <f t="shared" si="107"/>
        <v>High(4-5)</v>
      </c>
      <c r="J1377" t="str">
        <f t="shared" si="108"/>
        <v>AFYCBW6L4SJWBAZ4AGA6N2P6C6JA</v>
      </c>
      <c r="K1377" t="str">
        <f>IF(COUNTIF(Data_cleaning!$A:$A, A1377)&gt;10, "Power User", IF(COUNTIF(Data_cleaning!$A:$A, A1377)&gt;5, "Regular User", IF(COUNTIF(Data_cleaning!$A:$A, A1377)&gt;1, "Casual User", "One-Time User")))</f>
        <v>One-Time User</v>
      </c>
      <c r="L1377">
        <f>YEAR(Table4[[#This Row],[date/timestamp]])</f>
        <v>2025</v>
      </c>
      <c r="M1377">
        <f>MONTH(Table4[[#This Row],[date/timestamp]])</f>
        <v>10</v>
      </c>
      <c r="N1377" t="str">
        <f>TEXT(Table4[[#This Row],[date/timestamp]], "MMMM")</f>
        <v>October</v>
      </c>
      <c r="O1377" t="str">
        <f t="shared" si="109"/>
        <v>Q4</v>
      </c>
    </row>
    <row r="1378" spans="1:15" x14ac:dyDescent="0.35">
      <c r="A1378" t="s">
        <v>5398</v>
      </c>
      <c r="B1378" s="3" t="s">
        <v>7082</v>
      </c>
      <c r="C1378" s="3">
        <v>5</v>
      </c>
      <c r="D1378" s="8">
        <v>45953.632291666669</v>
      </c>
      <c r="E1378" s="4" t="s">
        <v>1460</v>
      </c>
      <c r="F1378" t="s">
        <v>5399</v>
      </c>
      <c r="G1378" t="str">
        <f t="shared" si="105"/>
        <v>Complete</v>
      </c>
      <c r="H1378" t="str">
        <f t="shared" si="106"/>
        <v>Valid</v>
      </c>
      <c r="I1378" t="str">
        <f t="shared" si="107"/>
        <v>High(4-5)</v>
      </c>
      <c r="J1378" t="str">
        <f t="shared" si="108"/>
        <v>AEPPASR45OX473HS4V6FNXOE7E2Q</v>
      </c>
      <c r="K1378" t="str">
        <f>IF(COUNTIF(Data_cleaning!$A:$A, A1378)&gt;10, "Power User", IF(COUNTIF(Data_cleaning!$A:$A, A1378)&gt;5, "Regular User", IF(COUNTIF(Data_cleaning!$A:$A, A1378)&gt;1, "Casual User", "One-Time User")))</f>
        <v>One-Time User</v>
      </c>
      <c r="L1378">
        <f>YEAR(Table4[[#This Row],[date/timestamp]])</f>
        <v>2025</v>
      </c>
      <c r="M1378">
        <f>MONTH(Table4[[#This Row],[date/timestamp]])</f>
        <v>10</v>
      </c>
      <c r="N1378" t="str">
        <f>TEXT(Table4[[#This Row],[date/timestamp]], "MMMM")</f>
        <v>October</v>
      </c>
      <c r="O1378" t="str">
        <f t="shared" si="109"/>
        <v>Q4</v>
      </c>
    </row>
    <row r="1379" spans="1:15" x14ac:dyDescent="0.35">
      <c r="A1379" t="s">
        <v>5402</v>
      </c>
      <c r="B1379" s="5" t="s">
        <v>7083</v>
      </c>
      <c r="C1379" s="5">
        <v>4</v>
      </c>
      <c r="D1379" s="9">
        <v>45953.916759259257</v>
      </c>
      <c r="E1379" s="6" t="s">
        <v>1460</v>
      </c>
      <c r="F1379" t="s">
        <v>3428</v>
      </c>
      <c r="G1379" t="str">
        <f t="shared" si="105"/>
        <v>Complete</v>
      </c>
      <c r="H1379" t="str">
        <f t="shared" si="106"/>
        <v>Valid</v>
      </c>
      <c r="I1379" t="str">
        <f t="shared" si="107"/>
        <v>High(4-5)</v>
      </c>
      <c r="J1379" t="str">
        <f t="shared" si="108"/>
        <v>AEO4WQP6AWKRVZLBULEQP5BOR3YQ</v>
      </c>
      <c r="K1379" t="str">
        <f>IF(COUNTIF(Data_cleaning!$A:$A, A1379)&gt;10, "Power User", IF(COUNTIF(Data_cleaning!$A:$A, A1379)&gt;5, "Regular User", IF(COUNTIF(Data_cleaning!$A:$A, A1379)&gt;1, "Casual User", "One-Time User")))</f>
        <v>One-Time User</v>
      </c>
      <c r="L1379">
        <f>YEAR(Table4[[#This Row],[date/timestamp]])</f>
        <v>2025</v>
      </c>
      <c r="M1379">
        <f>MONTH(Table4[[#This Row],[date/timestamp]])</f>
        <v>10</v>
      </c>
      <c r="N1379" t="str">
        <f>TEXT(Table4[[#This Row],[date/timestamp]], "MMMM")</f>
        <v>October</v>
      </c>
      <c r="O1379" t="str">
        <f t="shared" si="109"/>
        <v>Q4</v>
      </c>
    </row>
    <row r="1380" spans="1:15" x14ac:dyDescent="0.35">
      <c r="A1380" t="s">
        <v>5405</v>
      </c>
      <c r="B1380" s="3" t="s">
        <v>7084</v>
      </c>
      <c r="C1380" s="3">
        <v>4</v>
      </c>
      <c r="D1380" s="8">
        <v>45954.00508101852</v>
      </c>
      <c r="E1380" s="4" t="s">
        <v>1460</v>
      </c>
      <c r="F1380" t="s">
        <v>5072</v>
      </c>
      <c r="G1380" t="str">
        <f t="shared" si="105"/>
        <v>Complete</v>
      </c>
      <c r="H1380" t="str">
        <f t="shared" si="106"/>
        <v>Valid</v>
      </c>
      <c r="I1380" t="str">
        <f t="shared" si="107"/>
        <v>High(4-5)</v>
      </c>
      <c r="J1380" t="str">
        <f t="shared" si="108"/>
        <v>AGCARN7RLFWQOXHL5PBFSIZVAWFA</v>
      </c>
      <c r="K1380" t="str">
        <f>IF(COUNTIF(Data_cleaning!$A:$A, A1380)&gt;10, "Power User", IF(COUNTIF(Data_cleaning!$A:$A, A1380)&gt;5, "Regular User", IF(COUNTIF(Data_cleaning!$A:$A, A1380)&gt;1, "Casual User", "One-Time User")))</f>
        <v>One-Time User</v>
      </c>
      <c r="L1380">
        <f>YEAR(Table4[[#This Row],[date/timestamp]])</f>
        <v>2025</v>
      </c>
      <c r="M1380">
        <f>MONTH(Table4[[#This Row],[date/timestamp]])</f>
        <v>10</v>
      </c>
      <c r="N1380" t="str">
        <f>TEXT(Table4[[#This Row],[date/timestamp]], "MMMM")</f>
        <v>October</v>
      </c>
      <c r="O1380" t="str">
        <f t="shared" si="109"/>
        <v>Q4</v>
      </c>
    </row>
    <row r="1381" spans="1:15" x14ac:dyDescent="0.35">
      <c r="A1381" t="s">
        <v>5407</v>
      </c>
      <c r="B1381" s="5" t="s">
        <v>7085</v>
      </c>
      <c r="C1381" s="5">
        <v>4</v>
      </c>
      <c r="D1381" s="9">
        <v>45954.129814814813</v>
      </c>
      <c r="E1381" s="6" t="s">
        <v>1460</v>
      </c>
      <c r="F1381" t="s">
        <v>5408</v>
      </c>
      <c r="G1381" t="str">
        <f t="shared" si="105"/>
        <v>Complete</v>
      </c>
      <c r="H1381" t="str">
        <f t="shared" si="106"/>
        <v>Valid</v>
      </c>
      <c r="I1381" t="str">
        <f t="shared" si="107"/>
        <v>High(4-5)</v>
      </c>
      <c r="J1381" t="str">
        <f t="shared" si="108"/>
        <v>AE5BUUPPUBHWHH7JZRFPCHDG7VQQ</v>
      </c>
      <c r="K1381" t="str">
        <f>IF(COUNTIF(Data_cleaning!$A:$A, A1381)&gt;10, "Power User", IF(COUNTIF(Data_cleaning!$A:$A, A1381)&gt;5, "Regular User", IF(COUNTIF(Data_cleaning!$A:$A, A1381)&gt;1, "Casual User", "One-Time User")))</f>
        <v>One-Time User</v>
      </c>
      <c r="L1381">
        <f>YEAR(Table4[[#This Row],[date/timestamp]])</f>
        <v>2025</v>
      </c>
      <c r="M1381">
        <f>MONTH(Table4[[#This Row],[date/timestamp]])</f>
        <v>10</v>
      </c>
      <c r="N1381" t="str">
        <f>TEXT(Table4[[#This Row],[date/timestamp]], "MMMM")</f>
        <v>October</v>
      </c>
      <c r="O1381" t="str">
        <f t="shared" si="109"/>
        <v>Q4</v>
      </c>
    </row>
    <row r="1382" spans="1:15" x14ac:dyDescent="0.35">
      <c r="A1382" t="s">
        <v>5411</v>
      </c>
      <c r="B1382" s="3" t="s">
        <v>7086</v>
      </c>
      <c r="C1382" s="3">
        <v>4</v>
      </c>
      <c r="D1382" s="8">
        <v>45954.21770833333</v>
      </c>
      <c r="E1382" s="4" t="s">
        <v>1460</v>
      </c>
      <c r="F1382" t="s">
        <v>5412</v>
      </c>
      <c r="G1382" t="str">
        <f t="shared" si="105"/>
        <v>Complete</v>
      </c>
      <c r="H1382" t="str">
        <f t="shared" si="106"/>
        <v>Valid</v>
      </c>
      <c r="I1382" t="str">
        <f t="shared" si="107"/>
        <v>High(4-5)</v>
      </c>
      <c r="J1382" t="str">
        <f t="shared" si="108"/>
        <v>AF23DEGN3XFAE2Y2QI4W2N7O2ZZQ</v>
      </c>
      <c r="K1382" t="str">
        <f>IF(COUNTIF(Data_cleaning!$A:$A, A1382)&gt;10, "Power User", IF(COUNTIF(Data_cleaning!$A:$A, A1382)&gt;5, "Regular User", IF(COUNTIF(Data_cleaning!$A:$A, A1382)&gt;1, "Casual User", "One-Time User")))</f>
        <v>One-Time User</v>
      </c>
      <c r="L1382">
        <f>YEAR(Table4[[#This Row],[date/timestamp]])</f>
        <v>2025</v>
      </c>
      <c r="M1382">
        <f>MONTH(Table4[[#This Row],[date/timestamp]])</f>
        <v>10</v>
      </c>
      <c r="N1382" t="str">
        <f>TEXT(Table4[[#This Row],[date/timestamp]], "MMMM")</f>
        <v>October</v>
      </c>
      <c r="O1382" t="str">
        <f t="shared" si="109"/>
        <v>Q4</v>
      </c>
    </row>
    <row r="1383" spans="1:15" x14ac:dyDescent="0.35">
      <c r="A1383" t="s">
        <v>5415</v>
      </c>
      <c r="B1383" s="5" t="s">
        <v>7087</v>
      </c>
      <c r="C1383" s="5">
        <v>5</v>
      </c>
      <c r="D1383" s="9">
        <v>45954.270358796297</v>
      </c>
      <c r="E1383" s="6" t="s">
        <v>1460</v>
      </c>
      <c r="F1383" t="s">
        <v>5416</v>
      </c>
      <c r="G1383" t="str">
        <f t="shared" si="105"/>
        <v>Complete</v>
      </c>
      <c r="H1383" t="str">
        <f t="shared" si="106"/>
        <v>Valid</v>
      </c>
      <c r="I1383" t="str">
        <f t="shared" si="107"/>
        <v>High(4-5)</v>
      </c>
      <c r="J1383" t="str">
        <f t="shared" si="108"/>
        <v>AFN65DDQQSOAHZOK7XDWIJPU5BPA</v>
      </c>
      <c r="K1383" t="str">
        <f>IF(COUNTIF(Data_cleaning!$A:$A, A1383)&gt;10, "Power User", IF(COUNTIF(Data_cleaning!$A:$A, A1383)&gt;5, "Regular User", IF(COUNTIF(Data_cleaning!$A:$A, A1383)&gt;1, "Casual User", "One-Time User")))</f>
        <v>One-Time User</v>
      </c>
      <c r="L1383">
        <f>YEAR(Table4[[#This Row],[date/timestamp]])</f>
        <v>2025</v>
      </c>
      <c r="M1383">
        <f>MONTH(Table4[[#This Row],[date/timestamp]])</f>
        <v>10</v>
      </c>
      <c r="N1383" t="str">
        <f>TEXT(Table4[[#This Row],[date/timestamp]], "MMMM")</f>
        <v>October</v>
      </c>
      <c r="O1383" t="str">
        <f t="shared" si="109"/>
        <v>Q4</v>
      </c>
    </row>
    <row r="1384" spans="1:15" x14ac:dyDescent="0.35">
      <c r="A1384" t="s">
        <v>5419</v>
      </c>
      <c r="B1384" s="3" t="s">
        <v>7088</v>
      </c>
      <c r="C1384" s="3">
        <v>5</v>
      </c>
      <c r="D1384" s="8">
        <v>45954.362141203703</v>
      </c>
      <c r="E1384" s="4" t="s">
        <v>1460</v>
      </c>
      <c r="F1384" t="s">
        <v>5420</v>
      </c>
      <c r="G1384" t="str">
        <f t="shared" si="105"/>
        <v>Complete</v>
      </c>
      <c r="H1384" t="str">
        <f t="shared" si="106"/>
        <v>Valid</v>
      </c>
      <c r="I1384" t="str">
        <f t="shared" si="107"/>
        <v>High(4-5)</v>
      </c>
      <c r="J1384" t="str">
        <f t="shared" si="108"/>
        <v>AHJG7BHBOM2ZI3TMFCM46NXCUGJQ</v>
      </c>
      <c r="K1384" t="str">
        <f>IF(COUNTIF(Data_cleaning!$A:$A, A1384)&gt;10, "Power User", IF(COUNTIF(Data_cleaning!$A:$A, A1384)&gt;5, "Regular User", IF(COUNTIF(Data_cleaning!$A:$A, A1384)&gt;1, "Casual User", "One-Time User")))</f>
        <v>One-Time User</v>
      </c>
      <c r="L1384">
        <f>YEAR(Table4[[#This Row],[date/timestamp]])</f>
        <v>2025</v>
      </c>
      <c r="M1384">
        <f>MONTH(Table4[[#This Row],[date/timestamp]])</f>
        <v>10</v>
      </c>
      <c r="N1384" t="str">
        <f>TEXT(Table4[[#This Row],[date/timestamp]], "MMMM")</f>
        <v>October</v>
      </c>
      <c r="O1384" t="str">
        <f t="shared" si="109"/>
        <v>Q4</v>
      </c>
    </row>
    <row r="1385" spans="1:15" x14ac:dyDescent="0.35">
      <c r="A1385" t="s">
        <v>5423</v>
      </c>
      <c r="B1385" s="5" t="s">
        <v>7089</v>
      </c>
      <c r="C1385" s="5">
        <v>5</v>
      </c>
      <c r="D1385" s="9">
        <v>45954.511701388888</v>
      </c>
      <c r="E1385" s="6" t="s">
        <v>1460</v>
      </c>
      <c r="F1385" t="s">
        <v>5424</v>
      </c>
      <c r="G1385" t="str">
        <f t="shared" si="105"/>
        <v>Complete</v>
      </c>
      <c r="H1385" t="str">
        <f t="shared" si="106"/>
        <v>Valid</v>
      </c>
      <c r="I1385" t="str">
        <f t="shared" si="107"/>
        <v>High(4-5)</v>
      </c>
      <c r="J1385" t="str">
        <f t="shared" si="108"/>
        <v>AEERPKAMB3RT3DDHE7UUTNFNMWHQ</v>
      </c>
      <c r="K1385" t="str">
        <f>IF(COUNTIF(Data_cleaning!$A:$A, A1385)&gt;10, "Power User", IF(COUNTIF(Data_cleaning!$A:$A, A1385)&gt;5, "Regular User", IF(COUNTIF(Data_cleaning!$A:$A, A1385)&gt;1, "Casual User", "One-Time User")))</f>
        <v>One-Time User</v>
      </c>
      <c r="L1385">
        <f>YEAR(Table4[[#This Row],[date/timestamp]])</f>
        <v>2025</v>
      </c>
      <c r="M1385">
        <f>MONTH(Table4[[#This Row],[date/timestamp]])</f>
        <v>10</v>
      </c>
      <c r="N1385" t="str">
        <f>TEXT(Table4[[#This Row],[date/timestamp]], "MMMM")</f>
        <v>October</v>
      </c>
      <c r="O1385" t="str">
        <f t="shared" si="109"/>
        <v>Q4</v>
      </c>
    </row>
    <row r="1386" spans="1:15" x14ac:dyDescent="0.35">
      <c r="A1386" t="s">
        <v>5427</v>
      </c>
      <c r="B1386" s="3" t="s">
        <v>7090</v>
      </c>
      <c r="C1386" s="3">
        <v>5</v>
      </c>
      <c r="D1386" s="8">
        <v>45954.880381944444</v>
      </c>
      <c r="E1386" s="4" t="s">
        <v>1460</v>
      </c>
      <c r="F1386" t="s">
        <v>5428</v>
      </c>
      <c r="G1386" t="str">
        <f t="shared" si="105"/>
        <v>Complete</v>
      </c>
      <c r="H1386" t="str">
        <f t="shared" si="106"/>
        <v>Valid</v>
      </c>
      <c r="I1386" t="str">
        <f t="shared" si="107"/>
        <v>High(4-5)</v>
      </c>
      <c r="J1386" t="str">
        <f t="shared" si="108"/>
        <v>AGLSR2JUDJQIW7JM4IFUHRBXZR5Q</v>
      </c>
      <c r="K1386" t="str">
        <f>IF(COUNTIF(Data_cleaning!$A:$A, A1386)&gt;10, "Power User", IF(COUNTIF(Data_cleaning!$A:$A, A1386)&gt;5, "Regular User", IF(COUNTIF(Data_cleaning!$A:$A, A1386)&gt;1, "Casual User", "One-Time User")))</f>
        <v>One-Time User</v>
      </c>
      <c r="L1386">
        <f>YEAR(Table4[[#This Row],[date/timestamp]])</f>
        <v>2025</v>
      </c>
      <c r="M1386">
        <f>MONTH(Table4[[#This Row],[date/timestamp]])</f>
        <v>10</v>
      </c>
      <c r="N1386" t="str">
        <f>TEXT(Table4[[#This Row],[date/timestamp]], "MMMM")</f>
        <v>October</v>
      </c>
      <c r="O1386" t="str">
        <f t="shared" si="109"/>
        <v>Q4</v>
      </c>
    </row>
    <row r="1387" spans="1:15" x14ac:dyDescent="0.35">
      <c r="A1387" t="s">
        <v>5431</v>
      </c>
      <c r="B1387" s="5" t="s">
        <v>7091</v>
      </c>
      <c r="C1387" s="5">
        <v>5</v>
      </c>
      <c r="D1387" s="9">
        <v>45955.003472222219</v>
      </c>
      <c r="E1387" s="6" t="s">
        <v>1460</v>
      </c>
      <c r="F1387" t="s">
        <v>5432</v>
      </c>
      <c r="G1387" t="str">
        <f t="shared" si="105"/>
        <v>Complete</v>
      </c>
      <c r="H1387" t="str">
        <f t="shared" si="106"/>
        <v>Valid</v>
      </c>
      <c r="I1387" t="str">
        <f t="shared" si="107"/>
        <v>High(4-5)</v>
      </c>
      <c r="J1387" t="str">
        <f t="shared" si="108"/>
        <v>AGCP6BYFO35JF4YDMBMXRR4ZF3ZA</v>
      </c>
      <c r="K1387" t="str">
        <f>IF(COUNTIF(Data_cleaning!$A:$A, A1387)&gt;10, "Power User", IF(COUNTIF(Data_cleaning!$A:$A, A1387)&gt;5, "Regular User", IF(COUNTIF(Data_cleaning!$A:$A, A1387)&gt;1, "Casual User", "One-Time User")))</f>
        <v>One-Time User</v>
      </c>
      <c r="L1387">
        <f>YEAR(Table4[[#This Row],[date/timestamp]])</f>
        <v>2025</v>
      </c>
      <c r="M1387">
        <f>MONTH(Table4[[#This Row],[date/timestamp]])</f>
        <v>10</v>
      </c>
      <c r="N1387" t="str">
        <f>TEXT(Table4[[#This Row],[date/timestamp]], "MMMM")</f>
        <v>October</v>
      </c>
      <c r="O1387" t="str">
        <f t="shared" si="109"/>
        <v>Q4</v>
      </c>
    </row>
    <row r="1388" spans="1:15" x14ac:dyDescent="0.35">
      <c r="A1388" t="s">
        <v>5435</v>
      </c>
      <c r="B1388" s="3" t="s">
        <v>7092</v>
      </c>
      <c r="C1388" s="3">
        <v>5</v>
      </c>
      <c r="D1388" s="8">
        <v>45955.32744212963</v>
      </c>
      <c r="E1388" s="4" t="s">
        <v>1460</v>
      </c>
      <c r="F1388" t="s">
        <v>5436</v>
      </c>
      <c r="G1388" t="str">
        <f t="shared" si="105"/>
        <v>Complete</v>
      </c>
      <c r="H1388" t="str">
        <f t="shared" si="106"/>
        <v>Valid</v>
      </c>
      <c r="I1388" t="str">
        <f t="shared" si="107"/>
        <v>High(4-5)</v>
      </c>
      <c r="J1388" t="str">
        <f t="shared" si="108"/>
        <v>AHQROHA5ZMPIXAO77KMRT2ADDDPA</v>
      </c>
      <c r="K1388" t="str">
        <f>IF(COUNTIF(Data_cleaning!$A:$A, A1388)&gt;10, "Power User", IF(COUNTIF(Data_cleaning!$A:$A, A1388)&gt;5, "Regular User", IF(COUNTIF(Data_cleaning!$A:$A, A1388)&gt;1, "Casual User", "One-Time User")))</f>
        <v>One-Time User</v>
      </c>
      <c r="L1388">
        <f>YEAR(Table4[[#This Row],[date/timestamp]])</f>
        <v>2025</v>
      </c>
      <c r="M1388">
        <f>MONTH(Table4[[#This Row],[date/timestamp]])</f>
        <v>10</v>
      </c>
      <c r="N1388" t="str">
        <f>TEXT(Table4[[#This Row],[date/timestamp]], "MMMM")</f>
        <v>October</v>
      </c>
      <c r="O1388" t="str">
        <f t="shared" si="109"/>
        <v>Q4</v>
      </c>
    </row>
    <row r="1389" spans="1:15" x14ac:dyDescent="0.35">
      <c r="A1389" t="s">
        <v>5439</v>
      </c>
      <c r="B1389" s="5" t="s">
        <v>7093</v>
      </c>
      <c r="C1389" s="5">
        <v>5</v>
      </c>
      <c r="D1389" s="9">
        <v>45955.412534722222</v>
      </c>
      <c r="E1389" s="6" t="s">
        <v>1460</v>
      </c>
      <c r="F1389" t="s">
        <v>5440</v>
      </c>
      <c r="G1389" t="str">
        <f t="shared" si="105"/>
        <v>Complete</v>
      </c>
      <c r="H1389" t="str">
        <f t="shared" si="106"/>
        <v>Valid</v>
      </c>
      <c r="I1389" t="str">
        <f t="shared" si="107"/>
        <v>High(4-5)</v>
      </c>
      <c r="J1389" t="str">
        <f t="shared" si="108"/>
        <v>AGH65OO2HRWHSG3PTDCVKLK5HUVA</v>
      </c>
      <c r="K1389" t="str">
        <f>IF(COUNTIF(Data_cleaning!$A:$A, A1389)&gt;10, "Power User", IF(COUNTIF(Data_cleaning!$A:$A, A1389)&gt;5, "Regular User", IF(COUNTIF(Data_cleaning!$A:$A, A1389)&gt;1, "Casual User", "One-Time User")))</f>
        <v>One-Time User</v>
      </c>
      <c r="L1389">
        <f>YEAR(Table4[[#This Row],[date/timestamp]])</f>
        <v>2025</v>
      </c>
      <c r="M1389">
        <f>MONTH(Table4[[#This Row],[date/timestamp]])</f>
        <v>10</v>
      </c>
      <c r="N1389" t="str">
        <f>TEXT(Table4[[#This Row],[date/timestamp]], "MMMM")</f>
        <v>October</v>
      </c>
      <c r="O1389" t="str">
        <f t="shared" si="109"/>
        <v>Q4</v>
      </c>
    </row>
    <row r="1390" spans="1:15" x14ac:dyDescent="0.35">
      <c r="A1390" t="s">
        <v>5443</v>
      </c>
      <c r="B1390" s="3" t="s">
        <v>7094</v>
      </c>
      <c r="C1390" s="3">
        <v>4</v>
      </c>
      <c r="D1390" s="8">
        <v>45955.420590277776</v>
      </c>
      <c r="E1390" s="4" t="s">
        <v>1460</v>
      </c>
      <c r="F1390" t="s">
        <v>5444</v>
      </c>
      <c r="G1390" t="str">
        <f t="shared" si="105"/>
        <v>Complete</v>
      </c>
      <c r="H1390" t="str">
        <f t="shared" si="106"/>
        <v>Valid</v>
      </c>
      <c r="I1390" t="str">
        <f t="shared" si="107"/>
        <v>High(4-5)</v>
      </c>
      <c r="J1390" t="str">
        <f t="shared" si="108"/>
        <v>AFLEEJ4FRKIPKNANG7SORYCZBWEA</v>
      </c>
      <c r="K1390" t="str">
        <f>IF(COUNTIF(Data_cleaning!$A:$A, A1390)&gt;10, "Power User", IF(COUNTIF(Data_cleaning!$A:$A, A1390)&gt;5, "Regular User", IF(COUNTIF(Data_cleaning!$A:$A, A1390)&gt;1, "Casual User", "One-Time User")))</f>
        <v>One-Time User</v>
      </c>
      <c r="L1390">
        <f>YEAR(Table4[[#This Row],[date/timestamp]])</f>
        <v>2025</v>
      </c>
      <c r="M1390">
        <f>MONTH(Table4[[#This Row],[date/timestamp]])</f>
        <v>10</v>
      </c>
      <c r="N1390" t="str">
        <f>TEXT(Table4[[#This Row],[date/timestamp]], "MMMM")</f>
        <v>October</v>
      </c>
      <c r="O1390" t="str">
        <f t="shared" si="109"/>
        <v>Q4</v>
      </c>
    </row>
    <row r="1391" spans="1:15" x14ac:dyDescent="0.35">
      <c r="A1391" t="s">
        <v>5447</v>
      </c>
      <c r="B1391" s="5" t="s">
        <v>7095</v>
      </c>
      <c r="C1391" s="5">
        <v>5</v>
      </c>
      <c r="D1391" s="9">
        <v>45955.833680555559</v>
      </c>
      <c r="E1391" s="6" t="s">
        <v>1460</v>
      </c>
      <c r="F1391" t="s">
        <v>5448</v>
      </c>
      <c r="G1391" t="str">
        <f t="shared" si="105"/>
        <v>Complete</v>
      </c>
      <c r="H1391" t="str">
        <f t="shared" si="106"/>
        <v>Valid</v>
      </c>
      <c r="I1391" t="str">
        <f t="shared" si="107"/>
        <v>High(4-5)</v>
      </c>
      <c r="J1391" t="str">
        <f t="shared" si="108"/>
        <v>AGCIRQ5JX5ZXG7WJROHKFUT3ZFRQ</v>
      </c>
      <c r="K1391" t="str">
        <f>IF(COUNTIF(Data_cleaning!$A:$A, A1391)&gt;10, "Power User", IF(COUNTIF(Data_cleaning!$A:$A, A1391)&gt;5, "Regular User", IF(COUNTIF(Data_cleaning!$A:$A, A1391)&gt;1, "Casual User", "One-Time User")))</f>
        <v>One-Time User</v>
      </c>
      <c r="L1391">
        <f>YEAR(Table4[[#This Row],[date/timestamp]])</f>
        <v>2025</v>
      </c>
      <c r="M1391">
        <f>MONTH(Table4[[#This Row],[date/timestamp]])</f>
        <v>10</v>
      </c>
      <c r="N1391" t="str">
        <f>TEXT(Table4[[#This Row],[date/timestamp]], "MMMM")</f>
        <v>October</v>
      </c>
      <c r="O1391" t="str">
        <f t="shared" si="109"/>
        <v>Q4</v>
      </c>
    </row>
    <row r="1392" spans="1:15" x14ac:dyDescent="0.35">
      <c r="A1392" t="s">
        <v>5451</v>
      </c>
      <c r="B1392" s="3" t="s">
        <v>7096</v>
      </c>
      <c r="C1392" s="3">
        <v>5</v>
      </c>
      <c r="D1392" s="8">
        <v>45956.056076388886</v>
      </c>
      <c r="E1392" s="4" t="s">
        <v>1460</v>
      </c>
      <c r="F1392" t="s">
        <v>5452</v>
      </c>
      <c r="G1392" t="str">
        <f t="shared" si="105"/>
        <v>Complete</v>
      </c>
      <c r="H1392" t="str">
        <f t="shared" si="106"/>
        <v>Valid</v>
      </c>
      <c r="I1392" t="str">
        <f t="shared" si="107"/>
        <v>High(4-5)</v>
      </c>
      <c r="J1392" t="str">
        <f t="shared" si="108"/>
        <v>AGNHYFR5CUW7QAZZJVEJ66O76LBQ</v>
      </c>
      <c r="K1392" t="str">
        <f>IF(COUNTIF(Data_cleaning!$A:$A, A1392)&gt;10, "Power User", IF(COUNTIF(Data_cleaning!$A:$A, A1392)&gt;5, "Regular User", IF(COUNTIF(Data_cleaning!$A:$A, A1392)&gt;1, "Casual User", "One-Time User")))</f>
        <v>One-Time User</v>
      </c>
      <c r="L1392">
        <f>YEAR(Table4[[#This Row],[date/timestamp]])</f>
        <v>2025</v>
      </c>
      <c r="M1392">
        <f>MONTH(Table4[[#This Row],[date/timestamp]])</f>
        <v>10</v>
      </c>
      <c r="N1392" t="str">
        <f>TEXT(Table4[[#This Row],[date/timestamp]], "MMMM")</f>
        <v>October</v>
      </c>
      <c r="O1392" t="str">
        <f t="shared" si="109"/>
        <v>Q4</v>
      </c>
    </row>
    <row r="1393" spans="1:15" x14ac:dyDescent="0.35">
      <c r="A1393" t="s">
        <v>5455</v>
      </c>
      <c r="B1393" s="5" t="s">
        <v>7097</v>
      </c>
      <c r="C1393" s="5">
        <v>5</v>
      </c>
      <c r="D1393" s="9">
        <v>45956.383391203701</v>
      </c>
      <c r="E1393" s="6" t="s">
        <v>1460</v>
      </c>
      <c r="F1393" t="s">
        <v>5456</v>
      </c>
      <c r="G1393" t="str">
        <f t="shared" si="105"/>
        <v>Complete</v>
      </c>
      <c r="H1393" t="str">
        <f t="shared" si="106"/>
        <v>Valid</v>
      </c>
      <c r="I1393" t="str">
        <f t="shared" si="107"/>
        <v>High(4-5)</v>
      </c>
      <c r="J1393" t="str">
        <f t="shared" si="108"/>
        <v>AHPDCBK6FRNZ6CRUCZ7BPPXYGYOQ</v>
      </c>
      <c r="K1393" t="str">
        <f>IF(COUNTIF(Data_cleaning!$A:$A, A1393)&gt;10, "Power User", IF(COUNTIF(Data_cleaning!$A:$A, A1393)&gt;5, "Regular User", IF(COUNTIF(Data_cleaning!$A:$A, A1393)&gt;1, "Casual User", "One-Time User")))</f>
        <v>One-Time User</v>
      </c>
      <c r="L1393">
        <f>YEAR(Table4[[#This Row],[date/timestamp]])</f>
        <v>2025</v>
      </c>
      <c r="M1393">
        <f>MONTH(Table4[[#This Row],[date/timestamp]])</f>
        <v>10</v>
      </c>
      <c r="N1393" t="str">
        <f>TEXT(Table4[[#This Row],[date/timestamp]], "MMMM")</f>
        <v>October</v>
      </c>
      <c r="O1393" t="str">
        <f t="shared" si="109"/>
        <v>Q4</v>
      </c>
    </row>
    <row r="1394" spans="1:15" x14ac:dyDescent="0.35">
      <c r="A1394" t="s">
        <v>5459</v>
      </c>
      <c r="B1394" s="3" t="s">
        <v>7098</v>
      </c>
      <c r="C1394" s="3">
        <v>5</v>
      </c>
      <c r="D1394" s="8">
        <v>45956.451655092591</v>
      </c>
      <c r="E1394" s="4" t="s">
        <v>1460</v>
      </c>
      <c r="F1394" t="s">
        <v>2083</v>
      </c>
      <c r="G1394" t="str">
        <f t="shared" si="105"/>
        <v>Complete</v>
      </c>
      <c r="H1394" t="str">
        <f t="shared" si="106"/>
        <v>Valid</v>
      </c>
      <c r="I1394" t="str">
        <f t="shared" si="107"/>
        <v>High(4-5)</v>
      </c>
      <c r="J1394" t="str">
        <f t="shared" si="108"/>
        <v>AFJK4VEJVVGYTUGZEUP2V4V6IPUA</v>
      </c>
      <c r="K1394" t="str">
        <f>IF(COUNTIF(Data_cleaning!$A:$A, A1394)&gt;10, "Power User", IF(COUNTIF(Data_cleaning!$A:$A, A1394)&gt;5, "Regular User", IF(COUNTIF(Data_cleaning!$A:$A, A1394)&gt;1, "Casual User", "One-Time User")))</f>
        <v>One-Time User</v>
      </c>
      <c r="L1394">
        <f>YEAR(Table4[[#This Row],[date/timestamp]])</f>
        <v>2025</v>
      </c>
      <c r="M1394">
        <f>MONTH(Table4[[#This Row],[date/timestamp]])</f>
        <v>10</v>
      </c>
      <c r="N1394" t="str">
        <f>TEXT(Table4[[#This Row],[date/timestamp]], "MMMM")</f>
        <v>October</v>
      </c>
      <c r="O1394" t="str">
        <f t="shared" si="109"/>
        <v>Q4</v>
      </c>
    </row>
    <row r="1395" spans="1:15" x14ac:dyDescent="0.35">
      <c r="A1395" t="s">
        <v>5462</v>
      </c>
      <c r="B1395" s="5" t="s">
        <v>7099</v>
      </c>
      <c r="C1395" s="5">
        <v>5</v>
      </c>
      <c r="D1395" s="9">
        <v>45956.494131944448</v>
      </c>
      <c r="E1395" s="6" t="s">
        <v>1460</v>
      </c>
      <c r="F1395" t="s">
        <v>204</v>
      </c>
      <c r="G1395" t="str">
        <f t="shared" si="105"/>
        <v>Complete</v>
      </c>
      <c r="H1395" t="str">
        <f t="shared" si="106"/>
        <v>Valid</v>
      </c>
      <c r="I1395" t="str">
        <f t="shared" si="107"/>
        <v>High(4-5)</v>
      </c>
      <c r="J1395" t="str">
        <f t="shared" si="108"/>
        <v>AFWDZBTJ6BTK3MMMYOWY4VKJ65IQ</v>
      </c>
      <c r="K1395" t="str">
        <f>IF(COUNTIF(Data_cleaning!$A:$A, A1395)&gt;10, "Power User", IF(COUNTIF(Data_cleaning!$A:$A, A1395)&gt;5, "Regular User", IF(COUNTIF(Data_cleaning!$A:$A, A1395)&gt;1, "Casual User", "One-Time User")))</f>
        <v>One-Time User</v>
      </c>
      <c r="L1395">
        <f>YEAR(Table4[[#This Row],[date/timestamp]])</f>
        <v>2025</v>
      </c>
      <c r="M1395">
        <f>MONTH(Table4[[#This Row],[date/timestamp]])</f>
        <v>10</v>
      </c>
      <c r="N1395" t="str">
        <f>TEXT(Table4[[#This Row],[date/timestamp]], "MMMM")</f>
        <v>October</v>
      </c>
      <c r="O1395" t="str">
        <f t="shared" si="109"/>
        <v>Q4</v>
      </c>
    </row>
    <row r="1396" spans="1:15" x14ac:dyDescent="0.35">
      <c r="A1396" t="s">
        <v>5465</v>
      </c>
      <c r="B1396" s="3" t="s">
        <v>7100</v>
      </c>
      <c r="C1396" s="3">
        <v>5</v>
      </c>
      <c r="D1396" s="8">
        <v>45956.959016203706</v>
      </c>
      <c r="E1396" s="4" t="s">
        <v>1460</v>
      </c>
      <c r="F1396" t="s">
        <v>2620</v>
      </c>
      <c r="G1396" t="str">
        <f t="shared" si="105"/>
        <v>Complete</v>
      </c>
      <c r="H1396" t="str">
        <f t="shared" si="106"/>
        <v>Valid</v>
      </c>
      <c r="I1396" t="str">
        <f t="shared" si="107"/>
        <v>High(4-5)</v>
      </c>
      <c r="J1396" t="str">
        <f t="shared" si="108"/>
        <v>AFJ4WKBPU2LQFRTNQXEJQY7THZAQ</v>
      </c>
      <c r="K1396" t="str">
        <f>IF(COUNTIF(Data_cleaning!$A:$A, A1396)&gt;10, "Power User", IF(COUNTIF(Data_cleaning!$A:$A, A1396)&gt;5, "Regular User", IF(COUNTIF(Data_cleaning!$A:$A, A1396)&gt;1, "Casual User", "One-Time User")))</f>
        <v>One-Time User</v>
      </c>
      <c r="L1396">
        <f>YEAR(Table4[[#This Row],[date/timestamp]])</f>
        <v>2025</v>
      </c>
      <c r="M1396">
        <f>MONTH(Table4[[#This Row],[date/timestamp]])</f>
        <v>10</v>
      </c>
      <c r="N1396" t="str">
        <f>TEXT(Table4[[#This Row],[date/timestamp]], "MMMM")</f>
        <v>October</v>
      </c>
      <c r="O1396" t="str">
        <f t="shared" si="109"/>
        <v>Q4</v>
      </c>
    </row>
    <row r="1397" spans="1:15" x14ac:dyDescent="0.35">
      <c r="A1397" t="s">
        <v>5468</v>
      </c>
      <c r="B1397" s="5" t="s">
        <v>7101</v>
      </c>
      <c r="C1397" s="5">
        <v>5</v>
      </c>
      <c r="D1397" s="9">
        <v>45957.056273148148</v>
      </c>
      <c r="E1397" s="6" t="s">
        <v>1460</v>
      </c>
      <c r="F1397" t="s">
        <v>3914</v>
      </c>
      <c r="G1397" t="str">
        <f t="shared" si="105"/>
        <v>Complete</v>
      </c>
      <c r="H1397" t="str">
        <f t="shared" si="106"/>
        <v>Valid</v>
      </c>
      <c r="I1397" t="str">
        <f t="shared" si="107"/>
        <v>High(4-5)</v>
      </c>
      <c r="J1397" t="str">
        <f t="shared" si="108"/>
        <v>AEKXN5USRFL7BNID3TEBRAZB7NDA</v>
      </c>
      <c r="K1397" t="str">
        <f>IF(COUNTIF(Data_cleaning!$A:$A, A1397)&gt;10, "Power User", IF(COUNTIF(Data_cleaning!$A:$A, A1397)&gt;5, "Regular User", IF(COUNTIF(Data_cleaning!$A:$A, A1397)&gt;1, "Casual User", "One-Time User")))</f>
        <v>One-Time User</v>
      </c>
      <c r="L1397">
        <f>YEAR(Table4[[#This Row],[date/timestamp]])</f>
        <v>2025</v>
      </c>
      <c r="M1397">
        <f>MONTH(Table4[[#This Row],[date/timestamp]])</f>
        <v>10</v>
      </c>
      <c r="N1397" t="str">
        <f>TEXT(Table4[[#This Row],[date/timestamp]], "MMMM")</f>
        <v>October</v>
      </c>
      <c r="O1397" t="str">
        <f t="shared" si="109"/>
        <v>Q4</v>
      </c>
    </row>
    <row r="1398" spans="1:15" x14ac:dyDescent="0.35">
      <c r="A1398" t="s">
        <v>5471</v>
      </c>
      <c r="B1398" s="3" t="s">
        <v>7102</v>
      </c>
      <c r="C1398" s="3">
        <v>5</v>
      </c>
      <c r="D1398" s="8">
        <v>45957.472997685189</v>
      </c>
      <c r="E1398" s="4" t="s">
        <v>1460</v>
      </c>
      <c r="F1398" t="s">
        <v>5472</v>
      </c>
      <c r="G1398" t="str">
        <f t="shared" si="105"/>
        <v>Complete</v>
      </c>
      <c r="H1398" t="str">
        <f t="shared" si="106"/>
        <v>Valid</v>
      </c>
      <c r="I1398" t="str">
        <f t="shared" si="107"/>
        <v>High(4-5)</v>
      </c>
      <c r="J1398" t="str">
        <f t="shared" si="108"/>
        <v>AE2TL4MCXU64H3B2CB3RERKRH4KA</v>
      </c>
      <c r="K1398" t="str">
        <f>IF(COUNTIF(Data_cleaning!$A:$A, A1398)&gt;10, "Power User", IF(COUNTIF(Data_cleaning!$A:$A, A1398)&gt;5, "Regular User", IF(COUNTIF(Data_cleaning!$A:$A, A1398)&gt;1, "Casual User", "One-Time User")))</f>
        <v>One-Time User</v>
      </c>
      <c r="L1398">
        <f>YEAR(Table4[[#This Row],[date/timestamp]])</f>
        <v>2025</v>
      </c>
      <c r="M1398">
        <f>MONTH(Table4[[#This Row],[date/timestamp]])</f>
        <v>10</v>
      </c>
      <c r="N1398" t="str">
        <f>TEXT(Table4[[#This Row],[date/timestamp]], "MMMM")</f>
        <v>October</v>
      </c>
      <c r="O1398" t="str">
        <f t="shared" si="109"/>
        <v>Q4</v>
      </c>
    </row>
    <row r="1399" spans="1:15" x14ac:dyDescent="0.35">
      <c r="A1399" t="s">
        <v>5475</v>
      </c>
      <c r="B1399" s="5" t="s">
        <v>7103</v>
      </c>
      <c r="C1399" s="5">
        <v>5</v>
      </c>
      <c r="D1399" s="9">
        <v>45958.001817129632</v>
      </c>
      <c r="E1399" s="6" t="s">
        <v>1460</v>
      </c>
      <c r="F1399" t="s">
        <v>476</v>
      </c>
      <c r="G1399" t="str">
        <f t="shared" si="105"/>
        <v>Complete</v>
      </c>
      <c r="H1399" t="str">
        <f t="shared" si="106"/>
        <v>Valid</v>
      </c>
      <c r="I1399" t="str">
        <f t="shared" si="107"/>
        <v>High(4-5)</v>
      </c>
      <c r="J1399" t="str">
        <f t="shared" si="108"/>
        <v>AGWCBXGODV2QS4QOTMAQ6DDPMAIQ</v>
      </c>
      <c r="K1399" t="str">
        <f>IF(COUNTIF(Data_cleaning!$A:$A, A1399)&gt;10, "Power User", IF(COUNTIF(Data_cleaning!$A:$A, A1399)&gt;5, "Regular User", IF(COUNTIF(Data_cleaning!$A:$A, A1399)&gt;1, "Casual User", "One-Time User")))</f>
        <v>One-Time User</v>
      </c>
      <c r="L1399">
        <f>YEAR(Table4[[#This Row],[date/timestamp]])</f>
        <v>2025</v>
      </c>
      <c r="M1399">
        <f>MONTH(Table4[[#This Row],[date/timestamp]])</f>
        <v>10</v>
      </c>
      <c r="N1399" t="str">
        <f>TEXT(Table4[[#This Row],[date/timestamp]], "MMMM")</f>
        <v>October</v>
      </c>
      <c r="O1399" t="str">
        <f t="shared" si="109"/>
        <v>Q4</v>
      </c>
    </row>
    <row r="1400" spans="1:15" x14ac:dyDescent="0.35">
      <c r="A1400" t="s">
        <v>5477</v>
      </c>
      <c r="B1400" s="3" t="s">
        <v>7104</v>
      </c>
      <c r="C1400" s="3">
        <v>5</v>
      </c>
      <c r="D1400" s="8">
        <v>45958.02784722222</v>
      </c>
      <c r="E1400" s="4" t="s">
        <v>1460</v>
      </c>
      <c r="F1400" t="s">
        <v>5478</v>
      </c>
      <c r="G1400" t="str">
        <f t="shared" si="105"/>
        <v>Complete</v>
      </c>
      <c r="H1400" t="str">
        <f t="shared" si="106"/>
        <v>Valid</v>
      </c>
      <c r="I1400" t="str">
        <f t="shared" si="107"/>
        <v>High(4-5)</v>
      </c>
      <c r="J1400" t="str">
        <f t="shared" si="108"/>
        <v>AGTX3QDMN4772BZ4YQOU5VP5AHJA</v>
      </c>
      <c r="K1400" t="str">
        <f>IF(COUNTIF(Data_cleaning!$A:$A, A1400)&gt;10, "Power User", IF(COUNTIF(Data_cleaning!$A:$A, A1400)&gt;5, "Regular User", IF(COUNTIF(Data_cleaning!$A:$A, A1400)&gt;1, "Casual User", "One-Time User")))</f>
        <v>One-Time User</v>
      </c>
      <c r="L1400">
        <f>YEAR(Table4[[#This Row],[date/timestamp]])</f>
        <v>2025</v>
      </c>
      <c r="M1400">
        <f>MONTH(Table4[[#This Row],[date/timestamp]])</f>
        <v>10</v>
      </c>
      <c r="N1400" t="str">
        <f>TEXT(Table4[[#This Row],[date/timestamp]], "MMMM")</f>
        <v>October</v>
      </c>
      <c r="O1400" t="str">
        <f t="shared" si="109"/>
        <v>Q4</v>
      </c>
    </row>
    <row r="1401" spans="1:15" x14ac:dyDescent="0.35">
      <c r="A1401" t="s">
        <v>5481</v>
      </c>
      <c r="B1401" s="5" t="s">
        <v>7105</v>
      </c>
      <c r="C1401" s="5">
        <v>5</v>
      </c>
      <c r="D1401" s="9">
        <v>45958.077256944445</v>
      </c>
      <c r="E1401" s="6" t="s">
        <v>1460</v>
      </c>
      <c r="F1401" t="s">
        <v>5482</v>
      </c>
      <c r="G1401" t="str">
        <f t="shared" si="105"/>
        <v>Complete</v>
      </c>
      <c r="H1401" t="str">
        <f t="shared" si="106"/>
        <v>Valid</v>
      </c>
      <c r="I1401" t="str">
        <f t="shared" si="107"/>
        <v>High(4-5)</v>
      </c>
      <c r="J1401" t="str">
        <f t="shared" si="108"/>
        <v>AFS273EU3MO4GSJZYP7TJP5DMYKQ</v>
      </c>
      <c r="K1401" t="str">
        <f>IF(COUNTIF(Data_cleaning!$A:$A, A1401)&gt;10, "Power User", IF(COUNTIF(Data_cleaning!$A:$A, A1401)&gt;5, "Regular User", IF(COUNTIF(Data_cleaning!$A:$A, A1401)&gt;1, "Casual User", "One-Time User")))</f>
        <v>One-Time User</v>
      </c>
      <c r="L1401">
        <f>YEAR(Table4[[#This Row],[date/timestamp]])</f>
        <v>2025</v>
      </c>
      <c r="M1401">
        <f>MONTH(Table4[[#This Row],[date/timestamp]])</f>
        <v>10</v>
      </c>
      <c r="N1401" t="str">
        <f>TEXT(Table4[[#This Row],[date/timestamp]], "MMMM")</f>
        <v>October</v>
      </c>
      <c r="O1401" t="str">
        <f t="shared" si="109"/>
        <v>Q4</v>
      </c>
    </row>
    <row r="1402" spans="1:15" x14ac:dyDescent="0.35">
      <c r="A1402" t="s">
        <v>5485</v>
      </c>
      <c r="B1402" s="3" t="s">
        <v>7106</v>
      </c>
      <c r="C1402" s="3">
        <v>5</v>
      </c>
      <c r="D1402" s="8">
        <v>45958.22996527778</v>
      </c>
      <c r="E1402" s="4" t="s">
        <v>1460</v>
      </c>
      <c r="F1402" t="s">
        <v>5486</v>
      </c>
      <c r="G1402" t="str">
        <f t="shared" si="105"/>
        <v>Complete</v>
      </c>
      <c r="H1402" t="str">
        <f t="shared" si="106"/>
        <v>Valid</v>
      </c>
      <c r="I1402" t="str">
        <f t="shared" si="107"/>
        <v>High(4-5)</v>
      </c>
      <c r="J1402" t="str">
        <f t="shared" si="108"/>
        <v>AHP3O5YDTO6YJ325U4HFV5NL5QIQ</v>
      </c>
      <c r="K1402" t="str">
        <f>IF(COUNTIF(Data_cleaning!$A:$A, A1402)&gt;10, "Power User", IF(COUNTIF(Data_cleaning!$A:$A, A1402)&gt;5, "Regular User", IF(COUNTIF(Data_cleaning!$A:$A, A1402)&gt;1, "Casual User", "One-Time User")))</f>
        <v>One-Time User</v>
      </c>
      <c r="L1402">
        <f>YEAR(Table4[[#This Row],[date/timestamp]])</f>
        <v>2025</v>
      </c>
      <c r="M1402">
        <f>MONTH(Table4[[#This Row],[date/timestamp]])</f>
        <v>10</v>
      </c>
      <c r="N1402" t="str">
        <f>TEXT(Table4[[#This Row],[date/timestamp]], "MMMM")</f>
        <v>October</v>
      </c>
      <c r="O1402" t="str">
        <f t="shared" si="109"/>
        <v>Q4</v>
      </c>
    </row>
    <row r="1403" spans="1:15" x14ac:dyDescent="0.35">
      <c r="A1403" t="s">
        <v>5489</v>
      </c>
      <c r="B1403" s="5" t="s">
        <v>7107</v>
      </c>
      <c r="C1403" s="5">
        <v>5</v>
      </c>
      <c r="D1403" s="9">
        <v>45958.330277777779</v>
      </c>
      <c r="E1403" s="6" t="s">
        <v>1460</v>
      </c>
      <c r="F1403" t="s">
        <v>5490</v>
      </c>
      <c r="G1403" t="str">
        <f t="shared" si="105"/>
        <v>Complete</v>
      </c>
      <c r="H1403" t="str">
        <f t="shared" si="106"/>
        <v>Valid</v>
      </c>
      <c r="I1403" t="str">
        <f t="shared" si="107"/>
        <v>High(4-5)</v>
      </c>
      <c r="J1403" t="str">
        <f t="shared" si="108"/>
        <v>AFQ7TIPKEMRIR5T6NV4GVBTGLYNA</v>
      </c>
      <c r="K1403" t="str">
        <f>IF(COUNTIF(Data_cleaning!$A:$A, A1403)&gt;10, "Power User", IF(COUNTIF(Data_cleaning!$A:$A, A1403)&gt;5, "Regular User", IF(COUNTIF(Data_cleaning!$A:$A, A1403)&gt;1, "Casual User", "One-Time User")))</f>
        <v>One-Time User</v>
      </c>
      <c r="L1403">
        <f>YEAR(Table4[[#This Row],[date/timestamp]])</f>
        <v>2025</v>
      </c>
      <c r="M1403">
        <f>MONTH(Table4[[#This Row],[date/timestamp]])</f>
        <v>10</v>
      </c>
      <c r="N1403" t="str">
        <f>TEXT(Table4[[#This Row],[date/timestamp]], "MMMM")</f>
        <v>October</v>
      </c>
      <c r="O1403" t="str">
        <f t="shared" si="109"/>
        <v>Q4</v>
      </c>
    </row>
    <row r="1404" spans="1:15" x14ac:dyDescent="0.35">
      <c r="A1404" t="s">
        <v>5493</v>
      </c>
      <c r="B1404" s="3" t="s">
        <v>7108</v>
      </c>
      <c r="C1404" s="3">
        <v>5</v>
      </c>
      <c r="D1404" s="8">
        <v>45958.840891203705</v>
      </c>
      <c r="E1404" s="4" t="s">
        <v>1460</v>
      </c>
      <c r="F1404" t="s">
        <v>4871</v>
      </c>
      <c r="G1404" t="str">
        <f t="shared" si="105"/>
        <v>Complete</v>
      </c>
      <c r="H1404" t="str">
        <f t="shared" si="106"/>
        <v>Valid</v>
      </c>
      <c r="I1404" t="str">
        <f t="shared" si="107"/>
        <v>High(4-5)</v>
      </c>
      <c r="J1404" t="str">
        <f t="shared" si="108"/>
        <v>AHIE45LC6WWZ7YCKDURTAD7RALXA</v>
      </c>
      <c r="K1404" t="str">
        <f>IF(COUNTIF(Data_cleaning!$A:$A, A1404)&gt;10, "Power User", IF(COUNTIF(Data_cleaning!$A:$A, A1404)&gt;5, "Regular User", IF(COUNTIF(Data_cleaning!$A:$A, A1404)&gt;1, "Casual User", "One-Time User")))</f>
        <v>One-Time User</v>
      </c>
      <c r="L1404">
        <f>YEAR(Table4[[#This Row],[date/timestamp]])</f>
        <v>2025</v>
      </c>
      <c r="M1404">
        <f>MONTH(Table4[[#This Row],[date/timestamp]])</f>
        <v>10</v>
      </c>
      <c r="N1404" t="str">
        <f>TEXT(Table4[[#This Row],[date/timestamp]], "MMMM")</f>
        <v>October</v>
      </c>
      <c r="O1404" t="str">
        <f t="shared" si="109"/>
        <v>Q4</v>
      </c>
    </row>
    <row r="1405" spans="1:15" x14ac:dyDescent="0.35">
      <c r="A1405" t="s">
        <v>5496</v>
      </c>
      <c r="B1405" s="5" t="s">
        <v>7109</v>
      </c>
      <c r="C1405" s="5">
        <v>5</v>
      </c>
      <c r="D1405" s="9">
        <v>45959.19159722222</v>
      </c>
      <c r="E1405" s="6" t="s">
        <v>1928</v>
      </c>
      <c r="F1405" t="s">
        <v>5497</v>
      </c>
      <c r="G1405" t="str">
        <f t="shared" si="105"/>
        <v>Complete</v>
      </c>
      <c r="H1405" t="str">
        <f t="shared" si="106"/>
        <v>Valid</v>
      </c>
      <c r="I1405" t="str">
        <f t="shared" si="107"/>
        <v>High(4-5)</v>
      </c>
      <c r="J1405" t="str">
        <f t="shared" si="108"/>
        <v>AETAR64NK37Y532SCEC4HSP7LT2A</v>
      </c>
      <c r="K1405" t="str">
        <f>IF(COUNTIF(Data_cleaning!$A:$A, A1405)&gt;10, "Power User", IF(COUNTIF(Data_cleaning!$A:$A, A1405)&gt;5, "Regular User", IF(COUNTIF(Data_cleaning!$A:$A, A1405)&gt;1, "Casual User", "One-Time User")))</f>
        <v>One-Time User</v>
      </c>
      <c r="L1405">
        <f>YEAR(Table4[[#This Row],[date/timestamp]])</f>
        <v>2025</v>
      </c>
      <c r="M1405">
        <f>MONTH(Table4[[#This Row],[date/timestamp]])</f>
        <v>10</v>
      </c>
      <c r="N1405" t="str">
        <f>TEXT(Table4[[#This Row],[date/timestamp]], "MMMM")</f>
        <v>October</v>
      </c>
      <c r="O1405" t="str">
        <f t="shared" si="109"/>
        <v>Q4</v>
      </c>
    </row>
    <row r="1406" spans="1:15" x14ac:dyDescent="0.35">
      <c r="A1406" t="s">
        <v>5500</v>
      </c>
      <c r="B1406" s="3" t="s">
        <v>7110</v>
      </c>
      <c r="C1406" s="3">
        <v>5</v>
      </c>
      <c r="D1406" s="8">
        <v>45959.249490740738</v>
      </c>
      <c r="E1406" s="4" t="s">
        <v>1928</v>
      </c>
      <c r="F1406" t="s">
        <v>5501</v>
      </c>
      <c r="G1406" t="str">
        <f t="shared" si="105"/>
        <v>Complete</v>
      </c>
      <c r="H1406" t="str">
        <f t="shared" si="106"/>
        <v>Valid</v>
      </c>
      <c r="I1406" t="str">
        <f t="shared" si="107"/>
        <v>High(4-5)</v>
      </c>
      <c r="J1406" t="str">
        <f t="shared" si="108"/>
        <v>AH6RHOS3FUCH5EVWWTHAEZIMOJIA</v>
      </c>
      <c r="K1406" t="str">
        <f>IF(COUNTIF(Data_cleaning!$A:$A, A1406)&gt;10, "Power User", IF(COUNTIF(Data_cleaning!$A:$A, A1406)&gt;5, "Regular User", IF(COUNTIF(Data_cleaning!$A:$A, A1406)&gt;1, "Casual User", "One-Time User")))</f>
        <v>One-Time User</v>
      </c>
      <c r="L1406">
        <f>YEAR(Table4[[#This Row],[date/timestamp]])</f>
        <v>2025</v>
      </c>
      <c r="M1406">
        <f>MONTH(Table4[[#This Row],[date/timestamp]])</f>
        <v>10</v>
      </c>
      <c r="N1406" t="str">
        <f>TEXT(Table4[[#This Row],[date/timestamp]], "MMMM")</f>
        <v>October</v>
      </c>
      <c r="O1406" t="str">
        <f t="shared" si="109"/>
        <v>Q4</v>
      </c>
    </row>
    <row r="1407" spans="1:15" x14ac:dyDescent="0.35">
      <c r="A1407" t="s">
        <v>5503</v>
      </c>
      <c r="B1407" s="5" t="s">
        <v>7111</v>
      </c>
      <c r="C1407" s="5">
        <v>4</v>
      </c>
      <c r="D1407" s="9">
        <v>45959.267905092594</v>
      </c>
      <c r="E1407" s="6" t="s">
        <v>1928</v>
      </c>
      <c r="F1407" t="s">
        <v>5504</v>
      </c>
      <c r="G1407" t="str">
        <f t="shared" si="105"/>
        <v>Complete</v>
      </c>
      <c r="H1407" t="str">
        <f t="shared" si="106"/>
        <v>Valid</v>
      </c>
      <c r="I1407" t="str">
        <f t="shared" si="107"/>
        <v>High(4-5)</v>
      </c>
      <c r="J1407" t="str">
        <f t="shared" si="108"/>
        <v>AEUI3KZFDWAIYASMFRP266AY7KWA</v>
      </c>
      <c r="K1407" t="str">
        <f>IF(COUNTIF(Data_cleaning!$A:$A, A1407)&gt;10, "Power User", IF(COUNTIF(Data_cleaning!$A:$A, A1407)&gt;5, "Regular User", IF(COUNTIF(Data_cleaning!$A:$A, A1407)&gt;1, "Casual User", "One-Time User")))</f>
        <v>One-Time User</v>
      </c>
      <c r="L1407">
        <f>YEAR(Table4[[#This Row],[date/timestamp]])</f>
        <v>2025</v>
      </c>
      <c r="M1407">
        <f>MONTH(Table4[[#This Row],[date/timestamp]])</f>
        <v>10</v>
      </c>
      <c r="N1407" t="str">
        <f>TEXT(Table4[[#This Row],[date/timestamp]], "MMMM")</f>
        <v>October</v>
      </c>
      <c r="O1407" t="str">
        <f t="shared" si="109"/>
        <v>Q4</v>
      </c>
    </row>
    <row r="1408" spans="1:15" x14ac:dyDescent="0.35">
      <c r="A1408" t="s">
        <v>5507</v>
      </c>
      <c r="B1408" s="3" t="s">
        <v>7112</v>
      </c>
      <c r="C1408" s="3">
        <v>5</v>
      </c>
      <c r="D1408" s="8">
        <v>45959.368472222224</v>
      </c>
      <c r="E1408" s="4" t="s">
        <v>1928</v>
      </c>
      <c r="F1408" t="s">
        <v>5508</v>
      </c>
      <c r="G1408" t="str">
        <f t="shared" si="105"/>
        <v>Complete</v>
      </c>
      <c r="H1408" t="str">
        <f t="shared" si="106"/>
        <v>Valid</v>
      </c>
      <c r="I1408" t="str">
        <f t="shared" si="107"/>
        <v>High(4-5)</v>
      </c>
      <c r="J1408" t="str">
        <f t="shared" si="108"/>
        <v>AE2EOF5TGPFAXJL3UWTCS244W3FQ</v>
      </c>
      <c r="K1408" t="str">
        <f>IF(COUNTIF(Data_cleaning!$A:$A, A1408)&gt;10, "Power User", IF(COUNTIF(Data_cleaning!$A:$A, A1408)&gt;5, "Regular User", IF(COUNTIF(Data_cleaning!$A:$A, A1408)&gt;1, "Casual User", "One-Time User")))</f>
        <v>One-Time User</v>
      </c>
      <c r="L1408">
        <f>YEAR(Table4[[#This Row],[date/timestamp]])</f>
        <v>2025</v>
      </c>
      <c r="M1408">
        <f>MONTH(Table4[[#This Row],[date/timestamp]])</f>
        <v>10</v>
      </c>
      <c r="N1408" t="str">
        <f>TEXT(Table4[[#This Row],[date/timestamp]], "MMMM")</f>
        <v>October</v>
      </c>
      <c r="O1408" t="str">
        <f t="shared" si="109"/>
        <v>Q4</v>
      </c>
    </row>
    <row r="1409" spans="1:15" x14ac:dyDescent="0.35">
      <c r="A1409" t="s">
        <v>5511</v>
      </c>
      <c r="B1409" s="5" t="s">
        <v>7113</v>
      </c>
      <c r="C1409" s="5">
        <v>5</v>
      </c>
      <c r="D1409" s="9">
        <v>45960.018946759257</v>
      </c>
      <c r="E1409" s="6" t="s">
        <v>1928</v>
      </c>
      <c r="F1409" t="s">
        <v>5512</v>
      </c>
      <c r="G1409" t="str">
        <f t="shared" si="105"/>
        <v>Complete</v>
      </c>
      <c r="H1409" t="str">
        <f t="shared" si="106"/>
        <v>Valid</v>
      </c>
      <c r="I1409" t="str">
        <f t="shared" si="107"/>
        <v>High(4-5)</v>
      </c>
      <c r="J1409" t="str">
        <f t="shared" si="108"/>
        <v>AFKKVLADISIKWG4HBIYZN422MIJQ</v>
      </c>
      <c r="K1409" t="str">
        <f>IF(COUNTIF(Data_cleaning!$A:$A, A1409)&gt;10, "Power User", IF(COUNTIF(Data_cleaning!$A:$A, A1409)&gt;5, "Regular User", IF(COUNTIF(Data_cleaning!$A:$A, A1409)&gt;1, "Casual User", "One-Time User")))</f>
        <v>One-Time User</v>
      </c>
      <c r="L1409">
        <f>YEAR(Table4[[#This Row],[date/timestamp]])</f>
        <v>2025</v>
      </c>
      <c r="M1409">
        <f>MONTH(Table4[[#This Row],[date/timestamp]])</f>
        <v>10</v>
      </c>
      <c r="N1409" t="str">
        <f>TEXT(Table4[[#This Row],[date/timestamp]], "MMMM")</f>
        <v>October</v>
      </c>
      <c r="O1409" t="str">
        <f t="shared" si="109"/>
        <v>Q4</v>
      </c>
    </row>
    <row r="1410" spans="1:15" x14ac:dyDescent="0.35">
      <c r="A1410" t="s">
        <v>5515</v>
      </c>
      <c r="B1410" s="3" t="s">
        <v>7114</v>
      </c>
      <c r="C1410" s="3">
        <v>5</v>
      </c>
      <c r="D1410" s="8">
        <v>45960.064398148148</v>
      </c>
      <c r="E1410" s="4" t="s">
        <v>1928</v>
      </c>
      <c r="F1410" t="s">
        <v>5516</v>
      </c>
      <c r="G1410" t="str">
        <f t="shared" ref="G1410:G1444" si="110">IF(AND(A1410&lt;&gt;"", B1410&lt;&gt;"", C1410&lt;&gt;"", D1410&lt;&gt;"", E1410&lt;&gt;"", F1410&lt;&gt;""), "Complete", "Incomplete")</f>
        <v>Complete</v>
      </c>
      <c r="H1410" t="str">
        <f t="shared" si="106"/>
        <v>Valid</v>
      </c>
      <c r="I1410" t="str">
        <f t="shared" si="107"/>
        <v>High(4-5)</v>
      </c>
      <c r="J1410" t="str">
        <f t="shared" si="108"/>
        <v>AH72UUUDRFTMKB3NIGTD2GGBV2DQ</v>
      </c>
      <c r="K1410" t="str">
        <f>IF(COUNTIF(Data_cleaning!$A:$A, A1410)&gt;10, "Power User", IF(COUNTIF(Data_cleaning!$A:$A, A1410)&gt;5, "Regular User", IF(COUNTIF(Data_cleaning!$A:$A, A1410)&gt;1, "Casual User", "One-Time User")))</f>
        <v>One-Time User</v>
      </c>
      <c r="L1410">
        <f>YEAR(Table4[[#This Row],[date/timestamp]])</f>
        <v>2025</v>
      </c>
      <c r="M1410">
        <f>MONTH(Table4[[#This Row],[date/timestamp]])</f>
        <v>10</v>
      </c>
      <c r="N1410" t="str">
        <f>TEXT(Table4[[#This Row],[date/timestamp]], "MMMM")</f>
        <v>October</v>
      </c>
      <c r="O1410" t="str">
        <f t="shared" si="109"/>
        <v>Q4</v>
      </c>
    </row>
    <row r="1411" spans="1:15" x14ac:dyDescent="0.35">
      <c r="A1411" t="s">
        <v>5519</v>
      </c>
      <c r="B1411" s="5" t="s">
        <v>7115</v>
      </c>
      <c r="C1411" s="5">
        <v>5</v>
      </c>
      <c r="D1411" s="9">
        <v>45960.266250000001</v>
      </c>
      <c r="E1411" s="6" t="s">
        <v>1928</v>
      </c>
      <c r="F1411" t="s">
        <v>5520</v>
      </c>
      <c r="G1411" t="str">
        <f t="shared" si="110"/>
        <v>Complete</v>
      </c>
      <c r="H1411" t="str">
        <f t="shared" ref="H1411:H1444" si="111">IF(AND(C1411&gt;=1, C1411&lt;=5), "Valid", "Invalid")</f>
        <v>Valid</v>
      </c>
      <c r="I1411" t="str">
        <f t="shared" ref="I1411:I1444" si="112">IF(C1411&gt;=4, "High(4-5)", IF(C1411&gt;=3, "Medium(3)", "Low(1-2)"))</f>
        <v>High(4-5)</v>
      </c>
      <c r="J1411" t="str">
        <f t="shared" ref="J1411:J1444" si="113">TRIM(UPPER(A1411))</f>
        <v>AF2BTWAYF37CQ5U3QFMHPDPVP2VQ</v>
      </c>
      <c r="K1411" t="str">
        <f>IF(COUNTIF(Data_cleaning!$A:$A, A1411)&gt;10, "Power User", IF(COUNTIF(Data_cleaning!$A:$A, A1411)&gt;5, "Regular User", IF(COUNTIF(Data_cleaning!$A:$A, A1411)&gt;1, "Casual User", "One-Time User")))</f>
        <v>One-Time User</v>
      </c>
      <c r="L1411">
        <f>YEAR(Table4[[#This Row],[date/timestamp]])</f>
        <v>2025</v>
      </c>
      <c r="M1411">
        <f>MONTH(Table4[[#This Row],[date/timestamp]])</f>
        <v>10</v>
      </c>
      <c r="N1411" t="str">
        <f>TEXT(Table4[[#This Row],[date/timestamp]], "MMMM")</f>
        <v>October</v>
      </c>
      <c r="O1411" t="str">
        <f t="shared" ref="O1411:O1444" si="114">"Q"&amp;INT((MONTH(D1411)-1)/3)+1</f>
        <v>Q4</v>
      </c>
    </row>
    <row r="1412" spans="1:15" x14ac:dyDescent="0.35">
      <c r="A1412" t="s">
        <v>5523</v>
      </c>
      <c r="B1412" s="3" t="s">
        <v>7116</v>
      </c>
      <c r="C1412" s="3">
        <v>4</v>
      </c>
      <c r="D1412" s="8">
        <v>45960.308495370373</v>
      </c>
      <c r="E1412" s="4" t="s">
        <v>1928</v>
      </c>
      <c r="F1412" t="s">
        <v>5524</v>
      </c>
      <c r="G1412" t="str">
        <f t="shared" si="110"/>
        <v>Complete</v>
      </c>
      <c r="H1412" t="str">
        <f t="shared" si="111"/>
        <v>Valid</v>
      </c>
      <c r="I1412" t="str">
        <f t="shared" si="112"/>
        <v>High(4-5)</v>
      </c>
      <c r="J1412" t="str">
        <f t="shared" si="113"/>
        <v>AHMY4ZE6UA2RK6UEGWEFTA35A4KQ</v>
      </c>
      <c r="K1412" t="str">
        <f>IF(COUNTIF(Data_cleaning!$A:$A, A1412)&gt;10, "Power User", IF(COUNTIF(Data_cleaning!$A:$A, A1412)&gt;5, "Regular User", IF(COUNTIF(Data_cleaning!$A:$A, A1412)&gt;1, "Casual User", "One-Time User")))</f>
        <v>One-Time User</v>
      </c>
      <c r="L1412">
        <f>YEAR(Table4[[#This Row],[date/timestamp]])</f>
        <v>2025</v>
      </c>
      <c r="M1412">
        <f>MONTH(Table4[[#This Row],[date/timestamp]])</f>
        <v>10</v>
      </c>
      <c r="N1412" t="str">
        <f>TEXT(Table4[[#This Row],[date/timestamp]], "MMMM")</f>
        <v>October</v>
      </c>
      <c r="O1412" t="str">
        <f t="shared" si="114"/>
        <v>Q4</v>
      </c>
    </row>
    <row r="1413" spans="1:15" x14ac:dyDescent="0.35">
      <c r="A1413" t="s">
        <v>5527</v>
      </c>
      <c r="B1413" s="5" t="s">
        <v>7118</v>
      </c>
      <c r="C1413" s="5">
        <v>5</v>
      </c>
      <c r="D1413" s="9">
        <v>45960.38853009259</v>
      </c>
      <c r="E1413" s="6" t="s">
        <v>1928</v>
      </c>
      <c r="F1413" t="s">
        <v>5528</v>
      </c>
      <c r="G1413" t="str">
        <f t="shared" si="110"/>
        <v>Complete</v>
      </c>
      <c r="H1413" t="str">
        <f t="shared" si="111"/>
        <v>Valid</v>
      </c>
      <c r="I1413" t="str">
        <f t="shared" si="112"/>
        <v>High(4-5)</v>
      </c>
      <c r="J1413" t="str">
        <f t="shared" si="113"/>
        <v>AEMRN4RJO2WZKJHAZCXXH3SJSI7Q</v>
      </c>
      <c r="K1413" t="str">
        <f>IF(COUNTIF(Data_cleaning!$A:$A, A1413)&gt;10, "Power User", IF(COUNTIF(Data_cleaning!$A:$A, A1413)&gt;5, "Regular User", IF(COUNTIF(Data_cleaning!$A:$A, A1413)&gt;1, "Casual User", "One-Time User")))</f>
        <v>One-Time User</v>
      </c>
      <c r="L1413">
        <f>YEAR(Table4[[#This Row],[date/timestamp]])</f>
        <v>2025</v>
      </c>
      <c r="M1413">
        <f>MONTH(Table4[[#This Row],[date/timestamp]])</f>
        <v>10</v>
      </c>
      <c r="N1413" t="str">
        <f>TEXT(Table4[[#This Row],[date/timestamp]], "MMMM")</f>
        <v>October</v>
      </c>
      <c r="O1413" t="str">
        <f t="shared" si="114"/>
        <v>Q4</v>
      </c>
    </row>
    <row r="1414" spans="1:15" x14ac:dyDescent="0.35">
      <c r="A1414" t="s">
        <v>5531</v>
      </c>
      <c r="B1414" s="3" t="s">
        <v>7118</v>
      </c>
      <c r="C1414" s="3">
        <v>5</v>
      </c>
      <c r="D1414" s="8">
        <v>45960.967094907406</v>
      </c>
      <c r="E1414" s="4" t="s">
        <v>1928</v>
      </c>
      <c r="F1414" t="s">
        <v>5532</v>
      </c>
      <c r="G1414" t="str">
        <f t="shared" si="110"/>
        <v>Complete</v>
      </c>
      <c r="H1414" t="str">
        <f t="shared" si="111"/>
        <v>Valid</v>
      </c>
      <c r="I1414" t="str">
        <f t="shared" si="112"/>
        <v>High(4-5)</v>
      </c>
      <c r="J1414" t="str">
        <f t="shared" si="113"/>
        <v>AEWVLTCNUUIIBPVKQJTVS3SXMPFA</v>
      </c>
      <c r="K1414" t="str">
        <f>IF(COUNTIF(Data_cleaning!$A:$A, A1414)&gt;10, "Power User", IF(COUNTIF(Data_cleaning!$A:$A, A1414)&gt;5, "Regular User", IF(COUNTIF(Data_cleaning!$A:$A, A1414)&gt;1, "Casual User", "One-Time User")))</f>
        <v>One-Time User</v>
      </c>
      <c r="L1414">
        <f>YEAR(Table4[[#This Row],[date/timestamp]])</f>
        <v>2025</v>
      </c>
      <c r="M1414">
        <f>MONTH(Table4[[#This Row],[date/timestamp]])</f>
        <v>10</v>
      </c>
      <c r="N1414" t="str">
        <f>TEXT(Table4[[#This Row],[date/timestamp]], "MMMM")</f>
        <v>October</v>
      </c>
      <c r="O1414" t="str">
        <f t="shared" si="114"/>
        <v>Q4</v>
      </c>
    </row>
    <row r="1415" spans="1:15" x14ac:dyDescent="0.35">
      <c r="A1415" t="s">
        <v>5535</v>
      </c>
      <c r="B1415" s="5" t="s">
        <v>7118</v>
      </c>
      <c r="C1415" s="5">
        <v>5</v>
      </c>
      <c r="D1415" s="9">
        <v>45961.400821759256</v>
      </c>
      <c r="E1415" s="6" t="s">
        <v>1928</v>
      </c>
      <c r="F1415" t="s">
        <v>5536</v>
      </c>
      <c r="G1415" t="str">
        <f t="shared" si="110"/>
        <v>Complete</v>
      </c>
      <c r="H1415" t="str">
        <f t="shared" si="111"/>
        <v>Valid</v>
      </c>
      <c r="I1415" t="str">
        <f t="shared" si="112"/>
        <v>High(4-5)</v>
      </c>
      <c r="J1415" t="str">
        <f t="shared" si="113"/>
        <v>AHRPE5LWDUGXRHV5E4Z3FGYVMOOA</v>
      </c>
      <c r="K1415" t="str">
        <f>IF(COUNTIF(Data_cleaning!$A:$A, A1415)&gt;10, "Power User", IF(COUNTIF(Data_cleaning!$A:$A, A1415)&gt;5, "Regular User", IF(COUNTIF(Data_cleaning!$A:$A, A1415)&gt;1, "Casual User", "One-Time User")))</f>
        <v>One-Time User</v>
      </c>
      <c r="L1415">
        <f>YEAR(Table4[[#This Row],[date/timestamp]])</f>
        <v>2025</v>
      </c>
      <c r="M1415">
        <f>MONTH(Table4[[#This Row],[date/timestamp]])</f>
        <v>10</v>
      </c>
      <c r="N1415" t="str">
        <f>TEXT(Table4[[#This Row],[date/timestamp]], "MMMM")</f>
        <v>October</v>
      </c>
      <c r="O1415" t="str">
        <f t="shared" si="114"/>
        <v>Q4</v>
      </c>
    </row>
    <row r="1416" spans="1:15" x14ac:dyDescent="0.35">
      <c r="A1416" t="s">
        <v>5539</v>
      </c>
      <c r="B1416" s="3" t="s">
        <v>7118</v>
      </c>
      <c r="C1416" s="3">
        <v>4</v>
      </c>
      <c r="D1416" s="8">
        <v>45961.514317129629</v>
      </c>
      <c r="E1416" s="4" t="s">
        <v>1928</v>
      </c>
      <c r="F1416" t="s">
        <v>5540</v>
      </c>
      <c r="G1416" t="str">
        <f t="shared" si="110"/>
        <v>Complete</v>
      </c>
      <c r="H1416" t="str">
        <f t="shared" si="111"/>
        <v>Valid</v>
      </c>
      <c r="I1416" t="str">
        <f t="shared" si="112"/>
        <v>High(4-5)</v>
      </c>
      <c r="J1416" t="str">
        <f t="shared" si="113"/>
        <v>AEXIBKQY4JBXU2YXXM455ZF2CZMQ</v>
      </c>
      <c r="K1416" t="str">
        <f>IF(COUNTIF(Data_cleaning!$A:$A, A1416)&gt;10, "Power User", IF(COUNTIF(Data_cleaning!$A:$A, A1416)&gt;5, "Regular User", IF(COUNTIF(Data_cleaning!$A:$A, A1416)&gt;1, "Casual User", "One-Time User")))</f>
        <v>One-Time User</v>
      </c>
      <c r="L1416">
        <f>YEAR(Table4[[#This Row],[date/timestamp]])</f>
        <v>2025</v>
      </c>
      <c r="M1416">
        <f>MONTH(Table4[[#This Row],[date/timestamp]])</f>
        <v>10</v>
      </c>
      <c r="N1416" t="str">
        <f>TEXT(Table4[[#This Row],[date/timestamp]], "MMMM")</f>
        <v>October</v>
      </c>
      <c r="O1416" t="str">
        <f t="shared" si="114"/>
        <v>Q4</v>
      </c>
    </row>
    <row r="1417" spans="1:15" x14ac:dyDescent="0.35">
      <c r="A1417" t="s">
        <v>5543</v>
      </c>
      <c r="B1417" s="5" t="s">
        <v>7128</v>
      </c>
      <c r="C1417" s="5">
        <v>4</v>
      </c>
      <c r="D1417" s="9">
        <v>45961.848773148151</v>
      </c>
      <c r="E1417" s="6" t="s">
        <v>1928</v>
      </c>
      <c r="F1417" t="s">
        <v>5544</v>
      </c>
      <c r="G1417" t="str">
        <f t="shared" si="110"/>
        <v>Complete</v>
      </c>
      <c r="H1417" t="str">
        <f t="shared" si="111"/>
        <v>Valid</v>
      </c>
      <c r="I1417" t="str">
        <f t="shared" si="112"/>
        <v>High(4-5)</v>
      </c>
      <c r="J1417" t="str">
        <f t="shared" si="113"/>
        <v>AEPVTEBWBOBUFUDDVF2UYZZKVFAQ</v>
      </c>
      <c r="K1417" t="str">
        <f>IF(COUNTIF(Data_cleaning!$A:$A, A1417)&gt;10, "Power User", IF(COUNTIF(Data_cleaning!$A:$A, A1417)&gt;5, "Regular User", IF(COUNTIF(Data_cleaning!$A:$A, A1417)&gt;1, "Casual User", "One-Time User")))</f>
        <v>One-Time User</v>
      </c>
      <c r="L1417">
        <f>YEAR(Table4[[#This Row],[date/timestamp]])</f>
        <v>2025</v>
      </c>
      <c r="M1417">
        <f>MONTH(Table4[[#This Row],[date/timestamp]])</f>
        <v>10</v>
      </c>
      <c r="N1417" t="str">
        <f>TEXT(Table4[[#This Row],[date/timestamp]], "MMMM")</f>
        <v>October</v>
      </c>
      <c r="O1417" t="str">
        <f t="shared" si="114"/>
        <v>Q4</v>
      </c>
    </row>
    <row r="1418" spans="1:15" x14ac:dyDescent="0.35">
      <c r="A1418" t="s">
        <v>5547</v>
      </c>
      <c r="B1418" s="3" t="s">
        <v>7128</v>
      </c>
      <c r="C1418" s="3">
        <v>5</v>
      </c>
      <c r="D1418" s="8">
        <v>45961.945416666669</v>
      </c>
      <c r="E1418" s="4" t="s">
        <v>1928</v>
      </c>
      <c r="F1418" t="s">
        <v>5548</v>
      </c>
      <c r="G1418" t="str">
        <f t="shared" si="110"/>
        <v>Complete</v>
      </c>
      <c r="H1418" t="str">
        <f t="shared" si="111"/>
        <v>Valid</v>
      </c>
      <c r="I1418" t="str">
        <f t="shared" si="112"/>
        <v>High(4-5)</v>
      </c>
      <c r="J1418" t="str">
        <f t="shared" si="113"/>
        <v>AF2RB742LHLUIRYQEQHBZ5P3MSWA</v>
      </c>
      <c r="K1418" t="str">
        <f>IF(COUNTIF(Data_cleaning!$A:$A, A1418)&gt;10, "Power User", IF(COUNTIF(Data_cleaning!$A:$A, A1418)&gt;5, "Regular User", IF(COUNTIF(Data_cleaning!$A:$A, A1418)&gt;1, "Casual User", "One-Time User")))</f>
        <v>One-Time User</v>
      </c>
      <c r="L1418">
        <f>YEAR(Table4[[#This Row],[date/timestamp]])</f>
        <v>2025</v>
      </c>
      <c r="M1418">
        <f>MONTH(Table4[[#This Row],[date/timestamp]])</f>
        <v>10</v>
      </c>
      <c r="N1418" t="str">
        <f>TEXT(Table4[[#This Row],[date/timestamp]], "MMMM")</f>
        <v>October</v>
      </c>
      <c r="O1418" t="str">
        <f t="shared" si="114"/>
        <v>Q4</v>
      </c>
    </row>
    <row r="1419" spans="1:15" x14ac:dyDescent="0.35">
      <c r="A1419" t="s">
        <v>5550</v>
      </c>
      <c r="B1419" s="5" t="s">
        <v>7128</v>
      </c>
      <c r="C1419" s="5">
        <v>4</v>
      </c>
      <c r="D1419" s="9">
        <v>45962.227442129632</v>
      </c>
      <c r="E1419" s="6" t="s">
        <v>1928</v>
      </c>
      <c r="F1419" t="s">
        <v>5551</v>
      </c>
      <c r="G1419" t="str">
        <f t="shared" si="110"/>
        <v>Complete</v>
      </c>
      <c r="H1419" t="str">
        <f t="shared" si="111"/>
        <v>Valid</v>
      </c>
      <c r="I1419" t="str">
        <f t="shared" si="112"/>
        <v>High(4-5)</v>
      </c>
      <c r="J1419" t="str">
        <f t="shared" si="113"/>
        <v>AENZH5O5UY27OJSTDBW2ZVMOAIMA</v>
      </c>
      <c r="K1419" t="str">
        <f>IF(COUNTIF(Data_cleaning!$A:$A, A1419)&gt;10, "Power User", IF(COUNTIF(Data_cleaning!$A:$A, A1419)&gt;5, "Regular User", IF(COUNTIF(Data_cleaning!$A:$A, A1419)&gt;1, "Casual User", "One-Time User")))</f>
        <v>One-Time User</v>
      </c>
      <c r="L1419">
        <f>YEAR(Table4[[#This Row],[date/timestamp]])</f>
        <v>2025</v>
      </c>
      <c r="M1419">
        <f>MONTH(Table4[[#This Row],[date/timestamp]])</f>
        <v>11</v>
      </c>
      <c r="N1419" t="str">
        <f>TEXT(Table4[[#This Row],[date/timestamp]], "MMMM")</f>
        <v>November</v>
      </c>
      <c r="O1419" t="str">
        <f t="shared" si="114"/>
        <v>Q4</v>
      </c>
    </row>
    <row r="1420" spans="1:15" x14ac:dyDescent="0.35">
      <c r="A1420" t="s">
        <v>5554</v>
      </c>
      <c r="B1420" s="3" t="s">
        <v>7128</v>
      </c>
      <c r="C1420" s="3">
        <v>4</v>
      </c>
      <c r="D1420" s="8">
        <v>45962.502812500003</v>
      </c>
      <c r="E1420" s="4" t="s">
        <v>1928</v>
      </c>
      <c r="F1420" t="s">
        <v>5555</v>
      </c>
      <c r="G1420" t="str">
        <f t="shared" si="110"/>
        <v>Complete</v>
      </c>
      <c r="H1420" t="str">
        <f t="shared" si="111"/>
        <v>Valid</v>
      </c>
      <c r="I1420" t="str">
        <f t="shared" si="112"/>
        <v>High(4-5)</v>
      </c>
      <c r="J1420" t="str">
        <f t="shared" si="113"/>
        <v>AGGR24IAROH56WWQHJK4OVXYMJ3Q</v>
      </c>
      <c r="K1420" t="str">
        <f>IF(COUNTIF(Data_cleaning!$A:$A, A1420)&gt;10, "Power User", IF(COUNTIF(Data_cleaning!$A:$A, A1420)&gt;5, "Regular User", IF(COUNTIF(Data_cleaning!$A:$A, A1420)&gt;1, "Casual User", "One-Time User")))</f>
        <v>One-Time User</v>
      </c>
      <c r="L1420">
        <f>YEAR(Table4[[#This Row],[date/timestamp]])</f>
        <v>2025</v>
      </c>
      <c r="M1420">
        <f>MONTH(Table4[[#This Row],[date/timestamp]])</f>
        <v>11</v>
      </c>
      <c r="N1420" t="str">
        <f>TEXT(Table4[[#This Row],[date/timestamp]], "MMMM")</f>
        <v>November</v>
      </c>
      <c r="O1420" t="str">
        <f t="shared" si="114"/>
        <v>Q4</v>
      </c>
    </row>
    <row r="1421" spans="1:15" x14ac:dyDescent="0.35">
      <c r="A1421" t="s">
        <v>5558</v>
      </c>
      <c r="B1421" s="5" t="s">
        <v>7128</v>
      </c>
      <c r="C1421" s="5">
        <v>5</v>
      </c>
      <c r="D1421" s="9">
        <v>45962.715960648151</v>
      </c>
      <c r="E1421" s="6" t="s">
        <v>1928</v>
      </c>
      <c r="F1421" t="s">
        <v>5559</v>
      </c>
      <c r="G1421" t="str">
        <f t="shared" si="110"/>
        <v>Complete</v>
      </c>
      <c r="H1421" t="str">
        <f t="shared" si="111"/>
        <v>Valid</v>
      </c>
      <c r="I1421" t="str">
        <f t="shared" si="112"/>
        <v>High(4-5)</v>
      </c>
      <c r="J1421" t="str">
        <f t="shared" si="113"/>
        <v>AG2IJ5RIRNDQ63MGNKAZJARKV2PA</v>
      </c>
      <c r="K1421" t="str">
        <f>IF(COUNTIF(Data_cleaning!$A:$A, A1421)&gt;10, "Power User", IF(COUNTIF(Data_cleaning!$A:$A, A1421)&gt;5, "Regular User", IF(COUNTIF(Data_cleaning!$A:$A, A1421)&gt;1, "Casual User", "One-Time User")))</f>
        <v>One-Time User</v>
      </c>
      <c r="L1421">
        <f>YEAR(Table4[[#This Row],[date/timestamp]])</f>
        <v>2025</v>
      </c>
      <c r="M1421">
        <f>MONTH(Table4[[#This Row],[date/timestamp]])</f>
        <v>11</v>
      </c>
      <c r="N1421" t="str">
        <f>TEXT(Table4[[#This Row],[date/timestamp]], "MMMM")</f>
        <v>November</v>
      </c>
      <c r="O1421" t="str">
        <f t="shared" si="114"/>
        <v>Q4</v>
      </c>
    </row>
    <row r="1422" spans="1:15" x14ac:dyDescent="0.35">
      <c r="A1422" t="s">
        <v>5562</v>
      </c>
      <c r="B1422" s="3" t="s">
        <v>7126</v>
      </c>
      <c r="C1422" s="3">
        <v>4</v>
      </c>
      <c r="D1422" s="8">
        <v>45962.913993055554</v>
      </c>
      <c r="E1422" s="4" t="s">
        <v>1928</v>
      </c>
      <c r="F1422" t="s">
        <v>5563</v>
      </c>
      <c r="G1422" t="str">
        <f t="shared" si="110"/>
        <v>Complete</v>
      </c>
      <c r="H1422" t="str">
        <f t="shared" si="111"/>
        <v>Valid</v>
      </c>
      <c r="I1422" t="str">
        <f t="shared" si="112"/>
        <v>High(4-5)</v>
      </c>
      <c r="J1422" t="str">
        <f t="shared" si="113"/>
        <v>AEJRIJHYFQNEOHUEP2IKQHBHGTSA</v>
      </c>
      <c r="K1422" t="str">
        <f>IF(COUNTIF(Data_cleaning!$A:$A, A1422)&gt;10, "Power User", IF(COUNTIF(Data_cleaning!$A:$A, A1422)&gt;5, "Regular User", IF(COUNTIF(Data_cleaning!$A:$A, A1422)&gt;1, "Casual User", "One-Time User")))</f>
        <v>One-Time User</v>
      </c>
      <c r="L1422">
        <f>YEAR(Table4[[#This Row],[date/timestamp]])</f>
        <v>2025</v>
      </c>
      <c r="M1422">
        <f>MONTH(Table4[[#This Row],[date/timestamp]])</f>
        <v>11</v>
      </c>
      <c r="N1422" t="str">
        <f>TEXT(Table4[[#This Row],[date/timestamp]], "MMMM")</f>
        <v>November</v>
      </c>
      <c r="O1422" t="str">
        <f t="shared" si="114"/>
        <v>Q4</v>
      </c>
    </row>
    <row r="1423" spans="1:15" x14ac:dyDescent="0.35">
      <c r="A1423" t="s">
        <v>5566</v>
      </c>
      <c r="B1423" s="5" t="s">
        <v>7128</v>
      </c>
      <c r="C1423" s="5">
        <v>5</v>
      </c>
      <c r="D1423" s="9">
        <v>45963.158460648148</v>
      </c>
      <c r="E1423" s="6" t="s">
        <v>1928</v>
      </c>
      <c r="F1423" t="s">
        <v>5567</v>
      </c>
      <c r="G1423" t="str">
        <f t="shared" si="110"/>
        <v>Complete</v>
      </c>
      <c r="H1423" t="str">
        <f t="shared" si="111"/>
        <v>Valid</v>
      </c>
      <c r="I1423" t="str">
        <f t="shared" si="112"/>
        <v>High(4-5)</v>
      </c>
      <c r="J1423" t="str">
        <f t="shared" si="113"/>
        <v>AGWQVR2X4RU75GHBYFIUFIXZ6FSA</v>
      </c>
      <c r="K1423" t="str">
        <f>IF(COUNTIF(Data_cleaning!$A:$A, A1423)&gt;10, "Power User", IF(COUNTIF(Data_cleaning!$A:$A, A1423)&gt;5, "Regular User", IF(COUNTIF(Data_cleaning!$A:$A, A1423)&gt;1, "Casual User", "One-Time User")))</f>
        <v>One-Time User</v>
      </c>
      <c r="L1423">
        <f>YEAR(Table4[[#This Row],[date/timestamp]])</f>
        <v>2025</v>
      </c>
      <c r="M1423">
        <f>MONTH(Table4[[#This Row],[date/timestamp]])</f>
        <v>11</v>
      </c>
      <c r="N1423" t="str">
        <f>TEXT(Table4[[#This Row],[date/timestamp]], "MMMM")</f>
        <v>November</v>
      </c>
      <c r="O1423" t="str">
        <f t="shared" si="114"/>
        <v>Q4</v>
      </c>
    </row>
    <row r="1424" spans="1:15" x14ac:dyDescent="0.35">
      <c r="A1424" t="s">
        <v>5570</v>
      </c>
      <c r="B1424" s="3" t="s">
        <v>7128</v>
      </c>
      <c r="C1424" s="3">
        <v>5</v>
      </c>
      <c r="D1424" s="8">
        <v>45963.418402777781</v>
      </c>
      <c r="E1424" s="4" t="s">
        <v>1928</v>
      </c>
      <c r="F1424" t="s">
        <v>5571</v>
      </c>
      <c r="G1424" t="str">
        <f t="shared" si="110"/>
        <v>Complete</v>
      </c>
      <c r="H1424" t="str">
        <f t="shared" si="111"/>
        <v>Valid</v>
      </c>
      <c r="I1424" t="str">
        <f t="shared" si="112"/>
        <v>High(4-5)</v>
      </c>
      <c r="J1424" t="str">
        <f t="shared" si="113"/>
        <v>AGP3KNBEKCFKEUZZ4VJDD2DNHMSQ</v>
      </c>
      <c r="K1424" t="str">
        <f>IF(COUNTIF(Data_cleaning!$A:$A, A1424)&gt;10, "Power User", IF(COUNTIF(Data_cleaning!$A:$A, A1424)&gt;5, "Regular User", IF(COUNTIF(Data_cleaning!$A:$A, A1424)&gt;1, "Casual User", "One-Time User")))</f>
        <v>One-Time User</v>
      </c>
      <c r="L1424">
        <f>YEAR(Table4[[#This Row],[date/timestamp]])</f>
        <v>2025</v>
      </c>
      <c r="M1424">
        <f>MONTH(Table4[[#This Row],[date/timestamp]])</f>
        <v>11</v>
      </c>
      <c r="N1424" t="str">
        <f>TEXT(Table4[[#This Row],[date/timestamp]], "MMMM")</f>
        <v>November</v>
      </c>
      <c r="O1424" t="str">
        <f t="shared" si="114"/>
        <v>Q4</v>
      </c>
    </row>
    <row r="1425" spans="1:15" x14ac:dyDescent="0.35">
      <c r="A1425" t="s">
        <v>5574</v>
      </c>
      <c r="B1425" s="5" t="s">
        <v>7129</v>
      </c>
      <c r="C1425" s="5">
        <v>5</v>
      </c>
      <c r="D1425" s="9">
        <v>45963.451273148145</v>
      </c>
      <c r="E1425" s="6" t="s">
        <v>1460</v>
      </c>
      <c r="F1425" t="s">
        <v>5575</v>
      </c>
      <c r="G1425" t="str">
        <f t="shared" si="110"/>
        <v>Complete</v>
      </c>
      <c r="H1425" t="str">
        <f t="shared" si="111"/>
        <v>Valid</v>
      </c>
      <c r="I1425" t="str">
        <f t="shared" si="112"/>
        <v>High(4-5)</v>
      </c>
      <c r="J1425" t="str">
        <f t="shared" si="113"/>
        <v>AEZ44UHQORTJBNQX5X57NUIYQT7A</v>
      </c>
      <c r="K1425" t="str">
        <f>IF(COUNTIF(Data_cleaning!$A:$A, A1425)&gt;10, "Power User", IF(COUNTIF(Data_cleaning!$A:$A, A1425)&gt;5, "Regular User", IF(COUNTIF(Data_cleaning!$A:$A, A1425)&gt;1, "Casual User", "One-Time User")))</f>
        <v>One-Time User</v>
      </c>
      <c r="L1425">
        <f>YEAR(Table4[[#This Row],[date/timestamp]])</f>
        <v>2025</v>
      </c>
      <c r="M1425">
        <f>MONTH(Table4[[#This Row],[date/timestamp]])</f>
        <v>11</v>
      </c>
      <c r="N1425" t="str">
        <f>TEXT(Table4[[#This Row],[date/timestamp]], "MMMM")</f>
        <v>November</v>
      </c>
      <c r="O1425" t="str">
        <f t="shared" si="114"/>
        <v>Q4</v>
      </c>
    </row>
    <row r="1426" spans="1:15" x14ac:dyDescent="0.35">
      <c r="A1426" t="s">
        <v>5578</v>
      </c>
      <c r="B1426" s="3" t="s">
        <v>7130</v>
      </c>
      <c r="C1426" s="3">
        <v>5</v>
      </c>
      <c r="D1426" s="8">
        <v>45963.785925925928</v>
      </c>
      <c r="E1426" s="4" t="s">
        <v>1460</v>
      </c>
      <c r="F1426" t="s">
        <v>5579</v>
      </c>
      <c r="G1426" t="str">
        <f t="shared" si="110"/>
        <v>Complete</v>
      </c>
      <c r="H1426" t="str">
        <f t="shared" si="111"/>
        <v>Valid</v>
      </c>
      <c r="I1426" t="str">
        <f t="shared" si="112"/>
        <v>High(4-5)</v>
      </c>
      <c r="J1426" t="str">
        <f t="shared" si="113"/>
        <v>AGT6UA7Y2QMRBZ4OWVK4WSSXJA3A</v>
      </c>
      <c r="K1426" t="str">
        <f>IF(COUNTIF(Data_cleaning!$A:$A, A1426)&gt;10, "Power User", IF(COUNTIF(Data_cleaning!$A:$A, A1426)&gt;5, "Regular User", IF(COUNTIF(Data_cleaning!$A:$A, A1426)&gt;1, "Casual User", "One-Time User")))</f>
        <v>One-Time User</v>
      </c>
      <c r="L1426">
        <f>YEAR(Table4[[#This Row],[date/timestamp]])</f>
        <v>2025</v>
      </c>
      <c r="M1426">
        <f>MONTH(Table4[[#This Row],[date/timestamp]])</f>
        <v>11</v>
      </c>
      <c r="N1426" t="str">
        <f>TEXT(Table4[[#This Row],[date/timestamp]], "MMMM")</f>
        <v>November</v>
      </c>
      <c r="O1426" t="str">
        <f t="shared" si="114"/>
        <v>Q4</v>
      </c>
    </row>
    <row r="1427" spans="1:15" x14ac:dyDescent="0.35">
      <c r="A1427" t="s">
        <v>5582</v>
      </c>
      <c r="B1427" s="5" t="s">
        <v>7131</v>
      </c>
      <c r="C1427" s="5">
        <v>5</v>
      </c>
      <c r="D1427" s="9">
        <v>45963.91909722222</v>
      </c>
      <c r="E1427" s="6" t="s">
        <v>1460</v>
      </c>
      <c r="F1427" t="s">
        <v>5583</v>
      </c>
      <c r="G1427" t="str">
        <f t="shared" si="110"/>
        <v>Complete</v>
      </c>
      <c r="H1427" t="str">
        <f t="shared" si="111"/>
        <v>Valid</v>
      </c>
      <c r="I1427" t="str">
        <f t="shared" si="112"/>
        <v>High(4-5)</v>
      </c>
      <c r="J1427" t="str">
        <f t="shared" si="113"/>
        <v>AE7Z36QATV22RAEOKTY6IAMOUNRQ</v>
      </c>
      <c r="K1427" t="str">
        <f>IF(COUNTIF(Data_cleaning!$A:$A, A1427)&gt;10, "Power User", IF(COUNTIF(Data_cleaning!$A:$A, A1427)&gt;5, "Regular User", IF(COUNTIF(Data_cleaning!$A:$A, A1427)&gt;1, "Casual User", "One-Time User")))</f>
        <v>One-Time User</v>
      </c>
      <c r="L1427">
        <f>YEAR(Table4[[#This Row],[date/timestamp]])</f>
        <v>2025</v>
      </c>
      <c r="M1427">
        <f>MONTH(Table4[[#This Row],[date/timestamp]])</f>
        <v>11</v>
      </c>
      <c r="N1427" t="str">
        <f>TEXT(Table4[[#This Row],[date/timestamp]], "MMMM")</f>
        <v>November</v>
      </c>
      <c r="O1427" t="str">
        <f t="shared" si="114"/>
        <v>Q4</v>
      </c>
    </row>
    <row r="1428" spans="1:15" x14ac:dyDescent="0.35">
      <c r="A1428" t="s">
        <v>5586</v>
      </c>
      <c r="B1428" s="3" t="s">
        <v>7132</v>
      </c>
      <c r="C1428" s="3">
        <v>5</v>
      </c>
      <c r="D1428" s="8">
        <v>45963.962048611109</v>
      </c>
      <c r="E1428" s="4" t="s">
        <v>1460</v>
      </c>
      <c r="F1428" t="s">
        <v>5575</v>
      </c>
      <c r="G1428" t="str">
        <f t="shared" si="110"/>
        <v>Complete</v>
      </c>
      <c r="H1428" t="str">
        <f t="shared" si="111"/>
        <v>Valid</v>
      </c>
      <c r="I1428" t="str">
        <f t="shared" si="112"/>
        <v>High(4-5)</v>
      </c>
      <c r="J1428" t="str">
        <f t="shared" si="113"/>
        <v>AGZ2VI44XU3WUBCKPRE6ZR7MHNRQ</v>
      </c>
      <c r="K1428" t="str">
        <f>IF(COUNTIF(Data_cleaning!$A:$A, A1428)&gt;10, "Power User", IF(COUNTIF(Data_cleaning!$A:$A, A1428)&gt;5, "Regular User", IF(COUNTIF(Data_cleaning!$A:$A, A1428)&gt;1, "Casual User", "One-Time User")))</f>
        <v>One-Time User</v>
      </c>
      <c r="L1428">
        <f>YEAR(Table4[[#This Row],[date/timestamp]])</f>
        <v>2025</v>
      </c>
      <c r="M1428">
        <f>MONTH(Table4[[#This Row],[date/timestamp]])</f>
        <v>11</v>
      </c>
      <c r="N1428" t="str">
        <f>TEXT(Table4[[#This Row],[date/timestamp]], "MMMM")</f>
        <v>November</v>
      </c>
      <c r="O1428" t="str">
        <f t="shared" si="114"/>
        <v>Q4</v>
      </c>
    </row>
    <row r="1429" spans="1:15" x14ac:dyDescent="0.35">
      <c r="A1429" t="s">
        <v>5589</v>
      </c>
      <c r="B1429" s="5" t="s">
        <v>7133</v>
      </c>
      <c r="C1429" s="5">
        <v>4</v>
      </c>
      <c r="D1429" s="9">
        <v>45964.265925925924</v>
      </c>
      <c r="E1429" s="6" t="s">
        <v>1460</v>
      </c>
      <c r="F1429" t="s">
        <v>5590</v>
      </c>
      <c r="G1429" t="str">
        <f t="shared" si="110"/>
        <v>Complete</v>
      </c>
      <c r="H1429" t="str">
        <f t="shared" si="111"/>
        <v>Valid</v>
      </c>
      <c r="I1429" t="str">
        <f t="shared" si="112"/>
        <v>High(4-5)</v>
      </c>
      <c r="J1429" t="str">
        <f t="shared" si="113"/>
        <v>AEIPJC2A4TO7INRPH5PEK25M3XVA</v>
      </c>
      <c r="K1429" t="str">
        <f>IF(COUNTIF(Data_cleaning!$A:$A, A1429)&gt;10, "Power User", IF(COUNTIF(Data_cleaning!$A:$A, A1429)&gt;5, "Regular User", IF(COUNTIF(Data_cleaning!$A:$A, A1429)&gt;1, "Casual User", "One-Time User")))</f>
        <v>One-Time User</v>
      </c>
      <c r="L1429">
        <f>YEAR(Table4[[#This Row],[date/timestamp]])</f>
        <v>2025</v>
      </c>
      <c r="M1429">
        <f>MONTH(Table4[[#This Row],[date/timestamp]])</f>
        <v>11</v>
      </c>
      <c r="N1429" t="str">
        <f>TEXT(Table4[[#This Row],[date/timestamp]], "MMMM")</f>
        <v>November</v>
      </c>
      <c r="O1429" t="str">
        <f t="shared" si="114"/>
        <v>Q4</v>
      </c>
    </row>
    <row r="1430" spans="1:15" x14ac:dyDescent="0.35">
      <c r="A1430" t="s">
        <v>5593</v>
      </c>
      <c r="B1430" s="3" t="s">
        <v>7134</v>
      </c>
      <c r="C1430" s="3">
        <v>5</v>
      </c>
      <c r="D1430" s="8">
        <v>45964.807962962965</v>
      </c>
      <c r="E1430" s="4" t="s">
        <v>1460</v>
      </c>
      <c r="F1430" t="s">
        <v>5594</v>
      </c>
      <c r="G1430" t="str">
        <f t="shared" si="110"/>
        <v>Complete</v>
      </c>
      <c r="H1430" t="str">
        <f t="shared" si="111"/>
        <v>Valid</v>
      </c>
      <c r="I1430" t="str">
        <f t="shared" si="112"/>
        <v>High(4-5)</v>
      </c>
      <c r="J1430" t="str">
        <f t="shared" si="113"/>
        <v>AFNEG2DCW6WH7GYF4RSYKB3ET7ZQ</v>
      </c>
      <c r="K1430" t="str">
        <f>IF(COUNTIF(Data_cleaning!$A:$A, A1430)&gt;10, "Power User", IF(COUNTIF(Data_cleaning!$A:$A, A1430)&gt;5, "Regular User", IF(COUNTIF(Data_cleaning!$A:$A, A1430)&gt;1, "Casual User", "One-Time User")))</f>
        <v>One-Time User</v>
      </c>
      <c r="L1430">
        <f>YEAR(Table4[[#This Row],[date/timestamp]])</f>
        <v>2025</v>
      </c>
      <c r="M1430">
        <f>MONTH(Table4[[#This Row],[date/timestamp]])</f>
        <v>11</v>
      </c>
      <c r="N1430" t="str">
        <f>TEXT(Table4[[#This Row],[date/timestamp]], "MMMM")</f>
        <v>November</v>
      </c>
      <c r="O1430" t="str">
        <f t="shared" si="114"/>
        <v>Q4</v>
      </c>
    </row>
    <row r="1431" spans="1:15" x14ac:dyDescent="0.35">
      <c r="A1431" t="s">
        <v>5597</v>
      </c>
      <c r="B1431" s="5" t="s">
        <v>7135</v>
      </c>
      <c r="C1431" s="5">
        <v>5</v>
      </c>
      <c r="D1431" s="9">
        <v>45965.093275462961</v>
      </c>
      <c r="E1431" s="6" t="s">
        <v>1460</v>
      </c>
      <c r="F1431" t="s">
        <v>5598</v>
      </c>
      <c r="G1431" t="str">
        <f t="shared" si="110"/>
        <v>Complete</v>
      </c>
      <c r="H1431" t="str">
        <f t="shared" si="111"/>
        <v>Valid</v>
      </c>
      <c r="I1431" t="str">
        <f t="shared" si="112"/>
        <v>High(4-5)</v>
      </c>
      <c r="J1431" t="str">
        <f t="shared" si="113"/>
        <v>AGVVFTLVSXOTKDPOZZF6V36Z7NGA</v>
      </c>
      <c r="K1431" t="str">
        <f>IF(COUNTIF(Data_cleaning!$A:$A, A1431)&gt;10, "Power User", IF(COUNTIF(Data_cleaning!$A:$A, A1431)&gt;5, "Regular User", IF(COUNTIF(Data_cleaning!$A:$A, A1431)&gt;1, "Casual User", "One-Time User")))</f>
        <v>One-Time User</v>
      </c>
      <c r="L1431">
        <f>YEAR(Table4[[#This Row],[date/timestamp]])</f>
        <v>2025</v>
      </c>
      <c r="M1431">
        <f>MONTH(Table4[[#This Row],[date/timestamp]])</f>
        <v>11</v>
      </c>
      <c r="N1431" t="str">
        <f>TEXT(Table4[[#This Row],[date/timestamp]], "MMMM")</f>
        <v>November</v>
      </c>
      <c r="O1431" t="str">
        <f t="shared" si="114"/>
        <v>Q4</v>
      </c>
    </row>
    <row r="1432" spans="1:15" x14ac:dyDescent="0.35">
      <c r="A1432" t="s">
        <v>5601</v>
      </c>
      <c r="B1432" s="3" t="s">
        <v>7136</v>
      </c>
      <c r="C1432" s="3">
        <v>5</v>
      </c>
      <c r="D1432" s="8">
        <v>45965.290138888886</v>
      </c>
      <c r="E1432" s="4" t="s">
        <v>1460</v>
      </c>
      <c r="F1432" t="s">
        <v>5602</v>
      </c>
      <c r="G1432" t="str">
        <f t="shared" si="110"/>
        <v>Complete</v>
      </c>
      <c r="H1432" t="str">
        <f t="shared" si="111"/>
        <v>Valid</v>
      </c>
      <c r="I1432" t="str">
        <f t="shared" si="112"/>
        <v>High(4-5)</v>
      </c>
      <c r="J1432" t="str">
        <f t="shared" si="113"/>
        <v>AF4V3ONLT6OAPAE7OIWPIMZMJHXA</v>
      </c>
      <c r="K1432" t="str">
        <f>IF(COUNTIF(Data_cleaning!$A:$A, A1432)&gt;10, "Power User", IF(COUNTIF(Data_cleaning!$A:$A, A1432)&gt;5, "Regular User", IF(COUNTIF(Data_cleaning!$A:$A, A1432)&gt;1, "Casual User", "One-Time User")))</f>
        <v>One-Time User</v>
      </c>
      <c r="L1432">
        <f>YEAR(Table4[[#This Row],[date/timestamp]])</f>
        <v>2025</v>
      </c>
      <c r="M1432">
        <f>MONTH(Table4[[#This Row],[date/timestamp]])</f>
        <v>11</v>
      </c>
      <c r="N1432" t="str">
        <f>TEXT(Table4[[#This Row],[date/timestamp]], "MMMM")</f>
        <v>November</v>
      </c>
      <c r="O1432" t="str">
        <f t="shared" si="114"/>
        <v>Q4</v>
      </c>
    </row>
    <row r="1433" spans="1:15" x14ac:dyDescent="0.35">
      <c r="A1433" t="s">
        <v>5605</v>
      </c>
      <c r="B1433" s="5" t="s">
        <v>7137</v>
      </c>
      <c r="C1433" s="5">
        <v>5</v>
      </c>
      <c r="D1433" s="9">
        <v>45965.613113425927</v>
      </c>
      <c r="E1433" s="6" t="s">
        <v>1460</v>
      </c>
      <c r="F1433" t="s">
        <v>5606</v>
      </c>
      <c r="G1433" t="str">
        <f t="shared" si="110"/>
        <v>Complete</v>
      </c>
      <c r="H1433" t="str">
        <f t="shared" si="111"/>
        <v>Valid</v>
      </c>
      <c r="I1433" t="str">
        <f t="shared" si="112"/>
        <v>High(4-5)</v>
      </c>
      <c r="J1433" t="str">
        <f t="shared" si="113"/>
        <v>AGUKU7PJYBGWMNNYANDTUIKR56IA</v>
      </c>
      <c r="K1433" t="str">
        <f>IF(COUNTIF(Data_cleaning!$A:$A, A1433)&gt;10, "Power User", IF(COUNTIF(Data_cleaning!$A:$A, A1433)&gt;5, "Regular User", IF(COUNTIF(Data_cleaning!$A:$A, A1433)&gt;1, "Casual User", "One-Time User")))</f>
        <v>One-Time User</v>
      </c>
      <c r="L1433">
        <f>YEAR(Table4[[#This Row],[date/timestamp]])</f>
        <v>2025</v>
      </c>
      <c r="M1433">
        <f>MONTH(Table4[[#This Row],[date/timestamp]])</f>
        <v>11</v>
      </c>
      <c r="N1433" t="str">
        <f>TEXT(Table4[[#This Row],[date/timestamp]], "MMMM")</f>
        <v>November</v>
      </c>
      <c r="O1433" t="str">
        <f t="shared" si="114"/>
        <v>Q4</v>
      </c>
    </row>
    <row r="1434" spans="1:15" x14ac:dyDescent="0.35">
      <c r="A1434" t="s">
        <v>5608</v>
      </c>
      <c r="B1434" s="3" t="s">
        <v>7138</v>
      </c>
      <c r="C1434" s="3">
        <v>4</v>
      </c>
      <c r="D1434" s="8">
        <v>45965.735173611109</v>
      </c>
      <c r="E1434" s="4" t="s">
        <v>1460</v>
      </c>
      <c r="F1434" t="s">
        <v>5609</v>
      </c>
      <c r="G1434" t="str">
        <f t="shared" si="110"/>
        <v>Complete</v>
      </c>
      <c r="H1434" t="str">
        <f t="shared" si="111"/>
        <v>Valid</v>
      </c>
      <c r="I1434" t="str">
        <f t="shared" si="112"/>
        <v>High(4-5)</v>
      </c>
      <c r="J1434" t="str">
        <f t="shared" si="113"/>
        <v>AENMJSH2JZ4FZOXPTC7SOHF6G6QA</v>
      </c>
      <c r="K1434" t="str">
        <f>IF(COUNTIF(Data_cleaning!$A:$A, A1434)&gt;10, "Power User", IF(COUNTIF(Data_cleaning!$A:$A, A1434)&gt;5, "Regular User", IF(COUNTIF(Data_cleaning!$A:$A, A1434)&gt;1, "Casual User", "One-Time User")))</f>
        <v>One-Time User</v>
      </c>
      <c r="L1434">
        <f>YEAR(Table4[[#This Row],[date/timestamp]])</f>
        <v>2025</v>
      </c>
      <c r="M1434">
        <f>MONTH(Table4[[#This Row],[date/timestamp]])</f>
        <v>11</v>
      </c>
      <c r="N1434" t="str">
        <f>TEXT(Table4[[#This Row],[date/timestamp]], "MMMM")</f>
        <v>November</v>
      </c>
      <c r="O1434" t="str">
        <f t="shared" si="114"/>
        <v>Q4</v>
      </c>
    </row>
    <row r="1435" spans="1:15" x14ac:dyDescent="0.35">
      <c r="A1435" t="s">
        <v>5612</v>
      </c>
      <c r="B1435" s="5" t="s">
        <v>7139</v>
      </c>
      <c r="C1435" s="5">
        <v>5</v>
      </c>
      <c r="D1435" s="9">
        <v>45965.78402777778</v>
      </c>
      <c r="E1435" s="6" t="s">
        <v>1460</v>
      </c>
      <c r="F1435" t="s">
        <v>5613</v>
      </c>
      <c r="G1435" t="str">
        <f t="shared" si="110"/>
        <v>Complete</v>
      </c>
      <c r="H1435" t="str">
        <f t="shared" si="111"/>
        <v>Valid</v>
      </c>
      <c r="I1435" t="str">
        <f t="shared" si="112"/>
        <v>High(4-5)</v>
      </c>
      <c r="J1435" t="str">
        <f t="shared" si="113"/>
        <v>AERS63MUESZ5VJQSB47L5RBNRD6A</v>
      </c>
      <c r="K1435" t="str">
        <f>IF(COUNTIF(Data_cleaning!$A:$A, A1435)&gt;10, "Power User", IF(COUNTIF(Data_cleaning!$A:$A, A1435)&gt;5, "Regular User", IF(COUNTIF(Data_cleaning!$A:$A, A1435)&gt;1, "Casual User", "One-Time User")))</f>
        <v>One-Time User</v>
      </c>
      <c r="L1435">
        <f>YEAR(Table4[[#This Row],[date/timestamp]])</f>
        <v>2025</v>
      </c>
      <c r="M1435">
        <f>MONTH(Table4[[#This Row],[date/timestamp]])</f>
        <v>11</v>
      </c>
      <c r="N1435" t="str">
        <f>TEXT(Table4[[#This Row],[date/timestamp]], "MMMM")</f>
        <v>November</v>
      </c>
      <c r="O1435" t="str">
        <f t="shared" si="114"/>
        <v>Q4</v>
      </c>
    </row>
    <row r="1436" spans="1:15" x14ac:dyDescent="0.35">
      <c r="A1436" t="s">
        <v>5616</v>
      </c>
      <c r="B1436" s="3" t="s">
        <v>7140</v>
      </c>
      <c r="C1436" s="3">
        <v>4</v>
      </c>
      <c r="D1436" s="8">
        <v>45965.82640046296</v>
      </c>
      <c r="E1436" s="4" t="s">
        <v>1460</v>
      </c>
      <c r="F1436" t="s">
        <v>5617</v>
      </c>
      <c r="G1436" t="str">
        <f t="shared" si="110"/>
        <v>Complete</v>
      </c>
      <c r="H1436" t="str">
        <f t="shared" si="111"/>
        <v>Valid</v>
      </c>
      <c r="I1436" t="str">
        <f t="shared" si="112"/>
        <v>High(4-5)</v>
      </c>
      <c r="J1436" t="str">
        <f t="shared" si="113"/>
        <v>AHPY43XNMO7ZU5JRC27I7IMI4MCQ</v>
      </c>
      <c r="K1436" t="str">
        <f>IF(COUNTIF(Data_cleaning!$A:$A, A1436)&gt;10, "Power User", IF(COUNTIF(Data_cleaning!$A:$A, A1436)&gt;5, "Regular User", IF(COUNTIF(Data_cleaning!$A:$A, A1436)&gt;1, "Casual User", "One-Time User")))</f>
        <v>One-Time User</v>
      </c>
      <c r="L1436">
        <f>YEAR(Table4[[#This Row],[date/timestamp]])</f>
        <v>2025</v>
      </c>
      <c r="M1436">
        <f>MONTH(Table4[[#This Row],[date/timestamp]])</f>
        <v>11</v>
      </c>
      <c r="N1436" t="str">
        <f>TEXT(Table4[[#This Row],[date/timestamp]], "MMMM")</f>
        <v>November</v>
      </c>
      <c r="O1436" t="str">
        <f t="shared" si="114"/>
        <v>Q4</v>
      </c>
    </row>
    <row r="1437" spans="1:15" x14ac:dyDescent="0.35">
      <c r="A1437" t="s">
        <v>5620</v>
      </c>
      <c r="B1437" s="5" t="s">
        <v>7141</v>
      </c>
      <c r="C1437" s="5">
        <v>3</v>
      </c>
      <c r="D1437" s="9">
        <v>45965.94458333333</v>
      </c>
      <c r="E1437" s="6" t="s">
        <v>1460</v>
      </c>
      <c r="F1437" t="s">
        <v>5621</v>
      </c>
      <c r="G1437" t="str">
        <f t="shared" si="110"/>
        <v>Complete</v>
      </c>
      <c r="H1437" t="str">
        <f t="shared" si="111"/>
        <v>Valid</v>
      </c>
      <c r="I1437" t="str">
        <f t="shared" si="112"/>
        <v>Medium(3)</v>
      </c>
      <c r="J1437" t="str">
        <f t="shared" si="113"/>
        <v>AFRNO3HD76HCXNGRKSVILKYFQUQQ</v>
      </c>
      <c r="K1437" t="str">
        <f>IF(COUNTIF(Data_cleaning!$A:$A, A1437)&gt;10, "Power User", IF(COUNTIF(Data_cleaning!$A:$A, A1437)&gt;5, "Regular User", IF(COUNTIF(Data_cleaning!$A:$A, A1437)&gt;1, "Casual User", "One-Time User")))</f>
        <v>One-Time User</v>
      </c>
      <c r="L1437">
        <f>YEAR(Table4[[#This Row],[date/timestamp]])</f>
        <v>2025</v>
      </c>
      <c r="M1437">
        <f>MONTH(Table4[[#This Row],[date/timestamp]])</f>
        <v>11</v>
      </c>
      <c r="N1437" t="str">
        <f>TEXT(Table4[[#This Row],[date/timestamp]], "MMMM")</f>
        <v>November</v>
      </c>
      <c r="O1437" t="str">
        <f t="shared" si="114"/>
        <v>Q4</v>
      </c>
    </row>
    <row r="1438" spans="1:15" x14ac:dyDescent="0.35">
      <c r="A1438" t="s">
        <v>5624</v>
      </c>
      <c r="B1438" s="3" t="s">
        <v>7142</v>
      </c>
      <c r="C1438" s="3">
        <v>5</v>
      </c>
      <c r="D1438" s="8">
        <v>45966.256249999999</v>
      </c>
      <c r="E1438" s="4" t="s">
        <v>1460</v>
      </c>
      <c r="F1438" t="s">
        <v>568</v>
      </c>
      <c r="G1438" t="str">
        <f t="shared" si="110"/>
        <v>Complete</v>
      </c>
      <c r="H1438" t="str">
        <f t="shared" si="111"/>
        <v>Valid</v>
      </c>
      <c r="I1438" t="str">
        <f t="shared" si="112"/>
        <v>High(4-5)</v>
      </c>
      <c r="J1438" t="str">
        <f t="shared" si="113"/>
        <v>AH4AIBMUF4XGB2XC2GLBEQB6ANDQ</v>
      </c>
      <c r="K1438" t="str">
        <f>IF(COUNTIF(Data_cleaning!$A:$A, A1438)&gt;10, "Power User", IF(COUNTIF(Data_cleaning!$A:$A, A1438)&gt;5, "Regular User", IF(COUNTIF(Data_cleaning!$A:$A, A1438)&gt;1, "Casual User", "One-Time User")))</f>
        <v>One-Time User</v>
      </c>
      <c r="L1438">
        <f>YEAR(Table4[[#This Row],[date/timestamp]])</f>
        <v>2025</v>
      </c>
      <c r="M1438">
        <f>MONTH(Table4[[#This Row],[date/timestamp]])</f>
        <v>11</v>
      </c>
      <c r="N1438" t="str">
        <f>TEXT(Table4[[#This Row],[date/timestamp]], "MMMM")</f>
        <v>November</v>
      </c>
      <c r="O1438" t="str">
        <f t="shared" si="114"/>
        <v>Q4</v>
      </c>
    </row>
    <row r="1439" spans="1:15" x14ac:dyDescent="0.35">
      <c r="A1439" t="s">
        <v>5627</v>
      </c>
      <c r="B1439" s="5" t="s">
        <v>7143</v>
      </c>
      <c r="C1439" s="5">
        <v>5</v>
      </c>
      <c r="D1439" s="9">
        <v>45966.881550925929</v>
      </c>
      <c r="E1439" s="6" t="s">
        <v>1460</v>
      </c>
      <c r="F1439" t="s">
        <v>5628</v>
      </c>
      <c r="G1439" t="str">
        <f t="shared" si="110"/>
        <v>Complete</v>
      </c>
      <c r="H1439" t="str">
        <f t="shared" si="111"/>
        <v>Valid</v>
      </c>
      <c r="I1439" t="str">
        <f t="shared" si="112"/>
        <v>High(4-5)</v>
      </c>
      <c r="J1439" t="str">
        <f t="shared" si="113"/>
        <v>AH4L3NTMH5QM3GJNIZ6FFNPZRTMA</v>
      </c>
      <c r="K1439" t="str">
        <f>IF(COUNTIF(Data_cleaning!$A:$A, A1439)&gt;10, "Power User", IF(COUNTIF(Data_cleaning!$A:$A, A1439)&gt;5, "Regular User", IF(COUNTIF(Data_cleaning!$A:$A, A1439)&gt;1, "Casual User", "One-Time User")))</f>
        <v>One-Time User</v>
      </c>
      <c r="L1439">
        <f>YEAR(Table4[[#This Row],[date/timestamp]])</f>
        <v>2025</v>
      </c>
      <c r="M1439">
        <f>MONTH(Table4[[#This Row],[date/timestamp]])</f>
        <v>11</v>
      </c>
      <c r="N1439" t="str">
        <f>TEXT(Table4[[#This Row],[date/timestamp]], "MMMM")</f>
        <v>November</v>
      </c>
      <c r="O1439" t="str">
        <f t="shared" si="114"/>
        <v>Q4</v>
      </c>
    </row>
    <row r="1440" spans="1:15" x14ac:dyDescent="0.35">
      <c r="A1440" t="s">
        <v>5630</v>
      </c>
      <c r="B1440" s="3" t="s">
        <v>7144</v>
      </c>
      <c r="C1440" s="3">
        <v>5</v>
      </c>
      <c r="D1440" s="8">
        <v>45967.14534722222</v>
      </c>
      <c r="E1440" s="4" t="s">
        <v>1460</v>
      </c>
      <c r="F1440" t="s">
        <v>5631</v>
      </c>
      <c r="G1440" t="str">
        <f t="shared" si="110"/>
        <v>Complete</v>
      </c>
      <c r="H1440" t="str">
        <f t="shared" si="111"/>
        <v>Valid</v>
      </c>
      <c r="I1440" t="str">
        <f t="shared" si="112"/>
        <v>High(4-5)</v>
      </c>
      <c r="J1440" t="str">
        <f t="shared" si="113"/>
        <v>AHGECOUM6ZFOZUHNOWD244LTFJAQ</v>
      </c>
      <c r="K1440" t="str">
        <f>IF(COUNTIF(Data_cleaning!$A:$A, A1440)&gt;10, "Power User", IF(COUNTIF(Data_cleaning!$A:$A, A1440)&gt;5, "Regular User", IF(COUNTIF(Data_cleaning!$A:$A, A1440)&gt;1, "Casual User", "One-Time User")))</f>
        <v>One-Time User</v>
      </c>
      <c r="L1440">
        <f>YEAR(Table4[[#This Row],[date/timestamp]])</f>
        <v>2025</v>
      </c>
      <c r="M1440">
        <f>MONTH(Table4[[#This Row],[date/timestamp]])</f>
        <v>11</v>
      </c>
      <c r="N1440" t="str">
        <f>TEXT(Table4[[#This Row],[date/timestamp]], "MMMM")</f>
        <v>November</v>
      </c>
      <c r="O1440" t="str">
        <f t="shared" si="114"/>
        <v>Q4</v>
      </c>
    </row>
    <row r="1441" spans="1:15" x14ac:dyDescent="0.35">
      <c r="A1441" t="s">
        <v>5634</v>
      </c>
      <c r="B1441" s="5" t="s">
        <v>7145</v>
      </c>
      <c r="C1441" s="5">
        <v>5</v>
      </c>
      <c r="D1441" s="9">
        <v>45967.183229166665</v>
      </c>
      <c r="E1441" s="6" t="s">
        <v>1460</v>
      </c>
      <c r="F1441" t="s">
        <v>5635</v>
      </c>
      <c r="G1441" t="str">
        <f t="shared" si="110"/>
        <v>Complete</v>
      </c>
      <c r="H1441" t="str">
        <f t="shared" si="111"/>
        <v>Valid</v>
      </c>
      <c r="I1441" t="str">
        <f t="shared" si="112"/>
        <v>High(4-5)</v>
      </c>
      <c r="J1441" t="str">
        <f t="shared" si="113"/>
        <v>AEIYT4FKXTCVLIKPV66IBGDCMIUQ</v>
      </c>
      <c r="K1441" t="str">
        <f>IF(COUNTIF(Data_cleaning!$A:$A, A1441)&gt;10, "Power User", IF(COUNTIF(Data_cleaning!$A:$A, A1441)&gt;5, "Regular User", IF(COUNTIF(Data_cleaning!$A:$A, A1441)&gt;1, "Casual User", "One-Time User")))</f>
        <v>One-Time User</v>
      </c>
      <c r="L1441">
        <f>YEAR(Table4[[#This Row],[date/timestamp]])</f>
        <v>2025</v>
      </c>
      <c r="M1441">
        <f>MONTH(Table4[[#This Row],[date/timestamp]])</f>
        <v>11</v>
      </c>
      <c r="N1441" t="str">
        <f>TEXT(Table4[[#This Row],[date/timestamp]], "MMMM")</f>
        <v>November</v>
      </c>
      <c r="O1441" t="str">
        <f t="shared" si="114"/>
        <v>Q4</v>
      </c>
    </row>
    <row r="1442" spans="1:15" x14ac:dyDescent="0.35">
      <c r="A1442" t="s">
        <v>5638</v>
      </c>
      <c r="B1442" s="3" t="s">
        <v>7146</v>
      </c>
      <c r="C1442" s="3">
        <v>4</v>
      </c>
      <c r="D1442" s="8">
        <v>45967.191446759258</v>
      </c>
      <c r="E1442" s="4" t="s">
        <v>1460</v>
      </c>
      <c r="F1442" t="s">
        <v>5639</v>
      </c>
      <c r="G1442" t="str">
        <f t="shared" si="110"/>
        <v>Complete</v>
      </c>
      <c r="H1442" t="str">
        <f t="shared" si="111"/>
        <v>Valid</v>
      </c>
      <c r="I1442" t="str">
        <f t="shared" si="112"/>
        <v>High(4-5)</v>
      </c>
      <c r="J1442" t="str">
        <f t="shared" si="113"/>
        <v>AHUOZ4WHOQQKXO2HF73JRKLEQWQA</v>
      </c>
      <c r="K1442" t="str">
        <f>IF(COUNTIF(Data_cleaning!$A:$A, A1442)&gt;10, "Power User", IF(COUNTIF(Data_cleaning!$A:$A, A1442)&gt;5, "Regular User", IF(COUNTIF(Data_cleaning!$A:$A, A1442)&gt;1, "Casual User", "One-Time User")))</f>
        <v>One-Time User</v>
      </c>
      <c r="L1442">
        <f>YEAR(Table4[[#This Row],[date/timestamp]])</f>
        <v>2025</v>
      </c>
      <c r="M1442">
        <f>MONTH(Table4[[#This Row],[date/timestamp]])</f>
        <v>11</v>
      </c>
      <c r="N1442" t="str">
        <f>TEXT(Table4[[#This Row],[date/timestamp]], "MMMM")</f>
        <v>November</v>
      </c>
      <c r="O1442" t="str">
        <f t="shared" si="114"/>
        <v>Q4</v>
      </c>
    </row>
    <row r="1443" spans="1:15" x14ac:dyDescent="0.35">
      <c r="A1443" t="s">
        <v>5641</v>
      </c>
      <c r="B1443" s="5" t="s">
        <v>7147</v>
      </c>
      <c r="C1443" s="5">
        <v>1</v>
      </c>
      <c r="D1443" s="9">
        <v>45967.223969907405</v>
      </c>
      <c r="E1443" s="6" t="s">
        <v>1460</v>
      </c>
      <c r="F1443" t="s">
        <v>5642</v>
      </c>
      <c r="G1443" t="str">
        <f t="shared" si="110"/>
        <v>Complete</v>
      </c>
      <c r="H1443" t="str">
        <f t="shared" si="111"/>
        <v>Valid</v>
      </c>
      <c r="I1443" t="str">
        <f t="shared" si="112"/>
        <v>Low(1-2)</v>
      </c>
      <c r="J1443" t="str">
        <f t="shared" si="113"/>
        <v>AHOSSYLLBDYH3HBYKLOVA7DXBQJQ</v>
      </c>
      <c r="K1443" t="str">
        <f>IF(COUNTIF(Data_cleaning!$A:$A, A1443)&gt;10, "Power User", IF(COUNTIF(Data_cleaning!$A:$A, A1443)&gt;5, "Regular User", IF(COUNTIF(Data_cleaning!$A:$A, A1443)&gt;1, "Casual User", "One-Time User")))</f>
        <v>One-Time User</v>
      </c>
      <c r="L1443">
        <f>YEAR(Table4[[#This Row],[date/timestamp]])</f>
        <v>2025</v>
      </c>
      <c r="M1443">
        <f>MONTH(Table4[[#This Row],[date/timestamp]])</f>
        <v>11</v>
      </c>
      <c r="N1443" t="str">
        <f>TEXT(Table4[[#This Row],[date/timestamp]], "MMMM")</f>
        <v>November</v>
      </c>
      <c r="O1443" t="str">
        <f t="shared" si="114"/>
        <v>Q4</v>
      </c>
    </row>
    <row r="1444" spans="1:15" x14ac:dyDescent="0.35">
      <c r="A1444" t="s">
        <v>5645</v>
      </c>
      <c r="B1444" s="3" t="s">
        <v>7148</v>
      </c>
      <c r="C1444" s="3">
        <v>5</v>
      </c>
      <c r="D1444" s="8">
        <v>45967.847349537034</v>
      </c>
      <c r="E1444" s="4" t="s">
        <v>1460</v>
      </c>
      <c r="F1444" t="s">
        <v>5646</v>
      </c>
      <c r="G1444" t="str">
        <f t="shared" si="110"/>
        <v>Complete</v>
      </c>
      <c r="H1444" t="str">
        <f t="shared" si="111"/>
        <v>Valid</v>
      </c>
      <c r="I1444" t="str">
        <f t="shared" si="112"/>
        <v>High(4-5)</v>
      </c>
      <c r="J1444" t="str">
        <f t="shared" si="113"/>
        <v>AE5KYF2QVH6VMX4F4FAZS57E2FXQ</v>
      </c>
      <c r="K1444" t="str">
        <f>IF(COUNTIF(Data_cleaning!$A:$A, A1444)&gt;10, "Power User", IF(COUNTIF(Data_cleaning!$A:$A, A1444)&gt;5, "Regular User", IF(COUNTIF(Data_cleaning!$A:$A, A1444)&gt;1, "Casual User", "One-Time User")))</f>
        <v>One-Time User</v>
      </c>
      <c r="L1444">
        <f>YEAR(Table4[[#This Row],[date/timestamp]])</f>
        <v>2025</v>
      </c>
      <c r="M1444">
        <f>MONTH(Table4[[#This Row],[date/timestamp]])</f>
        <v>11</v>
      </c>
      <c r="N1444" t="str">
        <f>TEXT(Table4[[#This Row],[date/timestamp]], "MMMM")</f>
        <v>November</v>
      </c>
      <c r="O1444" t="str">
        <f t="shared" si="114"/>
        <v>Q4</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34"/>
  <sheetViews>
    <sheetView zoomScale="50" zoomScaleNormal="50" workbookViewId="0">
      <selection activeCell="R3" sqref="R3"/>
    </sheetView>
  </sheetViews>
  <sheetFormatPr defaultRowHeight="14.5" x14ac:dyDescent="0.35"/>
  <cols>
    <col min="1" max="1" width="35.81640625" customWidth="1"/>
    <col min="2" max="2" width="24.7265625" customWidth="1"/>
    <col min="3" max="3" width="8" customWidth="1"/>
    <col min="4" max="4" width="19.08984375" customWidth="1"/>
    <col min="5" max="5" width="15.36328125" customWidth="1"/>
    <col min="6" max="6" width="18.81640625" customWidth="1"/>
    <col min="7" max="7" width="14.6328125" bestFit="1" customWidth="1"/>
    <col min="8" max="8" width="11.08984375" customWidth="1"/>
    <col min="9" max="9" width="21.6328125" customWidth="1"/>
    <col min="10" max="10" width="12.1796875" customWidth="1"/>
    <col min="12" max="12" width="18.81640625" bestFit="1" customWidth="1"/>
    <col min="13" max="13" width="21.1796875" customWidth="1"/>
  </cols>
  <sheetData>
    <row r="1" spans="1:15" ht="18.5" x14ac:dyDescent="0.45">
      <c r="A1" s="12" t="s">
        <v>7161</v>
      </c>
      <c r="B1" s="12"/>
      <c r="C1" s="12"/>
      <c r="E1" s="12" t="s">
        <v>7179</v>
      </c>
      <c r="I1" s="12" t="s">
        <v>7183</v>
      </c>
      <c r="L1" s="12" t="s">
        <v>7212</v>
      </c>
    </row>
    <row r="2" spans="1:15" ht="18.5" x14ac:dyDescent="0.45">
      <c r="A2" t="s">
        <v>7162</v>
      </c>
      <c r="B2" t="s">
        <v>7163</v>
      </c>
      <c r="C2" t="s">
        <v>7164</v>
      </c>
      <c r="E2" t="s">
        <v>7180</v>
      </c>
      <c r="F2" t="str">
        <f t="array" ref="F2">INDEX(Data_cleaning!A2:A1500,MATCH(MAX(COUNTIF(Data_cleaning!A2:A1500,Data_cleaning!A2:A1500)),COUNTIF(Data_cleaning!A2:A1500,Data_cleaning!A2:A1500),0))</f>
        <v>AECDXBV7YXUT7T2XYKIOTAMMFBKA</v>
      </c>
      <c r="I2" t="s">
        <v>7184</v>
      </c>
      <c r="J2">
        <f>COUNTIF(Data_cleaning!K:K, "Power User")</f>
        <v>0</v>
      </c>
      <c r="L2" s="13" t="s">
        <v>7175</v>
      </c>
      <c r="M2" t="s">
        <v>7211</v>
      </c>
      <c r="O2" s="12" t="s">
        <v>7218</v>
      </c>
    </row>
    <row r="3" spans="1:15" x14ac:dyDescent="0.35">
      <c r="A3" t="s">
        <v>7165</v>
      </c>
      <c r="B3" s="11" t="s">
        <v>7170</v>
      </c>
      <c r="C3" s="11">
        <f>COUNTA(Data_cleaning!A:A)-1</f>
        <v>1443</v>
      </c>
      <c r="E3" t="s">
        <v>7181</v>
      </c>
      <c r="F3">
        <f>COUNTIF(Data_cleaning!A:A, A616)</f>
        <v>1</v>
      </c>
      <c r="I3" t="s">
        <v>7185</v>
      </c>
      <c r="J3">
        <f>COUNTIF(Data_cleaning!K:K, "Regular User")</f>
        <v>0</v>
      </c>
      <c r="L3" s="14">
        <v>2025</v>
      </c>
      <c r="M3" s="15"/>
      <c r="O3">
        <v>0</v>
      </c>
    </row>
    <row r="4" spans="1:15" x14ac:dyDescent="0.35">
      <c r="A4" t="s">
        <v>7166</v>
      </c>
      <c r="B4" s="11" t="s">
        <v>7171</v>
      </c>
      <c r="C4">
        <f>SUMPRODUCT((Data_cleaning!A2:A1444&lt;&gt;"")/COUNTIF(Data_cleaning!A2:A1444,Data_cleaning!A2:A1444&amp;""))</f>
        <v>1420</v>
      </c>
      <c r="I4" t="s">
        <v>7186</v>
      </c>
      <c r="J4">
        <f>COUNTIF(Data_cleaning!K:K, "Casual User")</f>
        <v>46</v>
      </c>
      <c r="L4" s="16">
        <v>1</v>
      </c>
      <c r="M4" s="15">
        <v>141</v>
      </c>
      <c r="O4">
        <f>GETPIVOTDATA("User_id",$L$2,"Year",2025,"Month",2)-GETPIVOTDATA("User_id",$L$2,"Year",2025,"Month",1)/GETPIVOTDATA("User_id",$L$2,"Year",2025,"Month",1)</f>
        <v>124</v>
      </c>
    </row>
    <row r="5" spans="1:15" x14ac:dyDescent="0.35">
      <c r="A5" t="s">
        <v>7167</v>
      </c>
      <c r="B5" s="11" t="s">
        <v>7172</v>
      </c>
      <c r="C5">
        <f>SUMPRODUCT((Data_cleaning!B2:B1444&lt;&gt;"")/COUNTIF(Data_cleaning!B2:B1444,Data_cleaning!B2:B1444&amp;""))</f>
        <v>1405.9999999999995</v>
      </c>
      <c r="I5" t="s">
        <v>7187</v>
      </c>
      <c r="J5">
        <f>COUNTIF(Data_cleaning!K:K, "One-Time User")</f>
        <v>1397</v>
      </c>
      <c r="L5" s="16">
        <v>2</v>
      </c>
      <c r="M5" s="15">
        <v>125</v>
      </c>
      <c r="O5">
        <f>GETPIVOTDATA("User_id",$L$2,"Year",2025,"Month",3)-GETPIVOTDATA("User_id",$L$2,"Year",2025,"Month",2)/GETPIVOTDATA("User_id",$L$2,"Year",2025,"Month",2)</f>
        <v>142</v>
      </c>
    </row>
    <row r="6" spans="1:15" x14ac:dyDescent="0.35">
      <c r="A6" t="s">
        <v>7168</v>
      </c>
      <c r="B6" t="s">
        <v>7173</v>
      </c>
      <c r="C6">
        <f>ROUND(AVERAGE(Data_cleaning!C:C), 2)</f>
        <v>4.5599999999999996</v>
      </c>
      <c r="L6" s="16">
        <v>3</v>
      </c>
      <c r="M6" s="15">
        <v>143</v>
      </c>
      <c r="O6">
        <f>GETPIVOTDATA("User_id",$L$2,"Year",2025,"Month",4)-GETPIVOTDATA("User_id",$L$2,"Year",2025,"Month",3)/GETPIVOTDATA("User_id",$L$2,"Year",2025,"Month",3)</f>
        <v>149</v>
      </c>
    </row>
    <row r="7" spans="1:15" ht="18.5" x14ac:dyDescent="0.45">
      <c r="A7" t="s">
        <v>7169</v>
      </c>
      <c r="B7" t="s">
        <v>7174</v>
      </c>
      <c r="C7">
        <f>ROUND(_xlfn.STDEV.P(Data_cleaning!C:C), 2)</f>
        <v>0.79</v>
      </c>
      <c r="E7" s="12" t="s">
        <v>7194</v>
      </c>
      <c r="L7" s="16">
        <v>4</v>
      </c>
      <c r="M7" s="15">
        <v>150</v>
      </c>
      <c r="O7">
        <f>GETPIVOTDATA("User_id",$L$2,"Year",2025,"Month",5)-GETPIVOTDATA("User_id",$L$2,"Year",2025,"Month",4)/GETPIVOTDATA("User_id",$L$2,"Year",2025,"Month",4)</f>
        <v>100</v>
      </c>
    </row>
    <row r="8" spans="1:15" x14ac:dyDescent="0.35">
      <c r="E8">
        <f>ROUND(AVERAGE(Data_cleaning!C2:C1500), 2)</f>
        <v>4.5599999999999996</v>
      </c>
      <c r="L8" s="16">
        <v>5</v>
      </c>
      <c r="M8" s="15">
        <v>101</v>
      </c>
      <c r="O8">
        <f>GETPIVOTDATA("User_id",$L$2,"Year",2025,"Month",6)-GETPIVOTDATA("User_id",$L$2,"Year",2025,"Month",5)/GETPIVOTDATA("User_id",$L$2,"Year",2025,"Month",5)</f>
        <v>154</v>
      </c>
    </row>
    <row r="9" spans="1:15" x14ac:dyDescent="0.35">
      <c r="L9" s="16">
        <v>6</v>
      </c>
      <c r="M9" s="15">
        <v>155</v>
      </c>
      <c r="O9">
        <f>GETPIVOTDATA("User_id",$L$2,"Year",2025,"Month",7)-GETPIVOTDATA("User_id",$L$2,"Year",2025,"Month",6)/GETPIVOTDATA("User_id",$L$2,"Year",2025,"Month",6)</f>
        <v>140</v>
      </c>
    </row>
    <row r="10" spans="1:15" x14ac:dyDescent="0.35">
      <c r="L10" s="16">
        <v>7</v>
      </c>
      <c r="M10" s="15">
        <v>141</v>
      </c>
      <c r="O10">
        <f>GETPIVOTDATA("User_id",$L$2,"Year",2025,"Month",8)-GETPIVOTDATA("User_id",$L$2,"Year",2025,"Month",7)/GETPIVOTDATA("User_id",$L$2,"Year",2025,"Month",7)</f>
        <v>151</v>
      </c>
    </row>
    <row r="11" spans="1:15" ht="18.5" x14ac:dyDescent="0.45">
      <c r="A11" s="12" t="s">
        <v>7182</v>
      </c>
      <c r="D11" s="12" t="s">
        <v>7191</v>
      </c>
      <c r="H11" s="12" t="s">
        <v>7195</v>
      </c>
      <c r="L11" s="16">
        <v>8</v>
      </c>
      <c r="M11" s="15">
        <v>152</v>
      </c>
      <c r="O11">
        <f>GETPIVOTDATA("User_id",$L$2,"Year",2025,"Month",9)-GETPIVOTDATA("User_id",$L$2,"Year",2025,"Month",8)/GETPIVOTDATA("User_id",$L$2,"Year",2025,"Month",8)</f>
        <v>157</v>
      </c>
    </row>
    <row r="12" spans="1:15" x14ac:dyDescent="0.35">
      <c r="A12" s="13" t="s">
        <v>7175</v>
      </c>
      <c r="B12" t="s">
        <v>7178</v>
      </c>
      <c r="D12" s="13" t="s">
        <v>7175</v>
      </c>
      <c r="E12" t="s">
        <v>7189</v>
      </c>
      <c r="F12" t="s">
        <v>7188</v>
      </c>
      <c r="H12" t="s">
        <v>7196</v>
      </c>
      <c r="I12" t="s">
        <v>7197</v>
      </c>
      <c r="J12" t="s">
        <v>7198</v>
      </c>
      <c r="L12" s="16">
        <v>9</v>
      </c>
      <c r="M12" s="15">
        <v>158</v>
      </c>
      <c r="O12">
        <f>GETPIVOTDATA("User_id",$L$2,"Year",2025,"Month",10)-GETPIVOTDATA("User_id",$L$2,"Year",2025,"Month",9)/GETPIVOTDATA("User_id",$L$2,"Year",2025,"Month",9)</f>
        <v>150</v>
      </c>
    </row>
    <row r="13" spans="1:15" x14ac:dyDescent="0.35">
      <c r="A13" s="14" t="s">
        <v>692</v>
      </c>
      <c r="B13" s="15">
        <v>2</v>
      </c>
      <c r="D13" s="14" t="s">
        <v>5761</v>
      </c>
      <c r="E13" s="15">
        <v>5</v>
      </c>
      <c r="F13" s="15">
        <v>6</v>
      </c>
      <c r="H13" t="s">
        <v>7199</v>
      </c>
      <c r="I13">
        <f>COUNTIF(Data_cleaning!C:C, 5)</f>
        <v>994</v>
      </c>
      <c r="J13">
        <f>ROUND(I13/I18, 2)</f>
        <v>0.69</v>
      </c>
      <c r="L13" s="16">
        <v>10</v>
      </c>
      <c r="M13" s="15">
        <v>151</v>
      </c>
      <c r="O13">
        <f>GETPIVOTDATA("User_id",$L$2,"Year",2025,"Month",11)-GETPIVOTDATA("User_id",$L$2,"Year",2025,"Month",10)/GETPIVOTDATA("User_id",$L$2,"Year",2025,"Month",11)</f>
        <v>20.192307692307693</v>
      </c>
    </row>
    <row r="14" spans="1:15" x14ac:dyDescent="0.35">
      <c r="A14" s="14" t="s">
        <v>657</v>
      </c>
      <c r="B14" s="15">
        <v>2</v>
      </c>
      <c r="D14" s="14" t="s">
        <v>5653</v>
      </c>
      <c r="E14" s="15">
        <v>4.833333333333333</v>
      </c>
      <c r="F14" s="15">
        <v>6</v>
      </c>
      <c r="H14" t="s">
        <v>1331</v>
      </c>
      <c r="I14">
        <f>COUNTIF(Data_cleaning!C:C, 4)</f>
        <v>325</v>
      </c>
      <c r="J14">
        <f>ROUND(I14/I18, 2)</f>
        <v>0.23</v>
      </c>
      <c r="L14" s="16">
        <v>11</v>
      </c>
      <c r="M14" s="15">
        <v>26</v>
      </c>
    </row>
    <row r="15" spans="1:15" x14ac:dyDescent="0.35">
      <c r="A15" s="14" t="s">
        <v>653</v>
      </c>
      <c r="B15" s="15">
        <v>2</v>
      </c>
      <c r="D15" s="14" t="s">
        <v>5661</v>
      </c>
      <c r="E15" s="15">
        <v>4.7142857142857144</v>
      </c>
      <c r="F15" s="15">
        <v>7</v>
      </c>
      <c r="H15" t="s">
        <v>7200</v>
      </c>
      <c r="I15">
        <f>COUNTIF(Data_cleaning!C:C, 3)</f>
        <v>84</v>
      </c>
      <c r="J15">
        <f>ROUND(I15/I18, 2)</f>
        <v>0.06</v>
      </c>
      <c r="L15" s="14" t="s">
        <v>7177</v>
      </c>
      <c r="M15" s="15">
        <v>1443</v>
      </c>
    </row>
    <row r="16" spans="1:15" x14ac:dyDescent="0.35">
      <c r="A16" s="14" t="s">
        <v>661</v>
      </c>
      <c r="B16" s="15">
        <v>2</v>
      </c>
      <c r="D16" s="14" t="s">
        <v>7128</v>
      </c>
      <c r="E16" s="15">
        <v>4.5714285714285712</v>
      </c>
      <c r="F16" s="15">
        <v>7</v>
      </c>
      <c r="H16" t="s">
        <v>7201</v>
      </c>
      <c r="I16">
        <f>COUNTIF(Data_cleaning!C:C, 2)</f>
        <v>17</v>
      </c>
      <c r="J16">
        <f>ROUND(I16/I18, 2)</f>
        <v>0.01</v>
      </c>
    </row>
    <row r="17" spans="1:13" x14ac:dyDescent="0.35">
      <c r="A17" s="14" t="s">
        <v>685</v>
      </c>
      <c r="B17" s="15">
        <v>2</v>
      </c>
      <c r="D17" s="14" t="s">
        <v>5663</v>
      </c>
      <c r="E17" s="15">
        <v>4.5</v>
      </c>
      <c r="F17" s="15">
        <v>6</v>
      </c>
      <c r="H17" t="s">
        <v>7202</v>
      </c>
      <c r="I17">
        <f>COUNTIF(Data_cleaning!C:C, 1)</f>
        <v>23</v>
      </c>
      <c r="J17">
        <f>ROUND(I17/I18, 2)</f>
        <v>0.02</v>
      </c>
    </row>
    <row r="18" spans="1:13" x14ac:dyDescent="0.35">
      <c r="A18" s="14" t="s">
        <v>677</v>
      </c>
      <c r="B18" s="15">
        <v>2</v>
      </c>
      <c r="D18" s="14" t="s">
        <v>7177</v>
      </c>
      <c r="E18" s="15">
        <v>4.71875</v>
      </c>
      <c r="F18" s="15">
        <v>32</v>
      </c>
      <c r="H18" t="s">
        <v>7203</v>
      </c>
      <c r="I18">
        <f>SUM(I13,I14,I15,I16,I17)</f>
        <v>1443</v>
      </c>
    </row>
    <row r="19" spans="1:13" x14ac:dyDescent="0.35">
      <c r="A19" s="14" t="s">
        <v>688</v>
      </c>
      <c r="B19" s="15">
        <v>2</v>
      </c>
    </row>
    <row r="20" spans="1:13" ht="18.5" x14ac:dyDescent="0.45">
      <c r="A20" s="14" t="s">
        <v>1173</v>
      </c>
      <c r="B20" s="15">
        <v>2</v>
      </c>
      <c r="L20" s="12" t="s">
        <v>7213</v>
      </c>
    </row>
    <row r="21" spans="1:13" x14ac:dyDescent="0.35">
      <c r="A21" s="14" t="s">
        <v>839</v>
      </c>
      <c r="B21" s="15">
        <v>2</v>
      </c>
      <c r="L21" s="13" t="s">
        <v>7175</v>
      </c>
      <c r="M21" t="s">
        <v>7189</v>
      </c>
    </row>
    <row r="22" spans="1:13" ht="18.5" x14ac:dyDescent="0.45">
      <c r="A22" s="14" t="s">
        <v>712</v>
      </c>
      <c r="B22" s="15">
        <v>2</v>
      </c>
      <c r="D22" s="12" t="s">
        <v>7193</v>
      </c>
      <c r="G22" s="12"/>
      <c r="L22" s="14">
        <v>2025</v>
      </c>
      <c r="M22" s="15">
        <v>4.5592515592515594</v>
      </c>
    </row>
    <row r="23" spans="1:13" x14ac:dyDescent="0.35">
      <c r="A23" s="14" t="s">
        <v>673</v>
      </c>
      <c r="B23" s="15">
        <v>2</v>
      </c>
      <c r="D23" s="2" t="s">
        <v>7192</v>
      </c>
      <c r="E23" t="str">
        <f t="array" ref="E23">INDEX(Data_cleaning!B2:B1500, MATCH(MAX(COUNTIF(Data_cleaning!B2:B1500, Data_cleaning!B2:B1500)), COUNTIF(Data_cleaning!B2:B1500, Data_cleaning!B2:B1500), 0))</f>
        <v>PROD010</v>
      </c>
      <c r="F23" t="str">
        <f t="array" ref="F23">INDEX(Data_cleaning!B1413:B1444, MATCH(MAX(COUNTIF(Data_cleaning!B1413:B1444, Data_cleaning!B1413:B1444)), COUNTIF(Data_cleaning!B1413:B1444, Data_cleaning!B1413:B1444), 0))</f>
        <v>PROD1477</v>
      </c>
      <c r="G23" t="str">
        <f t="array" ref="G23">INDEX(Data_cleaning!B13:B46, MATCH(MAX(COUNTIF(Data_cleaning!B13:B46, Data_cleaning!B13:B46)), COUNTIF(Data_cleaning!B13:B46, Data_cleaning!B13:B46), 0))</f>
        <v>PROD012</v>
      </c>
      <c r="H23" t="str">
        <f t="array" ref="H23">INDEX(Data_cleaning!B111:B116, MATCH(MAX(COUNTIF(Data_cleaning!B111:B116, Data_cleaning!B111:B116)), COUNTIF(Data_cleaning!B111:B116, Data_cleaning!B111:B116), 0))</f>
        <v>PROD110</v>
      </c>
      <c r="L23" s="16" t="s">
        <v>7214</v>
      </c>
      <c r="M23" s="15">
        <v>4.6381418092909534</v>
      </c>
    </row>
    <row r="24" spans="1:13" x14ac:dyDescent="0.35">
      <c r="A24" s="14" t="s">
        <v>681</v>
      </c>
      <c r="B24" s="15">
        <v>2</v>
      </c>
      <c r="D24" s="2" t="s">
        <v>7181</v>
      </c>
      <c r="E24">
        <f>COUNTIF(Data_cleaning!B:B, Analysis!E23)</f>
        <v>7</v>
      </c>
      <c r="F24">
        <f>COUNTIF(Data_cleaning!B:B, Analysis!F23)</f>
        <v>7</v>
      </c>
      <c r="G24">
        <f>COUNTIF(Data_cleaning!B:B, Analysis!G23)</f>
        <v>6</v>
      </c>
      <c r="H24">
        <f>COUNTIF(Data_cleaning!B:B, Analysis!H23)</f>
        <v>6</v>
      </c>
      <c r="L24" s="16" t="s">
        <v>7215</v>
      </c>
      <c r="M24" s="15">
        <v>4.472906403940887</v>
      </c>
    </row>
    <row r="25" spans="1:13" x14ac:dyDescent="0.35">
      <c r="A25" s="14" t="s">
        <v>716</v>
      </c>
      <c r="B25" s="15">
        <v>2</v>
      </c>
      <c r="D25" s="2" t="s">
        <v>7168</v>
      </c>
      <c r="E25">
        <f>ROUND(AVERAGEIF(Data_cleaning!B:B, E23, Data_cleaning!C:C), 2)</f>
        <v>4.71</v>
      </c>
      <c r="F25">
        <f>ROUND(AVERAGEIF(Data_cleaning!B:B, F23, Data_cleaning!C:C), 2)</f>
        <v>4.57</v>
      </c>
      <c r="G25">
        <f>ROUND(AVERAGEIF(Data_cleaning!B:B, G23, Data_cleaning!C:C), 2)</f>
        <v>4.5</v>
      </c>
      <c r="H25">
        <f>ROUND(AVERAGEIF(Data_cleaning!B:B, H23, Data_cleaning!C:C), 2)</f>
        <v>5</v>
      </c>
      <c r="L25" s="16" t="s">
        <v>7216</v>
      </c>
      <c r="M25" s="15">
        <v>4.5831485587583147</v>
      </c>
    </row>
    <row r="26" spans="1:13" x14ac:dyDescent="0.35">
      <c r="A26" s="14" t="s">
        <v>700</v>
      </c>
      <c r="B26" s="15">
        <v>2</v>
      </c>
      <c r="L26" s="16" t="s">
        <v>7217</v>
      </c>
      <c r="M26" s="15">
        <v>4.5141242937853105</v>
      </c>
    </row>
    <row r="27" spans="1:13" ht="18.5" x14ac:dyDescent="0.45">
      <c r="A27" s="14" t="s">
        <v>650</v>
      </c>
      <c r="B27" s="15">
        <v>2</v>
      </c>
      <c r="D27" s="12" t="s">
        <v>7204</v>
      </c>
      <c r="L27" s="14" t="s">
        <v>7177</v>
      </c>
      <c r="M27" s="15">
        <v>4.5592515592515594</v>
      </c>
    </row>
    <row r="28" spans="1:13" x14ac:dyDescent="0.35">
      <c r="A28" s="14" t="s">
        <v>704</v>
      </c>
      <c r="B28" s="15">
        <v>2</v>
      </c>
      <c r="D28" t="s">
        <v>7205</v>
      </c>
      <c r="E28">
        <f>ROUND(COUNTIFS(Data_cleaning!C:C, "&gt;=4")/ COUNTA(Data_cleaning!C:C), 2)</f>
        <v>0.91</v>
      </c>
    </row>
    <row r="29" spans="1:13" x14ac:dyDescent="0.35">
      <c r="A29" s="14" t="s">
        <v>696</v>
      </c>
      <c r="B29" s="15">
        <v>2</v>
      </c>
      <c r="D29" t="s">
        <v>7206</v>
      </c>
      <c r="E29">
        <f>ROUND(COUNTIFS(Data_cleaning!C:C, "&lt;=2")/ COUNTA(Data_cleaning!C:C), 2)</f>
        <v>0.03</v>
      </c>
    </row>
    <row r="30" spans="1:13" x14ac:dyDescent="0.35">
      <c r="A30" s="14" t="s">
        <v>665</v>
      </c>
      <c r="B30" s="15">
        <v>2</v>
      </c>
    </row>
    <row r="31" spans="1:13" x14ac:dyDescent="0.35">
      <c r="A31" s="14" t="s">
        <v>669</v>
      </c>
      <c r="B31" s="15">
        <v>2</v>
      </c>
    </row>
    <row r="32" spans="1:13" ht="18.5" x14ac:dyDescent="0.45">
      <c r="A32" s="14" t="s">
        <v>641</v>
      </c>
      <c r="B32" s="15">
        <v>2</v>
      </c>
      <c r="D32" s="12" t="s">
        <v>7219</v>
      </c>
    </row>
    <row r="33" spans="1:5" x14ac:dyDescent="0.35">
      <c r="A33" s="14" t="s">
        <v>708</v>
      </c>
      <c r="B33" s="15">
        <v>2</v>
      </c>
      <c r="D33">
        <f>SUMPRODUCT((Data_cleaning!$A:$A=Data_cleaning!A3)*(Data_cleaning!$B:$B=Data_cleaning!B3)*(Data_cleaning!$B:$B=Data_cleaning!B4))</f>
        <v>1</v>
      </c>
    </row>
    <row r="34" spans="1:5" x14ac:dyDescent="0.35">
      <c r="A34" s="14" t="s">
        <v>646</v>
      </c>
      <c r="B34" s="15">
        <v>2</v>
      </c>
    </row>
    <row r="35" spans="1:5" x14ac:dyDescent="0.35">
      <c r="A35" s="14" t="s">
        <v>1086</v>
      </c>
      <c r="B35" s="15">
        <v>2</v>
      </c>
    </row>
    <row r="36" spans="1:5" x14ac:dyDescent="0.35">
      <c r="A36" s="14" t="s">
        <v>131</v>
      </c>
      <c r="B36" s="15">
        <v>1</v>
      </c>
    </row>
    <row r="37" spans="1:5" x14ac:dyDescent="0.35">
      <c r="A37" s="14" t="s">
        <v>4234</v>
      </c>
      <c r="B37" s="15">
        <v>1</v>
      </c>
      <c r="E37" s="17"/>
    </row>
    <row r="38" spans="1:5" x14ac:dyDescent="0.35">
      <c r="A38" s="14" t="s">
        <v>4369</v>
      </c>
      <c r="B38" s="15">
        <v>1</v>
      </c>
    </row>
    <row r="39" spans="1:5" x14ac:dyDescent="0.35">
      <c r="A39" s="14" t="s">
        <v>1438</v>
      </c>
      <c r="B39" s="15">
        <v>1</v>
      </c>
    </row>
    <row r="40" spans="1:5" x14ac:dyDescent="0.35">
      <c r="A40" s="14" t="s">
        <v>317</v>
      </c>
      <c r="B40" s="15">
        <v>1</v>
      </c>
    </row>
    <row r="41" spans="1:5" x14ac:dyDescent="0.35">
      <c r="A41" s="14" t="s">
        <v>348</v>
      </c>
      <c r="B41" s="15">
        <v>1</v>
      </c>
    </row>
    <row r="42" spans="1:5" x14ac:dyDescent="0.35">
      <c r="A42" s="14" t="s">
        <v>5039</v>
      </c>
      <c r="B42" s="15">
        <v>1</v>
      </c>
    </row>
    <row r="43" spans="1:5" x14ac:dyDescent="0.35">
      <c r="A43" s="14" t="s">
        <v>2243</v>
      </c>
      <c r="B43" s="15">
        <v>1</v>
      </c>
    </row>
    <row r="44" spans="1:5" x14ac:dyDescent="0.35">
      <c r="A44" s="14" t="s">
        <v>3598</v>
      </c>
      <c r="B44" s="15">
        <v>1</v>
      </c>
    </row>
    <row r="45" spans="1:5" x14ac:dyDescent="0.35">
      <c r="A45" s="14" t="s">
        <v>1558</v>
      </c>
      <c r="B45" s="15">
        <v>1</v>
      </c>
    </row>
    <row r="46" spans="1:5" x14ac:dyDescent="0.35">
      <c r="A46" s="14" t="s">
        <v>3257</v>
      </c>
      <c r="B46" s="15">
        <v>1</v>
      </c>
    </row>
    <row r="47" spans="1:5" x14ac:dyDescent="0.35">
      <c r="A47" s="14" t="s">
        <v>4957</v>
      </c>
      <c r="B47" s="15">
        <v>1</v>
      </c>
    </row>
    <row r="48" spans="1:5" x14ac:dyDescent="0.35">
      <c r="A48" s="14" t="s">
        <v>5255</v>
      </c>
      <c r="B48" s="15">
        <v>1</v>
      </c>
    </row>
    <row r="49" spans="1:2" x14ac:dyDescent="0.35">
      <c r="A49" s="14" t="s">
        <v>2426</v>
      </c>
      <c r="B49" s="15">
        <v>1</v>
      </c>
    </row>
    <row r="50" spans="1:2" x14ac:dyDescent="0.35">
      <c r="A50" s="14" t="s">
        <v>926</v>
      </c>
      <c r="B50" s="15">
        <v>1</v>
      </c>
    </row>
    <row r="51" spans="1:2" x14ac:dyDescent="0.35">
      <c r="A51" s="14" t="s">
        <v>4042</v>
      </c>
      <c r="B51" s="15">
        <v>1</v>
      </c>
    </row>
    <row r="52" spans="1:2" x14ac:dyDescent="0.35">
      <c r="A52" s="14" t="s">
        <v>832</v>
      </c>
      <c r="B52" s="15">
        <v>1</v>
      </c>
    </row>
    <row r="53" spans="1:2" x14ac:dyDescent="0.35">
      <c r="A53" s="14" t="s">
        <v>1013</v>
      </c>
      <c r="B53" s="15">
        <v>1</v>
      </c>
    </row>
    <row r="54" spans="1:2" x14ac:dyDescent="0.35">
      <c r="A54" s="14" t="s">
        <v>3037</v>
      </c>
      <c r="B54" s="15">
        <v>1</v>
      </c>
    </row>
    <row r="55" spans="1:2" x14ac:dyDescent="0.35">
      <c r="A55" s="14" t="s">
        <v>2281</v>
      </c>
      <c r="B55" s="15">
        <v>1</v>
      </c>
    </row>
    <row r="56" spans="1:2" x14ac:dyDescent="0.35">
      <c r="A56" s="14" t="s">
        <v>281</v>
      </c>
      <c r="B56" s="15">
        <v>1</v>
      </c>
    </row>
    <row r="57" spans="1:2" x14ac:dyDescent="0.35">
      <c r="A57" s="14" t="s">
        <v>4874</v>
      </c>
      <c r="B57" s="15">
        <v>1</v>
      </c>
    </row>
    <row r="58" spans="1:2" x14ac:dyDescent="0.35">
      <c r="A58" s="14" t="s">
        <v>3763</v>
      </c>
      <c r="B58" s="15">
        <v>1</v>
      </c>
    </row>
    <row r="59" spans="1:2" x14ac:dyDescent="0.35">
      <c r="A59" s="14" t="s">
        <v>3105</v>
      </c>
      <c r="B59" s="15">
        <v>1</v>
      </c>
    </row>
    <row r="60" spans="1:2" x14ac:dyDescent="0.35">
      <c r="A60" s="14" t="s">
        <v>2906</v>
      </c>
      <c r="B60" s="15">
        <v>1</v>
      </c>
    </row>
    <row r="61" spans="1:2" x14ac:dyDescent="0.35">
      <c r="A61" s="14" t="s">
        <v>127</v>
      </c>
      <c r="B61" s="15">
        <v>1</v>
      </c>
    </row>
    <row r="62" spans="1:2" x14ac:dyDescent="0.35">
      <c r="A62" s="14" t="s">
        <v>3845</v>
      </c>
      <c r="B62" s="15">
        <v>1</v>
      </c>
    </row>
    <row r="63" spans="1:2" x14ac:dyDescent="0.35">
      <c r="A63" s="14" t="s">
        <v>824</v>
      </c>
      <c r="B63" s="15">
        <v>1</v>
      </c>
    </row>
    <row r="64" spans="1:2" x14ac:dyDescent="0.35">
      <c r="A64" s="14" t="s">
        <v>3906</v>
      </c>
      <c r="B64" s="15">
        <v>1</v>
      </c>
    </row>
    <row r="65" spans="1:2" x14ac:dyDescent="0.35">
      <c r="A65" s="14" t="s">
        <v>1387</v>
      </c>
      <c r="B65" s="15">
        <v>1</v>
      </c>
    </row>
    <row r="66" spans="1:2" x14ac:dyDescent="0.35">
      <c r="A66" s="14" t="s">
        <v>2989</v>
      </c>
      <c r="B66" s="15">
        <v>1</v>
      </c>
    </row>
    <row r="67" spans="1:2" x14ac:dyDescent="0.35">
      <c r="A67" s="14" t="s">
        <v>352</v>
      </c>
      <c r="B67" s="15">
        <v>1</v>
      </c>
    </row>
    <row r="68" spans="1:2" x14ac:dyDescent="0.35">
      <c r="A68" s="14" t="s">
        <v>2854</v>
      </c>
      <c r="B68" s="15">
        <v>1</v>
      </c>
    </row>
    <row r="69" spans="1:2" x14ac:dyDescent="0.35">
      <c r="A69" s="14" t="s">
        <v>3414</v>
      </c>
      <c r="B69" s="15">
        <v>1</v>
      </c>
    </row>
    <row r="70" spans="1:2" x14ac:dyDescent="0.35">
      <c r="A70" s="14" t="s">
        <v>2639</v>
      </c>
      <c r="B70" s="15">
        <v>1</v>
      </c>
    </row>
    <row r="71" spans="1:2" x14ac:dyDescent="0.35">
      <c r="A71" s="14" t="s">
        <v>9</v>
      </c>
      <c r="B71" s="15">
        <v>1</v>
      </c>
    </row>
    <row r="72" spans="1:2" x14ac:dyDescent="0.35">
      <c r="A72" s="14" t="s">
        <v>1169</v>
      </c>
      <c r="B72" s="15">
        <v>1</v>
      </c>
    </row>
    <row r="73" spans="1:2" x14ac:dyDescent="0.35">
      <c r="A73" s="14" t="s">
        <v>1098</v>
      </c>
      <c r="B73" s="15">
        <v>1</v>
      </c>
    </row>
    <row r="74" spans="1:2" x14ac:dyDescent="0.35">
      <c r="A74" s="14" t="s">
        <v>3082</v>
      </c>
      <c r="B74" s="15">
        <v>1</v>
      </c>
    </row>
    <row r="75" spans="1:2" x14ac:dyDescent="0.35">
      <c r="A75" s="14" t="s">
        <v>5028</v>
      </c>
      <c r="B75" s="15">
        <v>1</v>
      </c>
    </row>
    <row r="76" spans="1:2" x14ac:dyDescent="0.35">
      <c r="A76" s="14" t="s">
        <v>293</v>
      </c>
      <c r="B76" s="15">
        <v>1</v>
      </c>
    </row>
    <row r="77" spans="1:2" x14ac:dyDescent="0.35">
      <c r="A77" s="14" t="s">
        <v>5389</v>
      </c>
      <c r="B77" s="15">
        <v>1</v>
      </c>
    </row>
    <row r="78" spans="1:2" x14ac:dyDescent="0.35">
      <c r="A78" s="14" t="s">
        <v>1358</v>
      </c>
      <c r="B78" s="15">
        <v>1</v>
      </c>
    </row>
    <row r="79" spans="1:2" x14ac:dyDescent="0.35">
      <c r="A79" s="14" t="s">
        <v>4737</v>
      </c>
      <c r="B79" s="15">
        <v>1</v>
      </c>
    </row>
    <row r="80" spans="1:2" x14ac:dyDescent="0.35">
      <c r="A80" s="14" t="s">
        <v>3407</v>
      </c>
      <c r="B80" s="15">
        <v>1</v>
      </c>
    </row>
    <row r="81" spans="1:2" x14ac:dyDescent="0.35">
      <c r="A81" s="14" t="s">
        <v>3590</v>
      </c>
      <c r="B81" s="15">
        <v>1</v>
      </c>
    </row>
    <row r="82" spans="1:2" x14ac:dyDescent="0.35">
      <c r="A82" s="14" t="s">
        <v>3948</v>
      </c>
      <c r="B82" s="15">
        <v>1</v>
      </c>
    </row>
    <row r="83" spans="1:2" x14ac:dyDescent="0.35">
      <c r="A83" s="14" t="s">
        <v>4401</v>
      </c>
      <c r="B83" s="15">
        <v>1</v>
      </c>
    </row>
    <row r="84" spans="1:2" x14ac:dyDescent="0.35">
      <c r="A84" s="14" t="s">
        <v>2635</v>
      </c>
      <c r="B84" s="15">
        <v>1</v>
      </c>
    </row>
    <row r="85" spans="1:2" x14ac:dyDescent="0.35">
      <c r="A85" s="14" t="s">
        <v>922</v>
      </c>
      <c r="B85" s="15">
        <v>1</v>
      </c>
    </row>
    <row r="86" spans="1:2" x14ac:dyDescent="0.35">
      <c r="A86" s="14" t="s">
        <v>4242</v>
      </c>
      <c r="B86" s="15">
        <v>1</v>
      </c>
    </row>
    <row r="87" spans="1:2" x14ac:dyDescent="0.35">
      <c r="A87" s="14" t="s">
        <v>1719</v>
      </c>
      <c r="B87" s="15">
        <v>1</v>
      </c>
    </row>
    <row r="88" spans="1:2" x14ac:dyDescent="0.35">
      <c r="A88" s="14" t="s">
        <v>5371</v>
      </c>
      <c r="B88" s="15">
        <v>1</v>
      </c>
    </row>
    <row r="89" spans="1:2" x14ac:dyDescent="0.35">
      <c r="A89" s="14" t="s">
        <v>2514</v>
      </c>
      <c r="B89" s="15">
        <v>1</v>
      </c>
    </row>
    <row r="90" spans="1:2" x14ac:dyDescent="0.35">
      <c r="A90" s="14" t="s">
        <v>3532</v>
      </c>
      <c r="B90" s="15">
        <v>1</v>
      </c>
    </row>
    <row r="91" spans="1:2" x14ac:dyDescent="0.35">
      <c r="A91" s="14" t="s">
        <v>1692</v>
      </c>
      <c r="B91" s="15">
        <v>1</v>
      </c>
    </row>
    <row r="92" spans="1:2" x14ac:dyDescent="0.35">
      <c r="A92" s="14" t="s">
        <v>203</v>
      </c>
      <c r="B92" s="15">
        <v>1</v>
      </c>
    </row>
    <row r="93" spans="1:2" x14ac:dyDescent="0.35">
      <c r="A93" s="14" t="s">
        <v>1282</v>
      </c>
      <c r="B93" s="15">
        <v>1</v>
      </c>
    </row>
    <row r="94" spans="1:2" x14ac:dyDescent="0.35">
      <c r="A94" s="14" t="s">
        <v>5435</v>
      </c>
      <c r="B94" s="15">
        <v>1</v>
      </c>
    </row>
    <row r="95" spans="1:2" x14ac:dyDescent="0.35">
      <c r="A95" s="14" t="s">
        <v>748</v>
      </c>
      <c r="B95" s="15">
        <v>1</v>
      </c>
    </row>
    <row r="96" spans="1:2" x14ac:dyDescent="0.35">
      <c r="A96" s="14" t="s">
        <v>409</v>
      </c>
      <c r="B96" s="15">
        <v>1</v>
      </c>
    </row>
    <row r="97" spans="1:2" x14ac:dyDescent="0.35">
      <c r="A97" s="14" t="s">
        <v>5351</v>
      </c>
      <c r="B97" s="15">
        <v>1</v>
      </c>
    </row>
    <row r="98" spans="1:2" x14ac:dyDescent="0.35">
      <c r="A98" s="14" t="s">
        <v>2572</v>
      </c>
      <c r="B98" s="15">
        <v>1</v>
      </c>
    </row>
    <row r="99" spans="1:2" x14ac:dyDescent="0.35">
      <c r="A99" s="14" t="s">
        <v>4697</v>
      </c>
      <c r="B99" s="15">
        <v>1</v>
      </c>
    </row>
    <row r="100" spans="1:2" x14ac:dyDescent="0.35">
      <c r="A100" s="14" t="s">
        <v>4591</v>
      </c>
      <c r="B100" s="15">
        <v>1</v>
      </c>
    </row>
    <row r="101" spans="1:2" x14ac:dyDescent="0.35">
      <c r="A101" s="14" t="s">
        <v>934</v>
      </c>
      <c r="B101" s="15">
        <v>1</v>
      </c>
    </row>
    <row r="102" spans="1:2" x14ac:dyDescent="0.35">
      <c r="A102" s="14" t="s">
        <v>5176</v>
      </c>
      <c r="B102" s="15">
        <v>1</v>
      </c>
    </row>
    <row r="103" spans="1:2" x14ac:dyDescent="0.35">
      <c r="A103" s="14" t="s">
        <v>5500</v>
      </c>
      <c r="B103" s="15">
        <v>1</v>
      </c>
    </row>
    <row r="104" spans="1:2" x14ac:dyDescent="0.35">
      <c r="A104" s="14" t="s">
        <v>4319</v>
      </c>
      <c r="B104" s="15">
        <v>1</v>
      </c>
    </row>
    <row r="105" spans="1:2" x14ac:dyDescent="0.35">
      <c r="A105" s="14" t="s">
        <v>5385</v>
      </c>
      <c r="B105" s="15">
        <v>1</v>
      </c>
    </row>
    <row r="106" spans="1:2" x14ac:dyDescent="0.35">
      <c r="A106" s="14" t="s">
        <v>740</v>
      </c>
      <c r="B106" s="15">
        <v>1</v>
      </c>
    </row>
    <row r="107" spans="1:2" x14ac:dyDescent="0.35">
      <c r="A107" s="14" t="s">
        <v>5051</v>
      </c>
      <c r="B107" s="15">
        <v>1</v>
      </c>
    </row>
    <row r="108" spans="1:2" x14ac:dyDescent="0.35">
      <c r="A108" s="14" t="s">
        <v>3982</v>
      </c>
      <c r="B108" s="15">
        <v>1</v>
      </c>
    </row>
    <row r="109" spans="1:2" x14ac:dyDescent="0.35">
      <c r="A109" s="14" t="s">
        <v>1033</v>
      </c>
      <c r="B109" s="15">
        <v>1</v>
      </c>
    </row>
    <row r="110" spans="1:2" x14ac:dyDescent="0.35">
      <c r="A110" s="14" t="s">
        <v>3972</v>
      </c>
      <c r="B110" s="15">
        <v>1</v>
      </c>
    </row>
    <row r="111" spans="1:2" x14ac:dyDescent="0.35">
      <c r="A111" s="14" t="s">
        <v>3689</v>
      </c>
      <c r="B111" s="15">
        <v>1</v>
      </c>
    </row>
    <row r="112" spans="1:2" x14ac:dyDescent="0.35">
      <c r="A112" s="14" t="s">
        <v>5378</v>
      </c>
      <c r="B112" s="15">
        <v>1</v>
      </c>
    </row>
    <row r="113" spans="1:2" x14ac:dyDescent="0.35">
      <c r="A113" s="14" t="s">
        <v>5515</v>
      </c>
      <c r="B113" s="15">
        <v>1</v>
      </c>
    </row>
    <row r="114" spans="1:2" x14ac:dyDescent="0.35">
      <c r="A114" s="14" t="s">
        <v>5119</v>
      </c>
      <c r="B114" s="15">
        <v>1</v>
      </c>
    </row>
    <row r="115" spans="1:2" x14ac:dyDescent="0.35">
      <c r="A115" s="14" t="s">
        <v>4292</v>
      </c>
      <c r="B115" s="15">
        <v>1</v>
      </c>
    </row>
    <row r="116" spans="1:2" x14ac:dyDescent="0.35">
      <c r="A116" s="14" t="s">
        <v>5184</v>
      </c>
      <c r="B116" s="15">
        <v>1</v>
      </c>
    </row>
    <row r="117" spans="1:2" x14ac:dyDescent="0.35">
      <c r="A117" s="14" t="s">
        <v>5067</v>
      </c>
      <c r="B117" s="15">
        <v>1</v>
      </c>
    </row>
    <row r="118" spans="1:2" x14ac:dyDescent="0.35">
      <c r="A118" s="14" t="s">
        <v>3578</v>
      </c>
      <c r="B118" s="15">
        <v>1</v>
      </c>
    </row>
    <row r="119" spans="1:2" x14ac:dyDescent="0.35">
      <c r="A119" s="14" t="s">
        <v>4491</v>
      </c>
      <c r="B119" s="15">
        <v>1</v>
      </c>
    </row>
    <row r="120" spans="1:2" x14ac:dyDescent="0.35">
      <c r="A120" s="14" t="s">
        <v>4311</v>
      </c>
      <c r="B120" s="15">
        <v>1</v>
      </c>
    </row>
    <row r="121" spans="1:2" x14ac:dyDescent="0.35">
      <c r="A121" s="14" t="s">
        <v>1275</v>
      </c>
      <c r="B121" s="15">
        <v>1</v>
      </c>
    </row>
    <row r="122" spans="1:2" x14ac:dyDescent="0.35">
      <c r="A122" s="14" t="s">
        <v>5149</v>
      </c>
      <c r="B122" s="15">
        <v>1</v>
      </c>
    </row>
    <row r="123" spans="1:2" x14ac:dyDescent="0.35">
      <c r="A123" s="14" t="s">
        <v>2216</v>
      </c>
      <c r="B123" s="15">
        <v>1</v>
      </c>
    </row>
    <row r="124" spans="1:2" x14ac:dyDescent="0.35">
      <c r="A124" s="14" t="s">
        <v>1797</v>
      </c>
      <c r="B124" s="15">
        <v>1</v>
      </c>
    </row>
    <row r="125" spans="1:2" x14ac:dyDescent="0.35">
      <c r="A125" s="14" t="s">
        <v>5291</v>
      </c>
      <c r="B125" s="15">
        <v>1</v>
      </c>
    </row>
    <row r="126" spans="1:2" x14ac:dyDescent="0.35">
      <c r="A126" s="14" t="s">
        <v>5091</v>
      </c>
      <c r="B126" s="15">
        <v>1</v>
      </c>
    </row>
    <row r="127" spans="1:2" x14ac:dyDescent="0.35">
      <c r="A127" s="14" t="s">
        <v>2815</v>
      </c>
      <c r="B127" s="15">
        <v>1</v>
      </c>
    </row>
    <row r="128" spans="1:2" x14ac:dyDescent="0.35">
      <c r="A128" s="14" t="s">
        <v>2885</v>
      </c>
      <c r="B128" s="15">
        <v>1</v>
      </c>
    </row>
    <row r="129" spans="1:2" x14ac:dyDescent="0.35">
      <c r="A129" s="14" t="s">
        <v>4846</v>
      </c>
      <c r="B129" s="15">
        <v>1</v>
      </c>
    </row>
    <row r="130" spans="1:2" x14ac:dyDescent="0.35">
      <c r="A130" s="14" t="s">
        <v>2422</v>
      </c>
      <c r="B130" s="15">
        <v>1</v>
      </c>
    </row>
    <row r="131" spans="1:2" x14ac:dyDescent="0.35">
      <c r="A131" s="14" t="s">
        <v>1342</v>
      </c>
      <c r="B131" s="15">
        <v>1</v>
      </c>
    </row>
    <row r="132" spans="1:2" x14ac:dyDescent="0.35">
      <c r="A132" s="14" t="s">
        <v>2524</v>
      </c>
      <c r="B132" s="15">
        <v>1</v>
      </c>
    </row>
    <row r="133" spans="1:2" x14ac:dyDescent="0.35">
      <c r="A133" s="14" t="s">
        <v>3833</v>
      </c>
      <c r="B133" s="15">
        <v>1</v>
      </c>
    </row>
    <row r="134" spans="1:2" x14ac:dyDescent="0.35">
      <c r="A134" s="14" t="s">
        <v>3145</v>
      </c>
      <c r="B134" s="15">
        <v>1</v>
      </c>
    </row>
    <row r="135" spans="1:2" x14ac:dyDescent="0.35">
      <c r="A135" s="14" t="s">
        <v>479</v>
      </c>
      <c r="B135" s="15">
        <v>1</v>
      </c>
    </row>
    <row r="136" spans="1:2" x14ac:dyDescent="0.35">
      <c r="A136" s="14" t="s">
        <v>3730</v>
      </c>
      <c r="B136" s="15">
        <v>1</v>
      </c>
    </row>
    <row r="137" spans="1:2" x14ac:dyDescent="0.35">
      <c r="A137" s="14" t="s">
        <v>5227</v>
      </c>
      <c r="B137" s="15">
        <v>1</v>
      </c>
    </row>
    <row r="138" spans="1:2" x14ac:dyDescent="0.35">
      <c r="A138" s="14" t="s">
        <v>487</v>
      </c>
      <c r="B138" s="15">
        <v>1</v>
      </c>
    </row>
    <row r="139" spans="1:2" x14ac:dyDescent="0.35">
      <c r="A139" s="14" t="s">
        <v>4099</v>
      </c>
      <c r="B139" s="15">
        <v>1</v>
      </c>
    </row>
    <row r="140" spans="1:2" x14ac:dyDescent="0.35">
      <c r="A140" s="14" t="s">
        <v>207</v>
      </c>
      <c r="B140" s="15">
        <v>1</v>
      </c>
    </row>
    <row r="141" spans="1:2" x14ac:dyDescent="0.35">
      <c r="A141" s="14" t="s">
        <v>1442</v>
      </c>
      <c r="B141" s="15">
        <v>1</v>
      </c>
    </row>
    <row r="142" spans="1:2" x14ac:dyDescent="0.35">
      <c r="A142" s="14" t="s">
        <v>3421</v>
      </c>
      <c r="B142" s="15">
        <v>1</v>
      </c>
    </row>
    <row r="143" spans="1:2" x14ac:dyDescent="0.35">
      <c r="A143" s="14" t="s">
        <v>2811</v>
      </c>
      <c r="B143" s="15">
        <v>1</v>
      </c>
    </row>
    <row r="144" spans="1:2" x14ac:dyDescent="0.35">
      <c r="A144" s="14" t="s">
        <v>5485</v>
      </c>
      <c r="B144" s="15">
        <v>1</v>
      </c>
    </row>
    <row r="145" spans="1:2" x14ac:dyDescent="0.35">
      <c r="A145" s="14" t="s">
        <v>3540</v>
      </c>
      <c r="B145" s="15">
        <v>1</v>
      </c>
    </row>
    <row r="146" spans="1:2" x14ac:dyDescent="0.35">
      <c r="A146" s="14" t="s">
        <v>4347</v>
      </c>
      <c r="B146" s="15">
        <v>1</v>
      </c>
    </row>
    <row r="147" spans="1:2" x14ac:dyDescent="0.35">
      <c r="A147" s="14" t="s">
        <v>1110</v>
      </c>
      <c r="B147" s="15">
        <v>1</v>
      </c>
    </row>
    <row r="148" spans="1:2" x14ac:dyDescent="0.35">
      <c r="A148" s="14" t="s">
        <v>425</v>
      </c>
      <c r="B148" s="15">
        <v>1</v>
      </c>
    </row>
    <row r="149" spans="1:2" x14ac:dyDescent="0.35">
      <c r="A149" s="14" t="s">
        <v>3130</v>
      </c>
      <c r="B149" s="15">
        <v>1</v>
      </c>
    </row>
    <row r="150" spans="1:2" x14ac:dyDescent="0.35">
      <c r="A150" s="14" t="s">
        <v>5616</v>
      </c>
      <c r="B150" s="15">
        <v>1</v>
      </c>
    </row>
    <row r="151" spans="1:2" x14ac:dyDescent="0.35">
      <c r="A151" s="14" t="s">
        <v>1338</v>
      </c>
      <c r="B151" s="15">
        <v>1</v>
      </c>
    </row>
    <row r="152" spans="1:2" x14ac:dyDescent="0.35">
      <c r="A152" s="14" t="s">
        <v>4127</v>
      </c>
      <c r="B152" s="15">
        <v>1</v>
      </c>
    </row>
    <row r="153" spans="1:2" x14ac:dyDescent="0.35">
      <c r="A153" s="14" t="s">
        <v>3277</v>
      </c>
      <c r="B153" s="15">
        <v>1</v>
      </c>
    </row>
    <row r="154" spans="1:2" x14ac:dyDescent="0.35">
      <c r="A154" s="14" t="s">
        <v>4146</v>
      </c>
      <c r="B154" s="15">
        <v>1</v>
      </c>
    </row>
    <row r="155" spans="1:2" x14ac:dyDescent="0.35">
      <c r="A155" s="14" t="s">
        <v>3097</v>
      </c>
      <c r="B155" s="15">
        <v>1</v>
      </c>
    </row>
    <row r="156" spans="1:2" x14ac:dyDescent="0.35">
      <c r="A156" s="14" t="s">
        <v>5339</v>
      </c>
      <c r="B156" s="15">
        <v>1</v>
      </c>
    </row>
    <row r="157" spans="1:2" x14ac:dyDescent="0.35">
      <c r="A157" s="14" t="s">
        <v>467</v>
      </c>
      <c r="B157" s="15">
        <v>1</v>
      </c>
    </row>
    <row r="158" spans="1:2" x14ac:dyDescent="0.35">
      <c r="A158" s="14" t="s">
        <v>153</v>
      </c>
      <c r="B158" s="15">
        <v>1</v>
      </c>
    </row>
    <row r="159" spans="1:2" x14ac:dyDescent="0.35">
      <c r="A159" s="14" t="s">
        <v>2975</v>
      </c>
      <c r="B159" s="15">
        <v>1</v>
      </c>
    </row>
    <row r="160" spans="1:2" x14ac:dyDescent="0.35">
      <c r="A160" s="14" t="s">
        <v>5535</v>
      </c>
      <c r="B160" s="15">
        <v>1</v>
      </c>
    </row>
    <row r="161" spans="1:2" x14ac:dyDescent="0.35">
      <c r="A161" s="14" t="s">
        <v>3284</v>
      </c>
      <c r="B161" s="15">
        <v>1</v>
      </c>
    </row>
    <row r="162" spans="1:2" x14ac:dyDescent="0.35">
      <c r="A162" s="14" t="s">
        <v>4725</v>
      </c>
      <c r="B162" s="15">
        <v>1</v>
      </c>
    </row>
    <row r="163" spans="1:2" x14ac:dyDescent="0.35">
      <c r="A163" s="14" t="s">
        <v>2454</v>
      </c>
      <c r="B163" s="15">
        <v>1</v>
      </c>
    </row>
    <row r="164" spans="1:2" x14ac:dyDescent="0.35">
      <c r="A164" s="14" t="s">
        <v>5301</v>
      </c>
      <c r="B164" s="15">
        <v>1</v>
      </c>
    </row>
    <row r="165" spans="1:2" x14ac:dyDescent="0.35">
      <c r="A165" s="14" t="s">
        <v>3919</v>
      </c>
      <c r="B165" s="15">
        <v>1</v>
      </c>
    </row>
    <row r="166" spans="1:2" x14ac:dyDescent="0.35">
      <c r="A166" s="14" t="s">
        <v>3484</v>
      </c>
      <c r="B166" s="15">
        <v>1</v>
      </c>
    </row>
    <row r="167" spans="1:2" x14ac:dyDescent="0.35">
      <c r="A167" s="14" t="s">
        <v>360</v>
      </c>
      <c r="B167" s="15">
        <v>1</v>
      </c>
    </row>
    <row r="168" spans="1:2" x14ac:dyDescent="0.35">
      <c r="A168" s="14" t="s">
        <v>5087</v>
      </c>
      <c r="B168" s="15">
        <v>1</v>
      </c>
    </row>
    <row r="169" spans="1:2" x14ac:dyDescent="0.35">
      <c r="A169" s="14" t="s">
        <v>3750</v>
      </c>
      <c r="B169" s="15">
        <v>1</v>
      </c>
    </row>
    <row r="170" spans="1:2" x14ac:dyDescent="0.35">
      <c r="A170" s="14" t="s">
        <v>1057</v>
      </c>
      <c r="B170" s="15">
        <v>1</v>
      </c>
    </row>
    <row r="171" spans="1:2" x14ac:dyDescent="0.35">
      <c r="A171" s="14" t="s">
        <v>1217</v>
      </c>
      <c r="B171" s="15">
        <v>1</v>
      </c>
    </row>
    <row r="172" spans="1:2" x14ac:dyDescent="0.35">
      <c r="A172" s="14" t="s">
        <v>3734</v>
      </c>
      <c r="B172" s="15">
        <v>1</v>
      </c>
    </row>
    <row r="173" spans="1:2" x14ac:dyDescent="0.35">
      <c r="A173" s="14" t="s">
        <v>4633</v>
      </c>
      <c r="B173" s="15">
        <v>1</v>
      </c>
    </row>
    <row r="174" spans="1:2" x14ac:dyDescent="0.35">
      <c r="A174" s="14" t="s">
        <v>4455</v>
      </c>
      <c r="B174" s="15">
        <v>1</v>
      </c>
    </row>
    <row r="175" spans="1:2" x14ac:dyDescent="0.35">
      <c r="A175" s="14" t="s">
        <v>4941</v>
      </c>
      <c r="B175" s="15">
        <v>1</v>
      </c>
    </row>
    <row r="176" spans="1:2" x14ac:dyDescent="0.35">
      <c r="A176" s="14" t="s">
        <v>4231</v>
      </c>
      <c r="B176" s="15">
        <v>1</v>
      </c>
    </row>
    <row r="177" spans="1:2" x14ac:dyDescent="0.35">
      <c r="A177" s="14" t="s">
        <v>4792</v>
      </c>
      <c r="B177" s="15">
        <v>1</v>
      </c>
    </row>
    <row r="178" spans="1:2" x14ac:dyDescent="0.35">
      <c r="A178" s="14" t="s">
        <v>3197</v>
      </c>
      <c r="B178" s="15">
        <v>1</v>
      </c>
    </row>
    <row r="179" spans="1:2" x14ac:dyDescent="0.35">
      <c r="A179" s="14" t="s">
        <v>4413</v>
      </c>
      <c r="B179" s="15">
        <v>1</v>
      </c>
    </row>
    <row r="180" spans="1:2" x14ac:dyDescent="0.35">
      <c r="A180" s="14" t="s">
        <v>1838</v>
      </c>
      <c r="B180" s="15">
        <v>1</v>
      </c>
    </row>
    <row r="181" spans="1:2" x14ac:dyDescent="0.35">
      <c r="A181" s="14" t="s">
        <v>3632</v>
      </c>
      <c r="B181" s="15">
        <v>1</v>
      </c>
    </row>
    <row r="182" spans="1:2" x14ac:dyDescent="0.35">
      <c r="A182" s="14" t="s">
        <v>4416</v>
      </c>
      <c r="B182" s="15">
        <v>1</v>
      </c>
    </row>
    <row r="183" spans="1:2" x14ac:dyDescent="0.35">
      <c r="A183" s="14" t="s">
        <v>2079</v>
      </c>
      <c r="B183" s="15">
        <v>1</v>
      </c>
    </row>
    <row r="184" spans="1:2" x14ac:dyDescent="0.35">
      <c r="A184" s="14" t="s">
        <v>559</v>
      </c>
      <c r="B184" s="15">
        <v>1</v>
      </c>
    </row>
    <row r="185" spans="1:2" x14ac:dyDescent="0.35">
      <c r="A185" s="14" t="s">
        <v>3015</v>
      </c>
      <c r="B185" s="15">
        <v>1</v>
      </c>
    </row>
    <row r="186" spans="1:2" x14ac:dyDescent="0.35">
      <c r="A186" s="14" t="s">
        <v>4571</v>
      </c>
      <c r="B186" s="15">
        <v>1</v>
      </c>
    </row>
    <row r="187" spans="1:2" x14ac:dyDescent="0.35">
      <c r="A187" s="14" t="s">
        <v>5315</v>
      </c>
      <c r="B187" s="15">
        <v>1</v>
      </c>
    </row>
    <row r="188" spans="1:2" x14ac:dyDescent="0.35">
      <c r="A188" s="14" t="s">
        <v>1984</v>
      </c>
      <c r="B188" s="15">
        <v>1</v>
      </c>
    </row>
    <row r="189" spans="1:2" x14ac:dyDescent="0.35">
      <c r="A189" s="14" t="s">
        <v>4925</v>
      </c>
      <c r="B189" s="15">
        <v>1</v>
      </c>
    </row>
    <row r="190" spans="1:2" x14ac:dyDescent="0.35">
      <c r="A190" s="14" t="s">
        <v>2776</v>
      </c>
      <c r="B190" s="15">
        <v>1</v>
      </c>
    </row>
    <row r="191" spans="1:2" x14ac:dyDescent="0.35">
      <c r="A191" s="14" t="s">
        <v>444</v>
      </c>
      <c r="B191" s="15">
        <v>1</v>
      </c>
    </row>
    <row r="192" spans="1:2" x14ac:dyDescent="0.35">
      <c r="A192" s="14" t="s">
        <v>2979</v>
      </c>
      <c r="B192" s="15">
        <v>1</v>
      </c>
    </row>
    <row r="193" spans="1:2" x14ac:dyDescent="0.35">
      <c r="A193" s="14" t="s">
        <v>4169</v>
      </c>
      <c r="B193" s="15">
        <v>1</v>
      </c>
    </row>
    <row r="194" spans="1:2" x14ac:dyDescent="0.35">
      <c r="A194" s="14" t="s">
        <v>2862</v>
      </c>
      <c r="B194" s="15">
        <v>1</v>
      </c>
    </row>
    <row r="195" spans="1:2" x14ac:dyDescent="0.35">
      <c r="A195" s="14" t="s">
        <v>1481</v>
      </c>
      <c r="B195" s="15">
        <v>1</v>
      </c>
    </row>
    <row r="196" spans="1:2" x14ac:dyDescent="0.35">
      <c r="A196" s="14" t="s">
        <v>2842</v>
      </c>
      <c r="B196" s="15">
        <v>1</v>
      </c>
    </row>
    <row r="197" spans="1:2" x14ac:dyDescent="0.35">
      <c r="A197" s="14" t="s">
        <v>1285</v>
      </c>
      <c r="B197" s="15">
        <v>1</v>
      </c>
    </row>
    <row r="198" spans="1:2" x14ac:dyDescent="0.35">
      <c r="A198" s="14" t="s">
        <v>3307</v>
      </c>
      <c r="B198" s="15">
        <v>1</v>
      </c>
    </row>
    <row r="199" spans="1:2" x14ac:dyDescent="0.35">
      <c r="A199" s="14" t="s">
        <v>729</v>
      </c>
      <c r="B199" s="15">
        <v>1</v>
      </c>
    </row>
    <row r="200" spans="1:2" x14ac:dyDescent="0.35">
      <c r="A200" s="14" t="s">
        <v>4483</v>
      </c>
      <c r="B200" s="15">
        <v>1</v>
      </c>
    </row>
    <row r="201" spans="1:2" x14ac:dyDescent="0.35">
      <c r="A201" s="14" t="s">
        <v>475</v>
      </c>
      <c r="B201" s="15">
        <v>1</v>
      </c>
    </row>
    <row r="202" spans="1:2" x14ac:dyDescent="0.35">
      <c r="A202" s="14" t="s">
        <v>3367</v>
      </c>
      <c r="B202" s="15">
        <v>1</v>
      </c>
    </row>
    <row r="203" spans="1:2" x14ac:dyDescent="0.35">
      <c r="A203" s="14" t="s">
        <v>1897</v>
      </c>
      <c r="B203" s="15">
        <v>1</v>
      </c>
    </row>
    <row r="204" spans="1:2" x14ac:dyDescent="0.35">
      <c r="A204" s="14" t="s">
        <v>3261</v>
      </c>
      <c r="B204" s="15">
        <v>1</v>
      </c>
    </row>
    <row r="205" spans="1:2" x14ac:dyDescent="0.35">
      <c r="A205" s="14" t="s">
        <v>4803</v>
      </c>
      <c r="B205" s="15">
        <v>1</v>
      </c>
    </row>
    <row r="206" spans="1:2" x14ac:dyDescent="0.35">
      <c r="A206" s="14" t="s">
        <v>3431</v>
      </c>
      <c r="B206" s="15">
        <v>1</v>
      </c>
    </row>
    <row r="207" spans="1:2" x14ac:dyDescent="0.35">
      <c r="A207" s="14" t="s">
        <v>1532</v>
      </c>
      <c r="B207" s="15">
        <v>1</v>
      </c>
    </row>
    <row r="208" spans="1:2" x14ac:dyDescent="0.35">
      <c r="A208" s="14" t="s">
        <v>1823</v>
      </c>
      <c r="B208" s="15">
        <v>1</v>
      </c>
    </row>
    <row r="209" spans="1:2" x14ac:dyDescent="0.35">
      <c r="A209" s="14" t="s">
        <v>4531</v>
      </c>
      <c r="B209" s="15">
        <v>1</v>
      </c>
    </row>
    <row r="210" spans="1:2" x14ac:dyDescent="0.35">
      <c r="A210" s="14" t="s">
        <v>1395</v>
      </c>
      <c r="B210" s="15">
        <v>1</v>
      </c>
    </row>
    <row r="211" spans="1:2" x14ac:dyDescent="0.35">
      <c r="A211" s="14" t="s">
        <v>4435</v>
      </c>
      <c r="B211" s="15">
        <v>1</v>
      </c>
    </row>
    <row r="212" spans="1:2" x14ac:dyDescent="0.35">
      <c r="A212" s="14" t="s">
        <v>1260</v>
      </c>
      <c r="B212" s="15">
        <v>1</v>
      </c>
    </row>
    <row r="213" spans="1:2" x14ac:dyDescent="0.35">
      <c r="A213" s="14" t="s">
        <v>2888</v>
      </c>
      <c r="B213" s="15">
        <v>1</v>
      </c>
    </row>
    <row r="214" spans="1:2" x14ac:dyDescent="0.35">
      <c r="A214" s="14" t="s">
        <v>1777</v>
      </c>
      <c r="B214" s="15">
        <v>1</v>
      </c>
    </row>
    <row r="215" spans="1:2" x14ac:dyDescent="0.35">
      <c r="A215" s="14" t="s">
        <v>437</v>
      </c>
      <c r="B215" s="15">
        <v>1</v>
      </c>
    </row>
    <row r="216" spans="1:2" x14ac:dyDescent="0.35">
      <c r="A216" s="14" t="s">
        <v>3837</v>
      </c>
      <c r="B216" s="15">
        <v>1</v>
      </c>
    </row>
    <row r="217" spans="1:2" x14ac:dyDescent="0.35">
      <c r="A217" s="14" t="s">
        <v>372</v>
      </c>
      <c r="B217" s="15">
        <v>1</v>
      </c>
    </row>
    <row r="218" spans="1:2" x14ac:dyDescent="0.35">
      <c r="A218" s="14" t="s">
        <v>4254</v>
      </c>
      <c r="B218" s="15">
        <v>1</v>
      </c>
    </row>
    <row r="219" spans="1:2" x14ac:dyDescent="0.35">
      <c r="A219" s="14" t="s">
        <v>2647</v>
      </c>
      <c r="B219" s="15">
        <v>1</v>
      </c>
    </row>
    <row r="220" spans="1:2" x14ac:dyDescent="0.35">
      <c r="A220" s="14" t="s">
        <v>2348</v>
      </c>
      <c r="B220" s="15">
        <v>1</v>
      </c>
    </row>
    <row r="221" spans="1:2" x14ac:dyDescent="0.35">
      <c r="A221" s="14" t="s">
        <v>2681</v>
      </c>
      <c r="B221" s="15">
        <v>1</v>
      </c>
    </row>
    <row r="222" spans="1:2" x14ac:dyDescent="0.35">
      <c r="A222" s="14" t="s">
        <v>3177</v>
      </c>
      <c r="B222" s="15">
        <v>1</v>
      </c>
    </row>
    <row r="223" spans="1:2" x14ac:dyDescent="0.35">
      <c r="A223" s="14" t="s">
        <v>898</v>
      </c>
      <c r="B223" s="15">
        <v>1</v>
      </c>
    </row>
    <row r="224" spans="1:2" x14ac:dyDescent="0.35">
      <c r="A224" s="14" t="s">
        <v>421</v>
      </c>
      <c r="B224" s="15">
        <v>1</v>
      </c>
    </row>
    <row r="225" spans="1:2" x14ac:dyDescent="0.35">
      <c r="A225" s="14" t="s">
        <v>417</v>
      </c>
      <c r="B225" s="15">
        <v>1</v>
      </c>
    </row>
    <row r="226" spans="1:2" x14ac:dyDescent="0.35">
      <c r="A226" s="14" t="s">
        <v>3237</v>
      </c>
      <c r="B226" s="15">
        <v>1</v>
      </c>
    </row>
    <row r="227" spans="1:2" x14ac:dyDescent="0.35">
      <c r="A227" s="14" t="s">
        <v>4142</v>
      </c>
      <c r="B227" s="15">
        <v>1</v>
      </c>
    </row>
    <row r="228" spans="1:2" x14ac:dyDescent="0.35">
      <c r="A228" s="14" t="s">
        <v>5523</v>
      </c>
      <c r="B228" s="15">
        <v>1</v>
      </c>
    </row>
    <row r="229" spans="1:2" x14ac:dyDescent="0.35">
      <c r="A229" s="14" t="s">
        <v>2689</v>
      </c>
      <c r="B229" s="15">
        <v>1</v>
      </c>
    </row>
    <row r="230" spans="1:2" x14ac:dyDescent="0.35">
      <c r="A230" s="14" t="s">
        <v>2967</v>
      </c>
      <c r="B230" s="15">
        <v>1</v>
      </c>
    </row>
    <row r="231" spans="1:2" x14ac:dyDescent="0.35">
      <c r="A231" s="14" t="s">
        <v>2228</v>
      </c>
      <c r="B231" s="15">
        <v>1</v>
      </c>
    </row>
    <row r="232" spans="1:2" x14ac:dyDescent="0.35">
      <c r="A232" s="14" t="s">
        <v>4910</v>
      </c>
      <c r="B232" s="15">
        <v>1</v>
      </c>
    </row>
    <row r="233" spans="1:2" x14ac:dyDescent="0.35">
      <c r="A233" s="14" t="s">
        <v>2480</v>
      </c>
      <c r="B233" s="15">
        <v>1</v>
      </c>
    </row>
    <row r="234" spans="1:2" x14ac:dyDescent="0.35">
      <c r="A234" s="14" t="s">
        <v>309</v>
      </c>
      <c r="B234" s="15">
        <v>1</v>
      </c>
    </row>
    <row r="235" spans="1:2" x14ac:dyDescent="0.35">
      <c r="A235" s="14" t="s">
        <v>4721</v>
      </c>
      <c r="B235" s="15">
        <v>1</v>
      </c>
    </row>
    <row r="236" spans="1:2" x14ac:dyDescent="0.35">
      <c r="A236" s="14" t="s">
        <v>1834</v>
      </c>
      <c r="B236" s="15">
        <v>1</v>
      </c>
    </row>
    <row r="237" spans="1:2" x14ac:dyDescent="0.35">
      <c r="A237" s="14" t="s">
        <v>4637</v>
      </c>
      <c r="B237" s="15">
        <v>1</v>
      </c>
    </row>
    <row r="238" spans="1:2" x14ac:dyDescent="0.35">
      <c r="A238" s="14" t="s">
        <v>4993</v>
      </c>
      <c r="B238" s="15">
        <v>1</v>
      </c>
    </row>
    <row r="239" spans="1:2" x14ac:dyDescent="0.35">
      <c r="A239" s="14" t="s">
        <v>1566</v>
      </c>
      <c r="B239" s="15">
        <v>1</v>
      </c>
    </row>
    <row r="240" spans="1:2" x14ac:dyDescent="0.35">
      <c r="A240" s="14" t="s">
        <v>30</v>
      </c>
      <c r="B240" s="15">
        <v>1</v>
      </c>
    </row>
    <row r="241" spans="1:2" x14ac:dyDescent="0.35">
      <c r="A241" s="14" t="s">
        <v>3811</v>
      </c>
      <c r="B241" s="15">
        <v>1</v>
      </c>
    </row>
    <row r="242" spans="1:2" x14ac:dyDescent="0.35">
      <c r="A242" s="14" t="s">
        <v>1383</v>
      </c>
      <c r="B242" s="15">
        <v>1</v>
      </c>
    </row>
    <row r="243" spans="1:2" x14ac:dyDescent="0.35">
      <c r="A243" s="14" t="s">
        <v>4870</v>
      </c>
      <c r="B243" s="15">
        <v>1</v>
      </c>
    </row>
    <row r="244" spans="1:2" x14ac:dyDescent="0.35">
      <c r="A244" s="14" t="s">
        <v>1968</v>
      </c>
      <c r="B244" s="15">
        <v>1</v>
      </c>
    </row>
    <row r="245" spans="1:2" x14ac:dyDescent="0.35">
      <c r="A245" s="14" t="s">
        <v>3086</v>
      </c>
      <c r="B245" s="15">
        <v>1</v>
      </c>
    </row>
    <row r="246" spans="1:2" x14ac:dyDescent="0.35">
      <c r="A246" s="14" t="s">
        <v>3169</v>
      </c>
      <c r="B246" s="15">
        <v>1</v>
      </c>
    </row>
    <row r="247" spans="1:2" x14ac:dyDescent="0.35">
      <c r="A247" s="14" t="s">
        <v>2398</v>
      </c>
      <c r="B247" s="15">
        <v>1</v>
      </c>
    </row>
    <row r="248" spans="1:2" x14ac:dyDescent="0.35">
      <c r="A248" s="14" t="s">
        <v>1930</v>
      </c>
      <c r="B248" s="15">
        <v>1</v>
      </c>
    </row>
    <row r="249" spans="1:2" x14ac:dyDescent="0.35">
      <c r="A249" s="14" t="s">
        <v>4949</v>
      </c>
      <c r="B249" s="15">
        <v>1</v>
      </c>
    </row>
    <row r="250" spans="1:2" x14ac:dyDescent="0.35">
      <c r="A250" s="14" t="s">
        <v>5319</v>
      </c>
      <c r="B250" s="15">
        <v>1</v>
      </c>
    </row>
    <row r="251" spans="1:2" x14ac:dyDescent="0.35">
      <c r="A251" s="14" t="s">
        <v>2543</v>
      </c>
      <c r="B251" s="15">
        <v>1</v>
      </c>
    </row>
    <row r="252" spans="1:2" x14ac:dyDescent="0.35">
      <c r="A252" s="14" t="s">
        <v>5641</v>
      </c>
      <c r="B252" s="15">
        <v>1</v>
      </c>
    </row>
    <row r="253" spans="1:2" x14ac:dyDescent="0.35">
      <c r="A253" s="14" t="s">
        <v>4123</v>
      </c>
      <c r="B253" s="15">
        <v>1</v>
      </c>
    </row>
    <row r="254" spans="1:2" x14ac:dyDescent="0.35">
      <c r="A254" s="14" t="s">
        <v>2498</v>
      </c>
      <c r="B254" s="15">
        <v>1</v>
      </c>
    </row>
    <row r="255" spans="1:2" x14ac:dyDescent="0.35">
      <c r="A255" s="14" t="s">
        <v>2877</v>
      </c>
      <c r="B255" s="15">
        <v>1</v>
      </c>
    </row>
    <row r="256" spans="1:2" x14ac:dyDescent="0.35">
      <c r="A256" s="14" t="s">
        <v>356</v>
      </c>
      <c r="B256" s="15">
        <v>1</v>
      </c>
    </row>
    <row r="257" spans="1:2" x14ac:dyDescent="0.35">
      <c r="A257" s="14" t="s">
        <v>4431</v>
      </c>
      <c r="B257" s="15">
        <v>1</v>
      </c>
    </row>
    <row r="258" spans="1:2" x14ac:dyDescent="0.35">
      <c r="A258" s="14" t="s">
        <v>5455</v>
      </c>
      <c r="B258" s="15">
        <v>1</v>
      </c>
    </row>
    <row r="259" spans="1:2" x14ac:dyDescent="0.35">
      <c r="A259" s="14" t="s">
        <v>4288</v>
      </c>
      <c r="B259" s="15">
        <v>1</v>
      </c>
    </row>
    <row r="260" spans="1:2" x14ac:dyDescent="0.35">
      <c r="A260" s="14" t="s">
        <v>2188</v>
      </c>
      <c r="B260" s="15">
        <v>1</v>
      </c>
    </row>
    <row r="261" spans="1:2" x14ac:dyDescent="0.35">
      <c r="A261" s="14" t="s">
        <v>21</v>
      </c>
      <c r="B261" s="15">
        <v>1</v>
      </c>
    </row>
    <row r="262" spans="1:2" x14ac:dyDescent="0.35">
      <c r="A262" s="14" t="s">
        <v>4503</v>
      </c>
      <c r="B262" s="15">
        <v>1</v>
      </c>
    </row>
    <row r="263" spans="1:2" x14ac:dyDescent="0.35">
      <c r="A263" s="14" t="s">
        <v>2921</v>
      </c>
      <c r="B263" s="15">
        <v>1</v>
      </c>
    </row>
    <row r="264" spans="1:2" x14ac:dyDescent="0.35">
      <c r="A264" s="14" t="s">
        <v>2180</v>
      </c>
      <c r="B264" s="15">
        <v>1</v>
      </c>
    </row>
    <row r="265" spans="1:2" x14ac:dyDescent="0.35">
      <c r="A265" s="14" t="s">
        <v>4223</v>
      </c>
      <c r="B265" s="15">
        <v>1</v>
      </c>
    </row>
    <row r="266" spans="1:2" x14ac:dyDescent="0.35">
      <c r="A266" s="14" t="s">
        <v>879</v>
      </c>
      <c r="B266" s="15">
        <v>1</v>
      </c>
    </row>
    <row r="267" spans="1:2" x14ac:dyDescent="0.35">
      <c r="A267" s="14" t="s">
        <v>918</v>
      </c>
      <c r="B267" s="15">
        <v>1</v>
      </c>
    </row>
    <row r="268" spans="1:2" x14ac:dyDescent="0.35">
      <c r="A268" s="14" t="s">
        <v>1874</v>
      </c>
      <c r="B268" s="15">
        <v>1</v>
      </c>
    </row>
    <row r="269" spans="1:2" x14ac:dyDescent="0.35">
      <c r="A269" s="14" t="s">
        <v>4953</v>
      </c>
      <c r="B269" s="15">
        <v>1</v>
      </c>
    </row>
    <row r="270" spans="1:2" x14ac:dyDescent="0.35">
      <c r="A270" s="14" t="s">
        <v>3311</v>
      </c>
      <c r="B270" s="15">
        <v>1</v>
      </c>
    </row>
    <row r="271" spans="1:2" x14ac:dyDescent="0.35">
      <c r="A271" s="14" t="s">
        <v>4219</v>
      </c>
      <c r="B271" s="15">
        <v>1</v>
      </c>
    </row>
    <row r="272" spans="1:2" x14ac:dyDescent="0.35">
      <c r="A272" s="14" t="s">
        <v>2866</v>
      </c>
      <c r="B272" s="15">
        <v>1</v>
      </c>
    </row>
    <row r="273" spans="1:2" x14ac:dyDescent="0.35">
      <c r="A273" s="14" t="s">
        <v>4150</v>
      </c>
      <c r="B273" s="15">
        <v>1</v>
      </c>
    </row>
    <row r="274" spans="1:2" x14ac:dyDescent="0.35">
      <c r="A274" s="14" t="s">
        <v>3383</v>
      </c>
      <c r="B274" s="15">
        <v>1</v>
      </c>
    </row>
    <row r="275" spans="1:2" x14ac:dyDescent="0.35">
      <c r="A275" s="14" t="s">
        <v>1049</v>
      </c>
      <c r="B275" s="15">
        <v>1</v>
      </c>
    </row>
    <row r="276" spans="1:2" x14ac:dyDescent="0.35">
      <c r="A276" s="14" t="s">
        <v>785</v>
      </c>
      <c r="B276" s="15">
        <v>1</v>
      </c>
    </row>
    <row r="277" spans="1:2" x14ac:dyDescent="0.35">
      <c r="A277" s="14" t="s">
        <v>3273</v>
      </c>
      <c r="B277" s="15">
        <v>1</v>
      </c>
    </row>
    <row r="278" spans="1:2" x14ac:dyDescent="0.35">
      <c r="A278" s="14" t="s">
        <v>5164</v>
      </c>
      <c r="B278" s="15">
        <v>1</v>
      </c>
    </row>
    <row r="279" spans="1:2" x14ac:dyDescent="0.35">
      <c r="A279" s="14" t="s">
        <v>1680</v>
      </c>
      <c r="B279" s="15">
        <v>1</v>
      </c>
    </row>
    <row r="280" spans="1:2" x14ac:dyDescent="0.35">
      <c r="A280" s="14" t="s">
        <v>4985</v>
      </c>
      <c r="B280" s="15">
        <v>1</v>
      </c>
    </row>
    <row r="281" spans="1:2" x14ac:dyDescent="0.35">
      <c r="A281" s="14" t="s">
        <v>1165</v>
      </c>
      <c r="B281" s="15">
        <v>1</v>
      </c>
    </row>
    <row r="282" spans="1:2" x14ac:dyDescent="0.35">
      <c r="A282" s="14" t="s">
        <v>1862</v>
      </c>
      <c r="B282" s="15">
        <v>1</v>
      </c>
    </row>
    <row r="283" spans="1:2" x14ac:dyDescent="0.35">
      <c r="A283" s="14" t="s">
        <v>145</v>
      </c>
      <c r="B283" s="15">
        <v>1</v>
      </c>
    </row>
    <row r="284" spans="1:2" x14ac:dyDescent="0.35">
      <c r="A284" s="14" t="s">
        <v>1536</v>
      </c>
      <c r="B284" s="15">
        <v>1</v>
      </c>
    </row>
    <row r="285" spans="1:2" x14ac:dyDescent="0.35">
      <c r="A285" s="14" t="s">
        <v>3113</v>
      </c>
      <c r="B285" s="15">
        <v>1</v>
      </c>
    </row>
    <row r="286" spans="1:2" x14ac:dyDescent="0.35">
      <c r="A286" s="14" t="s">
        <v>1446</v>
      </c>
      <c r="B286" s="15">
        <v>1</v>
      </c>
    </row>
    <row r="287" spans="1:2" x14ac:dyDescent="0.35">
      <c r="A287" s="14" t="s">
        <v>5630</v>
      </c>
      <c r="B287" s="15">
        <v>1</v>
      </c>
    </row>
    <row r="288" spans="1:2" x14ac:dyDescent="0.35">
      <c r="A288" s="14" t="s">
        <v>4661</v>
      </c>
      <c r="B288" s="15">
        <v>1</v>
      </c>
    </row>
    <row r="289" spans="1:2" x14ac:dyDescent="0.35">
      <c r="A289" s="14" t="s">
        <v>3647</v>
      </c>
      <c r="B289" s="15">
        <v>1</v>
      </c>
    </row>
    <row r="290" spans="1:2" x14ac:dyDescent="0.35">
      <c r="A290" s="14" t="s">
        <v>2903</v>
      </c>
      <c r="B290" s="15">
        <v>1</v>
      </c>
    </row>
    <row r="291" spans="1:2" x14ac:dyDescent="0.35">
      <c r="A291" s="14" t="s">
        <v>2696</v>
      </c>
      <c r="B291" s="15">
        <v>1</v>
      </c>
    </row>
    <row r="292" spans="1:2" x14ac:dyDescent="0.35">
      <c r="A292" s="14" t="s">
        <v>3950</v>
      </c>
      <c r="B292" s="15">
        <v>1</v>
      </c>
    </row>
    <row r="293" spans="1:2" x14ac:dyDescent="0.35">
      <c r="A293" s="14" t="s">
        <v>1669</v>
      </c>
      <c r="B293" s="15">
        <v>1</v>
      </c>
    </row>
    <row r="294" spans="1:2" x14ac:dyDescent="0.35">
      <c r="A294" s="14" t="s">
        <v>192</v>
      </c>
      <c r="B294" s="15">
        <v>1</v>
      </c>
    </row>
    <row r="295" spans="1:2" x14ac:dyDescent="0.35">
      <c r="A295" s="14" t="s">
        <v>2098</v>
      </c>
      <c r="B295" s="15">
        <v>1</v>
      </c>
    </row>
    <row r="296" spans="1:2" x14ac:dyDescent="0.35">
      <c r="A296" s="14" t="s">
        <v>736</v>
      </c>
      <c r="B296" s="15">
        <v>1</v>
      </c>
    </row>
    <row r="297" spans="1:2" x14ac:dyDescent="0.35">
      <c r="A297" s="14" t="s">
        <v>1426</v>
      </c>
      <c r="B297" s="15">
        <v>1</v>
      </c>
    </row>
    <row r="298" spans="1:2" x14ac:dyDescent="0.35">
      <c r="A298" s="14" t="s">
        <v>321</v>
      </c>
      <c r="B298" s="15">
        <v>1</v>
      </c>
    </row>
    <row r="299" spans="1:2" x14ac:dyDescent="0.35">
      <c r="A299" s="14" t="s">
        <v>2718</v>
      </c>
      <c r="B299" s="15">
        <v>1</v>
      </c>
    </row>
    <row r="300" spans="1:2" x14ac:dyDescent="0.35">
      <c r="A300" s="14" t="s">
        <v>3253</v>
      </c>
      <c r="B300" s="15">
        <v>1</v>
      </c>
    </row>
    <row r="301" spans="1:2" x14ac:dyDescent="0.35">
      <c r="A301" s="14" t="s">
        <v>5231</v>
      </c>
      <c r="B301" s="15">
        <v>1</v>
      </c>
    </row>
    <row r="302" spans="1:2" x14ac:dyDescent="0.35">
      <c r="A302" s="14" t="s">
        <v>2082</v>
      </c>
      <c r="B302" s="15">
        <v>1</v>
      </c>
    </row>
    <row r="303" spans="1:2" x14ac:dyDescent="0.35">
      <c r="A303" s="14" t="s">
        <v>981</v>
      </c>
      <c r="B303" s="15">
        <v>1</v>
      </c>
    </row>
    <row r="304" spans="1:2" x14ac:dyDescent="0.35">
      <c r="A304" s="14" t="s">
        <v>4385</v>
      </c>
      <c r="B304" s="15">
        <v>1</v>
      </c>
    </row>
    <row r="305" spans="1:2" x14ac:dyDescent="0.35">
      <c r="A305" s="14" t="s">
        <v>3594</v>
      </c>
      <c r="B305" s="15">
        <v>1</v>
      </c>
    </row>
    <row r="306" spans="1:2" x14ac:dyDescent="0.35">
      <c r="A306" s="14" t="s">
        <v>2382</v>
      </c>
      <c r="B306" s="15">
        <v>1</v>
      </c>
    </row>
    <row r="307" spans="1:2" x14ac:dyDescent="0.35">
      <c r="A307" s="14" t="s">
        <v>188</v>
      </c>
      <c r="B307" s="15">
        <v>1</v>
      </c>
    </row>
    <row r="308" spans="1:2" x14ac:dyDescent="0.35">
      <c r="A308" s="14" t="s">
        <v>2928</v>
      </c>
      <c r="B308" s="15">
        <v>1</v>
      </c>
    </row>
    <row r="309" spans="1:2" x14ac:dyDescent="0.35">
      <c r="A309" s="14" t="s">
        <v>4567</v>
      </c>
      <c r="B309" s="15">
        <v>1</v>
      </c>
    </row>
    <row r="310" spans="1:2" x14ac:dyDescent="0.35">
      <c r="A310" s="14" t="s">
        <v>994</v>
      </c>
      <c r="B310" s="15">
        <v>1</v>
      </c>
    </row>
    <row r="311" spans="1:2" x14ac:dyDescent="0.35">
      <c r="A311" s="14" t="s">
        <v>4265</v>
      </c>
      <c r="B311" s="15">
        <v>1</v>
      </c>
    </row>
    <row r="312" spans="1:2" x14ac:dyDescent="0.35">
      <c r="A312" s="14" t="s">
        <v>3078</v>
      </c>
      <c r="B312" s="15">
        <v>1</v>
      </c>
    </row>
    <row r="313" spans="1:2" x14ac:dyDescent="0.35">
      <c r="A313" s="14" t="s">
        <v>2748</v>
      </c>
      <c r="B313" s="15">
        <v>1</v>
      </c>
    </row>
    <row r="314" spans="1:2" x14ac:dyDescent="0.35">
      <c r="A314" s="14" t="s">
        <v>3978</v>
      </c>
      <c r="B314" s="15">
        <v>1</v>
      </c>
    </row>
    <row r="315" spans="1:2" x14ac:dyDescent="0.35">
      <c r="A315" s="14" t="s">
        <v>5079</v>
      </c>
      <c r="B315" s="15">
        <v>1</v>
      </c>
    </row>
    <row r="316" spans="1:2" x14ac:dyDescent="0.35">
      <c r="A316" s="14" t="s">
        <v>5304</v>
      </c>
      <c r="B316" s="15">
        <v>1</v>
      </c>
    </row>
    <row r="317" spans="1:2" x14ac:dyDescent="0.35">
      <c r="A317" s="14" t="s">
        <v>1449</v>
      </c>
      <c r="B317" s="15">
        <v>1</v>
      </c>
    </row>
    <row r="318" spans="1:2" x14ac:dyDescent="0.35">
      <c r="A318" s="14" t="s">
        <v>3829</v>
      </c>
      <c r="B318" s="15">
        <v>1</v>
      </c>
    </row>
    <row r="319" spans="1:2" x14ac:dyDescent="0.35">
      <c r="A319" s="14" t="s">
        <v>5297</v>
      </c>
      <c r="B319" s="15">
        <v>1</v>
      </c>
    </row>
    <row r="320" spans="1:2" x14ac:dyDescent="0.35">
      <c r="A320" s="14" t="s">
        <v>5638</v>
      </c>
      <c r="B320" s="15">
        <v>1</v>
      </c>
    </row>
    <row r="321" spans="1:2" x14ac:dyDescent="0.35">
      <c r="A321" s="14" t="s">
        <v>5493</v>
      </c>
      <c r="B321" s="15">
        <v>1</v>
      </c>
    </row>
    <row r="322" spans="1:2" x14ac:dyDescent="0.35">
      <c r="A322" s="14" t="s">
        <v>1069</v>
      </c>
      <c r="B322" s="15">
        <v>1</v>
      </c>
    </row>
    <row r="323" spans="1:2" x14ac:dyDescent="0.35">
      <c r="A323" s="14" t="s">
        <v>3803</v>
      </c>
      <c r="B323" s="15">
        <v>1</v>
      </c>
    </row>
    <row r="324" spans="1:2" x14ac:dyDescent="0.35">
      <c r="A324" s="14" t="s">
        <v>3476</v>
      </c>
      <c r="B324" s="15">
        <v>1</v>
      </c>
    </row>
    <row r="325" spans="1:2" x14ac:dyDescent="0.35">
      <c r="A325" s="14" t="s">
        <v>3695</v>
      </c>
      <c r="B325" s="15">
        <v>1</v>
      </c>
    </row>
    <row r="326" spans="1:2" x14ac:dyDescent="0.35">
      <c r="A326" s="14" t="s">
        <v>4208</v>
      </c>
      <c r="B326" s="15">
        <v>1</v>
      </c>
    </row>
    <row r="327" spans="1:2" x14ac:dyDescent="0.35">
      <c r="A327" s="14" t="s">
        <v>2375</v>
      </c>
      <c r="B327" s="15">
        <v>1</v>
      </c>
    </row>
    <row r="328" spans="1:2" x14ac:dyDescent="0.35">
      <c r="A328" s="14" t="s">
        <v>3605</v>
      </c>
      <c r="B328" s="15">
        <v>1</v>
      </c>
    </row>
    <row r="329" spans="1:2" x14ac:dyDescent="0.35">
      <c r="A329" s="14" t="s">
        <v>4343</v>
      </c>
      <c r="B329" s="15">
        <v>1</v>
      </c>
    </row>
    <row r="330" spans="1:2" x14ac:dyDescent="0.35">
      <c r="A330" s="14" t="s">
        <v>1965</v>
      </c>
      <c r="B330" s="15">
        <v>1</v>
      </c>
    </row>
    <row r="331" spans="1:2" x14ac:dyDescent="0.35">
      <c r="A331" s="14" t="s">
        <v>2208</v>
      </c>
      <c r="B331" s="15">
        <v>1</v>
      </c>
    </row>
    <row r="332" spans="1:2" x14ac:dyDescent="0.35">
      <c r="A332" s="14" t="s">
        <v>3201</v>
      </c>
      <c r="B332" s="15">
        <v>1</v>
      </c>
    </row>
    <row r="333" spans="1:2" x14ac:dyDescent="0.35">
      <c r="A333" s="14" t="s">
        <v>3205</v>
      </c>
      <c r="B333" s="15">
        <v>1</v>
      </c>
    </row>
    <row r="334" spans="1:2" x14ac:dyDescent="0.35">
      <c r="A334" s="14" t="s">
        <v>1773</v>
      </c>
      <c r="B334" s="15">
        <v>1</v>
      </c>
    </row>
    <row r="335" spans="1:2" x14ac:dyDescent="0.35">
      <c r="A335" s="14" t="s">
        <v>5624</v>
      </c>
      <c r="B335" s="15">
        <v>1</v>
      </c>
    </row>
    <row r="336" spans="1:2" x14ac:dyDescent="0.35">
      <c r="A336" s="14" t="s">
        <v>1354</v>
      </c>
      <c r="B336" s="15">
        <v>1</v>
      </c>
    </row>
    <row r="337" spans="1:2" x14ac:dyDescent="0.35">
      <c r="A337" s="14" t="s">
        <v>4862</v>
      </c>
      <c r="B337" s="15">
        <v>1</v>
      </c>
    </row>
    <row r="338" spans="1:2" x14ac:dyDescent="0.35">
      <c r="A338" s="14" t="s">
        <v>380</v>
      </c>
      <c r="B338" s="15">
        <v>1</v>
      </c>
    </row>
    <row r="339" spans="1:2" x14ac:dyDescent="0.35">
      <c r="A339" s="14" t="s">
        <v>5419</v>
      </c>
      <c r="B339" s="15">
        <v>1</v>
      </c>
    </row>
    <row r="340" spans="1:2" x14ac:dyDescent="0.35">
      <c r="A340" s="14" t="s">
        <v>471</v>
      </c>
      <c r="B340" s="15">
        <v>1</v>
      </c>
    </row>
    <row r="341" spans="1:2" x14ac:dyDescent="0.35">
      <c r="A341" s="14" t="s">
        <v>63</v>
      </c>
      <c r="B341" s="15">
        <v>1</v>
      </c>
    </row>
    <row r="342" spans="1:2" x14ac:dyDescent="0.35">
      <c r="A342" s="14" t="s">
        <v>3464</v>
      </c>
      <c r="B342" s="15">
        <v>1</v>
      </c>
    </row>
    <row r="343" spans="1:2" x14ac:dyDescent="0.35">
      <c r="A343" s="14" t="s">
        <v>3021</v>
      </c>
      <c r="B343" s="15">
        <v>1</v>
      </c>
    </row>
    <row r="344" spans="1:2" x14ac:dyDescent="0.35">
      <c r="A344" s="14" t="s">
        <v>388</v>
      </c>
      <c r="B344" s="15">
        <v>1</v>
      </c>
    </row>
    <row r="345" spans="1:2" x14ac:dyDescent="0.35">
      <c r="A345" s="14" t="s">
        <v>1657</v>
      </c>
      <c r="B345" s="15">
        <v>1</v>
      </c>
    </row>
    <row r="346" spans="1:2" x14ac:dyDescent="0.35">
      <c r="A346" s="14" t="s">
        <v>5047</v>
      </c>
      <c r="B346" s="15">
        <v>1</v>
      </c>
    </row>
    <row r="347" spans="1:2" x14ac:dyDescent="0.35">
      <c r="A347" s="14" t="s">
        <v>2394</v>
      </c>
      <c r="B347" s="15">
        <v>1</v>
      </c>
    </row>
    <row r="348" spans="1:2" x14ac:dyDescent="0.35">
      <c r="A348" s="14" t="s">
        <v>4068</v>
      </c>
      <c r="B348" s="15">
        <v>1</v>
      </c>
    </row>
    <row r="349" spans="1:2" x14ac:dyDescent="0.35">
      <c r="A349" s="14" t="s">
        <v>1630</v>
      </c>
      <c r="B349" s="15">
        <v>1</v>
      </c>
    </row>
    <row r="350" spans="1:2" x14ac:dyDescent="0.35">
      <c r="A350" s="14" t="s">
        <v>4559</v>
      </c>
      <c r="B350" s="15">
        <v>1</v>
      </c>
    </row>
    <row r="351" spans="1:2" x14ac:dyDescent="0.35">
      <c r="A351" s="14" t="s">
        <v>1830</v>
      </c>
      <c r="B351" s="15">
        <v>1</v>
      </c>
    </row>
    <row r="352" spans="1:2" x14ac:dyDescent="0.35">
      <c r="A352" s="14" t="s">
        <v>4705</v>
      </c>
      <c r="B352" s="15">
        <v>1</v>
      </c>
    </row>
    <row r="353" spans="1:2" x14ac:dyDescent="0.35">
      <c r="A353" s="14" t="s">
        <v>4917</v>
      </c>
      <c r="B353" s="15">
        <v>1</v>
      </c>
    </row>
    <row r="354" spans="1:2" x14ac:dyDescent="0.35">
      <c r="A354" s="14" t="s">
        <v>5627</v>
      </c>
      <c r="B354" s="15">
        <v>1</v>
      </c>
    </row>
    <row r="355" spans="1:2" x14ac:dyDescent="0.35">
      <c r="A355" s="14" t="s">
        <v>1638</v>
      </c>
      <c r="B355" s="15">
        <v>1</v>
      </c>
    </row>
    <row r="356" spans="1:2" x14ac:dyDescent="0.35">
      <c r="A356" s="14" t="s">
        <v>4997</v>
      </c>
      <c r="B356" s="15">
        <v>1</v>
      </c>
    </row>
    <row r="357" spans="1:2" x14ac:dyDescent="0.35">
      <c r="A357" s="14" t="s">
        <v>297</v>
      </c>
      <c r="B357" s="15">
        <v>1</v>
      </c>
    </row>
    <row r="358" spans="1:2" x14ac:dyDescent="0.35">
      <c r="A358" s="14" t="s">
        <v>5168</v>
      </c>
      <c r="B358" s="15">
        <v>1</v>
      </c>
    </row>
    <row r="359" spans="1:2" x14ac:dyDescent="0.35">
      <c r="A359" s="14" t="s">
        <v>1529</v>
      </c>
      <c r="B359" s="15">
        <v>1</v>
      </c>
    </row>
    <row r="360" spans="1:2" x14ac:dyDescent="0.35">
      <c r="A360" s="14" t="s">
        <v>1466</v>
      </c>
      <c r="B360" s="15">
        <v>1</v>
      </c>
    </row>
    <row r="361" spans="1:2" x14ac:dyDescent="0.35">
      <c r="A361" s="14" t="s">
        <v>4064</v>
      </c>
      <c r="B361" s="15">
        <v>1</v>
      </c>
    </row>
    <row r="362" spans="1:2" x14ac:dyDescent="0.35">
      <c r="A362" s="14" t="s">
        <v>4807</v>
      </c>
      <c r="B362" s="15">
        <v>1</v>
      </c>
    </row>
    <row r="363" spans="1:2" x14ac:dyDescent="0.35">
      <c r="A363" s="14" t="s">
        <v>4050</v>
      </c>
      <c r="B363" s="15">
        <v>1</v>
      </c>
    </row>
    <row r="364" spans="1:2" x14ac:dyDescent="0.35">
      <c r="A364" s="14" t="s">
        <v>1688</v>
      </c>
      <c r="B364" s="15">
        <v>1</v>
      </c>
    </row>
    <row r="365" spans="1:2" x14ac:dyDescent="0.35">
      <c r="A365" s="14" t="s">
        <v>3738</v>
      </c>
      <c r="B365" s="15">
        <v>1</v>
      </c>
    </row>
    <row r="366" spans="1:2" x14ac:dyDescent="0.35">
      <c r="A366" s="14" t="s">
        <v>4669</v>
      </c>
      <c r="B366" s="15">
        <v>1</v>
      </c>
    </row>
    <row r="367" spans="1:2" x14ac:dyDescent="0.35">
      <c r="A367" s="14" t="s">
        <v>123</v>
      </c>
      <c r="B367" s="15">
        <v>1</v>
      </c>
    </row>
    <row r="368" spans="1:2" x14ac:dyDescent="0.35">
      <c r="A368" s="14" t="s">
        <v>1703</v>
      </c>
      <c r="B368" s="15">
        <v>1</v>
      </c>
    </row>
    <row r="369" spans="1:2" x14ac:dyDescent="0.35">
      <c r="A369" s="14" t="s">
        <v>966</v>
      </c>
      <c r="B369" s="15">
        <v>1</v>
      </c>
    </row>
    <row r="370" spans="1:2" x14ac:dyDescent="0.35">
      <c r="A370" s="14" t="s">
        <v>4575</v>
      </c>
      <c r="B370" s="15">
        <v>1</v>
      </c>
    </row>
    <row r="371" spans="1:2" x14ac:dyDescent="0.35">
      <c r="A371" s="14" t="s">
        <v>3699</v>
      </c>
      <c r="B371" s="15">
        <v>1</v>
      </c>
    </row>
    <row r="372" spans="1:2" x14ac:dyDescent="0.35">
      <c r="A372" s="14" t="s">
        <v>2924</v>
      </c>
      <c r="B372" s="15">
        <v>1</v>
      </c>
    </row>
    <row r="373" spans="1:2" x14ac:dyDescent="0.35">
      <c r="A373" s="14" t="s">
        <v>141</v>
      </c>
      <c r="B373" s="15">
        <v>1</v>
      </c>
    </row>
    <row r="374" spans="1:2" x14ac:dyDescent="0.35">
      <c r="A374" s="14" t="s">
        <v>111</v>
      </c>
      <c r="B374" s="15">
        <v>1</v>
      </c>
    </row>
    <row r="375" spans="1:2" x14ac:dyDescent="0.35">
      <c r="A375" s="14" t="s">
        <v>1330</v>
      </c>
      <c r="B375" s="15">
        <v>1</v>
      </c>
    </row>
    <row r="376" spans="1:2" x14ac:dyDescent="0.35">
      <c r="A376" s="14" t="s">
        <v>793</v>
      </c>
      <c r="B376" s="15">
        <v>1</v>
      </c>
    </row>
    <row r="377" spans="1:2" x14ac:dyDescent="0.35">
      <c r="A377" s="14" t="s">
        <v>1634</v>
      </c>
      <c r="B377" s="15">
        <v>1</v>
      </c>
    </row>
    <row r="378" spans="1:2" x14ac:dyDescent="0.35">
      <c r="A378" s="14" t="s">
        <v>384</v>
      </c>
      <c r="B378" s="15">
        <v>1</v>
      </c>
    </row>
    <row r="379" spans="1:2" x14ac:dyDescent="0.35">
      <c r="A379" s="14" t="s">
        <v>1268</v>
      </c>
      <c r="B379" s="15">
        <v>1</v>
      </c>
    </row>
    <row r="380" spans="1:2" x14ac:dyDescent="0.35">
      <c r="A380" s="14" t="s">
        <v>79</v>
      </c>
      <c r="B380" s="15">
        <v>1</v>
      </c>
    </row>
    <row r="381" spans="1:2" x14ac:dyDescent="0.35">
      <c r="A381" s="14" t="s">
        <v>2772</v>
      </c>
      <c r="B381" s="15">
        <v>1</v>
      </c>
    </row>
    <row r="382" spans="1:2" x14ac:dyDescent="0.35">
      <c r="A382" s="14" t="s">
        <v>2804</v>
      </c>
      <c r="B382" s="15">
        <v>1</v>
      </c>
    </row>
    <row r="383" spans="1:2" x14ac:dyDescent="0.35">
      <c r="A383" s="14" t="s">
        <v>3818</v>
      </c>
      <c r="B383" s="15">
        <v>1</v>
      </c>
    </row>
    <row r="384" spans="1:2" x14ac:dyDescent="0.35">
      <c r="A384" s="14" t="s">
        <v>1434</v>
      </c>
      <c r="B384" s="15">
        <v>1</v>
      </c>
    </row>
    <row r="385" spans="1:2" x14ac:dyDescent="0.35">
      <c r="A385" s="14" t="s">
        <v>26</v>
      </c>
      <c r="B385" s="15">
        <v>1</v>
      </c>
    </row>
    <row r="386" spans="1:2" x14ac:dyDescent="0.35">
      <c r="A386" s="14" t="s">
        <v>866</v>
      </c>
      <c r="B386" s="15">
        <v>1</v>
      </c>
    </row>
    <row r="387" spans="1:2" x14ac:dyDescent="0.35">
      <c r="A387" s="14" t="s">
        <v>1889</v>
      </c>
      <c r="B387" s="15">
        <v>1</v>
      </c>
    </row>
    <row r="388" spans="1:2" x14ac:dyDescent="0.35">
      <c r="A388" s="14" t="s">
        <v>950</v>
      </c>
      <c r="B388" s="15">
        <v>1</v>
      </c>
    </row>
    <row r="389" spans="1:2" x14ac:dyDescent="0.35">
      <c r="A389" s="14" t="s">
        <v>3299</v>
      </c>
      <c r="B389" s="15">
        <v>1</v>
      </c>
    </row>
    <row r="390" spans="1:2" x14ac:dyDescent="0.35">
      <c r="A390" s="14" t="s">
        <v>4776</v>
      </c>
      <c r="B390" s="15">
        <v>1</v>
      </c>
    </row>
    <row r="391" spans="1:2" x14ac:dyDescent="0.35">
      <c r="A391" s="14" t="s">
        <v>3753</v>
      </c>
      <c r="B391" s="15">
        <v>1</v>
      </c>
    </row>
    <row r="392" spans="1:2" x14ac:dyDescent="0.35">
      <c r="A392" s="14" t="s">
        <v>3993</v>
      </c>
      <c r="B392" s="15">
        <v>1</v>
      </c>
    </row>
    <row r="393" spans="1:2" x14ac:dyDescent="0.35">
      <c r="A393" s="14" t="s">
        <v>2117</v>
      </c>
      <c r="B393" s="15">
        <v>1</v>
      </c>
    </row>
    <row r="394" spans="1:2" x14ac:dyDescent="0.35">
      <c r="A394" s="14" t="s">
        <v>1909</v>
      </c>
      <c r="B394" s="15">
        <v>1</v>
      </c>
    </row>
    <row r="395" spans="1:2" x14ac:dyDescent="0.35">
      <c r="A395" s="14" t="s">
        <v>2808</v>
      </c>
      <c r="B395" s="15">
        <v>1</v>
      </c>
    </row>
    <row r="396" spans="1:2" x14ac:dyDescent="0.35">
      <c r="A396" s="14" t="s">
        <v>5597</v>
      </c>
      <c r="B396" s="15">
        <v>1</v>
      </c>
    </row>
    <row r="397" spans="1:2" x14ac:dyDescent="0.35">
      <c r="A397" s="14" t="s">
        <v>277</v>
      </c>
      <c r="B397" s="15">
        <v>1</v>
      </c>
    </row>
    <row r="398" spans="1:2" x14ac:dyDescent="0.35">
      <c r="A398" s="14" t="s">
        <v>1743</v>
      </c>
      <c r="B398" s="15">
        <v>1</v>
      </c>
    </row>
    <row r="399" spans="1:2" x14ac:dyDescent="0.35">
      <c r="A399" s="14" t="s">
        <v>4409</v>
      </c>
      <c r="B399" s="15">
        <v>1</v>
      </c>
    </row>
    <row r="400" spans="1:2" x14ac:dyDescent="0.35">
      <c r="A400" s="14" t="s">
        <v>239</v>
      </c>
      <c r="B400" s="15">
        <v>1</v>
      </c>
    </row>
    <row r="401" spans="1:2" x14ac:dyDescent="0.35">
      <c r="A401" s="14" t="s">
        <v>3295</v>
      </c>
      <c r="B401" s="15">
        <v>1</v>
      </c>
    </row>
    <row r="402" spans="1:2" x14ac:dyDescent="0.35">
      <c r="A402" s="14" t="s">
        <v>2993</v>
      </c>
      <c r="B402" s="15">
        <v>1</v>
      </c>
    </row>
    <row r="403" spans="1:2" x14ac:dyDescent="0.35">
      <c r="A403" s="14" t="s">
        <v>1987</v>
      </c>
      <c r="B403" s="15">
        <v>1</v>
      </c>
    </row>
    <row r="404" spans="1:2" x14ac:dyDescent="0.35">
      <c r="A404" s="14" t="s">
        <v>1378</v>
      </c>
      <c r="B404" s="15">
        <v>1</v>
      </c>
    </row>
    <row r="405" spans="1:2" x14ac:dyDescent="0.35">
      <c r="A405" s="14" t="s">
        <v>3724</v>
      </c>
      <c r="B405" s="15">
        <v>1</v>
      </c>
    </row>
    <row r="406" spans="1:2" x14ac:dyDescent="0.35">
      <c r="A406" s="14" t="s">
        <v>1315</v>
      </c>
      <c r="B406" s="15">
        <v>1</v>
      </c>
    </row>
    <row r="407" spans="1:2" x14ac:dyDescent="0.35">
      <c r="A407" s="14" t="s">
        <v>4842</v>
      </c>
      <c r="B407" s="15">
        <v>1</v>
      </c>
    </row>
    <row r="408" spans="1:2" x14ac:dyDescent="0.35">
      <c r="A408" s="14" t="s">
        <v>1610</v>
      </c>
      <c r="B408" s="15">
        <v>1</v>
      </c>
    </row>
    <row r="409" spans="1:2" x14ac:dyDescent="0.35">
      <c r="A409" s="14" t="s">
        <v>1661</v>
      </c>
      <c r="B409" s="15">
        <v>1</v>
      </c>
    </row>
    <row r="410" spans="1:2" x14ac:dyDescent="0.35">
      <c r="A410" s="14" t="s">
        <v>42</v>
      </c>
      <c r="B410" s="15">
        <v>1</v>
      </c>
    </row>
    <row r="411" spans="1:2" x14ac:dyDescent="0.35">
      <c r="A411" s="14" t="s">
        <v>4886</v>
      </c>
      <c r="B411" s="15">
        <v>1</v>
      </c>
    </row>
    <row r="412" spans="1:2" x14ac:dyDescent="0.35">
      <c r="A412" s="14" t="s">
        <v>2986</v>
      </c>
      <c r="B412" s="15">
        <v>1</v>
      </c>
    </row>
    <row r="413" spans="1:2" x14ac:dyDescent="0.35">
      <c r="A413" s="14" t="s">
        <v>223</v>
      </c>
      <c r="B413" s="15">
        <v>1</v>
      </c>
    </row>
    <row r="414" spans="1:2" x14ac:dyDescent="0.35">
      <c r="A414" s="14" t="s">
        <v>3659</v>
      </c>
      <c r="B414" s="15">
        <v>1</v>
      </c>
    </row>
    <row r="415" spans="1:2" x14ac:dyDescent="0.35">
      <c r="A415" s="14" t="s">
        <v>1893</v>
      </c>
      <c r="B415" s="15">
        <v>1</v>
      </c>
    </row>
    <row r="416" spans="1:2" x14ac:dyDescent="0.35">
      <c r="A416" s="14" t="s">
        <v>4645</v>
      </c>
      <c r="B416" s="15">
        <v>1</v>
      </c>
    </row>
    <row r="417" spans="1:2" x14ac:dyDescent="0.35">
      <c r="A417" s="14" t="s">
        <v>5294</v>
      </c>
      <c r="B417" s="15">
        <v>1</v>
      </c>
    </row>
    <row r="418" spans="1:2" x14ac:dyDescent="0.35">
      <c r="A418" s="14" t="s">
        <v>1513</v>
      </c>
      <c r="B418" s="15">
        <v>1</v>
      </c>
    </row>
    <row r="419" spans="1:2" x14ac:dyDescent="0.35">
      <c r="A419" s="14" t="s">
        <v>1362</v>
      </c>
      <c r="B419" s="15">
        <v>1</v>
      </c>
    </row>
    <row r="420" spans="1:2" x14ac:dyDescent="0.35">
      <c r="A420" s="14" t="s">
        <v>3685</v>
      </c>
      <c r="B420" s="15">
        <v>1</v>
      </c>
    </row>
    <row r="421" spans="1:2" x14ac:dyDescent="0.35">
      <c r="A421" s="14" t="s">
        <v>1547</v>
      </c>
      <c r="B421" s="15">
        <v>1</v>
      </c>
    </row>
    <row r="422" spans="1:2" x14ac:dyDescent="0.35">
      <c r="A422" s="14" t="s">
        <v>622</v>
      </c>
      <c r="B422" s="15">
        <v>1</v>
      </c>
    </row>
    <row r="423" spans="1:2" x14ac:dyDescent="0.35">
      <c r="A423" s="14" t="s">
        <v>4304</v>
      </c>
      <c r="B423" s="15">
        <v>1</v>
      </c>
    </row>
    <row r="424" spans="1:2" x14ac:dyDescent="0.35">
      <c r="A424" s="14" t="s">
        <v>4200</v>
      </c>
      <c r="B424" s="15">
        <v>1</v>
      </c>
    </row>
    <row r="425" spans="1:2" x14ac:dyDescent="0.35">
      <c r="A425" s="14" t="s">
        <v>1917</v>
      </c>
      <c r="B425" s="15">
        <v>1</v>
      </c>
    </row>
    <row r="426" spans="1:2" x14ac:dyDescent="0.35">
      <c r="A426" s="14" t="s">
        <v>149</v>
      </c>
      <c r="B426" s="15">
        <v>1</v>
      </c>
    </row>
    <row r="427" spans="1:2" x14ac:dyDescent="0.35">
      <c r="A427" s="14" t="s">
        <v>1586</v>
      </c>
      <c r="B427" s="15">
        <v>1</v>
      </c>
    </row>
    <row r="428" spans="1:2" x14ac:dyDescent="0.35">
      <c r="A428" s="14" t="s">
        <v>5570</v>
      </c>
      <c r="B428" s="15">
        <v>1</v>
      </c>
    </row>
    <row r="429" spans="1:2" x14ac:dyDescent="0.35">
      <c r="A429" s="14" t="s">
        <v>4858</v>
      </c>
      <c r="B429" s="15">
        <v>1</v>
      </c>
    </row>
    <row r="430" spans="1:2" x14ac:dyDescent="0.35">
      <c r="A430" s="14" t="s">
        <v>4471</v>
      </c>
      <c r="B430" s="15">
        <v>1</v>
      </c>
    </row>
    <row r="431" spans="1:2" x14ac:dyDescent="0.35">
      <c r="A431" s="14" t="s">
        <v>1370</v>
      </c>
      <c r="B431" s="15">
        <v>1</v>
      </c>
    </row>
    <row r="432" spans="1:2" x14ac:dyDescent="0.35">
      <c r="A432" s="14" t="s">
        <v>2137</v>
      </c>
      <c r="B432" s="15">
        <v>1</v>
      </c>
    </row>
    <row r="433" spans="1:2" x14ac:dyDescent="0.35">
      <c r="A433" s="14" t="s">
        <v>1793</v>
      </c>
      <c r="B433" s="15">
        <v>1</v>
      </c>
    </row>
    <row r="434" spans="1:2" x14ac:dyDescent="0.35">
      <c r="A434" s="14" t="s">
        <v>4154</v>
      </c>
      <c r="B434" s="15">
        <v>1</v>
      </c>
    </row>
    <row r="435" spans="1:2" x14ac:dyDescent="0.35">
      <c r="A435" s="14" t="s">
        <v>2472</v>
      </c>
      <c r="B435" s="15">
        <v>1</v>
      </c>
    </row>
    <row r="436" spans="1:2" x14ac:dyDescent="0.35">
      <c r="A436" s="14" t="s">
        <v>5191</v>
      </c>
      <c r="B436" s="15">
        <v>1</v>
      </c>
    </row>
    <row r="437" spans="1:2" x14ac:dyDescent="0.35">
      <c r="A437" s="14" t="s">
        <v>289</v>
      </c>
      <c r="B437" s="15">
        <v>1</v>
      </c>
    </row>
    <row r="438" spans="1:2" x14ac:dyDescent="0.35">
      <c r="A438" s="14" t="s">
        <v>4196</v>
      </c>
      <c r="B438" s="15">
        <v>1</v>
      </c>
    </row>
    <row r="439" spans="1:2" x14ac:dyDescent="0.35">
      <c r="A439" s="14" t="s">
        <v>2293</v>
      </c>
      <c r="B439" s="15">
        <v>1</v>
      </c>
    </row>
    <row r="440" spans="1:2" x14ac:dyDescent="0.35">
      <c r="A440" s="14" t="s">
        <v>4158</v>
      </c>
      <c r="B440" s="15">
        <v>1</v>
      </c>
    </row>
    <row r="441" spans="1:2" x14ac:dyDescent="0.35">
      <c r="A441" s="14" t="s">
        <v>2850</v>
      </c>
      <c r="B441" s="15">
        <v>1</v>
      </c>
    </row>
    <row r="442" spans="1:2" x14ac:dyDescent="0.35">
      <c r="A442" s="14" t="s">
        <v>3335</v>
      </c>
      <c r="B442" s="15">
        <v>1</v>
      </c>
    </row>
    <row r="443" spans="1:2" x14ac:dyDescent="0.35">
      <c r="A443" s="14" t="s">
        <v>1157</v>
      </c>
      <c r="B443" s="15">
        <v>1</v>
      </c>
    </row>
    <row r="444" spans="1:2" x14ac:dyDescent="0.35">
      <c r="A444" s="14" t="s">
        <v>2784</v>
      </c>
      <c r="B444" s="15">
        <v>1</v>
      </c>
    </row>
    <row r="445" spans="1:2" x14ac:dyDescent="0.35">
      <c r="A445" s="14" t="s">
        <v>3323</v>
      </c>
      <c r="B445" s="15">
        <v>1</v>
      </c>
    </row>
    <row r="446" spans="1:2" x14ac:dyDescent="0.35">
      <c r="A446" s="14" t="s">
        <v>4495</v>
      </c>
      <c r="B446" s="15">
        <v>1</v>
      </c>
    </row>
    <row r="447" spans="1:2" x14ac:dyDescent="0.35">
      <c r="A447" s="14" t="s">
        <v>4397</v>
      </c>
      <c r="B447" s="15">
        <v>1</v>
      </c>
    </row>
    <row r="448" spans="1:2" x14ac:dyDescent="0.35">
      <c r="A448" s="14" t="s">
        <v>1114</v>
      </c>
      <c r="B448" s="15">
        <v>1</v>
      </c>
    </row>
    <row r="449" spans="1:2" x14ac:dyDescent="0.35">
      <c r="A449" s="14" t="s">
        <v>3439</v>
      </c>
      <c r="B449" s="15">
        <v>1</v>
      </c>
    </row>
    <row r="450" spans="1:2" x14ac:dyDescent="0.35">
      <c r="A450" s="14" t="s">
        <v>3586</v>
      </c>
      <c r="B450" s="15">
        <v>1</v>
      </c>
    </row>
    <row r="451" spans="1:2" x14ac:dyDescent="0.35">
      <c r="A451" s="14" t="s">
        <v>2670</v>
      </c>
      <c r="B451" s="15">
        <v>1</v>
      </c>
    </row>
    <row r="452" spans="1:2" x14ac:dyDescent="0.35">
      <c r="A452" s="14" t="s">
        <v>2726</v>
      </c>
      <c r="B452" s="15">
        <v>1</v>
      </c>
    </row>
    <row r="453" spans="1:2" x14ac:dyDescent="0.35">
      <c r="A453" s="14" t="s">
        <v>4515</v>
      </c>
      <c r="B453" s="15">
        <v>1</v>
      </c>
    </row>
    <row r="454" spans="1:2" x14ac:dyDescent="0.35">
      <c r="A454" s="14" t="s">
        <v>1739</v>
      </c>
      <c r="B454" s="15">
        <v>1</v>
      </c>
    </row>
    <row r="455" spans="1:2" x14ac:dyDescent="0.35">
      <c r="A455" s="14" t="s">
        <v>3965</v>
      </c>
      <c r="B455" s="15">
        <v>1</v>
      </c>
    </row>
    <row r="456" spans="1:2" x14ac:dyDescent="0.35">
      <c r="A456" s="14" t="s">
        <v>1980</v>
      </c>
      <c r="B456" s="15">
        <v>1</v>
      </c>
    </row>
    <row r="457" spans="1:2" x14ac:dyDescent="0.35">
      <c r="A457" s="14" t="s">
        <v>325</v>
      </c>
      <c r="B457" s="15">
        <v>1</v>
      </c>
    </row>
    <row r="458" spans="1:2" x14ac:dyDescent="0.35">
      <c r="A458" s="14" t="s">
        <v>5083</v>
      </c>
      <c r="B458" s="15">
        <v>1</v>
      </c>
    </row>
    <row r="459" spans="1:2" x14ac:dyDescent="0.35">
      <c r="A459" s="14" t="s">
        <v>99</v>
      </c>
      <c r="B459" s="15">
        <v>1</v>
      </c>
    </row>
    <row r="460" spans="1:2" x14ac:dyDescent="0.35">
      <c r="A460" s="14" t="s">
        <v>4204</v>
      </c>
      <c r="B460" s="15">
        <v>1</v>
      </c>
    </row>
    <row r="461" spans="1:2" x14ac:dyDescent="0.35">
      <c r="A461" s="14" t="s">
        <v>329</v>
      </c>
      <c r="B461" s="15">
        <v>1</v>
      </c>
    </row>
    <row r="462" spans="1:2" x14ac:dyDescent="0.35">
      <c r="A462" s="14" t="s">
        <v>2760</v>
      </c>
      <c r="B462" s="15">
        <v>1</v>
      </c>
    </row>
    <row r="463" spans="1:2" x14ac:dyDescent="0.35">
      <c r="A463" s="14" t="s">
        <v>2737</v>
      </c>
      <c r="B463" s="15">
        <v>1</v>
      </c>
    </row>
    <row r="464" spans="1:2" x14ac:dyDescent="0.35">
      <c r="A464" s="14" t="s">
        <v>4377</v>
      </c>
      <c r="B464" s="15">
        <v>1</v>
      </c>
    </row>
    <row r="465" spans="1:2" x14ac:dyDescent="0.35">
      <c r="A465" s="14" t="s">
        <v>2442</v>
      </c>
      <c r="B465" s="15">
        <v>1</v>
      </c>
    </row>
    <row r="466" spans="1:2" x14ac:dyDescent="0.35">
      <c r="A466" s="14" t="s">
        <v>2944</v>
      </c>
      <c r="B466" s="15">
        <v>1</v>
      </c>
    </row>
    <row r="467" spans="1:2" x14ac:dyDescent="0.35">
      <c r="A467" s="14" t="s">
        <v>3945</v>
      </c>
      <c r="B467" s="15">
        <v>1</v>
      </c>
    </row>
    <row r="468" spans="1:2" x14ac:dyDescent="0.35">
      <c r="A468" s="14" t="s">
        <v>4649</v>
      </c>
      <c r="B468" s="15">
        <v>1</v>
      </c>
    </row>
    <row r="469" spans="1:2" x14ac:dyDescent="0.35">
      <c r="A469" s="14" t="s">
        <v>1074</v>
      </c>
      <c r="B469" s="15">
        <v>1</v>
      </c>
    </row>
    <row r="470" spans="1:2" x14ac:dyDescent="0.35">
      <c r="A470" s="14" t="s">
        <v>2352</v>
      </c>
      <c r="B470" s="15">
        <v>1</v>
      </c>
    </row>
    <row r="471" spans="1:2" x14ac:dyDescent="0.35">
      <c r="A471" s="14" t="s">
        <v>4921</v>
      </c>
      <c r="B471" s="15">
        <v>1</v>
      </c>
    </row>
    <row r="472" spans="1:2" x14ac:dyDescent="0.35">
      <c r="A472" s="14" t="s">
        <v>4022</v>
      </c>
      <c r="B472" s="15">
        <v>1</v>
      </c>
    </row>
    <row r="473" spans="1:2" x14ac:dyDescent="0.35">
      <c r="A473" s="14" t="s">
        <v>2153</v>
      </c>
      <c r="B473" s="15">
        <v>1</v>
      </c>
    </row>
    <row r="474" spans="1:2" x14ac:dyDescent="0.35">
      <c r="A474" s="14" t="s">
        <v>4827</v>
      </c>
      <c r="B474" s="15">
        <v>1</v>
      </c>
    </row>
    <row r="475" spans="1:2" x14ac:dyDescent="0.35">
      <c r="A475" s="14" t="s">
        <v>3090</v>
      </c>
      <c r="B475" s="15">
        <v>1</v>
      </c>
    </row>
    <row r="476" spans="1:2" x14ac:dyDescent="0.35">
      <c r="A476" s="14" t="s">
        <v>3958</v>
      </c>
      <c r="B476" s="15">
        <v>1</v>
      </c>
    </row>
    <row r="477" spans="1:2" x14ac:dyDescent="0.35">
      <c r="A477" s="14" t="s">
        <v>5405</v>
      </c>
      <c r="B477" s="15">
        <v>1</v>
      </c>
    </row>
    <row r="478" spans="1:2" x14ac:dyDescent="0.35">
      <c r="A478" s="14" t="s">
        <v>1942</v>
      </c>
      <c r="B478" s="15">
        <v>1</v>
      </c>
    </row>
    <row r="479" spans="1:2" x14ac:dyDescent="0.35">
      <c r="A479" s="14" t="s">
        <v>1934</v>
      </c>
      <c r="B479" s="15">
        <v>1</v>
      </c>
    </row>
    <row r="480" spans="1:2" x14ac:dyDescent="0.35">
      <c r="A480" s="14" t="s">
        <v>4866</v>
      </c>
      <c r="B480" s="15">
        <v>1</v>
      </c>
    </row>
    <row r="481" spans="1:2" x14ac:dyDescent="0.35">
      <c r="A481" s="14" t="s">
        <v>1543</v>
      </c>
      <c r="B481" s="15">
        <v>1</v>
      </c>
    </row>
    <row r="482" spans="1:2" x14ac:dyDescent="0.35">
      <c r="A482" s="14" t="s">
        <v>2858</v>
      </c>
      <c r="B482" s="15">
        <v>1</v>
      </c>
    </row>
    <row r="483" spans="1:2" x14ac:dyDescent="0.35">
      <c r="A483" s="14" t="s">
        <v>1453</v>
      </c>
      <c r="B483" s="15">
        <v>1</v>
      </c>
    </row>
    <row r="484" spans="1:2" x14ac:dyDescent="0.35">
      <c r="A484" s="14" t="s">
        <v>165</v>
      </c>
      <c r="B484" s="15">
        <v>1</v>
      </c>
    </row>
    <row r="485" spans="1:2" x14ac:dyDescent="0.35">
      <c r="A485" s="14" t="s">
        <v>5447</v>
      </c>
      <c r="B485" s="15">
        <v>1</v>
      </c>
    </row>
    <row r="486" spans="1:2" x14ac:dyDescent="0.35">
      <c r="A486" s="14" t="s">
        <v>3269</v>
      </c>
      <c r="B486" s="15">
        <v>1</v>
      </c>
    </row>
    <row r="487" spans="1:2" x14ac:dyDescent="0.35">
      <c r="A487" s="14" t="s">
        <v>2917</v>
      </c>
      <c r="B487" s="15">
        <v>1</v>
      </c>
    </row>
    <row r="488" spans="1:2" x14ac:dyDescent="0.35">
      <c r="A488" s="14" t="s">
        <v>1517</v>
      </c>
      <c r="B488" s="15">
        <v>1</v>
      </c>
    </row>
    <row r="489" spans="1:2" x14ac:dyDescent="0.35">
      <c r="A489" s="14" t="s">
        <v>5431</v>
      </c>
      <c r="B489" s="15">
        <v>1</v>
      </c>
    </row>
    <row r="490" spans="1:2" x14ac:dyDescent="0.35">
      <c r="A490" s="14" t="s">
        <v>4084</v>
      </c>
      <c r="B490" s="15">
        <v>1</v>
      </c>
    </row>
    <row r="491" spans="1:2" x14ac:dyDescent="0.35">
      <c r="A491" s="14" t="s">
        <v>3496</v>
      </c>
      <c r="B491" s="15">
        <v>1</v>
      </c>
    </row>
    <row r="492" spans="1:2" x14ac:dyDescent="0.35">
      <c r="A492" s="14" t="s">
        <v>2274</v>
      </c>
      <c r="B492" s="15">
        <v>1</v>
      </c>
    </row>
    <row r="493" spans="1:2" x14ac:dyDescent="0.35">
      <c r="A493" s="14" t="s">
        <v>4989</v>
      </c>
      <c r="B493" s="15">
        <v>1</v>
      </c>
    </row>
    <row r="494" spans="1:2" x14ac:dyDescent="0.35">
      <c r="A494" s="14" t="s">
        <v>4475</v>
      </c>
      <c r="B494" s="15">
        <v>1</v>
      </c>
    </row>
    <row r="495" spans="1:2" x14ac:dyDescent="0.35">
      <c r="A495" s="14" t="s">
        <v>3185</v>
      </c>
      <c r="B495" s="15">
        <v>1</v>
      </c>
    </row>
    <row r="496" spans="1:2" x14ac:dyDescent="0.35">
      <c r="A496" s="14" t="s">
        <v>2741</v>
      </c>
      <c r="B496" s="15">
        <v>1</v>
      </c>
    </row>
    <row r="497" spans="1:2" x14ac:dyDescent="0.35">
      <c r="A497" s="14" t="s">
        <v>1614</v>
      </c>
      <c r="B497" s="15">
        <v>1</v>
      </c>
    </row>
    <row r="498" spans="1:2" x14ac:dyDescent="0.35">
      <c r="A498" s="14" t="s">
        <v>3628</v>
      </c>
      <c r="B498" s="15">
        <v>1</v>
      </c>
    </row>
    <row r="499" spans="1:2" x14ac:dyDescent="0.35">
      <c r="A499" s="14" t="s">
        <v>3795</v>
      </c>
      <c r="B499" s="15">
        <v>1</v>
      </c>
    </row>
    <row r="500" spans="1:2" x14ac:dyDescent="0.35">
      <c r="A500" s="14" t="s">
        <v>2201</v>
      </c>
      <c r="B500" s="15">
        <v>1</v>
      </c>
    </row>
    <row r="501" spans="1:2" x14ac:dyDescent="0.35">
      <c r="A501" s="14" t="s">
        <v>1539</v>
      </c>
      <c r="B501" s="15">
        <v>1</v>
      </c>
    </row>
    <row r="502" spans="1:2" x14ac:dyDescent="0.35">
      <c r="A502" s="14" t="s">
        <v>4796</v>
      </c>
      <c r="B502" s="15">
        <v>1</v>
      </c>
    </row>
    <row r="503" spans="1:2" x14ac:dyDescent="0.35">
      <c r="A503" s="14" t="s">
        <v>630</v>
      </c>
      <c r="B503" s="15">
        <v>1</v>
      </c>
    </row>
    <row r="504" spans="1:2" x14ac:dyDescent="0.35">
      <c r="A504" s="14" t="s">
        <v>5477</v>
      </c>
      <c r="B504" s="15">
        <v>1</v>
      </c>
    </row>
    <row r="505" spans="1:2" x14ac:dyDescent="0.35">
      <c r="A505" s="14" t="s">
        <v>5195</v>
      </c>
      <c r="B505" s="15">
        <v>1</v>
      </c>
    </row>
    <row r="506" spans="1:2" x14ac:dyDescent="0.35">
      <c r="A506" s="14" t="s">
        <v>400</v>
      </c>
      <c r="B506" s="15">
        <v>1</v>
      </c>
    </row>
    <row r="507" spans="1:2" x14ac:dyDescent="0.35">
      <c r="A507" s="14" t="s">
        <v>5355</v>
      </c>
      <c r="B507" s="15">
        <v>1</v>
      </c>
    </row>
    <row r="508" spans="1:2" x14ac:dyDescent="0.35">
      <c r="A508" s="14" t="s">
        <v>3799</v>
      </c>
      <c r="B508" s="15">
        <v>1</v>
      </c>
    </row>
    <row r="509" spans="1:2" x14ac:dyDescent="0.35">
      <c r="A509" s="14" t="s">
        <v>2955</v>
      </c>
      <c r="B509" s="15">
        <v>1</v>
      </c>
    </row>
    <row r="510" spans="1:2" x14ac:dyDescent="0.35">
      <c r="A510" s="14" t="s">
        <v>4315</v>
      </c>
      <c r="B510" s="15">
        <v>1</v>
      </c>
    </row>
    <row r="511" spans="1:2" x14ac:dyDescent="0.35">
      <c r="A511" s="14" t="s">
        <v>137</v>
      </c>
      <c r="B511" s="15">
        <v>1</v>
      </c>
    </row>
    <row r="512" spans="1:2" x14ac:dyDescent="0.35">
      <c r="A512" s="14" t="s">
        <v>4583</v>
      </c>
      <c r="B512" s="15">
        <v>1</v>
      </c>
    </row>
    <row r="513" spans="1:2" x14ac:dyDescent="0.35">
      <c r="A513" s="14" t="s">
        <v>3881</v>
      </c>
      <c r="B513" s="15">
        <v>1</v>
      </c>
    </row>
    <row r="514" spans="1:2" x14ac:dyDescent="0.35">
      <c r="A514" s="14" t="s">
        <v>3709</v>
      </c>
      <c r="B514" s="15">
        <v>1</v>
      </c>
    </row>
    <row r="515" spans="1:2" x14ac:dyDescent="0.35">
      <c r="A515" s="14" t="s">
        <v>1228</v>
      </c>
      <c r="B515" s="15">
        <v>1</v>
      </c>
    </row>
    <row r="516" spans="1:2" x14ac:dyDescent="0.35">
      <c r="A516" s="14" t="s">
        <v>5153</v>
      </c>
      <c r="B516" s="15">
        <v>1</v>
      </c>
    </row>
    <row r="517" spans="1:2" x14ac:dyDescent="0.35">
      <c r="A517" s="14" t="s">
        <v>269</v>
      </c>
      <c r="B517" s="15">
        <v>1</v>
      </c>
    </row>
    <row r="518" spans="1:2" x14ac:dyDescent="0.35">
      <c r="A518" s="14" t="s">
        <v>2371</v>
      </c>
      <c r="B518" s="15">
        <v>1</v>
      </c>
    </row>
    <row r="519" spans="1:2" x14ac:dyDescent="0.35">
      <c r="A519" s="14" t="s">
        <v>3624</v>
      </c>
      <c r="B519" s="15">
        <v>1</v>
      </c>
    </row>
    <row r="520" spans="1:2" x14ac:dyDescent="0.35">
      <c r="A520" s="14" t="s">
        <v>1322</v>
      </c>
      <c r="B520" s="15">
        <v>1</v>
      </c>
    </row>
    <row r="521" spans="1:2" x14ac:dyDescent="0.35">
      <c r="A521" s="14" t="s">
        <v>3068</v>
      </c>
      <c r="B521" s="15">
        <v>1</v>
      </c>
    </row>
    <row r="522" spans="1:2" x14ac:dyDescent="0.35">
      <c r="A522" s="14" t="s">
        <v>4134</v>
      </c>
      <c r="B522" s="15">
        <v>1</v>
      </c>
    </row>
    <row r="523" spans="1:2" x14ac:dyDescent="0.35">
      <c r="A523" s="14" t="s">
        <v>1126</v>
      </c>
      <c r="B523" s="15">
        <v>1</v>
      </c>
    </row>
    <row r="524" spans="1:2" x14ac:dyDescent="0.35">
      <c r="A524" s="14" t="s">
        <v>4780</v>
      </c>
      <c r="B524" s="15">
        <v>1</v>
      </c>
    </row>
    <row r="525" spans="1:2" x14ac:dyDescent="0.35">
      <c r="A525" s="14" t="s">
        <v>2484</v>
      </c>
      <c r="B525" s="15">
        <v>1</v>
      </c>
    </row>
    <row r="526" spans="1:2" x14ac:dyDescent="0.35">
      <c r="A526" s="14" t="s">
        <v>2363</v>
      </c>
      <c r="B526" s="15">
        <v>1</v>
      </c>
    </row>
    <row r="527" spans="1:2" x14ac:dyDescent="0.35">
      <c r="A527" s="14" t="s">
        <v>3134</v>
      </c>
      <c r="B527" s="15">
        <v>1</v>
      </c>
    </row>
    <row r="528" spans="1:2" x14ac:dyDescent="0.35">
      <c r="A528" s="14" t="s">
        <v>1801</v>
      </c>
      <c r="B528" s="15">
        <v>1</v>
      </c>
    </row>
    <row r="529" spans="1:2" x14ac:dyDescent="0.35">
      <c r="A529" s="14" t="s">
        <v>4130</v>
      </c>
      <c r="B529" s="15">
        <v>1</v>
      </c>
    </row>
    <row r="530" spans="1:2" x14ac:dyDescent="0.35">
      <c r="A530" s="14" t="s">
        <v>429</v>
      </c>
      <c r="B530" s="15">
        <v>1</v>
      </c>
    </row>
    <row r="531" spans="1:2" x14ac:dyDescent="0.35">
      <c r="A531" s="14" t="s">
        <v>1850</v>
      </c>
      <c r="B531" s="15">
        <v>1</v>
      </c>
    </row>
    <row r="532" spans="1:2" x14ac:dyDescent="0.35">
      <c r="A532" s="14" t="s">
        <v>5327</v>
      </c>
      <c r="B532" s="15">
        <v>1</v>
      </c>
    </row>
    <row r="533" spans="1:2" x14ac:dyDescent="0.35">
      <c r="A533" s="14" t="s">
        <v>459</v>
      </c>
      <c r="B533" s="15">
        <v>1</v>
      </c>
    </row>
    <row r="534" spans="1:2" x14ac:dyDescent="0.35">
      <c r="A534" s="14" t="s">
        <v>1582</v>
      </c>
      <c r="B534" s="15">
        <v>1</v>
      </c>
    </row>
    <row r="535" spans="1:2" x14ac:dyDescent="0.35">
      <c r="A535" s="14" t="s">
        <v>4011</v>
      </c>
      <c r="B535" s="15">
        <v>1</v>
      </c>
    </row>
    <row r="536" spans="1:2" x14ac:dyDescent="0.35">
      <c r="A536" s="14" t="s">
        <v>3640</v>
      </c>
      <c r="B536" s="15">
        <v>1</v>
      </c>
    </row>
    <row r="537" spans="1:2" x14ac:dyDescent="0.35">
      <c r="A537" s="14" t="s">
        <v>4579</v>
      </c>
      <c r="B537" s="15">
        <v>1</v>
      </c>
    </row>
    <row r="538" spans="1:2" x14ac:dyDescent="0.35">
      <c r="A538" s="14" t="s">
        <v>4784</v>
      </c>
      <c r="B538" s="15">
        <v>1</v>
      </c>
    </row>
    <row r="539" spans="1:2" x14ac:dyDescent="0.35">
      <c r="A539" s="14" t="s">
        <v>3064</v>
      </c>
      <c r="B539" s="15">
        <v>1</v>
      </c>
    </row>
    <row r="540" spans="1:2" x14ac:dyDescent="0.35">
      <c r="A540" s="14" t="s">
        <v>249</v>
      </c>
      <c r="B540" s="15">
        <v>1</v>
      </c>
    </row>
    <row r="541" spans="1:2" x14ac:dyDescent="0.35">
      <c r="A541" s="14" t="s">
        <v>3041</v>
      </c>
      <c r="B541" s="15">
        <v>1</v>
      </c>
    </row>
    <row r="542" spans="1:2" x14ac:dyDescent="0.35">
      <c r="A542" s="14" t="s">
        <v>828</v>
      </c>
      <c r="B542" s="15">
        <v>1</v>
      </c>
    </row>
    <row r="543" spans="1:2" x14ac:dyDescent="0.35">
      <c r="A543" s="14" t="s">
        <v>5308</v>
      </c>
      <c r="B543" s="15">
        <v>1</v>
      </c>
    </row>
    <row r="544" spans="1:2" x14ac:dyDescent="0.35">
      <c r="A544" s="14" t="s">
        <v>3568</v>
      </c>
      <c r="B544" s="15">
        <v>1</v>
      </c>
    </row>
    <row r="545" spans="1:2" x14ac:dyDescent="0.35">
      <c r="A545" s="14" t="s">
        <v>3072</v>
      </c>
      <c r="B545" s="15">
        <v>1</v>
      </c>
    </row>
    <row r="546" spans="1:2" x14ac:dyDescent="0.35">
      <c r="A546" s="14" t="s">
        <v>2247</v>
      </c>
      <c r="B546" s="15">
        <v>1</v>
      </c>
    </row>
    <row r="547" spans="1:2" x14ac:dyDescent="0.35">
      <c r="A547" s="14" t="s">
        <v>3560</v>
      </c>
      <c r="B547" s="15">
        <v>1</v>
      </c>
    </row>
    <row r="548" spans="1:2" x14ac:dyDescent="0.35">
      <c r="A548" s="14" t="s">
        <v>3997</v>
      </c>
      <c r="B548" s="15">
        <v>1</v>
      </c>
    </row>
    <row r="549" spans="1:2" x14ac:dyDescent="0.35">
      <c r="A549" s="14" t="s">
        <v>3000</v>
      </c>
      <c r="B549" s="15">
        <v>1</v>
      </c>
    </row>
    <row r="550" spans="1:2" x14ac:dyDescent="0.35">
      <c r="A550" s="14" t="s">
        <v>3181</v>
      </c>
      <c r="B550" s="15">
        <v>1</v>
      </c>
    </row>
    <row r="551" spans="1:2" x14ac:dyDescent="0.35">
      <c r="A551" s="14" t="s">
        <v>3454</v>
      </c>
      <c r="B551" s="15">
        <v>1</v>
      </c>
    </row>
    <row r="552" spans="1:2" x14ac:dyDescent="0.35">
      <c r="A552" s="14" t="s">
        <v>483</v>
      </c>
      <c r="B552" s="15">
        <v>1</v>
      </c>
    </row>
    <row r="553" spans="1:2" x14ac:dyDescent="0.35">
      <c r="A553" s="14" t="s">
        <v>2959</v>
      </c>
      <c r="B553" s="15">
        <v>1</v>
      </c>
    </row>
    <row r="554" spans="1:2" x14ac:dyDescent="0.35">
      <c r="A554" s="14" t="s">
        <v>1815</v>
      </c>
      <c r="B554" s="15">
        <v>1</v>
      </c>
    </row>
    <row r="555" spans="1:2" x14ac:dyDescent="0.35">
      <c r="A555" s="14" t="s">
        <v>2278</v>
      </c>
      <c r="B555" s="15">
        <v>1</v>
      </c>
    </row>
    <row r="556" spans="1:2" x14ac:dyDescent="0.35">
      <c r="A556" s="14" t="s">
        <v>3193</v>
      </c>
      <c r="B556" s="15">
        <v>1</v>
      </c>
    </row>
    <row r="557" spans="1:2" x14ac:dyDescent="0.35">
      <c r="A557" s="14" t="s">
        <v>5259</v>
      </c>
      <c r="B557" s="15">
        <v>1</v>
      </c>
    </row>
    <row r="558" spans="1:2" x14ac:dyDescent="0.35">
      <c r="A558" s="14" t="s">
        <v>3713</v>
      </c>
      <c r="B558" s="15">
        <v>1</v>
      </c>
    </row>
    <row r="559" spans="1:2" x14ac:dyDescent="0.35">
      <c r="A559" s="14" t="s">
        <v>1759</v>
      </c>
      <c r="B559" s="15">
        <v>1</v>
      </c>
    </row>
    <row r="560" spans="1:2" x14ac:dyDescent="0.35">
      <c r="A560" s="14" t="s">
        <v>4854</v>
      </c>
      <c r="B560" s="15">
        <v>1</v>
      </c>
    </row>
    <row r="561" spans="1:2" x14ac:dyDescent="0.35">
      <c r="A561" s="14" t="s">
        <v>2356</v>
      </c>
      <c r="B561" s="15">
        <v>1</v>
      </c>
    </row>
    <row r="562" spans="1:2" x14ac:dyDescent="0.35">
      <c r="A562" s="14" t="s">
        <v>805</v>
      </c>
      <c r="B562" s="15">
        <v>1</v>
      </c>
    </row>
    <row r="563" spans="1:2" x14ac:dyDescent="0.35">
      <c r="A563" s="14" t="s">
        <v>3363</v>
      </c>
      <c r="B563" s="15">
        <v>1</v>
      </c>
    </row>
    <row r="564" spans="1:2" x14ac:dyDescent="0.35">
      <c r="A564" s="14" t="s">
        <v>4973</v>
      </c>
      <c r="B564" s="15">
        <v>1</v>
      </c>
    </row>
    <row r="565" spans="1:2" x14ac:dyDescent="0.35">
      <c r="A565" s="14" t="s">
        <v>4080</v>
      </c>
      <c r="B565" s="15">
        <v>1</v>
      </c>
    </row>
    <row r="566" spans="1:2" x14ac:dyDescent="0.35">
      <c r="A566" s="14" t="s">
        <v>579</v>
      </c>
      <c r="B566" s="15">
        <v>1</v>
      </c>
    </row>
    <row r="567" spans="1:2" x14ac:dyDescent="0.35">
      <c r="A567" s="14" t="s">
        <v>4111</v>
      </c>
      <c r="B567" s="15">
        <v>1</v>
      </c>
    </row>
    <row r="568" spans="1:2" x14ac:dyDescent="0.35">
      <c r="A568" s="14" t="s">
        <v>5133</v>
      </c>
      <c r="B568" s="15">
        <v>1</v>
      </c>
    </row>
    <row r="569" spans="1:2" x14ac:dyDescent="0.35">
      <c r="A569" s="14" t="s">
        <v>3094</v>
      </c>
      <c r="B569" s="15">
        <v>1</v>
      </c>
    </row>
    <row r="570" spans="1:2" x14ac:dyDescent="0.35">
      <c r="A570" s="14" t="s">
        <v>4933</v>
      </c>
      <c r="B570" s="15">
        <v>1</v>
      </c>
    </row>
    <row r="571" spans="1:2" x14ac:dyDescent="0.35">
      <c r="A571" s="14" t="s">
        <v>257</v>
      </c>
      <c r="B571" s="15">
        <v>1</v>
      </c>
    </row>
    <row r="572" spans="1:2" x14ac:dyDescent="0.35">
      <c r="A572" s="14" t="s">
        <v>1053</v>
      </c>
      <c r="B572" s="15">
        <v>1</v>
      </c>
    </row>
    <row r="573" spans="1:2" x14ac:dyDescent="0.35">
      <c r="A573" s="14" t="s">
        <v>3512</v>
      </c>
      <c r="B573" s="15">
        <v>1</v>
      </c>
    </row>
    <row r="574" spans="1:2" x14ac:dyDescent="0.35">
      <c r="A574" s="14" t="s">
        <v>2170</v>
      </c>
      <c r="B574" s="15">
        <v>1</v>
      </c>
    </row>
    <row r="575" spans="1:2" x14ac:dyDescent="0.35">
      <c r="A575" s="14" t="s">
        <v>1570</v>
      </c>
      <c r="B575" s="15">
        <v>1</v>
      </c>
    </row>
    <row r="576" spans="1:2" x14ac:dyDescent="0.35">
      <c r="A576" s="14" t="s">
        <v>4258</v>
      </c>
      <c r="B576" s="15">
        <v>1</v>
      </c>
    </row>
    <row r="577" spans="1:2" x14ac:dyDescent="0.35">
      <c r="A577" s="14" t="s">
        <v>4657</v>
      </c>
      <c r="B577" s="15">
        <v>1</v>
      </c>
    </row>
    <row r="578" spans="1:2" x14ac:dyDescent="0.35">
      <c r="A578" s="14" t="s">
        <v>1311</v>
      </c>
      <c r="B578" s="15">
        <v>1</v>
      </c>
    </row>
    <row r="579" spans="1:2" x14ac:dyDescent="0.35">
      <c r="A579" s="14" t="s">
        <v>5141</v>
      </c>
      <c r="B579" s="15">
        <v>1</v>
      </c>
    </row>
    <row r="580" spans="1:2" x14ac:dyDescent="0.35">
      <c r="A580" s="14" t="s">
        <v>1334</v>
      </c>
      <c r="B580" s="15">
        <v>1</v>
      </c>
    </row>
    <row r="581" spans="1:2" x14ac:dyDescent="0.35">
      <c r="A581" s="14" t="s">
        <v>3779</v>
      </c>
      <c r="B581" s="15">
        <v>1</v>
      </c>
    </row>
    <row r="582" spans="1:2" x14ac:dyDescent="0.35">
      <c r="A582" s="14" t="s">
        <v>2192</v>
      </c>
      <c r="B582" s="15">
        <v>1</v>
      </c>
    </row>
    <row r="583" spans="1:2" x14ac:dyDescent="0.35">
      <c r="A583" s="14" t="s">
        <v>5554</v>
      </c>
      <c r="B583" s="15">
        <v>1</v>
      </c>
    </row>
    <row r="584" spans="1:2" x14ac:dyDescent="0.35">
      <c r="A584" s="14" t="s">
        <v>2874</v>
      </c>
      <c r="B584" s="15">
        <v>1</v>
      </c>
    </row>
    <row r="585" spans="1:2" x14ac:dyDescent="0.35">
      <c r="A585" s="14" t="s">
        <v>1133</v>
      </c>
      <c r="B585" s="15">
        <v>1</v>
      </c>
    </row>
    <row r="586" spans="1:2" x14ac:dyDescent="0.35">
      <c r="A586" s="14" t="s">
        <v>3229</v>
      </c>
      <c r="B586" s="15">
        <v>1</v>
      </c>
    </row>
    <row r="587" spans="1:2" x14ac:dyDescent="0.35">
      <c r="A587" s="14" t="s">
        <v>1946</v>
      </c>
      <c r="B587" s="15">
        <v>1</v>
      </c>
    </row>
    <row r="588" spans="1:2" x14ac:dyDescent="0.35">
      <c r="A588" s="14" t="s">
        <v>3354</v>
      </c>
      <c r="B588" s="15">
        <v>1</v>
      </c>
    </row>
    <row r="589" spans="1:2" x14ac:dyDescent="0.35">
      <c r="A589" s="14" t="s">
        <v>4176</v>
      </c>
      <c r="B589" s="15">
        <v>1</v>
      </c>
    </row>
    <row r="590" spans="1:2" x14ac:dyDescent="0.35">
      <c r="A590" s="14" t="s">
        <v>1118</v>
      </c>
      <c r="B590" s="15">
        <v>1</v>
      </c>
    </row>
    <row r="591" spans="1:2" x14ac:dyDescent="0.35">
      <c r="A591" s="14" t="s">
        <v>1525</v>
      </c>
      <c r="B591" s="15">
        <v>1</v>
      </c>
    </row>
    <row r="592" spans="1:2" x14ac:dyDescent="0.35">
      <c r="A592" s="14" t="s">
        <v>1161</v>
      </c>
      <c r="B592" s="15">
        <v>1</v>
      </c>
    </row>
    <row r="593" spans="1:2" x14ac:dyDescent="0.35">
      <c r="A593" s="14" t="s">
        <v>5439</v>
      </c>
      <c r="B593" s="15">
        <v>1</v>
      </c>
    </row>
    <row r="594" spans="1:2" x14ac:dyDescent="0.35">
      <c r="A594" s="14" t="s">
        <v>2002</v>
      </c>
      <c r="B594" s="15">
        <v>1</v>
      </c>
    </row>
    <row r="595" spans="1:2" x14ac:dyDescent="0.35">
      <c r="A595" s="14" t="s">
        <v>4280</v>
      </c>
      <c r="B595" s="15">
        <v>1</v>
      </c>
    </row>
    <row r="596" spans="1:2" x14ac:dyDescent="0.35">
      <c r="A596" s="14" t="s">
        <v>2693</v>
      </c>
      <c r="B596" s="15">
        <v>1</v>
      </c>
    </row>
    <row r="597" spans="1:2" x14ac:dyDescent="0.35">
      <c r="A597" s="14" t="s">
        <v>4354</v>
      </c>
      <c r="B597" s="15">
        <v>1</v>
      </c>
    </row>
    <row r="598" spans="1:2" x14ac:dyDescent="0.35">
      <c r="A598" s="14" t="s">
        <v>1747</v>
      </c>
      <c r="B598" s="15">
        <v>1</v>
      </c>
    </row>
    <row r="599" spans="1:2" x14ac:dyDescent="0.35">
      <c r="A599" s="14" t="s">
        <v>3825</v>
      </c>
      <c r="B599" s="15">
        <v>1</v>
      </c>
    </row>
    <row r="600" spans="1:2" x14ac:dyDescent="0.35">
      <c r="A600" s="14" t="s">
        <v>4479</v>
      </c>
      <c r="B600" s="15">
        <v>1</v>
      </c>
    </row>
    <row r="601" spans="1:2" x14ac:dyDescent="0.35">
      <c r="A601" s="14" t="s">
        <v>1590</v>
      </c>
      <c r="B601" s="15">
        <v>1</v>
      </c>
    </row>
    <row r="602" spans="1:2" x14ac:dyDescent="0.35">
      <c r="A602" s="14" t="s">
        <v>3245</v>
      </c>
      <c r="B602" s="15">
        <v>1</v>
      </c>
    </row>
    <row r="603" spans="1:2" x14ac:dyDescent="0.35">
      <c r="A603" s="14" t="s">
        <v>958</v>
      </c>
      <c r="B603" s="15">
        <v>1</v>
      </c>
    </row>
    <row r="604" spans="1:2" x14ac:dyDescent="0.35">
      <c r="A604" s="14" t="s">
        <v>4563</v>
      </c>
      <c r="B604" s="15">
        <v>1</v>
      </c>
    </row>
    <row r="605" spans="1:2" x14ac:dyDescent="0.35">
      <c r="A605" s="14" t="s">
        <v>3636</v>
      </c>
      <c r="B605" s="15">
        <v>1</v>
      </c>
    </row>
    <row r="606" spans="1:2" x14ac:dyDescent="0.35">
      <c r="A606" s="14" t="s">
        <v>447</v>
      </c>
      <c r="B606" s="15">
        <v>1</v>
      </c>
    </row>
    <row r="607" spans="1:2" x14ac:dyDescent="0.35">
      <c r="A607" s="14" t="s">
        <v>2390</v>
      </c>
      <c r="B607" s="15">
        <v>1</v>
      </c>
    </row>
    <row r="608" spans="1:2" x14ac:dyDescent="0.35">
      <c r="A608" s="14" t="s">
        <v>4004</v>
      </c>
      <c r="B608" s="15">
        <v>1</v>
      </c>
    </row>
    <row r="609" spans="1:2" x14ac:dyDescent="0.35">
      <c r="A609" s="14" t="s">
        <v>3241</v>
      </c>
      <c r="B609" s="15">
        <v>1</v>
      </c>
    </row>
    <row r="610" spans="1:2" x14ac:dyDescent="0.35">
      <c r="A610" s="14" t="s">
        <v>433</v>
      </c>
      <c r="B610" s="15">
        <v>1</v>
      </c>
    </row>
    <row r="611" spans="1:2" x14ac:dyDescent="0.35">
      <c r="A611" s="14" t="s">
        <v>2745</v>
      </c>
      <c r="B611" s="15">
        <v>1</v>
      </c>
    </row>
    <row r="612" spans="1:2" x14ac:dyDescent="0.35">
      <c r="A612" s="14" t="s">
        <v>4603</v>
      </c>
      <c r="B612" s="15">
        <v>1</v>
      </c>
    </row>
    <row r="613" spans="1:2" x14ac:dyDescent="0.35">
      <c r="A613" s="14" t="s">
        <v>3025</v>
      </c>
      <c r="B613" s="15">
        <v>1</v>
      </c>
    </row>
    <row r="614" spans="1:2" x14ac:dyDescent="0.35">
      <c r="A614" s="14" t="s">
        <v>5287</v>
      </c>
      <c r="B614" s="15">
        <v>1</v>
      </c>
    </row>
    <row r="615" spans="1:2" x14ac:dyDescent="0.35">
      <c r="A615" s="14" t="s">
        <v>770</v>
      </c>
      <c r="B615" s="15">
        <v>1</v>
      </c>
    </row>
    <row r="616" spans="1:2" x14ac:dyDescent="0.35">
      <c r="A616" s="14" t="s">
        <v>3575</v>
      </c>
      <c r="B616" s="15">
        <v>1</v>
      </c>
    </row>
    <row r="617" spans="1:2" x14ac:dyDescent="0.35">
      <c r="A617" s="14" t="s">
        <v>3571</v>
      </c>
      <c r="B617" s="15">
        <v>1</v>
      </c>
    </row>
    <row r="618" spans="1:2" x14ac:dyDescent="0.35">
      <c r="A618" s="14" t="s">
        <v>5578</v>
      </c>
      <c r="B618" s="15">
        <v>1</v>
      </c>
    </row>
    <row r="619" spans="1:2" x14ac:dyDescent="0.35">
      <c r="A619" s="14" t="s">
        <v>3153</v>
      </c>
      <c r="B619" s="15">
        <v>1</v>
      </c>
    </row>
    <row r="620" spans="1:2" x14ac:dyDescent="0.35">
      <c r="A620" s="14" t="s">
        <v>5075</v>
      </c>
      <c r="B620" s="15">
        <v>1</v>
      </c>
    </row>
    <row r="621" spans="1:2" x14ac:dyDescent="0.35">
      <c r="A621" s="14" t="s">
        <v>4443</v>
      </c>
      <c r="B621" s="15">
        <v>1</v>
      </c>
    </row>
    <row r="622" spans="1:2" x14ac:dyDescent="0.35">
      <c r="A622" s="14" t="s">
        <v>3126</v>
      </c>
      <c r="B622" s="15">
        <v>1</v>
      </c>
    </row>
    <row r="623" spans="1:2" x14ac:dyDescent="0.35">
      <c r="A623" s="14" t="s">
        <v>2255</v>
      </c>
      <c r="B623" s="15">
        <v>1</v>
      </c>
    </row>
    <row r="624" spans="1:2" x14ac:dyDescent="0.35">
      <c r="A624" s="14" t="s">
        <v>1225</v>
      </c>
      <c r="B624" s="15">
        <v>1</v>
      </c>
    </row>
    <row r="625" spans="1:2" x14ac:dyDescent="0.35">
      <c r="A625" s="14" t="s">
        <v>2651</v>
      </c>
      <c r="B625" s="15">
        <v>1</v>
      </c>
    </row>
    <row r="626" spans="1:2" x14ac:dyDescent="0.35">
      <c r="A626" s="14" t="s">
        <v>184</v>
      </c>
      <c r="B626" s="15">
        <v>1</v>
      </c>
    </row>
    <row r="627" spans="1:2" x14ac:dyDescent="0.35">
      <c r="A627" s="14" t="s">
        <v>1145</v>
      </c>
      <c r="B627" s="15">
        <v>1</v>
      </c>
    </row>
    <row r="628" spans="1:2" x14ac:dyDescent="0.35">
      <c r="A628" s="14" t="s">
        <v>3492</v>
      </c>
      <c r="B628" s="15">
        <v>1</v>
      </c>
    </row>
    <row r="629" spans="1:2" x14ac:dyDescent="0.35">
      <c r="A629" s="14" t="s">
        <v>5005</v>
      </c>
      <c r="B629" s="15">
        <v>1</v>
      </c>
    </row>
    <row r="630" spans="1:2" x14ac:dyDescent="0.35">
      <c r="A630" s="14" t="s">
        <v>4103</v>
      </c>
      <c r="B630" s="15">
        <v>1</v>
      </c>
    </row>
    <row r="631" spans="1:2" x14ac:dyDescent="0.35">
      <c r="A631" s="14" t="s">
        <v>3962</v>
      </c>
      <c r="B631" s="15">
        <v>1</v>
      </c>
    </row>
    <row r="632" spans="1:2" x14ac:dyDescent="0.35">
      <c r="A632" s="14" t="s">
        <v>2114</v>
      </c>
      <c r="B632" s="15">
        <v>1</v>
      </c>
    </row>
    <row r="633" spans="1:2" x14ac:dyDescent="0.35">
      <c r="A633" s="14" t="s">
        <v>1197</v>
      </c>
      <c r="B633" s="15">
        <v>1</v>
      </c>
    </row>
    <row r="634" spans="1:2" x14ac:dyDescent="0.35">
      <c r="A634" s="14" t="s">
        <v>3968</v>
      </c>
      <c r="B634" s="15">
        <v>1</v>
      </c>
    </row>
    <row r="635" spans="1:2" x14ac:dyDescent="0.35">
      <c r="A635" s="14" t="s">
        <v>4729</v>
      </c>
      <c r="B635" s="15">
        <v>1</v>
      </c>
    </row>
    <row r="636" spans="1:2" x14ac:dyDescent="0.35">
      <c r="A636" s="14" t="s">
        <v>1622</v>
      </c>
      <c r="B636" s="15">
        <v>1</v>
      </c>
    </row>
    <row r="637" spans="1:2" x14ac:dyDescent="0.35">
      <c r="A637" s="14" t="s">
        <v>1950</v>
      </c>
      <c r="B637" s="15">
        <v>1</v>
      </c>
    </row>
    <row r="638" spans="1:2" x14ac:dyDescent="0.35">
      <c r="A638" s="14" t="s">
        <v>5605</v>
      </c>
      <c r="B638" s="15">
        <v>1</v>
      </c>
    </row>
    <row r="639" spans="1:2" x14ac:dyDescent="0.35">
      <c r="A639" s="14" t="s">
        <v>614</v>
      </c>
      <c r="B639" s="15">
        <v>1</v>
      </c>
    </row>
    <row r="640" spans="1:2" x14ac:dyDescent="0.35">
      <c r="A640" s="14" t="s">
        <v>1649</v>
      </c>
      <c r="B640" s="15">
        <v>1</v>
      </c>
    </row>
    <row r="641" spans="1:2" x14ac:dyDescent="0.35">
      <c r="A641" s="14" t="s">
        <v>5016</v>
      </c>
      <c r="B641" s="15">
        <v>1</v>
      </c>
    </row>
    <row r="642" spans="1:2" x14ac:dyDescent="0.35">
      <c r="A642" s="14" t="s">
        <v>1555</v>
      </c>
      <c r="B642" s="15">
        <v>1</v>
      </c>
    </row>
    <row r="643" spans="1:2" x14ac:dyDescent="0.35">
      <c r="A643" s="14" t="s">
        <v>2788</v>
      </c>
      <c r="B643" s="15">
        <v>1</v>
      </c>
    </row>
    <row r="644" spans="1:2" x14ac:dyDescent="0.35">
      <c r="A644" s="14" t="s">
        <v>1391</v>
      </c>
      <c r="B644" s="15">
        <v>1</v>
      </c>
    </row>
    <row r="645" spans="1:2" x14ac:dyDescent="0.35">
      <c r="A645" s="14" t="s">
        <v>4689</v>
      </c>
      <c r="B645" s="15">
        <v>1</v>
      </c>
    </row>
    <row r="646" spans="1:2" x14ac:dyDescent="0.35">
      <c r="A646" s="14" t="s">
        <v>1938</v>
      </c>
      <c r="B646" s="15">
        <v>1</v>
      </c>
    </row>
    <row r="647" spans="1:2" x14ac:dyDescent="0.35">
      <c r="A647" s="14" t="s">
        <v>1001</v>
      </c>
      <c r="B647" s="15">
        <v>1</v>
      </c>
    </row>
    <row r="648" spans="1:2" x14ac:dyDescent="0.35">
      <c r="A648" s="14" t="s">
        <v>4523</v>
      </c>
      <c r="B648" s="15">
        <v>1</v>
      </c>
    </row>
    <row r="649" spans="1:2" x14ac:dyDescent="0.35">
      <c r="A649" s="14" t="s">
        <v>4000</v>
      </c>
      <c r="B649" s="15">
        <v>1</v>
      </c>
    </row>
    <row r="650" spans="1:2" x14ac:dyDescent="0.35">
      <c r="A650" s="14" t="s">
        <v>1462</v>
      </c>
      <c r="B650" s="15">
        <v>1</v>
      </c>
    </row>
    <row r="651" spans="1:2" x14ac:dyDescent="0.35">
      <c r="A651" s="14" t="s">
        <v>2196</v>
      </c>
      <c r="B651" s="15">
        <v>1</v>
      </c>
    </row>
    <row r="652" spans="1:2" x14ac:dyDescent="0.35">
      <c r="A652" s="14" t="s">
        <v>1346</v>
      </c>
      <c r="B652" s="15">
        <v>1</v>
      </c>
    </row>
    <row r="653" spans="1:2" x14ac:dyDescent="0.35">
      <c r="A653" s="14" t="s">
        <v>3287</v>
      </c>
      <c r="B653" s="15">
        <v>1</v>
      </c>
    </row>
    <row r="654" spans="1:2" x14ac:dyDescent="0.35">
      <c r="A654" s="14" t="s">
        <v>5475</v>
      </c>
      <c r="B654" s="15">
        <v>1</v>
      </c>
    </row>
    <row r="655" spans="1:2" x14ac:dyDescent="0.35">
      <c r="A655" s="14" t="s">
        <v>5312</v>
      </c>
      <c r="B655" s="15">
        <v>1</v>
      </c>
    </row>
    <row r="656" spans="1:2" x14ac:dyDescent="0.35">
      <c r="A656" s="14" t="s">
        <v>4119</v>
      </c>
      <c r="B656" s="15">
        <v>1</v>
      </c>
    </row>
    <row r="657" spans="1:2" x14ac:dyDescent="0.35">
      <c r="A657" s="14" t="s">
        <v>1193</v>
      </c>
      <c r="B657" s="15">
        <v>1</v>
      </c>
    </row>
    <row r="658" spans="1:2" x14ac:dyDescent="0.35">
      <c r="A658" s="14" t="s">
        <v>5223</v>
      </c>
      <c r="B658" s="15">
        <v>1</v>
      </c>
    </row>
    <row r="659" spans="1:2" x14ac:dyDescent="0.35">
      <c r="A659" s="14" t="s">
        <v>2846</v>
      </c>
      <c r="B659" s="15">
        <v>1</v>
      </c>
    </row>
    <row r="660" spans="1:2" x14ac:dyDescent="0.35">
      <c r="A660" s="14" t="s">
        <v>2458</v>
      </c>
      <c r="B660" s="15">
        <v>1</v>
      </c>
    </row>
    <row r="661" spans="1:2" x14ac:dyDescent="0.35">
      <c r="A661" s="14" t="s">
        <v>2756</v>
      </c>
      <c r="B661" s="15">
        <v>1</v>
      </c>
    </row>
    <row r="662" spans="1:2" x14ac:dyDescent="0.35">
      <c r="A662" s="14" t="s">
        <v>5566</v>
      </c>
      <c r="B662" s="15">
        <v>1</v>
      </c>
    </row>
    <row r="663" spans="1:2" x14ac:dyDescent="0.35">
      <c r="A663" s="14" t="s">
        <v>4038</v>
      </c>
      <c r="B663" s="15">
        <v>1</v>
      </c>
    </row>
    <row r="664" spans="1:2" x14ac:dyDescent="0.35">
      <c r="A664" s="14" t="s">
        <v>2819</v>
      </c>
      <c r="B664" s="15">
        <v>1</v>
      </c>
    </row>
    <row r="665" spans="1:2" x14ac:dyDescent="0.35">
      <c r="A665" s="14" t="s">
        <v>914</v>
      </c>
      <c r="B665" s="15">
        <v>1</v>
      </c>
    </row>
    <row r="666" spans="1:2" x14ac:dyDescent="0.35">
      <c r="A666" s="14" t="s">
        <v>3124</v>
      </c>
      <c r="B666" s="15">
        <v>1</v>
      </c>
    </row>
    <row r="667" spans="1:2" x14ac:dyDescent="0.35">
      <c r="A667" s="14" t="s">
        <v>744</v>
      </c>
      <c r="B667" s="15">
        <v>1</v>
      </c>
    </row>
    <row r="668" spans="1:2" x14ac:dyDescent="0.35">
      <c r="A668" s="14" t="s">
        <v>333</v>
      </c>
      <c r="B668" s="15">
        <v>1</v>
      </c>
    </row>
    <row r="669" spans="1:2" x14ac:dyDescent="0.35">
      <c r="A669" s="14" t="s">
        <v>5032</v>
      </c>
      <c r="B669" s="15">
        <v>1</v>
      </c>
    </row>
    <row r="670" spans="1:2" x14ac:dyDescent="0.35">
      <c r="A670" s="14" t="s">
        <v>1232</v>
      </c>
      <c r="B670" s="15">
        <v>1</v>
      </c>
    </row>
    <row r="671" spans="1:2" x14ac:dyDescent="0.35">
      <c r="A671" s="14" t="s">
        <v>1755</v>
      </c>
      <c r="B671" s="15">
        <v>1</v>
      </c>
    </row>
    <row r="672" spans="1:2" x14ac:dyDescent="0.35">
      <c r="A672" s="14" t="s">
        <v>583</v>
      </c>
      <c r="B672" s="15">
        <v>1</v>
      </c>
    </row>
    <row r="673" spans="1:2" x14ac:dyDescent="0.35">
      <c r="A673" s="14" t="s">
        <v>523</v>
      </c>
      <c r="B673" s="15">
        <v>1</v>
      </c>
    </row>
    <row r="674" spans="1:2" x14ac:dyDescent="0.35">
      <c r="A674" s="14" t="s">
        <v>2700</v>
      </c>
      <c r="B674" s="15">
        <v>1</v>
      </c>
    </row>
    <row r="675" spans="1:2" x14ac:dyDescent="0.35">
      <c r="A675" s="14" t="s">
        <v>3869</v>
      </c>
      <c r="B675" s="15">
        <v>1</v>
      </c>
    </row>
    <row r="676" spans="1:2" x14ac:dyDescent="0.35">
      <c r="A676" s="14" t="s">
        <v>161</v>
      </c>
      <c r="B676" s="15">
        <v>1</v>
      </c>
    </row>
    <row r="677" spans="1:2" x14ac:dyDescent="0.35">
      <c r="A677" s="14" t="s">
        <v>4543</v>
      </c>
      <c r="B677" s="15">
        <v>1</v>
      </c>
    </row>
    <row r="678" spans="1:2" x14ac:dyDescent="0.35">
      <c r="A678" s="14" t="s">
        <v>637</v>
      </c>
      <c r="B678" s="15">
        <v>1</v>
      </c>
    </row>
    <row r="679" spans="1:2" x14ac:dyDescent="0.35">
      <c r="A679" s="14" t="s">
        <v>4815</v>
      </c>
      <c r="B679" s="15">
        <v>1</v>
      </c>
    </row>
    <row r="680" spans="1:2" x14ac:dyDescent="0.35">
      <c r="A680" s="14" t="s">
        <v>1521</v>
      </c>
      <c r="B680" s="15">
        <v>1</v>
      </c>
    </row>
    <row r="681" spans="1:2" x14ac:dyDescent="0.35">
      <c r="A681" s="14" t="s">
        <v>4599</v>
      </c>
      <c r="B681" s="15">
        <v>1</v>
      </c>
    </row>
    <row r="682" spans="1:2" x14ac:dyDescent="0.35">
      <c r="A682" s="14" t="s">
        <v>1781</v>
      </c>
      <c r="B682" s="15">
        <v>1</v>
      </c>
    </row>
    <row r="683" spans="1:2" x14ac:dyDescent="0.35">
      <c r="A683" s="14" t="s">
        <v>5427</v>
      </c>
      <c r="B683" s="15">
        <v>1</v>
      </c>
    </row>
    <row r="684" spans="1:2" x14ac:dyDescent="0.35">
      <c r="A684" s="14" t="s">
        <v>5055</v>
      </c>
      <c r="B684" s="15">
        <v>1</v>
      </c>
    </row>
    <row r="685" spans="1:2" x14ac:dyDescent="0.35">
      <c r="A685" s="14" t="s">
        <v>3396</v>
      </c>
      <c r="B685" s="15">
        <v>1</v>
      </c>
    </row>
    <row r="686" spans="1:2" x14ac:dyDescent="0.35">
      <c r="A686" s="14" t="s">
        <v>3746</v>
      </c>
      <c r="B686" s="15">
        <v>1</v>
      </c>
    </row>
    <row r="687" spans="1:2" x14ac:dyDescent="0.35">
      <c r="A687" s="14" t="s">
        <v>3350</v>
      </c>
      <c r="B687" s="15">
        <v>1</v>
      </c>
    </row>
    <row r="688" spans="1:2" x14ac:dyDescent="0.35">
      <c r="A688" s="14" t="s">
        <v>5586</v>
      </c>
      <c r="B688" s="15">
        <v>1</v>
      </c>
    </row>
    <row r="689" spans="1:2" x14ac:dyDescent="0.35">
      <c r="A689" s="14" t="s">
        <v>1350</v>
      </c>
      <c r="B689" s="15">
        <v>1</v>
      </c>
    </row>
    <row r="690" spans="1:2" x14ac:dyDescent="0.35">
      <c r="A690" s="14" t="s">
        <v>543</v>
      </c>
      <c r="B690" s="15">
        <v>1</v>
      </c>
    </row>
    <row r="691" spans="1:2" x14ac:dyDescent="0.35">
      <c r="A691" s="14" t="s">
        <v>3841</v>
      </c>
      <c r="B691" s="15">
        <v>1</v>
      </c>
    </row>
    <row r="692" spans="1:2" x14ac:dyDescent="0.35">
      <c r="A692" s="14" t="s">
        <v>5160</v>
      </c>
      <c r="B692" s="15">
        <v>1</v>
      </c>
    </row>
    <row r="693" spans="1:2" x14ac:dyDescent="0.35">
      <c r="A693" s="14" t="s">
        <v>1102</v>
      </c>
      <c r="B693" s="15">
        <v>1</v>
      </c>
    </row>
    <row r="694" spans="1:2" x14ac:dyDescent="0.35">
      <c r="A694" s="14" t="s">
        <v>1735</v>
      </c>
      <c r="B694" s="15">
        <v>1</v>
      </c>
    </row>
    <row r="695" spans="1:2" x14ac:dyDescent="0.35">
      <c r="A695" s="14" t="s">
        <v>1288</v>
      </c>
      <c r="B695" s="15">
        <v>1</v>
      </c>
    </row>
    <row r="696" spans="1:2" x14ac:dyDescent="0.35">
      <c r="A696" s="14" t="s">
        <v>997</v>
      </c>
      <c r="B696" s="15">
        <v>1</v>
      </c>
    </row>
    <row r="697" spans="1:2" x14ac:dyDescent="0.35">
      <c r="A697" s="14" t="s">
        <v>3926</v>
      </c>
      <c r="B697" s="15">
        <v>1</v>
      </c>
    </row>
    <row r="698" spans="1:2" x14ac:dyDescent="0.35">
      <c r="A698" s="14" t="s">
        <v>4977</v>
      </c>
      <c r="B698" s="15">
        <v>1</v>
      </c>
    </row>
    <row r="699" spans="1:2" x14ac:dyDescent="0.35">
      <c r="A699" s="14" t="s">
        <v>1201</v>
      </c>
      <c r="B699" s="15">
        <v>1</v>
      </c>
    </row>
    <row r="700" spans="1:2" x14ac:dyDescent="0.35">
      <c r="A700" s="14" t="s">
        <v>906</v>
      </c>
      <c r="B700" s="15">
        <v>1</v>
      </c>
    </row>
    <row r="701" spans="1:2" x14ac:dyDescent="0.35">
      <c r="A701" s="14" t="s">
        <v>1785</v>
      </c>
      <c r="B701" s="15">
        <v>1</v>
      </c>
    </row>
    <row r="702" spans="1:2" x14ac:dyDescent="0.35">
      <c r="A702" s="14" t="s">
        <v>3989</v>
      </c>
      <c r="B702" s="15">
        <v>1</v>
      </c>
    </row>
    <row r="703" spans="1:2" x14ac:dyDescent="0.35">
      <c r="A703" s="14" t="s">
        <v>1763</v>
      </c>
      <c r="B703" s="15">
        <v>1</v>
      </c>
    </row>
    <row r="704" spans="1:2" x14ac:dyDescent="0.35">
      <c r="A704" s="14" t="s">
        <v>4665</v>
      </c>
      <c r="B704" s="15">
        <v>1</v>
      </c>
    </row>
    <row r="705" spans="1:2" x14ac:dyDescent="0.35">
      <c r="A705" s="14" t="s">
        <v>3616</v>
      </c>
      <c r="B705" s="15">
        <v>1</v>
      </c>
    </row>
    <row r="706" spans="1:2" x14ac:dyDescent="0.35">
      <c r="A706" s="14" t="s">
        <v>3516</v>
      </c>
      <c r="B706" s="15">
        <v>1</v>
      </c>
    </row>
    <row r="707" spans="1:2" x14ac:dyDescent="0.35">
      <c r="A707" s="14" t="s">
        <v>2796</v>
      </c>
      <c r="B707" s="15">
        <v>1</v>
      </c>
    </row>
    <row r="708" spans="1:2" x14ac:dyDescent="0.35">
      <c r="A708" s="14" t="s">
        <v>3442</v>
      </c>
      <c r="B708" s="15">
        <v>1</v>
      </c>
    </row>
    <row r="709" spans="1:2" x14ac:dyDescent="0.35">
      <c r="A709" s="14" t="s">
        <v>725</v>
      </c>
      <c r="B709" s="15">
        <v>1</v>
      </c>
    </row>
    <row r="710" spans="1:2" x14ac:dyDescent="0.35">
      <c r="A710" s="14" t="s">
        <v>2677</v>
      </c>
      <c r="B710" s="15">
        <v>1</v>
      </c>
    </row>
    <row r="711" spans="1:2" x14ac:dyDescent="0.35">
      <c r="A711" s="14" t="s">
        <v>4165</v>
      </c>
      <c r="B711" s="15">
        <v>1</v>
      </c>
    </row>
    <row r="712" spans="1:2" x14ac:dyDescent="0.35">
      <c r="A712" s="14" t="s">
        <v>539</v>
      </c>
      <c r="B712" s="15">
        <v>1</v>
      </c>
    </row>
    <row r="713" spans="1:2" x14ac:dyDescent="0.35">
      <c r="A713" s="14" t="s">
        <v>1994</v>
      </c>
      <c r="B713" s="15">
        <v>1</v>
      </c>
    </row>
    <row r="714" spans="1:2" x14ac:dyDescent="0.35">
      <c r="A714" s="14" t="s">
        <v>2094</v>
      </c>
      <c r="B714" s="15">
        <v>1</v>
      </c>
    </row>
    <row r="715" spans="1:2" x14ac:dyDescent="0.35">
      <c r="A715" s="14" t="s">
        <v>850</v>
      </c>
      <c r="B715" s="15">
        <v>1</v>
      </c>
    </row>
    <row r="716" spans="1:2" x14ac:dyDescent="0.35">
      <c r="A716" s="14" t="s">
        <v>5374</v>
      </c>
      <c r="B716" s="15">
        <v>1</v>
      </c>
    </row>
    <row r="717" spans="1:2" x14ac:dyDescent="0.35">
      <c r="A717" s="14" t="s">
        <v>1727</v>
      </c>
      <c r="B717" s="15">
        <v>1</v>
      </c>
    </row>
    <row r="718" spans="1:2" x14ac:dyDescent="0.35">
      <c r="A718" s="14" t="s">
        <v>2300</v>
      </c>
      <c r="B718" s="15">
        <v>1</v>
      </c>
    </row>
    <row r="719" spans="1:2" x14ac:dyDescent="0.35">
      <c r="A719" s="14" t="s">
        <v>231</v>
      </c>
      <c r="B719" s="15">
        <v>1</v>
      </c>
    </row>
    <row r="720" spans="1:2" x14ac:dyDescent="0.35">
      <c r="A720" s="14" t="s">
        <v>1767</v>
      </c>
      <c r="B720" s="15">
        <v>1</v>
      </c>
    </row>
    <row r="721" spans="1:2" x14ac:dyDescent="0.35">
      <c r="A721" s="14" t="s">
        <v>3941</v>
      </c>
      <c r="B721" s="15">
        <v>1</v>
      </c>
    </row>
    <row r="722" spans="1:2" x14ac:dyDescent="0.35">
      <c r="A722" s="14" t="s">
        <v>176</v>
      </c>
      <c r="B722" s="15">
        <v>1</v>
      </c>
    </row>
    <row r="723" spans="1:2" x14ac:dyDescent="0.35">
      <c r="A723" s="14" t="s">
        <v>3706</v>
      </c>
      <c r="B723" s="15">
        <v>1</v>
      </c>
    </row>
    <row r="724" spans="1:2" x14ac:dyDescent="0.35">
      <c r="A724" s="14" t="s">
        <v>1094</v>
      </c>
      <c r="B724" s="15">
        <v>1</v>
      </c>
    </row>
    <row r="725" spans="1:2" x14ac:dyDescent="0.35">
      <c r="A725" s="14" t="s">
        <v>1061</v>
      </c>
      <c r="B725" s="15">
        <v>1</v>
      </c>
    </row>
    <row r="726" spans="1:2" x14ac:dyDescent="0.35">
      <c r="A726" s="14" t="s">
        <v>4365</v>
      </c>
      <c r="B726" s="15">
        <v>1</v>
      </c>
    </row>
    <row r="727" spans="1:2" x14ac:dyDescent="0.35">
      <c r="A727" s="14" t="s">
        <v>2881</v>
      </c>
      <c r="B727" s="15">
        <v>1</v>
      </c>
    </row>
    <row r="728" spans="1:2" x14ac:dyDescent="0.35">
      <c r="A728" s="14" t="s">
        <v>3291</v>
      </c>
      <c r="B728" s="15">
        <v>1</v>
      </c>
    </row>
    <row r="729" spans="1:2" x14ac:dyDescent="0.35">
      <c r="A729" s="14" t="s">
        <v>3303</v>
      </c>
      <c r="B729" s="15">
        <v>1</v>
      </c>
    </row>
    <row r="730" spans="1:2" x14ac:dyDescent="0.35">
      <c r="A730" s="14" t="s">
        <v>2900</v>
      </c>
      <c r="B730" s="15">
        <v>1</v>
      </c>
    </row>
    <row r="731" spans="1:2" x14ac:dyDescent="0.35">
      <c r="A731" s="14" t="s">
        <v>2450</v>
      </c>
      <c r="B731" s="15">
        <v>1</v>
      </c>
    </row>
    <row r="732" spans="1:2" x14ac:dyDescent="0.35">
      <c r="A732" s="14" t="s">
        <v>5451</v>
      </c>
      <c r="B732" s="15">
        <v>1</v>
      </c>
    </row>
    <row r="733" spans="1:2" x14ac:dyDescent="0.35">
      <c r="A733" s="14" t="s">
        <v>1665</v>
      </c>
      <c r="B733" s="15">
        <v>1</v>
      </c>
    </row>
    <row r="734" spans="1:2" x14ac:dyDescent="0.35">
      <c r="A734" s="14" t="s">
        <v>2270</v>
      </c>
      <c r="B734" s="15">
        <v>1</v>
      </c>
    </row>
    <row r="735" spans="1:2" x14ac:dyDescent="0.35">
      <c r="A735" s="14" t="s">
        <v>2704</v>
      </c>
      <c r="B735" s="15">
        <v>1</v>
      </c>
    </row>
    <row r="736" spans="1:2" x14ac:dyDescent="0.35">
      <c r="A736" s="14" t="s">
        <v>5103</v>
      </c>
      <c r="B736" s="15">
        <v>1</v>
      </c>
    </row>
    <row r="737" spans="1:2" x14ac:dyDescent="0.35">
      <c r="A737" s="14" t="s">
        <v>4507</v>
      </c>
      <c r="B737" s="15">
        <v>1</v>
      </c>
    </row>
    <row r="738" spans="1:2" x14ac:dyDescent="0.35">
      <c r="A738" s="14" t="s">
        <v>2830</v>
      </c>
      <c r="B738" s="15">
        <v>1</v>
      </c>
    </row>
    <row r="739" spans="1:2" x14ac:dyDescent="0.35">
      <c r="A739" s="14" t="s">
        <v>3450</v>
      </c>
      <c r="B739" s="15">
        <v>1</v>
      </c>
    </row>
    <row r="740" spans="1:2" x14ac:dyDescent="0.35">
      <c r="A740" s="14" t="s">
        <v>1189</v>
      </c>
      <c r="B740" s="15">
        <v>1</v>
      </c>
    </row>
    <row r="741" spans="1:2" x14ac:dyDescent="0.35">
      <c r="A741" s="14" t="s">
        <v>2506</v>
      </c>
      <c r="B741" s="15">
        <v>1</v>
      </c>
    </row>
    <row r="742" spans="1:2" x14ac:dyDescent="0.35">
      <c r="A742" s="14" t="s">
        <v>4764</v>
      </c>
      <c r="B742" s="15">
        <v>1</v>
      </c>
    </row>
    <row r="743" spans="1:2" x14ac:dyDescent="0.35">
      <c r="A743" s="14" t="s">
        <v>4519</v>
      </c>
      <c r="B743" s="15">
        <v>1</v>
      </c>
    </row>
    <row r="744" spans="1:2" x14ac:dyDescent="0.35">
      <c r="A744" s="14" t="s">
        <v>1684</v>
      </c>
      <c r="B744" s="15">
        <v>1</v>
      </c>
    </row>
    <row r="745" spans="1:2" x14ac:dyDescent="0.35">
      <c r="A745" s="14" t="s">
        <v>5215</v>
      </c>
      <c r="B745" s="15">
        <v>1</v>
      </c>
    </row>
    <row r="746" spans="1:2" x14ac:dyDescent="0.35">
      <c r="A746" s="14" t="s">
        <v>5099</v>
      </c>
      <c r="B746" s="15">
        <v>1</v>
      </c>
    </row>
    <row r="747" spans="1:2" x14ac:dyDescent="0.35">
      <c r="A747" s="14" t="s">
        <v>846</v>
      </c>
      <c r="B747" s="15">
        <v>1</v>
      </c>
    </row>
    <row r="748" spans="1:2" x14ac:dyDescent="0.35">
      <c r="A748" s="14" t="s">
        <v>219</v>
      </c>
      <c r="B748" s="15">
        <v>1</v>
      </c>
    </row>
    <row r="749" spans="1:2" x14ac:dyDescent="0.35">
      <c r="A749" s="14" t="s">
        <v>938</v>
      </c>
      <c r="B749" s="15">
        <v>1</v>
      </c>
    </row>
    <row r="750" spans="1:2" x14ac:dyDescent="0.35">
      <c r="A750" s="14" t="s">
        <v>3221</v>
      </c>
      <c r="B750" s="15">
        <v>1</v>
      </c>
    </row>
    <row r="751" spans="1:2" x14ac:dyDescent="0.35">
      <c r="A751" s="14" t="s">
        <v>4046</v>
      </c>
      <c r="B751" s="15">
        <v>1</v>
      </c>
    </row>
    <row r="752" spans="1:2" x14ac:dyDescent="0.35">
      <c r="A752" s="14" t="s">
        <v>3544</v>
      </c>
      <c r="B752" s="15">
        <v>1</v>
      </c>
    </row>
    <row r="753" spans="1:2" x14ac:dyDescent="0.35">
      <c r="A753" s="14" t="s">
        <v>1905</v>
      </c>
      <c r="B753" s="15">
        <v>1</v>
      </c>
    </row>
    <row r="754" spans="1:2" x14ac:dyDescent="0.35">
      <c r="A754" s="14" t="s">
        <v>890</v>
      </c>
      <c r="B754" s="15">
        <v>1</v>
      </c>
    </row>
    <row r="755" spans="1:2" x14ac:dyDescent="0.35">
      <c r="A755" s="14" t="s">
        <v>1473</v>
      </c>
      <c r="B755" s="15">
        <v>1</v>
      </c>
    </row>
    <row r="756" spans="1:2" x14ac:dyDescent="0.35">
      <c r="A756" s="14" t="s">
        <v>1240</v>
      </c>
      <c r="B756" s="15">
        <v>1</v>
      </c>
    </row>
    <row r="757" spans="1:2" x14ac:dyDescent="0.35">
      <c r="A757" s="14" t="s">
        <v>5593</v>
      </c>
      <c r="B757" s="15">
        <v>1</v>
      </c>
    </row>
    <row r="758" spans="1:2" x14ac:dyDescent="0.35">
      <c r="A758" s="14" t="s">
        <v>396</v>
      </c>
      <c r="B758" s="15">
        <v>1</v>
      </c>
    </row>
    <row r="759" spans="1:2" x14ac:dyDescent="0.35">
      <c r="A759" s="14" t="s">
        <v>1976</v>
      </c>
      <c r="B759" s="15">
        <v>1</v>
      </c>
    </row>
    <row r="760" spans="1:2" x14ac:dyDescent="0.35">
      <c r="A760" s="14" t="s">
        <v>441</v>
      </c>
      <c r="B760" s="15">
        <v>1</v>
      </c>
    </row>
    <row r="761" spans="1:2" x14ac:dyDescent="0.35">
      <c r="A761" s="14" t="s">
        <v>602</v>
      </c>
      <c r="B761" s="15">
        <v>1</v>
      </c>
    </row>
    <row r="762" spans="1:2" x14ac:dyDescent="0.35">
      <c r="A762" s="14" t="s">
        <v>5095</v>
      </c>
      <c r="B762" s="15">
        <v>1</v>
      </c>
    </row>
    <row r="763" spans="1:2" x14ac:dyDescent="0.35">
      <c r="A763" s="14" t="s">
        <v>3417</v>
      </c>
      <c r="B763" s="15">
        <v>1</v>
      </c>
    </row>
    <row r="764" spans="1:2" x14ac:dyDescent="0.35">
      <c r="A764" s="14" t="s">
        <v>1866</v>
      </c>
      <c r="B764" s="15">
        <v>1</v>
      </c>
    </row>
    <row r="765" spans="1:2" x14ac:dyDescent="0.35">
      <c r="A765" s="14" t="s">
        <v>2870</v>
      </c>
      <c r="B765" s="15">
        <v>1</v>
      </c>
    </row>
    <row r="766" spans="1:2" x14ac:dyDescent="0.35">
      <c r="A766" s="14" t="s">
        <v>2896</v>
      </c>
      <c r="B766" s="15">
        <v>1</v>
      </c>
    </row>
    <row r="767" spans="1:2" x14ac:dyDescent="0.35">
      <c r="A767" s="14" t="s">
        <v>759</v>
      </c>
      <c r="B767" s="15">
        <v>1</v>
      </c>
    </row>
    <row r="768" spans="1:2" x14ac:dyDescent="0.35">
      <c r="A768" s="14" t="s">
        <v>1990</v>
      </c>
      <c r="B768" s="15">
        <v>1</v>
      </c>
    </row>
    <row r="769" spans="1:2" x14ac:dyDescent="0.35">
      <c r="A769" s="14" t="s">
        <v>1319</v>
      </c>
      <c r="B769" s="15">
        <v>1</v>
      </c>
    </row>
    <row r="770" spans="1:2" x14ac:dyDescent="0.35">
      <c r="A770" s="14" t="s">
        <v>38</v>
      </c>
      <c r="B770" s="15">
        <v>1</v>
      </c>
    </row>
    <row r="771" spans="1:2" x14ac:dyDescent="0.35">
      <c r="A771" s="14" t="s">
        <v>5107</v>
      </c>
      <c r="B771" s="15">
        <v>1</v>
      </c>
    </row>
    <row r="772" spans="1:2" x14ac:dyDescent="0.35">
      <c r="A772" s="14" t="s">
        <v>5239</v>
      </c>
      <c r="B772" s="15">
        <v>1</v>
      </c>
    </row>
    <row r="773" spans="1:2" x14ac:dyDescent="0.35">
      <c r="A773" s="14" t="s">
        <v>1415</v>
      </c>
      <c r="B773" s="15">
        <v>1</v>
      </c>
    </row>
    <row r="774" spans="1:2" x14ac:dyDescent="0.35">
      <c r="A774" s="14" t="s">
        <v>3528</v>
      </c>
      <c r="B774" s="15">
        <v>1</v>
      </c>
    </row>
    <row r="775" spans="1:2" x14ac:dyDescent="0.35">
      <c r="A775" s="14" t="s">
        <v>5511</v>
      </c>
      <c r="B775" s="15">
        <v>1</v>
      </c>
    </row>
    <row r="776" spans="1:2" x14ac:dyDescent="0.35">
      <c r="A776" s="14" t="s">
        <v>4180</v>
      </c>
      <c r="B776" s="15">
        <v>1</v>
      </c>
    </row>
    <row r="777" spans="1:2" x14ac:dyDescent="0.35">
      <c r="A777" s="14" t="s">
        <v>5126</v>
      </c>
      <c r="B777" s="15">
        <v>1</v>
      </c>
    </row>
    <row r="778" spans="1:2" x14ac:dyDescent="0.35">
      <c r="A778" s="14" t="s">
        <v>3213</v>
      </c>
      <c r="B778" s="15">
        <v>1</v>
      </c>
    </row>
    <row r="779" spans="1:2" x14ac:dyDescent="0.35">
      <c r="A779" s="14" t="s">
        <v>5547</v>
      </c>
      <c r="B779" s="15">
        <v>1</v>
      </c>
    </row>
    <row r="780" spans="1:2" x14ac:dyDescent="0.35">
      <c r="A780" s="14" t="s">
        <v>3033</v>
      </c>
      <c r="B780" s="15">
        <v>1</v>
      </c>
    </row>
    <row r="781" spans="1:2" x14ac:dyDescent="0.35">
      <c r="A781" s="14" t="s">
        <v>5111</v>
      </c>
      <c r="B781" s="15">
        <v>1</v>
      </c>
    </row>
    <row r="782" spans="1:2" x14ac:dyDescent="0.35">
      <c r="A782" s="14" t="s">
        <v>3339</v>
      </c>
      <c r="B782" s="15">
        <v>1</v>
      </c>
    </row>
    <row r="783" spans="1:2" x14ac:dyDescent="0.35">
      <c r="A783" s="14" t="s">
        <v>5211</v>
      </c>
      <c r="B783" s="15">
        <v>1</v>
      </c>
    </row>
    <row r="784" spans="1:2" x14ac:dyDescent="0.35">
      <c r="A784" s="14" t="s">
        <v>4914</v>
      </c>
      <c r="B784" s="15">
        <v>1</v>
      </c>
    </row>
    <row r="785" spans="1:2" x14ac:dyDescent="0.35">
      <c r="A785" s="14" t="s">
        <v>2708</v>
      </c>
      <c r="B785" s="15">
        <v>1</v>
      </c>
    </row>
    <row r="786" spans="1:2" x14ac:dyDescent="0.35">
      <c r="A786" s="14" t="s">
        <v>989</v>
      </c>
      <c r="B786" s="15">
        <v>1</v>
      </c>
    </row>
    <row r="787" spans="1:2" x14ac:dyDescent="0.35">
      <c r="A787" s="14" t="s">
        <v>3667</v>
      </c>
      <c r="B787" s="15">
        <v>1</v>
      </c>
    </row>
    <row r="788" spans="1:2" x14ac:dyDescent="0.35">
      <c r="A788" s="14" t="s">
        <v>2549</v>
      </c>
      <c r="B788" s="15">
        <v>1</v>
      </c>
    </row>
    <row r="789" spans="1:2" x14ac:dyDescent="0.35">
      <c r="A789" s="14" t="s">
        <v>5489</v>
      </c>
      <c r="B789" s="15">
        <v>1</v>
      </c>
    </row>
    <row r="790" spans="1:2" x14ac:dyDescent="0.35">
      <c r="A790" s="14" t="s">
        <v>4756</v>
      </c>
      <c r="B790" s="15">
        <v>1</v>
      </c>
    </row>
    <row r="791" spans="1:2" x14ac:dyDescent="0.35">
      <c r="A791" s="14" t="s">
        <v>519</v>
      </c>
      <c r="B791" s="15">
        <v>1</v>
      </c>
    </row>
    <row r="792" spans="1:2" x14ac:dyDescent="0.35">
      <c r="A792" s="14" t="s">
        <v>3265</v>
      </c>
      <c r="B792" s="15">
        <v>1</v>
      </c>
    </row>
    <row r="793" spans="1:2" x14ac:dyDescent="0.35">
      <c r="A793" s="14" t="s">
        <v>5620</v>
      </c>
      <c r="B793" s="15">
        <v>1</v>
      </c>
    </row>
    <row r="794" spans="1:2" x14ac:dyDescent="0.35">
      <c r="A794" s="14" t="s">
        <v>413</v>
      </c>
      <c r="B794" s="15">
        <v>1</v>
      </c>
    </row>
    <row r="795" spans="1:2" x14ac:dyDescent="0.35">
      <c r="A795" s="14" t="s">
        <v>2674</v>
      </c>
      <c r="B795" s="15">
        <v>1</v>
      </c>
    </row>
    <row r="796" spans="1:2" x14ac:dyDescent="0.35">
      <c r="A796" s="14" t="s">
        <v>3675</v>
      </c>
      <c r="B796" s="15">
        <v>1</v>
      </c>
    </row>
    <row r="797" spans="1:2" x14ac:dyDescent="0.35">
      <c r="A797" s="14" t="s">
        <v>2780</v>
      </c>
      <c r="B797" s="15">
        <v>1</v>
      </c>
    </row>
    <row r="798" spans="1:2" x14ac:dyDescent="0.35">
      <c r="A798" s="14" t="s">
        <v>451</v>
      </c>
      <c r="B798" s="15">
        <v>1</v>
      </c>
    </row>
    <row r="799" spans="1:2" x14ac:dyDescent="0.35">
      <c r="A799" s="14" t="s">
        <v>2469</v>
      </c>
      <c r="B799" s="15">
        <v>1</v>
      </c>
    </row>
    <row r="800" spans="1:2" x14ac:dyDescent="0.35">
      <c r="A800" s="14" t="s">
        <v>5601</v>
      </c>
      <c r="B800" s="15">
        <v>1</v>
      </c>
    </row>
    <row r="801" spans="1:2" x14ac:dyDescent="0.35">
      <c r="A801" s="14" t="s">
        <v>1641</v>
      </c>
      <c r="B801" s="15">
        <v>1</v>
      </c>
    </row>
    <row r="802" spans="1:2" x14ac:dyDescent="0.35">
      <c r="A802" s="14" t="s">
        <v>4215</v>
      </c>
      <c r="B802" s="15">
        <v>1</v>
      </c>
    </row>
    <row r="803" spans="1:2" x14ac:dyDescent="0.35">
      <c r="A803" s="14" t="s">
        <v>1430</v>
      </c>
      <c r="B803" s="15">
        <v>1</v>
      </c>
    </row>
    <row r="804" spans="1:2" x14ac:dyDescent="0.35">
      <c r="A804" s="14" t="s">
        <v>1882</v>
      </c>
      <c r="B804" s="15">
        <v>1</v>
      </c>
    </row>
    <row r="805" spans="1:2" x14ac:dyDescent="0.35">
      <c r="A805" s="14" t="s">
        <v>1403</v>
      </c>
      <c r="B805" s="15">
        <v>1</v>
      </c>
    </row>
    <row r="806" spans="1:2" x14ac:dyDescent="0.35">
      <c r="A806" s="14" t="s">
        <v>954</v>
      </c>
      <c r="B806" s="15">
        <v>1</v>
      </c>
    </row>
    <row r="807" spans="1:2" x14ac:dyDescent="0.35">
      <c r="A807" s="14" t="s">
        <v>4389</v>
      </c>
      <c r="B807" s="15">
        <v>1</v>
      </c>
    </row>
    <row r="808" spans="1:2" x14ac:dyDescent="0.35">
      <c r="A808" s="14" t="s">
        <v>3520</v>
      </c>
      <c r="B808" s="15">
        <v>1</v>
      </c>
    </row>
    <row r="809" spans="1:2" x14ac:dyDescent="0.35">
      <c r="A809" s="14" t="s">
        <v>3742</v>
      </c>
      <c r="B809" s="15">
        <v>1</v>
      </c>
    </row>
    <row r="810" spans="1:2" x14ac:dyDescent="0.35">
      <c r="A810" s="14" t="s">
        <v>2528</v>
      </c>
      <c r="B810" s="15">
        <v>1</v>
      </c>
    </row>
    <row r="811" spans="1:2" x14ac:dyDescent="0.35">
      <c r="A811" s="14" t="s">
        <v>4850</v>
      </c>
      <c r="B811" s="15">
        <v>1</v>
      </c>
    </row>
    <row r="812" spans="1:2" x14ac:dyDescent="0.35">
      <c r="A812" s="14" t="s">
        <v>4677</v>
      </c>
      <c r="B812" s="15">
        <v>1</v>
      </c>
    </row>
    <row r="813" spans="1:2" x14ac:dyDescent="0.35">
      <c r="A813" s="14" t="s">
        <v>1374</v>
      </c>
      <c r="B813" s="15">
        <v>1</v>
      </c>
    </row>
    <row r="814" spans="1:2" x14ac:dyDescent="0.35">
      <c r="A814" s="14" t="s">
        <v>3472</v>
      </c>
      <c r="B814" s="15">
        <v>1</v>
      </c>
    </row>
    <row r="815" spans="1:2" x14ac:dyDescent="0.35">
      <c r="A815" s="14" t="s">
        <v>2996</v>
      </c>
      <c r="B815" s="15">
        <v>1</v>
      </c>
    </row>
    <row r="816" spans="1:2" x14ac:dyDescent="0.35">
      <c r="A816" s="14" t="s">
        <v>5207</v>
      </c>
      <c r="B816" s="15">
        <v>1</v>
      </c>
    </row>
    <row r="817" spans="1:2" x14ac:dyDescent="0.35">
      <c r="A817" s="14" t="s">
        <v>3651</v>
      </c>
      <c r="B817" s="15">
        <v>1</v>
      </c>
    </row>
    <row r="818" spans="1:2" x14ac:dyDescent="0.35">
      <c r="A818" s="14" t="s">
        <v>495</v>
      </c>
      <c r="B818" s="15">
        <v>1</v>
      </c>
    </row>
    <row r="819" spans="1:2" x14ac:dyDescent="0.35">
      <c r="A819" s="14" t="s">
        <v>4499</v>
      </c>
      <c r="B819" s="15">
        <v>1</v>
      </c>
    </row>
    <row r="820" spans="1:2" x14ac:dyDescent="0.35">
      <c r="A820" s="14" t="s">
        <v>1106</v>
      </c>
      <c r="B820" s="15">
        <v>1</v>
      </c>
    </row>
    <row r="821" spans="1:2" x14ac:dyDescent="0.35">
      <c r="A821" s="14" t="s">
        <v>511</v>
      </c>
      <c r="B821" s="15">
        <v>1</v>
      </c>
    </row>
    <row r="822" spans="1:2" x14ac:dyDescent="0.35">
      <c r="A822" s="14" t="s">
        <v>4300</v>
      </c>
      <c r="B822" s="15">
        <v>1</v>
      </c>
    </row>
    <row r="823" spans="1:2" x14ac:dyDescent="0.35">
      <c r="A823" s="14" t="s">
        <v>3379</v>
      </c>
      <c r="B823" s="15">
        <v>1</v>
      </c>
    </row>
    <row r="824" spans="1:2" x14ac:dyDescent="0.35">
      <c r="A824" s="14" t="s">
        <v>587</v>
      </c>
      <c r="B824" s="15">
        <v>1</v>
      </c>
    </row>
    <row r="825" spans="1:2" x14ac:dyDescent="0.35">
      <c r="A825" s="14" t="s">
        <v>2659</v>
      </c>
      <c r="B825" s="15">
        <v>1</v>
      </c>
    </row>
    <row r="826" spans="1:2" x14ac:dyDescent="0.35">
      <c r="A826" s="14" t="s">
        <v>4026</v>
      </c>
      <c r="B826" s="15">
        <v>1</v>
      </c>
    </row>
    <row r="827" spans="1:2" x14ac:dyDescent="0.35">
      <c r="A827" s="14" t="s">
        <v>5443</v>
      </c>
      <c r="B827" s="15">
        <v>1</v>
      </c>
    </row>
    <row r="828" spans="1:2" x14ac:dyDescent="0.35">
      <c r="A828" s="14" t="s">
        <v>463</v>
      </c>
      <c r="B828" s="15">
        <v>1</v>
      </c>
    </row>
    <row r="829" spans="1:2" x14ac:dyDescent="0.35">
      <c r="A829" s="14" t="s">
        <v>3075</v>
      </c>
      <c r="B829" s="15">
        <v>1</v>
      </c>
    </row>
    <row r="830" spans="1:2" x14ac:dyDescent="0.35">
      <c r="A830" s="14" t="s">
        <v>555</v>
      </c>
      <c r="B830" s="15">
        <v>1</v>
      </c>
    </row>
    <row r="831" spans="1:2" x14ac:dyDescent="0.35">
      <c r="A831" s="14" t="s">
        <v>4878</v>
      </c>
      <c r="B831" s="15">
        <v>1</v>
      </c>
    </row>
    <row r="832" spans="1:2" x14ac:dyDescent="0.35">
      <c r="A832" s="14" t="s">
        <v>2800</v>
      </c>
      <c r="B832" s="15">
        <v>1</v>
      </c>
    </row>
    <row r="833" spans="1:2" x14ac:dyDescent="0.35">
      <c r="A833" s="14" t="s">
        <v>1858</v>
      </c>
      <c r="B833" s="15">
        <v>1</v>
      </c>
    </row>
    <row r="834" spans="1:2" x14ac:dyDescent="0.35">
      <c r="A834" s="14" t="s">
        <v>4733</v>
      </c>
      <c r="B834" s="15">
        <v>1</v>
      </c>
    </row>
    <row r="835" spans="1:2" x14ac:dyDescent="0.35">
      <c r="A835" s="14" t="s">
        <v>2521</v>
      </c>
      <c r="B835" s="15">
        <v>1</v>
      </c>
    </row>
    <row r="836" spans="1:2" x14ac:dyDescent="0.35">
      <c r="A836" s="14" t="s">
        <v>1037</v>
      </c>
      <c r="B836" s="15">
        <v>1</v>
      </c>
    </row>
    <row r="837" spans="1:2" x14ac:dyDescent="0.35">
      <c r="A837" s="14" t="s">
        <v>199</v>
      </c>
      <c r="B837" s="15">
        <v>1</v>
      </c>
    </row>
    <row r="838" spans="1:2" x14ac:dyDescent="0.35">
      <c r="A838" s="14" t="s">
        <v>2149</v>
      </c>
      <c r="B838" s="15">
        <v>1</v>
      </c>
    </row>
    <row r="839" spans="1:2" x14ac:dyDescent="0.35">
      <c r="A839" s="14" t="s">
        <v>3767</v>
      </c>
      <c r="B839" s="15">
        <v>1</v>
      </c>
    </row>
    <row r="840" spans="1:2" x14ac:dyDescent="0.35">
      <c r="A840" s="14" t="s">
        <v>4107</v>
      </c>
      <c r="B840" s="15">
        <v>1</v>
      </c>
    </row>
    <row r="841" spans="1:2" x14ac:dyDescent="0.35">
      <c r="A841" s="14" t="s">
        <v>970</v>
      </c>
      <c r="B841" s="15">
        <v>1</v>
      </c>
    </row>
    <row r="842" spans="1:2" x14ac:dyDescent="0.35">
      <c r="A842" s="14" t="s">
        <v>3663</v>
      </c>
      <c r="B842" s="15">
        <v>1</v>
      </c>
    </row>
    <row r="843" spans="1:2" x14ac:dyDescent="0.35">
      <c r="A843" s="14" t="s">
        <v>3356</v>
      </c>
      <c r="B843" s="15">
        <v>1</v>
      </c>
    </row>
    <row r="844" spans="1:2" x14ac:dyDescent="0.35">
      <c r="A844" s="14" t="s">
        <v>4296</v>
      </c>
      <c r="B844" s="15">
        <v>1</v>
      </c>
    </row>
    <row r="845" spans="1:2" x14ac:dyDescent="0.35">
      <c r="A845" s="14" t="s">
        <v>4811</v>
      </c>
      <c r="B845" s="15">
        <v>1</v>
      </c>
    </row>
    <row r="846" spans="1:2" x14ac:dyDescent="0.35">
      <c r="A846" s="14" t="s">
        <v>4709</v>
      </c>
      <c r="B846" s="15">
        <v>1</v>
      </c>
    </row>
    <row r="847" spans="1:2" x14ac:dyDescent="0.35">
      <c r="A847" s="14" t="s">
        <v>2631</v>
      </c>
      <c r="B847" s="15">
        <v>1</v>
      </c>
    </row>
    <row r="848" spans="1:2" x14ac:dyDescent="0.35">
      <c r="A848" s="14" t="s">
        <v>535</v>
      </c>
      <c r="B848" s="15">
        <v>1</v>
      </c>
    </row>
    <row r="849" spans="1:2" x14ac:dyDescent="0.35">
      <c r="A849" s="14" t="s">
        <v>3807</v>
      </c>
      <c r="B849" s="15">
        <v>1</v>
      </c>
    </row>
    <row r="850" spans="1:2" x14ac:dyDescent="0.35">
      <c r="A850" s="14" t="s">
        <v>3403</v>
      </c>
      <c r="B850" s="15">
        <v>1</v>
      </c>
    </row>
    <row r="851" spans="1:2" x14ac:dyDescent="0.35">
      <c r="A851" s="14" t="s">
        <v>1009</v>
      </c>
      <c r="B851" s="15">
        <v>1</v>
      </c>
    </row>
    <row r="852" spans="1:2" x14ac:dyDescent="0.35">
      <c r="A852" s="14" t="s">
        <v>3393</v>
      </c>
      <c r="B852" s="15">
        <v>1</v>
      </c>
    </row>
    <row r="853" spans="1:2" x14ac:dyDescent="0.35">
      <c r="A853" s="14" t="s">
        <v>563</v>
      </c>
      <c r="B853" s="15">
        <v>1</v>
      </c>
    </row>
    <row r="854" spans="1:2" x14ac:dyDescent="0.35">
      <c r="A854" s="14" t="s">
        <v>1808</v>
      </c>
      <c r="B854" s="15">
        <v>1</v>
      </c>
    </row>
    <row r="855" spans="1:2" x14ac:dyDescent="0.35">
      <c r="A855" s="14" t="s">
        <v>4307</v>
      </c>
      <c r="B855" s="15">
        <v>1</v>
      </c>
    </row>
    <row r="856" spans="1:2" x14ac:dyDescent="0.35">
      <c r="A856" s="14" t="s">
        <v>1457</v>
      </c>
      <c r="B856" s="15">
        <v>1</v>
      </c>
    </row>
    <row r="857" spans="1:2" x14ac:dyDescent="0.35">
      <c r="A857" s="14" t="s">
        <v>2715</v>
      </c>
      <c r="B857" s="15">
        <v>1</v>
      </c>
    </row>
    <row r="858" spans="1:2" x14ac:dyDescent="0.35">
      <c r="A858" s="14" t="s">
        <v>3508</v>
      </c>
      <c r="B858" s="15">
        <v>1</v>
      </c>
    </row>
    <row r="859" spans="1:2" x14ac:dyDescent="0.35">
      <c r="A859" s="14" t="s">
        <v>1469</v>
      </c>
      <c r="B859" s="15">
        <v>1</v>
      </c>
    </row>
    <row r="860" spans="1:2" x14ac:dyDescent="0.35">
      <c r="A860" s="14" t="s">
        <v>1264</v>
      </c>
      <c r="B860" s="15">
        <v>1</v>
      </c>
    </row>
    <row r="861" spans="1:2" x14ac:dyDescent="0.35">
      <c r="A861" s="14" t="s">
        <v>2438</v>
      </c>
      <c r="B861" s="15">
        <v>1</v>
      </c>
    </row>
    <row r="862" spans="1:2" x14ac:dyDescent="0.35">
      <c r="A862" s="14" t="s">
        <v>3173</v>
      </c>
      <c r="B862" s="15">
        <v>1</v>
      </c>
    </row>
    <row r="863" spans="1:2" x14ac:dyDescent="0.35">
      <c r="A863" s="14" t="s">
        <v>3052</v>
      </c>
      <c r="B863" s="15">
        <v>1</v>
      </c>
    </row>
    <row r="864" spans="1:2" x14ac:dyDescent="0.35">
      <c r="A864" s="14" t="s">
        <v>5251</v>
      </c>
      <c r="B864" s="15">
        <v>1</v>
      </c>
    </row>
    <row r="865" spans="1:2" x14ac:dyDescent="0.35">
      <c r="A865" s="14" t="s">
        <v>3425</v>
      </c>
      <c r="B865" s="15">
        <v>1</v>
      </c>
    </row>
    <row r="866" spans="1:2" x14ac:dyDescent="0.35">
      <c r="A866" s="14" t="s">
        <v>977</v>
      </c>
      <c r="B866" s="15">
        <v>1</v>
      </c>
    </row>
    <row r="867" spans="1:2" x14ac:dyDescent="0.35">
      <c r="A867" s="14" t="s">
        <v>1082</v>
      </c>
      <c r="B867" s="15">
        <v>1</v>
      </c>
    </row>
    <row r="868" spans="1:2" x14ac:dyDescent="0.35">
      <c r="A868" s="14" t="s">
        <v>809</v>
      </c>
      <c r="B868" s="15">
        <v>1</v>
      </c>
    </row>
    <row r="869" spans="1:2" x14ac:dyDescent="0.35">
      <c r="A869" s="14" t="s">
        <v>5137</v>
      </c>
      <c r="B869" s="15">
        <v>1</v>
      </c>
    </row>
    <row r="870" spans="1:2" x14ac:dyDescent="0.35">
      <c r="A870" s="14" t="s">
        <v>1045</v>
      </c>
      <c r="B870" s="15">
        <v>1</v>
      </c>
    </row>
    <row r="871" spans="1:2" x14ac:dyDescent="0.35">
      <c r="A871" s="14" t="s">
        <v>618</v>
      </c>
      <c r="B871" s="15">
        <v>1</v>
      </c>
    </row>
    <row r="872" spans="1:2" x14ac:dyDescent="0.35">
      <c r="A872" s="14" t="s">
        <v>789</v>
      </c>
      <c r="B872" s="15">
        <v>1</v>
      </c>
    </row>
    <row r="873" spans="1:2" x14ac:dyDescent="0.35">
      <c r="A873" s="14" t="s">
        <v>551</v>
      </c>
      <c r="B873" s="15">
        <v>1</v>
      </c>
    </row>
    <row r="874" spans="1:2" x14ac:dyDescent="0.35">
      <c r="A874" s="14" t="s">
        <v>1854</v>
      </c>
      <c r="B874" s="15">
        <v>1</v>
      </c>
    </row>
    <row r="875" spans="1:2" x14ac:dyDescent="0.35">
      <c r="A875" s="14" t="s">
        <v>2568</v>
      </c>
      <c r="B875" s="15">
        <v>1</v>
      </c>
    </row>
    <row r="876" spans="1:2" x14ac:dyDescent="0.35">
      <c r="A876" s="14" t="s">
        <v>4439</v>
      </c>
      <c r="B876" s="15">
        <v>1</v>
      </c>
    </row>
    <row r="877" spans="1:2" x14ac:dyDescent="0.35">
      <c r="A877" s="14" t="s">
        <v>3885</v>
      </c>
      <c r="B877" s="15">
        <v>1</v>
      </c>
    </row>
    <row r="878" spans="1:2" x14ac:dyDescent="0.35">
      <c r="A878" s="14" t="s">
        <v>5323</v>
      </c>
      <c r="B878" s="15">
        <v>1</v>
      </c>
    </row>
    <row r="879" spans="1:2" x14ac:dyDescent="0.35">
      <c r="A879" s="14" t="s">
        <v>3938</v>
      </c>
      <c r="B879" s="15">
        <v>1</v>
      </c>
    </row>
    <row r="880" spans="1:2" x14ac:dyDescent="0.35">
      <c r="A880" s="14" t="s">
        <v>3791</v>
      </c>
      <c r="B880" s="15">
        <v>1</v>
      </c>
    </row>
    <row r="881" spans="1:2" x14ac:dyDescent="0.35">
      <c r="A881" s="14" t="s">
        <v>2838</v>
      </c>
      <c r="B881" s="15">
        <v>1</v>
      </c>
    </row>
    <row r="882" spans="1:2" x14ac:dyDescent="0.35">
      <c r="A882" s="14" t="s">
        <v>1209</v>
      </c>
      <c r="B882" s="15">
        <v>1</v>
      </c>
    </row>
    <row r="883" spans="1:2" x14ac:dyDescent="0.35">
      <c r="A883" s="14" t="s">
        <v>3787</v>
      </c>
      <c r="B883" s="15">
        <v>1</v>
      </c>
    </row>
    <row r="884" spans="1:2" x14ac:dyDescent="0.35">
      <c r="A884" s="14" t="s">
        <v>2145</v>
      </c>
      <c r="B884" s="15">
        <v>1</v>
      </c>
    </row>
    <row r="885" spans="1:2" x14ac:dyDescent="0.35">
      <c r="A885" s="14" t="s">
        <v>2488</v>
      </c>
      <c r="B885" s="15">
        <v>1</v>
      </c>
    </row>
    <row r="886" spans="1:2" x14ac:dyDescent="0.35">
      <c r="A886" s="14" t="s">
        <v>4681</v>
      </c>
      <c r="B886" s="15">
        <v>1</v>
      </c>
    </row>
    <row r="887" spans="1:2" x14ac:dyDescent="0.35">
      <c r="A887" s="14" t="s">
        <v>253</v>
      </c>
      <c r="B887" s="15">
        <v>1</v>
      </c>
    </row>
    <row r="888" spans="1:2" x14ac:dyDescent="0.35">
      <c r="A888" s="14" t="s">
        <v>4335</v>
      </c>
      <c r="B888" s="15">
        <v>1</v>
      </c>
    </row>
    <row r="889" spans="1:2" x14ac:dyDescent="0.35">
      <c r="A889" s="14" t="s">
        <v>4610</v>
      </c>
      <c r="B889" s="15">
        <v>1</v>
      </c>
    </row>
    <row r="890" spans="1:2" x14ac:dyDescent="0.35">
      <c r="A890" s="14" t="s">
        <v>1921</v>
      </c>
      <c r="B890" s="15">
        <v>1</v>
      </c>
    </row>
    <row r="891" spans="1:2" x14ac:dyDescent="0.35">
      <c r="A891" s="14" t="s">
        <v>5393</v>
      </c>
      <c r="B891" s="15">
        <v>1</v>
      </c>
    </row>
    <row r="892" spans="1:2" x14ac:dyDescent="0.35">
      <c r="A892" s="14" t="s">
        <v>4607</v>
      </c>
      <c r="B892" s="15">
        <v>1</v>
      </c>
    </row>
    <row r="893" spans="1:2" x14ac:dyDescent="0.35">
      <c r="A893" s="14" t="s">
        <v>2971</v>
      </c>
      <c r="B893" s="15">
        <v>1</v>
      </c>
    </row>
    <row r="894" spans="1:2" x14ac:dyDescent="0.35">
      <c r="A894" s="14" t="s">
        <v>4030</v>
      </c>
      <c r="B894" s="15">
        <v>1</v>
      </c>
    </row>
    <row r="895" spans="1:2" x14ac:dyDescent="0.35">
      <c r="A895" s="14" t="s">
        <v>3893</v>
      </c>
      <c r="B895" s="15">
        <v>1</v>
      </c>
    </row>
    <row r="896" spans="1:2" x14ac:dyDescent="0.35">
      <c r="A896" s="14" t="s">
        <v>1271</v>
      </c>
      <c r="B896" s="15">
        <v>1</v>
      </c>
    </row>
    <row r="897" spans="1:2" x14ac:dyDescent="0.35">
      <c r="A897" s="14" t="s">
        <v>571</v>
      </c>
      <c r="B897" s="15">
        <v>1</v>
      </c>
    </row>
    <row r="898" spans="1:2" x14ac:dyDescent="0.35">
      <c r="A898" s="14" t="s">
        <v>4007</v>
      </c>
      <c r="B898" s="15">
        <v>1</v>
      </c>
    </row>
    <row r="899" spans="1:2" x14ac:dyDescent="0.35">
      <c r="A899" s="14" t="s">
        <v>4056</v>
      </c>
      <c r="B899" s="15">
        <v>1</v>
      </c>
    </row>
    <row r="900" spans="1:2" x14ac:dyDescent="0.35">
      <c r="A900" s="14" t="s">
        <v>813</v>
      </c>
      <c r="B900" s="15">
        <v>1</v>
      </c>
    </row>
    <row r="901" spans="1:2" x14ac:dyDescent="0.35">
      <c r="A901" s="14" t="s">
        <v>376</v>
      </c>
      <c r="B901" s="15">
        <v>1</v>
      </c>
    </row>
    <row r="902" spans="1:2" x14ac:dyDescent="0.35">
      <c r="A902" s="14" t="s">
        <v>4327</v>
      </c>
      <c r="B902" s="15">
        <v>1</v>
      </c>
    </row>
    <row r="903" spans="1:2" x14ac:dyDescent="0.35">
      <c r="A903" s="14" t="s">
        <v>3716</v>
      </c>
      <c r="B903" s="15">
        <v>1</v>
      </c>
    </row>
    <row r="904" spans="1:2" x14ac:dyDescent="0.35">
      <c r="A904" s="14" t="s">
        <v>4788</v>
      </c>
      <c r="B904" s="15">
        <v>1</v>
      </c>
    </row>
    <row r="905" spans="1:2" x14ac:dyDescent="0.35">
      <c r="A905" s="14" t="s">
        <v>1954</v>
      </c>
      <c r="B905" s="15">
        <v>1</v>
      </c>
    </row>
    <row r="906" spans="1:2" x14ac:dyDescent="0.35">
      <c r="A906" s="14" t="s">
        <v>1213</v>
      </c>
      <c r="B906" s="15">
        <v>1</v>
      </c>
    </row>
    <row r="907" spans="1:2" x14ac:dyDescent="0.35">
      <c r="A907" s="14" t="s">
        <v>3165</v>
      </c>
      <c r="B907" s="15">
        <v>1</v>
      </c>
    </row>
    <row r="908" spans="1:2" x14ac:dyDescent="0.35">
      <c r="A908" s="14" t="s">
        <v>1789</v>
      </c>
      <c r="B908" s="15">
        <v>1</v>
      </c>
    </row>
    <row r="909" spans="1:2" x14ac:dyDescent="0.35">
      <c r="A909" s="14" t="s">
        <v>2936</v>
      </c>
      <c r="B909" s="15">
        <v>1</v>
      </c>
    </row>
    <row r="910" spans="1:2" x14ac:dyDescent="0.35">
      <c r="A910" s="14" t="s">
        <v>3903</v>
      </c>
      <c r="B910" s="15">
        <v>1</v>
      </c>
    </row>
    <row r="911" spans="1:2" x14ac:dyDescent="0.35">
      <c r="A911" s="14" t="s">
        <v>455</v>
      </c>
      <c r="B911" s="15">
        <v>1</v>
      </c>
    </row>
    <row r="912" spans="1:2" x14ac:dyDescent="0.35">
      <c r="A912" s="14" t="s">
        <v>2410</v>
      </c>
      <c r="B912" s="15">
        <v>1</v>
      </c>
    </row>
    <row r="913" spans="1:2" x14ac:dyDescent="0.35">
      <c r="A913" s="14" t="s">
        <v>1886</v>
      </c>
      <c r="B913" s="15">
        <v>1</v>
      </c>
    </row>
    <row r="914" spans="1:2" x14ac:dyDescent="0.35">
      <c r="A914" s="14" t="s">
        <v>5009</v>
      </c>
      <c r="B914" s="15">
        <v>1</v>
      </c>
    </row>
    <row r="915" spans="1:2" x14ac:dyDescent="0.35">
      <c r="A915" s="14" t="s">
        <v>3217</v>
      </c>
      <c r="B915" s="15">
        <v>1</v>
      </c>
    </row>
    <row r="916" spans="1:2" x14ac:dyDescent="0.35">
      <c r="A916" s="14" t="s">
        <v>4427</v>
      </c>
      <c r="B916" s="15">
        <v>1</v>
      </c>
    </row>
    <row r="917" spans="1:2" x14ac:dyDescent="0.35">
      <c r="A917" s="14" t="s">
        <v>34</v>
      </c>
      <c r="B917" s="15">
        <v>1</v>
      </c>
    </row>
    <row r="918" spans="1:2" x14ac:dyDescent="0.35">
      <c r="A918" s="14" t="s">
        <v>1602</v>
      </c>
      <c r="B918" s="15">
        <v>1</v>
      </c>
    </row>
    <row r="919" spans="1:2" x14ac:dyDescent="0.35">
      <c r="A919" s="14" t="s">
        <v>2231</v>
      </c>
      <c r="B919" s="15">
        <v>1</v>
      </c>
    </row>
    <row r="920" spans="1:2" x14ac:dyDescent="0.35">
      <c r="A920" s="14" t="s">
        <v>157</v>
      </c>
      <c r="B920" s="15">
        <v>1</v>
      </c>
    </row>
    <row r="921" spans="1:2" x14ac:dyDescent="0.35">
      <c r="A921" s="14" t="s">
        <v>1958</v>
      </c>
      <c r="B921" s="15">
        <v>1</v>
      </c>
    </row>
    <row r="922" spans="1:2" x14ac:dyDescent="0.35">
      <c r="A922" s="14" t="s">
        <v>4053</v>
      </c>
      <c r="B922" s="15">
        <v>1</v>
      </c>
    </row>
    <row r="923" spans="1:2" x14ac:dyDescent="0.35">
      <c r="A923" s="14" t="s">
        <v>3117</v>
      </c>
      <c r="B923" s="15">
        <v>1</v>
      </c>
    </row>
    <row r="924" spans="1:2" x14ac:dyDescent="0.35">
      <c r="A924" s="14" t="s">
        <v>103</v>
      </c>
      <c r="B924" s="15">
        <v>1</v>
      </c>
    </row>
    <row r="925" spans="1:2" x14ac:dyDescent="0.35">
      <c r="A925" s="14" t="s">
        <v>946</v>
      </c>
      <c r="B925" s="15">
        <v>1</v>
      </c>
    </row>
    <row r="926" spans="1:2" x14ac:dyDescent="0.35">
      <c r="A926" s="14" t="s">
        <v>767</v>
      </c>
      <c r="B926" s="15">
        <v>1</v>
      </c>
    </row>
    <row r="927" spans="1:2" x14ac:dyDescent="0.35">
      <c r="A927" s="14" t="s">
        <v>2465</v>
      </c>
      <c r="B927" s="15">
        <v>1</v>
      </c>
    </row>
    <row r="928" spans="1:2" x14ac:dyDescent="0.35">
      <c r="A928" s="14" t="s">
        <v>3331</v>
      </c>
      <c r="B928" s="15">
        <v>1</v>
      </c>
    </row>
    <row r="929" spans="1:2" x14ac:dyDescent="0.35">
      <c r="A929" s="14" t="s">
        <v>3109</v>
      </c>
      <c r="B929" s="15">
        <v>1</v>
      </c>
    </row>
    <row r="930" spans="1:2" x14ac:dyDescent="0.35">
      <c r="A930" s="14" t="s">
        <v>4072</v>
      </c>
      <c r="B930" s="15">
        <v>1</v>
      </c>
    </row>
    <row r="931" spans="1:2" x14ac:dyDescent="0.35">
      <c r="A931" s="14" t="s">
        <v>273</v>
      </c>
      <c r="B931" s="15">
        <v>1</v>
      </c>
    </row>
    <row r="932" spans="1:2" x14ac:dyDescent="0.35">
      <c r="A932" s="14" t="s">
        <v>777</v>
      </c>
      <c r="B932" s="15">
        <v>1</v>
      </c>
    </row>
    <row r="933" spans="1:2" x14ac:dyDescent="0.35">
      <c r="A933" s="14" t="s">
        <v>3775</v>
      </c>
      <c r="B933" s="15">
        <v>1</v>
      </c>
    </row>
    <row r="934" spans="1:2" x14ac:dyDescent="0.35">
      <c r="A934" s="14" t="s">
        <v>820</v>
      </c>
      <c r="B934" s="15">
        <v>1</v>
      </c>
    </row>
    <row r="935" spans="1:2" x14ac:dyDescent="0.35">
      <c r="A935" s="14" t="s">
        <v>4838</v>
      </c>
      <c r="B935" s="15">
        <v>1</v>
      </c>
    </row>
    <row r="936" spans="1:2" x14ac:dyDescent="0.35">
      <c r="A936" s="14" t="s">
        <v>3319</v>
      </c>
      <c r="B936" s="15">
        <v>1</v>
      </c>
    </row>
    <row r="937" spans="1:2" x14ac:dyDescent="0.35">
      <c r="A937" s="14" t="s">
        <v>1307</v>
      </c>
      <c r="B937" s="15">
        <v>1</v>
      </c>
    </row>
    <row r="938" spans="1:2" x14ac:dyDescent="0.35">
      <c r="A938" s="14" t="s">
        <v>3536</v>
      </c>
      <c r="B938" s="15">
        <v>1</v>
      </c>
    </row>
    <row r="939" spans="1:2" x14ac:dyDescent="0.35">
      <c r="A939" s="14" t="s">
        <v>3359</v>
      </c>
      <c r="B939" s="15">
        <v>1</v>
      </c>
    </row>
    <row r="940" spans="1:2" x14ac:dyDescent="0.35">
      <c r="A940" s="14" t="s">
        <v>2826</v>
      </c>
      <c r="B940" s="15">
        <v>1</v>
      </c>
    </row>
    <row r="941" spans="1:2" x14ac:dyDescent="0.35">
      <c r="A941" s="14" t="s">
        <v>404</v>
      </c>
      <c r="B941" s="15">
        <v>1</v>
      </c>
    </row>
    <row r="942" spans="1:2" x14ac:dyDescent="0.35">
      <c r="A942" s="14" t="s">
        <v>4834</v>
      </c>
      <c r="B942" s="15">
        <v>1</v>
      </c>
    </row>
    <row r="943" spans="1:2" x14ac:dyDescent="0.35">
      <c r="A943" s="14" t="s">
        <v>5415</v>
      </c>
      <c r="B943" s="15">
        <v>1</v>
      </c>
    </row>
    <row r="944" spans="1:2" x14ac:dyDescent="0.35">
      <c r="A944" s="14" t="s">
        <v>1236</v>
      </c>
      <c r="B944" s="15">
        <v>1</v>
      </c>
    </row>
    <row r="945" spans="1:2" x14ac:dyDescent="0.35">
      <c r="A945" s="14" t="s">
        <v>4539</v>
      </c>
      <c r="B945" s="15">
        <v>1</v>
      </c>
    </row>
    <row r="946" spans="1:2" x14ac:dyDescent="0.35">
      <c r="A946" s="14" t="s">
        <v>1751</v>
      </c>
      <c r="B946" s="15">
        <v>1</v>
      </c>
    </row>
    <row r="947" spans="1:2" x14ac:dyDescent="0.35">
      <c r="A947" s="14" t="s">
        <v>858</v>
      </c>
      <c r="B947" s="15">
        <v>1</v>
      </c>
    </row>
    <row r="948" spans="1:2" x14ac:dyDescent="0.35">
      <c r="A948" s="14" t="s">
        <v>3771</v>
      </c>
      <c r="B948" s="15">
        <v>1</v>
      </c>
    </row>
    <row r="949" spans="1:2" x14ac:dyDescent="0.35">
      <c r="A949" s="14" t="s">
        <v>3225</v>
      </c>
      <c r="B949" s="15">
        <v>1</v>
      </c>
    </row>
    <row r="950" spans="1:2" x14ac:dyDescent="0.35">
      <c r="A950" s="14" t="s">
        <v>5156</v>
      </c>
      <c r="B950" s="15">
        <v>1</v>
      </c>
    </row>
    <row r="951" spans="1:2" x14ac:dyDescent="0.35">
      <c r="A951" s="14" t="s">
        <v>4641</v>
      </c>
      <c r="B951" s="15">
        <v>1</v>
      </c>
    </row>
    <row r="952" spans="1:2" x14ac:dyDescent="0.35">
      <c r="A952" s="14" t="s">
        <v>1129</v>
      </c>
      <c r="B952" s="15">
        <v>1</v>
      </c>
    </row>
    <row r="953" spans="1:2" x14ac:dyDescent="0.35">
      <c r="A953" s="14" t="s">
        <v>2239</v>
      </c>
      <c r="B953" s="15">
        <v>1</v>
      </c>
    </row>
    <row r="954" spans="1:2" x14ac:dyDescent="0.35">
      <c r="A954" s="14" t="s">
        <v>1296</v>
      </c>
      <c r="B954" s="15">
        <v>1</v>
      </c>
    </row>
    <row r="955" spans="1:2" x14ac:dyDescent="0.35">
      <c r="A955" s="14" t="s">
        <v>2655</v>
      </c>
      <c r="B955" s="15">
        <v>1</v>
      </c>
    </row>
    <row r="956" spans="1:2" x14ac:dyDescent="0.35">
      <c r="A956" s="14" t="s">
        <v>3189</v>
      </c>
      <c r="B956" s="15">
        <v>1</v>
      </c>
    </row>
    <row r="957" spans="1:2" x14ac:dyDescent="0.35">
      <c r="A957" s="14" t="s">
        <v>212</v>
      </c>
      <c r="B957" s="15">
        <v>1</v>
      </c>
    </row>
    <row r="958" spans="1:2" x14ac:dyDescent="0.35">
      <c r="A958" s="14" t="s">
        <v>1901</v>
      </c>
      <c r="B958" s="15">
        <v>1</v>
      </c>
    </row>
    <row r="959" spans="1:2" x14ac:dyDescent="0.35">
      <c r="A959" s="14" t="s">
        <v>2580</v>
      </c>
      <c r="B959" s="15">
        <v>1</v>
      </c>
    </row>
    <row r="960" spans="1:2" x14ac:dyDescent="0.35">
      <c r="A960" s="14" t="s">
        <v>2406</v>
      </c>
      <c r="B960" s="15">
        <v>1</v>
      </c>
    </row>
    <row r="961" spans="1:2" x14ac:dyDescent="0.35">
      <c r="A961" s="14" t="s">
        <v>3913</v>
      </c>
      <c r="B961" s="15">
        <v>1</v>
      </c>
    </row>
    <row r="962" spans="1:2" x14ac:dyDescent="0.35">
      <c r="A962" s="14" t="s">
        <v>763</v>
      </c>
      <c r="B962" s="15">
        <v>1</v>
      </c>
    </row>
    <row r="963" spans="1:2" x14ac:dyDescent="0.35">
      <c r="A963" s="14" t="s">
        <v>2983</v>
      </c>
      <c r="B963" s="15">
        <v>1</v>
      </c>
    </row>
    <row r="964" spans="1:2" x14ac:dyDescent="0.35">
      <c r="A964" s="14" t="s">
        <v>2090</v>
      </c>
      <c r="B964" s="15">
        <v>1</v>
      </c>
    </row>
    <row r="965" spans="1:2" x14ac:dyDescent="0.35">
      <c r="A965" s="14" t="s">
        <v>2963</v>
      </c>
      <c r="B965" s="15">
        <v>1</v>
      </c>
    </row>
    <row r="966" spans="1:2" x14ac:dyDescent="0.35">
      <c r="A966" s="14" t="s">
        <v>930</v>
      </c>
      <c r="B966" s="15">
        <v>1</v>
      </c>
    </row>
    <row r="967" spans="1:2" x14ac:dyDescent="0.35">
      <c r="A967" s="14" t="s">
        <v>527</v>
      </c>
      <c r="B967" s="15">
        <v>1</v>
      </c>
    </row>
    <row r="968" spans="1:2" x14ac:dyDescent="0.35">
      <c r="A968" s="14" t="s">
        <v>4405</v>
      </c>
      <c r="B968" s="15">
        <v>1</v>
      </c>
    </row>
    <row r="969" spans="1:2" x14ac:dyDescent="0.35">
      <c r="A969" s="14" t="s">
        <v>1489</v>
      </c>
      <c r="B969" s="15">
        <v>1</v>
      </c>
    </row>
    <row r="970" spans="1:2" x14ac:dyDescent="0.35">
      <c r="A970" s="14" t="s">
        <v>1505</v>
      </c>
      <c r="B970" s="15">
        <v>1</v>
      </c>
    </row>
    <row r="971" spans="1:2" x14ac:dyDescent="0.35">
      <c r="A971" s="14" t="s">
        <v>1707</v>
      </c>
      <c r="B971" s="15">
        <v>1</v>
      </c>
    </row>
    <row r="972" spans="1:2" x14ac:dyDescent="0.35">
      <c r="A972" s="14" t="s">
        <v>507</v>
      </c>
      <c r="B972" s="15">
        <v>1</v>
      </c>
    </row>
    <row r="973" spans="1:2" x14ac:dyDescent="0.35">
      <c r="A973" s="14" t="s">
        <v>3101</v>
      </c>
      <c r="B973" s="15">
        <v>1</v>
      </c>
    </row>
    <row r="974" spans="1:2" x14ac:dyDescent="0.35">
      <c r="A974" s="14" t="s">
        <v>3457</v>
      </c>
      <c r="B974" s="15">
        <v>1</v>
      </c>
    </row>
    <row r="975" spans="1:2" x14ac:dyDescent="0.35">
      <c r="A975" s="14" t="s">
        <v>4420</v>
      </c>
      <c r="B975" s="15">
        <v>1</v>
      </c>
    </row>
    <row r="976" spans="1:2" x14ac:dyDescent="0.35">
      <c r="A976" s="14" t="s">
        <v>55</v>
      </c>
      <c r="B976" s="15">
        <v>1</v>
      </c>
    </row>
    <row r="977" spans="1:2" x14ac:dyDescent="0.35">
      <c r="A977" s="14" t="s">
        <v>3556</v>
      </c>
      <c r="B977" s="15">
        <v>1</v>
      </c>
    </row>
    <row r="978" spans="1:2" x14ac:dyDescent="0.35">
      <c r="A978" s="14" t="s">
        <v>2940</v>
      </c>
      <c r="B978" s="15">
        <v>1</v>
      </c>
    </row>
    <row r="979" spans="1:2" x14ac:dyDescent="0.35">
      <c r="A979" s="14" t="s">
        <v>3671</v>
      </c>
      <c r="B979" s="15">
        <v>1</v>
      </c>
    </row>
    <row r="980" spans="1:2" x14ac:dyDescent="0.35">
      <c r="A980" s="14" t="s">
        <v>2184</v>
      </c>
      <c r="B980" s="15">
        <v>1</v>
      </c>
    </row>
    <row r="981" spans="1:2" x14ac:dyDescent="0.35">
      <c r="A981" s="14" t="s">
        <v>2251</v>
      </c>
      <c r="B981" s="15">
        <v>1</v>
      </c>
    </row>
    <row r="982" spans="1:2" x14ac:dyDescent="0.35">
      <c r="A982" s="14" t="s">
        <v>4906</v>
      </c>
      <c r="B982" s="15">
        <v>1</v>
      </c>
    </row>
    <row r="983" spans="1:2" x14ac:dyDescent="0.35">
      <c r="A983" s="14" t="s">
        <v>5481</v>
      </c>
      <c r="B983" s="15">
        <v>1</v>
      </c>
    </row>
    <row r="984" spans="1:2" x14ac:dyDescent="0.35">
      <c r="A984" s="14" t="s">
        <v>4753</v>
      </c>
      <c r="B984" s="15">
        <v>1</v>
      </c>
    </row>
    <row r="985" spans="1:2" x14ac:dyDescent="0.35">
      <c r="A985" s="14" t="s">
        <v>854</v>
      </c>
      <c r="B985" s="15">
        <v>1</v>
      </c>
    </row>
    <row r="986" spans="1:2" x14ac:dyDescent="0.35">
      <c r="A986" s="14" t="s">
        <v>910</v>
      </c>
      <c r="B986" s="15">
        <v>1</v>
      </c>
    </row>
    <row r="987" spans="1:2" x14ac:dyDescent="0.35">
      <c r="A987" s="14" t="s">
        <v>774</v>
      </c>
      <c r="B987" s="15">
        <v>1</v>
      </c>
    </row>
    <row r="988" spans="1:2" x14ac:dyDescent="0.35">
      <c r="A988" s="14" t="s">
        <v>2834</v>
      </c>
      <c r="B988" s="15">
        <v>1</v>
      </c>
    </row>
    <row r="989" spans="1:2" x14ac:dyDescent="0.35">
      <c r="A989" s="14" t="s">
        <v>3849</v>
      </c>
      <c r="B989" s="15">
        <v>1</v>
      </c>
    </row>
    <row r="990" spans="1:2" x14ac:dyDescent="0.35">
      <c r="A990" s="14" t="s">
        <v>4467</v>
      </c>
      <c r="B990" s="15">
        <v>1</v>
      </c>
    </row>
    <row r="991" spans="1:2" x14ac:dyDescent="0.35">
      <c r="A991" s="14" t="s">
        <v>1418</v>
      </c>
      <c r="B991" s="15">
        <v>1</v>
      </c>
    </row>
    <row r="992" spans="1:2" x14ac:dyDescent="0.35">
      <c r="A992" s="14" t="s">
        <v>4323</v>
      </c>
      <c r="B992" s="15">
        <v>1</v>
      </c>
    </row>
    <row r="993" spans="1:2" x14ac:dyDescent="0.35">
      <c r="A993" s="14" t="s">
        <v>1961</v>
      </c>
      <c r="B993" s="15">
        <v>1</v>
      </c>
    </row>
    <row r="994" spans="1:2" x14ac:dyDescent="0.35">
      <c r="A994" s="14" t="s">
        <v>4262</v>
      </c>
      <c r="B994" s="15">
        <v>1</v>
      </c>
    </row>
    <row r="995" spans="1:2" x14ac:dyDescent="0.35">
      <c r="A995" s="14" t="s">
        <v>1025</v>
      </c>
      <c r="B995" s="15">
        <v>1</v>
      </c>
    </row>
    <row r="996" spans="1:2" x14ac:dyDescent="0.35">
      <c r="A996" s="14" t="s">
        <v>2584</v>
      </c>
      <c r="B996" s="15">
        <v>1</v>
      </c>
    </row>
    <row r="997" spans="1:2" x14ac:dyDescent="0.35">
      <c r="A997" s="14" t="s">
        <v>1256</v>
      </c>
      <c r="B997" s="15">
        <v>1</v>
      </c>
    </row>
    <row r="998" spans="1:2" x14ac:dyDescent="0.35">
      <c r="A998" s="14" t="s">
        <v>50</v>
      </c>
      <c r="B998" s="15">
        <v>1</v>
      </c>
    </row>
    <row r="999" spans="1:2" x14ac:dyDescent="0.35">
      <c r="A999" s="14" t="s">
        <v>1292</v>
      </c>
      <c r="B999" s="15">
        <v>1</v>
      </c>
    </row>
    <row r="1000" spans="1:2" x14ac:dyDescent="0.35">
      <c r="A1000" s="14" t="s">
        <v>606</v>
      </c>
      <c r="B1000" s="15">
        <v>1</v>
      </c>
    </row>
    <row r="1001" spans="1:2" x14ac:dyDescent="0.35">
      <c r="A1001" s="14" t="s">
        <v>4760</v>
      </c>
      <c r="B1001" s="15">
        <v>1</v>
      </c>
    </row>
    <row r="1002" spans="1:2" x14ac:dyDescent="0.35">
      <c r="A1002" s="14" t="s">
        <v>2304</v>
      </c>
      <c r="B1002" s="15">
        <v>1</v>
      </c>
    </row>
    <row r="1003" spans="1:2" x14ac:dyDescent="0.35">
      <c r="A1003" s="14" t="s">
        <v>3012</v>
      </c>
      <c r="B1003" s="15">
        <v>1</v>
      </c>
    </row>
    <row r="1004" spans="1:2" x14ac:dyDescent="0.35">
      <c r="A1004" s="14" t="s">
        <v>2711</v>
      </c>
      <c r="B1004" s="15">
        <v>1</v>
      </c>
    </row>
    <row r="1005" spans="1:2" x14ac:dyDescent="0.35">
      <c r="A1005" s="14" t="s">
        <v>5263</v>
      </c>
      <c r="B1005" s="15">
        <v>1</v>
      </c>
    </row>
    <row r="1006" spans="1:2" x14ac:dyDescent="0.35">
      <c r="A1006" s="14" t="s">
        <v>817</v>
      </c>
      <c r="B1006" s="15">
        <v>1</v>
      </c>
    </row>
    <row r="1007" spans="1:2" x14ac:dyDescent="0.35">
      <c r="A1007" s="14" t="s">
        <v>1149</v>
      </c>
      <c r="B1007" s="15">
        <v>1</v>
      </c>
    </row>
    <row r="1008" spans="1:2" x14ac:dyDescent="0.35">
      <c r="A1008" s="14" t="s">
        <v>3504</v>
      </c>
      <c r="B1008" s="15">
        <v>1</v>
      </c>
    </row>
    <row r="1009" spans="1:2" x14ac:dyDescent="0.35">
      <c r="A1009" s="14" t="s">
        <v>119</v>
      </c>
      <c r="B1009" s="15">
        <v>1</v>
      </c>
    </row>
    <row r="1010" spans="1:2" x14ac:dyDescent="0.35">
      <c r="A1010" s="14" t="s">
        <v>4587</v>
      </c>
      <c r="B1010" s="15">
        <v>1</v>
      </c>
    </row>
    <row r="1011" spans="1:2" x14ac:dyDescent="0.35">
      <c r="A1011" s="14" t="s">
        <v>1551</v>
      </c>
      <c r="B1011" s="15">
        <v>1</v>
      </c>
    </row>
    <row r="1012" spans="1:2" x14ac:dyDescent="0.35">
      <c r="A1012" s="14" t="s">
        <v>2378</v>
      </c>
      <c r="B1012" s="15">
        <v>1</v>
      </c>
    </row>
    <row r="1013" spans="1:2" x14ac:dyDescent="0.35">
      <c r="A1013" s="14" t="s">
        <v>2129</v>
      </c>
      <c r="B1013" s="15">
        <v>1</v>
      </c>
    </row>
    <row r="1014" spans="1:2" x14ac:dyDescent="0.35">
      <c r="A1014" s="14" t="s">
        <v>1205</v>
      </c>
      <c r="B1014" s="15">
        <v>1</v>
      </c>
    </row>
    <row r="1015" spans="1:2" x14ac:dyDescent="0.35">
      <c r="A1015" s="14" t="s">
        <v>2495</v>
      </c>
      <c r="B1015" s="15">
        <v>1</v>
      </c>
    </row>
    <row r="1016" spans="1:2" x14ac:dyDescent="0.35">
      <c r="A1016" s="14" t="s">
        <v>5129</v>
      </c>
      <c r="B1016" s="15">
        <v>1</v>
      </c>
    </row>
    <row r="1017" spans="1:2" x14ac:dyDescent="0.35">
      <c r="A1017" s="14" t="s">
        <v>5145</v>
      </c>
      <c r="B1017" s="15">
        <v>1</v>
      </c>
    </row>
    <row r="1018" spans="1:2" x14ac:dyDescent="0.35">
      <c r="A1018" s="14" t="s">
        <v>4331</v>
      </c>
      <c r="B1018" s="15">
        <v>1</v>
      </c>
    </row>
    <row r="1019" spans="1:2" x14ac:dyDescent="0.35">
      <c r="A1019" s="14" t="s">
        <v>887</v>
      </c>
      <c r="B1019" s="15">
        <v>1</v>
      </c>
    </row>
    <row r="1020" spans="1:2" x14ac:dyDescent="0.35">
      <c r="A1020" s="14" t="s">
        <v>1065</v>
      </c>
      <c r="B1020" s="15">
        <v>1</v>
      </c>
    </row>
    <row r="1021" spans="1:2" x14ac:dyDescent="0.35">
      <c r="A1021" s="14" t="s">
        <v>5462</v>
      </c>
      <c r="B1021" s="15">
        <v>1</v>
      </c>
    </row>
    <row r="1022" spans="1:2" x14ac:dyDescent="0.35">
      <c r="A1022" s="14" t="s">
        <v>5359</v>
      </c>
      <c r="B1022" s="15">
        <v>1</v>
      </c>
    </row>
    <row r="1023" spans="1:2" x14ac:dyDescent="0.35">
      <c r="A1023" s="14" t="s">
        <v>2430</v>
      </c>
      <c r="B1023" s="15">
        <v>1</v>
      </c>
    </row>
    <row r="1024" spans="1:2" x14ac:dyDescent="0.35">
      <c r="A1024" s="14" t="s">
        <v>4188</v>
      </c>
      <c r="B1024" s="15">
        <v>1</v>
      </c>
    </row>
    <row r="1025" spans="1:2" x14ac:dyDescent="0.35">
      <c r="A1025" s="14" t="s">
        <v>1598</v>
      </c>
      <c r="B1025" s="15">
        <v>1</v>
      </c>
    </row>
    <row r="1026" spans="1:2" x14ac:dyDescent="0.35">
      <c r="A1026" s="14" t="s">
        <v>2518</v>
      </c>
      <c r="B1026" s="15">
        <v>1</v>
      </c>
    </row>
    <row r="1027" spans="1:2" x14ac:dyDescent="0.35">
      <c r="A1027" s="14" t="s">
        <v>3233</v>
      </c>
      <c r="B1027" s="15">
        <v>1</v>
      </c>
    </row>
    <row r="1028" spans="1:2" x14ac:dyDescent="0.35">
      <c r="A1028" s="14" t="s">
        <v>4096</v>
      </c>
      <c r="B1028" s="15">
        <v>1</v>
      </c>
    </row>
    <row r="1029" spans="1:2" x14ac:dyDescent="0.35">
      <c r="A1029" s="14" t="s">
        <v>1029</v>
      </c>
      <c r="B1029" s="15">
        <v>1</v>
      </c>
    </row>
    <row r="1030" spans="1:2" x14ac:dyDescent="0.35">
      <c r="A1030" s="14" t="s">
        <v>14</v>
      </c>
      <c r="B1030" s="15">
        <v>1</v>
      </c>
    </row>
    <row r="1031" spans="1:2" x14ac:dyDescent="0.35">
      <c r="A1031" s="14" t="s">
        <v>902</v>
      </c>
      <c r="B1031" s="15">
        <v>1</v>
      </c>
    </row>
    <row r="1032" spans="1:2" x14ac:dyDescent="0.35">
      <c r="A1032" s="14" t="s">
        <v>499</v>
      </c>
      <c r="B1032" s="15">
        <v>1</v>
      </c>
    </row>
    <row r="1033" spans="1:2" x14ac:dyDescent="0.35">
      <c r="A1033" s="14" t="s">
        <v>2296</v>
      </c>
      <c r="B1033" s="15">
        <v>1</v>
      </c>
    </row>
    <row r="1034" spans="1:2" x14ac:dyDescent="0.35">
      <c r="A1034" s="14" t="s">
        <v>3137</v>
      </c>
      <c r="B1034" s="15">
        <v>1</v>
      </c>
    </row>
    <row r="1035" spans="1:2" x14ac:dyDescent="0.35">
      <c r="A1035" s="14" t="s">
        <v>4749</v>
      </c>
      <c r="B1035" s="15">
        <v>1</v>
      </c>
    </row>
    <row r="1036" spans="1:2" x14ac:dyDescent="0.35">
      <c r="A1036" s="14" t="s">
        <v>575</v>
      </c>
      <c r="B1036" s="15">
        <v>1</v>
      </c>
    </row>
    <row r="1037" spans="1:2" x14ac:dyDescent="0.35">
      <c r="A1037" s="14" t="s">
        <v>1005</v>
      </c>
      <c r="B1037" s="15">
        <v>1</v>
      </c>
    </row>
    <row r="1038" spans="1:2" x14ac:dyDescent="0.35">
      <c r="A1038" s="14" t="s">
        <v>1252</v>
      </c>
      <c r="B1038" s="15">
        <v>1</v>
      </c>
    </row>
    <row r="1039" spans="1:2" x14ac:dyDescent="0.35">
      <c r="A1039" s="14" t="s">
        <v>3564</v>
      </c>
      <c r="B1039" s="15">
        <v>1</v>
      </c>
    </row>
    <row r="1040" spans="1:2" x14ac:dyDescent="0.35">
      <c r="A1040" s="14" t="s">
        <v>836</v>
      </c>
      <c r="B1040" s="15">
        <v>1</v>
      </c>
    </row>
    <row r="1041" spans="1:2" x14ac:dyDescent="0.35">
      <c r="A1041" s="14" t="s">
        <v>5394</v>
      </c>
      <c r="B1041" s="15">
        <v>1</v>
      </c>
    </row>
    <row r="1042" spans="1:2" x14ac:dyDescent="0.35">
      <c r="A1042" s="14" t="s">
        <v>842</v>
      </c>
      <c r="B1042" s="15">
        <v>1</v>
      </c>
    </row>
    <row r="1043" spans="1:2" x14ac:dyDescent="0.35">
      <c r="A1043" s="14" t="s">
        <v>305</v>
      </c>
      <c r="B1043" s="15">
        <v>1</v>
      </c>
    </row>
    <row r="1044" spans="1:2" x14ac:dyDescent="0.35">
      <c r="A1044" s="14" t="s">
        <v>4138</v>
      </c>
      <c r="B1044" s="15">
        <v>1</v>
      </c>
    </row>
    <row r="1045" spans="1:2" x14ac:dyDescent="0.35">
      <c r="A1045" s="14" t="s">
        <v>5063</v>
      </c>
      <c r="B1045" s="15">
        <v>1</v>
      </c>
    </row>
    <row r="1046" spans="1:2" x14ac:dyDescent="0.35">
      <c r="A1046" s="14" t="s">
        <v>4284</v>
      </c>
      <c r="B1046" s="15">
        <v>1</v>
      </c>
    </row>
    <row r="1047" spans="1:2" x14ac:dyDescent="0.35">
      <c r="A1047" s="14" t="s">
        <v>4800</v>
      </c>
      <c r="B1047" s="15">
        <v>1</v>
      </c>
    </row>
    <row r="1048" spans="1:2" x14ac:dyDescent="0.35">
      <c r="A1048" s="14" t="s">
        <v>5331</v>
      </c>
      <c r="B1048" s="15">
        <v>1</v>
      </c>
    </row>
    <row r="1049" spans="1:2" x14ac:dyDescent="0.35">
      <c r="A1049" s="14" t="s">
        <v>4276</v>
      </c>
      <c r="B1049" s="15">
        <v>1</v>
      </c>
    </row>
    <row r="1050" spans="1:2" x14ac:dyDescent="0.35">
      <c r="A1050" s="14" t="s">
        <v>1181</v>
      </c>
      <c r="B1050" s="15">
        <v>1</v>
      </c>
    </row>
    <row r="1051" spans="1:2" x14ac:dyDescent="0.35">
      <c r="A1051" s="14" t="s">
        <v>4250</v>
      </c>
      <c r="B1051" s="15">
        <v>1</v>
      </c>
    </row>
    <row r="1052" spans="1:2" x14ac:dyDescent="0.35">
      <c r="A1052" s="14" t="s">
        <v>216</v>
      </c>
      <c r="B1052" s="15">
        <v>1</v>
      </c>
    </row>
    <row r="1053" spans="1:2" x14ac:dyDescent="0.35">
      <c r="A1053" s="14" t="s">
        <v>172</v>
      </c>
      <c r="B1053" s="15">
        <v>1</v>
      </c>
    </row>
    <row r="1054" spans="1:2" x14ac:dyDescent="0.35">
      <c r="A1054" s="14" t="s">
        <v>3899</v>
      </c>
      <c r="B1054" s="15">
        <v>1</v>
      </c>
    </row>
    <row r="1055" spans="1:2" x14ac:dyDescent="0.35">
      <c r="A1055" s="14" t="s">
        <v>3018</v>
      </c>
      <c r="B1055" s="15">
        <v>1</v>
      </c>
    </row>
    <row r="1056" spans="1:2" x14ac:dyDescent="0.35">
      <c r="A1056" s="14" t="s">
        <v>2166</v>
      </c>
      <c r="B1056" s="15">
        <v>1</v>
      </c>
    </row>
    <row r="1057" spans="1:2" x14ac:dyDescent="0.35">
      <c r="A1057" s="14" t="s">
        <v>3045</v>
      </c>
      <c r="B1057" s="15">
        <v>1</v>
      </c>
    </row>
    <row r="1058" spans="1:2" x14ac:dyDescent="0.35">
      <c r="A1058" s="14" t="s">
        <v>3346</v>
      </c>
      <c r="B1058" s="15">
        <v>1</v>
      </c>
    </row>
    <row r="1059" spans="1:2" x14ac:dyDescent="0.35">
      <c r="A1059" s="14" t="s">
        <v>2110</v>
      </c>
      <c r="B1059" s="15">
        <v>1</v>
      </c>
    </row>
    <row r="1060" spans="1:2" x14ac:dyDescent="0.35">
      <c r="A1060" s="14" t="s">
        <v>5465</v>
      </c>
      <c r="B1060" s="15">
        <v>1</v>
      </c>
    </row>
    <row r="1061" spans="1:2" x14ac:dyDescent="0.35">
      <c r="A1061" s="14" t="s">
        <v>5558</v>
      </c>
      <c r="B1061" s="15">
        <v>1</v>
      </c>
    </row>
    <row r="1062" spans="1:2" x14ac:dyDescent="0.35">
      <c r="A1062" s="14" t="s">
        <v>1366</v>
      </c>
      <c r="B1062" s="15">
        <v>1</v>
      </c>
    </row>
    <row r="1063" spans="1:2" x14ac:dyDescent="0.35">
      <c r="A1063" s="14" t="s">
        <v>3934</v>
      </c>
      <c r="B1063" s="15">
        <v>1</v>
      </c>
    </row>
    <row r="1064" spans="1:2" x14ac:dyDescent="0.35">
      <c r="A1064" s="14" t="s">
        <v>974</v>
      </c>
      <c r="B1064" s="15">
        <v>1</v>
      </c>
    </row>
    <row r="1065" spans="1:2" x14ac:dyDescent="0.35">
      <c r="A1065" s="14" t="s">
        <v>3679</v>
      </c>
      <c r="B1065" s="15">
        <v>1</v>
      </c>
    </row>
    <row r="1066" spans="1:2" x14ac:dyDescent="0.35">
      <c r="A1066" s="14" t="s">
        <v>3488</v>
      </c>
      <c r="B1066" s="15">
        <v>1</v>
      </c>
    </row>
    <row r="1067" spans="1:2" x14ac:dyDescent="0.35">
      <c r="A1067" s="14" t="s">
        <v>235</v>
      </c>
      <c r="B1067" s="15">
        <v>1</v>
      </c>
    </row>
    <row r="1068" spans="1:2" x14ac:dyDescent="0.35">
      <c r="A1068" s="14" t="s">
        <v>515</v>
      </c>
      <c r="B1068" s="15">
        <v>1</v>
      </c>
    </row>
    <row r="1069" spans="1:2" x14ac:dyDescent="0.35">
      <c r="A1069" s="14" t="s">
        <v>5459</v>
      </c>
      <c r="B1069" s="15">
        <v>1</v>
      </c>
    </row>
    <row r="1070" spans="1:2" x14ac:dyDescent="0.35">
      <c r="A1070" s="14" t="s">
        <v>797</v>
      </c>
      <c r="B1070" s="15">
        <v>1</v>
      </c>
    </row>
    <row r="1071" spans="1:2" x14ac:dyDescent="0.35">
      <c r="A1071" s="14" t="s">
        <v>1626</v>
      </c>
      <c r="B1071" s="15">
        <v>1</v>
      </c>
    </row>
    <row r="1072" spans="1:2" x14ac:dyDescent="0.35">
      <c r="A1072" s="14" t="s">
        <v>5279</v>
      </c>
      <c r="B1072" s="15">
        <v>1</v>
      </c>
    </row>
    <row r="1073" spans="1:2" x14ac:dyDescent="0.35">
      <c r="A1073" s="14" t="s">
        <v>2262</v>
      </c>
      <c r="B1073" s="15">
        <v>1</v>
      </c>
    </row>
    <row r="1074" spans="1:2" x14ac:dyDescent="0.35">
      <c r="A1074" s="14" t="s">
        <v>2125</v>
      </c>
      <c r="B1074" s="15">
        <v>1</v>
      </c>
    </row>
    <row r="1075" spans="1:2" x14ac:dyDescent="0.35">
      <c r="A1075" s="14" t="s">
        <v>4745</v>
      </c>
      <c r="B1075" s="15">
        <v>1</v>
      </c>
    </row>
    <row r="1076" spans="1:2" x14ac:dyDescent="0.35">
      <c r="A1076" s="14" t="s">
        <v>2133</v>
      </c>
      <c r="B1076" s="15">
        <v>1</v>
      </c>
    </row>
    <row r="1077" spans="1:2" x14ac:dyDescent="0.35">
      <c r="A1077" s="14" t="s">
        <v>227</v>
      </c>
      <c r="B1077" s="15">
        <v>1</v>
      </c>
    </row>
    <row r="1078" spans="1:2" x14ac:dyDescent="0.35">
      <c r="A1078" s="14" t="s">
        <v>3315</v>
      </c>
      <c r="B1078" s="15">
        <v>1</v>
      </c>
    </row>
    <row r="1079" spans="1:2" x14ac:dyDescent="0.35">
      <c r="A1079" s="14" t="s">
        <v>752</v>
      </c>
      <c r="B1079" s="15">
        <v>1</v>
      </c>
    </row>
    <row r="1080" spans="1:2" x14ac:dyDescent="0.35">
      <c r="A1080" s="14" t="s">
        <v>4527</v>
      </c>
      <c r="B1080" s="15">
        <v>1</v>
      </c>
    </row>
    <row r="1081" spans="1:2" x14ac:dyDescent="0.35">
      <c r="A1081" s="14" t="s">
        <v>3857</v>
      </c>
      <c r="B1081" s="15">
        <v>1</v>
      </c>
    </row>
    <row r="1082" spans="1:2" x14ac:dyDescent="0.35">
      <c r="A1082" s="14" t="s">
        <v>3612</v>
      </c>
      <c r="B1082" s="15">
        <v>1</v>
      </c>
    </row>
    <row r="1083" spans="1:2" x14ac:dyDescent="0.35">
      <c r="A1083" s="14" t="s">
        <v>4701</v>
      </c>
      <c r="B1083" s="15">
        <v>1</v>
      </c>
    </row>
    <row r="1084" spans="1:2" x14ac:dyDescent="0.35">
      <c r="A1084" s="14" t="s">
        <v>4246</v>
      </c>
      <c r="B1084" s="15">
        <v>1</v>
      </c>
    </row>
    <row r="1085" spans="1:2" x14ac:dyDescent="0.35">
      <c r="A1085" s="14" t="s">
        <v>2764</v>
      </c>
      <c r="B1085" s="15">
        <v>1</v>
      </c>
    </row>
    <row r="1086" spans="1:2" x14ac:dyDescent="0.35">
      <c r="A1086" s="14" t="s">
        <v>2009</v>
      </c>
      <c r="B1086" s="15">
        <v>1</v>
      </c>
    </row>
    <row r="1087" spans="1:2" x14ac:dyDescent="0.35">
      <c r="A1087" s="14" t="s">
        <v>1574</v>
      </c>
      <c r="B1087" s="15">
        <v>1</v>
      </c>
    </row>
    <row r="1088" spans="1:2" x14ac:dyDescent="0.35">
      <c r="A1088" s="14" t="s">
        <v>2224</v>
      </c>
      <c r="B1088" s="15">
        <v>1</v>
      </c>
    </row>
    <row r="1089" spans="1:2" x14ac:dyDescent="0.35">
      <c r="A1089" s="14" t="s">
        <v>1422</v>
      </c>
      <c r="B1089" s="15">
        <v>1</v>
      </c>
    </row>
    <row r="1090" spans="1:2" x14ac:dyDescent="0.35">
      <c r="A1090" s="14" t="s">
        <v>1870</v>
      </c>
      <c r="B1090" s="15">
        <v>1</v>
      </c>
    </row>
    <row r="1091" spans="1:2" x14ac:dyDescent="0.35">
      <c r="A1091" s="14" t="s">
        <v>5172</v>
      </c>
      <c r="B1091" s="15">
        <v>1</v>
      </c>
    </row>
    <row r="1092" spans="1:2" x14ac:dyDescent="0.35">
      <c r="A1092" s="14" t="s">
        <v>2359</v>
      </c>
      <c r="B1092" s="15">
        <v>1</v>
      </c>
    </row>
    <row r="1093" spans="1:2" x14ac:dyDescent="0.35">
      <c r="A1093" s="14" t="s">
        <v>4362</v>
      </c>
      <c r="B1093" s="15">
        <v>1</v>
      </c>
    </row>
    <row r="1094" spans="1:2" x14ac:dyDescent="0.35">
      <c r="A1094" s="14" t="s">
        <v>2540</v>
      </c>
      <c r="B1094" s="15">
        <v>1</v>
      </c>
    </row>
    <row r="1095" spans="1:2" x14ac:dyDescent="0.35">
      <c r="A1095" s="14" t="s">
        <v>991</v>
      </c>
      <c r="B1095" s="15">
        <v>1</v>
      </c>
    </row>
    <row r="1096" spans="1:2" x14ac:dyDescent="0.35">
      <c r="A1096" s="14" t="s">
        <v>4459</v>
      </c>
      <c r="B1096" s="15">
        <v>1</v>
      </c>
    </row>
    <row r="1097" spans="1:2" x14ac:dyDescent="0.35">
      <c r="A1097" s="14" t="s">
        <v>71</v>
      </c>
      <c r="B1097" s="15">
        <v>1</v>
      </c>
    </row>
    <row r="1098" spans="1:2" x14ac:dyDescent="0.35">
      <c r="A1098" s="14" t="s">
        <v>4211</v>
      </c>
      <c r="B1098" s="15">
        <v>1</v>
      </c>
    </row>
    <row r="1099" spans="1:2" x14ac:dyDescent="0.35">
      <c r="A1099" s="14" t="s">
        <v>2461</v>
      </c>
      <c r="B1099" s="15">
        <v>1</v>
      </c>
    </row>
    <row r="1100" spans="1:2" x14ac:dyDescent="0.35">
      <c r="A1100" s="14" t="s">
        <v>4902</v>
      </c>
      <c r="B1100" s="15">
        <v>1</v>
      </c>
    </row>
    <row r="1101" spans="1:2" x14ac:dyDescent="0.35">
      <c r="A1101" s="14" t="s">
        <v>4819</v>
      </c>
      <c r="B1101" s="15">
        <v>1</v>
      </c>
    </row>
    <row r="1102" spans="1:2" x14ac:dyDescent="0.35">
      <c r="A1102" s="14" t="s">
        <v>1493</v>
      </c>
      <c r="B1102" s="15">
        <v>1</v>
      </c>
    </row>
    <row r="1103" spans="1:2" x14ac:dyDescent="0.35">
      <c r="A1103" s="14" t="s">
        <v>1594</v>
      </c>
      <c r="B1103" s="15">
        <v>1</v>
      </c>
    </row>
    <row r="1104" spans="1:2" x14ac:dyDescent="0.35">
      <c r="A1104" s="14" t="s">
        <v>46</v>
      </c>
      <c r="B1104" s="15">
        <v>1</v>
      </c>
    </row>
    <row r="1105" spans="1:2" x14ac:dyDescent="0.35">
      <c r="A1105" s="14" t="s">
        <v>3389</v>
      </c>
      <c r="B1105" s="15">
        <v>1</v>
      </c>
    </row>
    <row r="1106" spans="1:2" x14ac:dyDescent="0.35">
      <c r="A1106" s="14" t="s">
        <v>2235</v>
      </c>
      <c r="B1106" s="15">
        <v>1</v>
      </c>
    </row>
    <row r="1107" spans="1:2" x14ac:dyDescent="0.35">
      <c r="A1107" s="14" t="s">
        <v>344</v>
      </c>
      <c r="B1107" s="15">
        <v>1</v>
      </c>
    </row>
    <row r="1108" spans="1:2" x14ac:dyDescent="0.35">
      <c r="A1108" s="14" t="s">
        <v>1221</v>
      </c>
      <c r="B1108" s="15">
        <v>1</v>
      </c>
    </row>
    <row r="1109" spans="1:2" x14ac:dyDescent="0.35">
      <c r="A1109" s="14" t="s">
        <v>781</v>
      </c>
      <c r="B1109" s="15">
        <v>1</v>
      </c>
    </row>
    <row r="1110" spans="1:2" x14ac:dyDescent="0.35">
      <c r="A1110" s="14" t="s">
        <v>3500</v>
      </c>
      <c r="B1110" s="15">
        <v>1</v>
      </c>
    </row>
    <row r="1111" spans="1:2" x14ac:dyDescent="0.35">
      <c r="A1111" s="14" t="s">
        <v>5001</v>
      </c>
      <c r="B1111" s="15">
        <v>1</v>
      </c>
    </row>
    <row r="1112" spans="1:2" x14ac:dyDescent="0.35">
      <c r="A1112" s="14" t="s">
        <v>1618</v>
      </c>
      <c r="B1112" s="15">
        <v>1</v>
      </c>
    </row>
    <row r="1113" spans="1:2" x14ac:dyDescent="0.35">
      <c r="A1113" s="14" t="s">
        <v>985</v>
      </c>
      <c r="B1113" s="15">
        <v>1</v>
      </c>
    </row>
    <row r="1114" spans="1:2" x14ac:dyDescent="0.35">
      <c r="A1114" s="14" t="s">
        <v>5612</v>
      </c>
      <c r="B1114" s="15">
        <v>1</v>
      </c>
    </row>
    <row r="1115" spans="1:2" x14ac:dyDescent="0.35">
      <c r="A1115" s="14" t="s">
        <v>4227</v>
      </c>
      <c r="B1115" s="15">
        <v>1</v>
      </c>
    </row>
    <row r="1116" spans="1:2" x14ac:dyDescent="0.35">
      <c r="A1116" s="14" t="s">
        <v>1606</v>
      </c>
      <c r="B1116" s="15">
        <v>1</v>
      </c>
    </row>
    <row r="1117" spans="1:2" x14ac:dyDescent="0.35">
      <c r="A1117" s="14" t="s">
        <v>1827</v>
      </c>
      <c r="B1117" s="15">
        <v>1</v>
      </c>
    </row>
    <row r="1118" spans="1:2" x14ac:dyDescent="0.35">
      <c r="A1118" s="14" t="s">
        <v>3157</v>
      </c>
      <c r="B1118" s="15">
        <v>1</v>
      </c>
    </row>
    <row r="1119" spans="1:2" x14ac:dyDescent="0.35">
      <c r="A1119" s="14" t="s">
        <v>3980</v>
      </c>
      <c r="B1119" s="15">
        <v>1</v>
      </c>
    </row>
    <row r="1120" spans="1:2" x14ac:dyDescent="0.35">
      <c r="A1120" s="14" t="s">
        <v>874</v>
      </c>
      <c r="B1120" s="15">
        <v>1</v>
      </c>
    </row>
    <row r="1121" spans="1:2" x14ac:dyDescent="0.35">
      <c r="A1121" s="14" t="s">
        <v>285</v>
      </c>
      <c r="B1121" s="15">
        <v>1</v>
      </c>
    </row>
    <row r="1122" spans="1:2" x14ac:dyDescent="0.35">
      <c r="A1122" s="14" t="s">
        <v>3923</v>
      </c>
      <c r="B1122" s="15">
        <v>1</v>
      </c>
    </row>
    <row r="1123" spans="1:2" x14ac:dyDescent="0.35">
      <c r="A1123" s="14" t="s">
        <v>3048</v>
      </c>
      <c r="B1123" s="15">
        <v>1</v>
      </c>
    </row>
    <row r="1124" spans="1:2" x14ac:dyDescent="0.35">
      <c r="A1124" s="14" t="s">
        <v>5343</v>
      </c>
      <c r="B1124" s="15">
        <v>1</v>
      </c>
    </row>
    <row r="1125" spans="1:2" x14ac:dyDescent="0.35">
      <c r="A1125" s="14" t="s">
        <v>2666</v>
      </c>
      <c r="B1125" s="15">
        <v>1</v>
      </c>
    </row>
    <row r="1126" spans="1:2" x14ac:dyDescent="0.35">
      <c r="A1126" s="14" t="s">
        <v>87</v>
      </c>
      <c r="B1126" s="15">
        <v>1</v>
      </c>
    </row>
    <row r="1127" spans="1:2" x14ac:dyDescent="0.35">
      <c r="A1127" s="14" t="s">
        <v>115</v>
      </c>
      <c r="B1127" s="15">
        <v>1</v>
      </c>
    </row>
    <row r="1128" spans="1:2" x14ac:dyDescent="0.35">
      <c r="A1128" s="14" t="s">
        <v>4713</v>
      </c>
      <c r="B1128" s="15">
        <v>1</v>
      </c>
    </row>
    <row r="1129" spans="1:2" x14ac:dyDescent="0.35">
      <c r="A1129" s="14" t="s">
        <v>5275</v>
      </c>
      <c r="B1129" s="15">
        <v>1</v>
      </c>
    </row>
    <row r="1130" spans="1:2" x14ac:dyDescent="0.35">
      <c r="A1130" s="14" t="s">
        <v>2822</v>
      </c>
      <c r="B1130" s="15">
        <v>1</v>
      </c>
    </row>
    <row r="1131" spans="1:2" x14ac:dyDescent="0.35">
      <c r="A1131" s="14" t="s">
        <v>1819</v>
      </c>
      <c r="B1131" s="15">
        <v>1</v>
      </c>
    </row>
    <row r="1132" spans="1:2" x14ac:dyDescent="0.35">
      <c r="A1132" s="14" t="s">
        <v>5527</v>
      </c>
      <c r="B1132" s="15">
        <v>1</v>
      </c>
    </row>
    <row r="1133" spans="1:2" x14ac:dyDescent="0.35">
      <c r="A1133" s="14" t="s">
        <v>1501</v>
      </c>
      <c r="B1133" s="15">
        <v>1</v>
      </c>
    </row>
    <row r="1134" spans="1:2" x14ac:dyDescent="0.35">
      <c r="A1134" s="14" t="s">
        <v>4339</v>
      </c>
      <c r="B1134" s="15">
        <v>1</v>
      </c>
    </row>
    <row r="1135" spans="1:2" x14ac:dyDescent="0.35">
      <c r="A1135" s="14" t="s">
        <v>91</v>
      </c>
      <c r="B1135" s="15">
        <v>1</v>
      </c>
    </row>
    <row r="1136" spans="1:2" x14ac:dyDescent="0.35">
      <c r="A1136" s="14" t="s">
        <v>5550</v>
      </c>
      <c r="B1136" s="15">
        <v>1</v>
      </c>
    </row>
    <row r="1137" spans="1:2" x14ac:dyDescent="0.35">
      <c r="A1137" s="14" t="s">
        <v>5407</v>
      </c>
      <c r="B1137" s="15">
        <v>1</v>
      </c>
    </row>
    <row r="1138" spans="1:2" x14ac:dyDescent="0.35">
      <c r="A1138" s="14" t="s">
        <v>4076</v>
      </c>
      <c r="B1138" s="15">
        <v>1</v>
      </c>
    </row>
    <row r="1139" spans="1:2" x14ac:dyDescent="0.35">
      <c r="A1139" s="14" t="s">
        <v>5347</v>
      </c>
      <c r="B1139" s="15">
        <v>1</v>
      </c>
    </row>
    <row r="1140" spans="1:2" x14ac:dyDescent="0.35">
      <c r="A1140" s="14" t="s">
        <v>801</v>
      </c>
      <c r="B1140" s="15">
        <v>1</v>
      </c>
    </row>
    <row r="1141" spans="1:2" x14ac:dyDescent="0.35">
      <c r="A1141" s="14" t="s">
        <v>2545</v>
      </c>
      <c r="B1141" s="15">
        <v>1</v>
      </c>
    </row>
    <row r="1142" spans="1:2" x14ac:dyDescent="0.35">
      <c r="A1142" s="14" t="s">
        <v>3460</v>
      </c>
      <c r="B1142" s="15">
        <v>1</v>
      </c>
    </row>
    <row r="1143" spans="1:2" x14ac:dyDescent="0.35">
      <c r="A1143" s="14" t="s">
        <v>2576</v>
      </c>
      <c r="B1143" s="15">
        <v>1</v>
      </c>
    </row>
    <row r="1144" spans="1:2" x14ac:dyDescent="0.35">
      <c r="A1144" s="14" t="s">
        <v>733</v>
      </c>
      <c r="B1144" s="15">
        <v>1</v>
      </c>
    </row>
    <row r="1145" spans="1:2" x14ac:dyDescent="0.35">
      <c r="A1145" s="14" t="s">
        <v>1177</v>
      </c>
      <c r="B1145" s="15">
        <v>1</v>
      </c>
    </row>
    <row r="1146" spans="1:2" x14ac:dyDescent="0.35">
      <c r="A1146" s="14" t="s">
        <v>1279</v>
      </c>
      <c r="B1146" s="15">
        <v>1</v>
      </c>
    </row>
    <row r="1147" spans="1:2" x14ac:dyDescent="0.35">
      <c r="A1147" s="14" t="s">
        <v>1137</v>
      </c>
      <c r="B1147" s="15">
        <v>1</v>
      </c>
    </row>
    <row r="1148" spans="1:2" x14ac:dyDescent="0.35">
      <c r="A1148" s="14" t="s">
        <v>5471</v>
      </c>
      <c r="B1148" s="15">
        <v>1</v>
      </c>
    </row>
    <row r="1149" spans="1:2" x14ac:dyDescent="0.35">
      <c r="A1149" s="14" t="s">
        <v>2768</v>
      </c>
      <c r="B1149" s="15">
        <v>1</v>
      </c>
    </row>
    <row r="1150" spans="1:2" x14ac:dyDescent="0.35">
      <c r="A1150" s="14" t="s">
        <v>4014</v>
      </c>
      <c r="B1150" s="15">
        <v>1</v>
      </c>
    </row>
    <row r="1151" spans="1:2" x14ac:dyDescent="0.35">
      <c r="A1151" s="14" t="s">
        <v>5645</v>
      </c>
      <c r="B1151" s="15">
        <v>1</v>
      </c>
    </row>
    <row r="1152" spans="1:2" x14ac:dyDescent="0.35">
      <c r="A1152" s="14" t="s">
        <v>4060</v>
      </c>
      <c r="B1152" s="15">
        <v>1</v>
      </c>
    </row>
    <row r="1153" spans="1:2" x14ac:dyDescent="0.35">
      <c r="A1153" s="14" t="s">
        <v>245</v>
      </c>
      <c r="B1153" s="15">
        <v>1</v>
      </c>
    </row>
    <row r="1154" spans="1:2" x14ac:dyDescent="0.35">
      <c r="A1154" s="14" t="s">
        <v>1812</v>
      </c>
      <c r="B1154" s="15">
        <v>1</v>
      </c>
    </row>
    <row r="1155" spans="1:2" x14ac:dyDescent="0.35">
      <c r="A1155" s="14" t="s">
        <v>4511</v>
      </c>
      <c r="B1155" s="15">
        <v>1</v>
      </c>
    </row>
    <row r="1156" spans="1:2" x14ac:dyDescent="0.35">
      <c r="A1156" s="14" t="s">
        <v>2258</v>
      </c>
      <c r="B1156" s="15">
        <v>1</v>
      </c>
    </row>
    <row r="1157" spans="1:2" x14ac:dyDescent="0.35">
      <c r="A1157" s="14" t="s">
        <v>3004</v>
      </c>
      <c r="B1157" s="15">
        <v>1</v>
      </c>
    </row>
    <row r="1158" spans="1:2" x14ac:dyDescent="0.35">
      <c r="A1158" s="14" t="s">
        <v>4424</v>
      </c>
      <c r="B1158" s="15">
        <v>1</v>
      </c>
    </row>
    <row r="1159" spans="1:2" x14ac:dyDescent="0.35">
      <c r="A1159" s="14" t="s">
        <v>5199</v>
      </c>
      <c r="B1159" s="15">
        <v>1</v>
      </c>
    </row>
    <row r="1160" spans="1:2" x14ac:dyDescent="0.35">
      <c r="A1160" s="14" t="s">
        <v>2948</v>
      </c>
      <c r="B1160" s="15">
        <v>1</v>
      </c>
    </row>
    <row r="1161" spans="1:2" x14ac:dyDescent="0.35">
      <c r="A1161" s="14" t="s">
        <v>3814</v>
      </c>
      <c r="B1161" s="15">
        <v>1</v>
      </c>
    </row>
    <row r="1162" spans="1:2" x14ac:dyDescent="0.35">
      <c r="A1162" s="14" t="s">
        <v>5539</v>
      </c>
      <c r="B1162" s="15">
        <v>1</v>
      </c>
    </row>
    <row r="1163" spans="1:2" x14ac:dyDescent="0.35">
      <c r="A1163" s="14" t="s">
        <v>5035</v>
      </c>
      <c r="B1163" s="15">
        <v>1</v>
      </c>
    </row>
    <row r="1164" spans="1:2" x14ac:dyDescent="0.35">
      <c r="A1164" s="14" t="s">
        <v>4092</v>
      </c>
      <c r="B1164" s="15">
        <v>1</v>
      </c>
    </row>
    <row r="1165" spans="1:2" x14ac:dyDescent="0.35">
      <c r="A1165" s="14" t="s">
        <v>2289</v>
      </c>
      <c r="B1165" s="15">
        <v>1</v>
      </c>
    </row>
    <row r="1166" spans="1:2" x14ac:dyDescent="0.35">
      <c r="A1166" s="14" t="s">
        <v>1913</v>
      </c>
      <c r="B1166" s="15">
        <v>1</v>
      </c>
    </row>
    <row r="1167" spans="1:2" x14ac:dyDescent="0.35">
      <c r="A1167" s="14" t="s">
        <v>5115</v>
      </c>
      <c r="B1167" s="15">
        <v>1</v>
      </c>
    </row>
    <row r="1168" spans="1:2" x14ac:dyDescent="0.35">
      <c r="A1168" s="14" t="s">
        <v>2157</v>
      </c>
      <c r="B1168" s="15">
        <v>1</v>
      </c>
    </row>
    <row r="1169" spans="1:2" x14ac:dyDescent="0.35">
      <c r="A1169" s="14" t="s">
        <v>3822</v>
      </c>
      <c r="B1169" s="15">
        <v>1</v>
      </c>
    </row>
    <row r="1170" spans="1:2" x14ac:dyDescent="0.35">
      <c r="A1170" s="14" t="s">
        <v>4882</v>
      </c>
      <c r="B1170" s="15">
        <v>1</v>
      </c>
    </row>
    <row r="1171" spans="1:2" x14ac:dyDescent="0.35">
      <c r="A1171" s="14" t="s">
        <v>2532</v>
      </c>
      <c r="B1171" s="15">
        <v>1</v>
      </c>
    </row>
    <row r="1172" spans="1:2" x14ac:dyDescent="0.35">
      <c r="A1172" s="14" t="s">
        <v>3877</v>
      </c>
      <c r="B1172" s="15">
        <v>1</v>
      </c>
    </row>
    <row r="1173" spans="1:2" x14ac:dyDescent="0.35">
      <c r="A1173" s="14" t="s">
        <v>4741</v>
      </c>
      <c r="B1173" s="15">
        <v>1</v>
      </c>
    </row>
    <row r="1174" spans="1:2" x14ac:dyDescent="0.35">
      <c r="A1174" s="14" t="s">
        <v>4269</v>
      </c>
      <c r="B1174" s="15">
        <v>1</v>
      </c>
    </row>
    <row r="1175" spans="1:2" x14ac:dyDescent="0.35">
      <c r="A1175" s="14" t="s">
        <v>3976</v>
      </c>
      <c r="B1175" s="15">
        <v>1</v>
      </c>
    </row>
    <row r="1176" spans="1:2" x14ac:dyDescent="0.35">
      <c r="A1176" s="14" t="s">
        <v>1653</v>
      </c>
      <c r="B1176" s="15">
        <v>1</v>
      </c>
    </row>
    <row r="1177" spans="1:2" x14ac:dyDescent="0.35">
      <c r="A1177" s="14" t="s">
        <v>2162</v>
      </c>
      <c r="B1177" s="15">
        <v>1</v>
      </c>
    </row>
    <row r="1178" spans="1:2" x14ac:dyDescent="0.35">
      <c r="A1178" s="14" t="s">
        <v>3853</v>
      </c>
      <c r="B1178" s="15">
        <v>1</v>
      </c>
    </row>
    <row r="1179" spans="1:2" x14ac:dyDescent="0.35">
      <c r="A1179" s="14" t="s">
        <v>134</v>
      </c>
      <c r="B1179" s="15">
        <v>1</v>
      </c>
    </row>
    <row r="1180" spans="1:2" x14ac:dyDescent="0.35">
      <c r="A1180" s="14" t="s">
        <v>3371</v>
      </c>
      <c r="B1180" s="15">
        <v>1</v>
      </c>
    </row>
    <row r="1181" spans="1:2" x14ac:dyDescent="0.35">
      <c r="A1181" s="14" t="s">
        <v>3720</v>
      </c>
      <c r="B1181" s="15">
        <v>1</v>
      </c>
    </row>
    <row r="1182" spans="1:2" x14ac:dyDescent="0.35">
      <c r="A1182" s="14" t="s">
        <v>547</v>
      </c>
      <c r="B1182" s="15">
        <v>1</v>
      </c>
    </row>
    <row r="1183" spans="1:2" x14ac:dyDescent="0.35">
      <c r="A1183" s="14" t="s">
        <v>4555</v>
      </c>
      <c r="B1183" s="15">
        <v>1</v>
      </c>
    </row>
    <row r="1184" spans="1:2" x14ac:dyDescent="0.35">
      <c r="A1184" s="14" t="s">
        <v>599</v>
      </c>
      <c r="B1184" s="15">
        <v>1</v>
      </c>
    </row>
    <row r="1185" spans="1:2" x14ac:dyDescent="0.35">
      <c r="A1185" s="14" t="s">
        <v>2733</v>
      </c>
      <c r="B1185" s="15">
        <v>1</v>
      </c>
    </row>
    <row r="1186" spans="1:2" x14ac:dyDescent="0.35">
      <c r="A1186" s="14" t="s">
        <v>610</v>
      </c>
      <c r="B1186" s="15">
        <v>1</v>
      </c>
    </row>
    <row r="1187" spans="1:2" x14ac:dyDescent="0.35">
      <c r="A1187" s="14" t="s">
        <v>3682</v>
      </c>
      <c r="B1187" s="15">
        <v>1</v>
      </c>
    </row>
    <row r="1188" spans="1:2" x14ac:dyDescent="0.35">
      <c r="A1188" s="14" t="s">
        <v>4981</v>
      </c>
      <c r="B1188" s="15">
        <v>1</v>
      </c>
    </row>
    <row r="1189" spans="1:2" x14ac:dyDescent="0.35">
      <c r="A1189" s="14" t="s">
        <v>2536</v>
      </c>
      <c r="B1189" s="15">
        <v>1</v>
      </c>
    </row>
    <row r="1190" spans="1:2" x14ac:dyDescent="0.35">
      <c r="A1190" s="14" t="s">
        <v>5402</v>
      </c>
      <c r="B1190" s="15">
        <v>1</v>
      </c>
    </row>
    <row r="1191" spans="1:2" x14ac:dyDescent="0.35">
      <c r="A1191" s="14" t="s">
        <v>4830</v>
      </c>
      <c r="B1191" s="15">
        <v>1</v>
      </c>
    </row>
    <row r="1192" spans="1:2" x14ac:dyDescent="0.35">
      <c r="A1192" s="14" t="s">
        <v>634</v>
      </c>
      <c r="B1192" s="15">
        <v>1</v>
      </c>
    </row>
    <row r="1193" spans="1:2" x14ac:dyDescent="0.35">
      <c r="A1193" s="14" t="s">
        <v>2386</v>
      </c>
      <c r="B1193" s="15">
        <v>1</v>
      </c>
    </row>
    <row r="1194" spans="1:2" x14ac:dyDescent="0.35">
      <c r="A1194" s="14" t="s">
        <v>4626</v>
      </c>
      <c r="B1194" s="15">
        <v>1</v>
      </c>
    </row>
    <row r="1195" spans="1:2" x14ac:dyDescent="0.35">
      <c r="A1195" s="14" t="s">
        <v>4381</v>
      </c>
      <c r="B1195" s="15">
        <v>1</v>
      </c>
    </row>
    <row r="1196" spans="1:2" x14ac:dyDescent="0.35">
      <c r="A1196" s="14" t="s">
        <v>2892</v>
      </c>
      <c r="B1196" s="15">
        <v>1</v>
      </c>
    </row>
    <row r="1197" spans="1:2" x14ac:dyDescent="0.35">
      <c r="A1197" s="14" t="s">
        <v>5582</v>
      </c>
      <c r="B1197" s="15">
        <v>1</v>
      </c>
    </row>
    <row r="1198" spans="1:2" x14ac:dyDescent="0.35">
      <c r="A1198" s="14" t="s">
        <v>5398</v>
      </c>
      <c r="B1198" s="15">
        <v>1</v>
      </c>
    </row>
    <row r="1199" spans="1:2" x14ac:dyDescent="0.35">
      <c r="A1199" s="14" t="s">
        <v>595</v>
      </c>
      <c r="B1199" s="15">
        <v>1</v>
      </c>
    </row>
    <row r="1200" spans="1:2" x14ac:dyDescent="0.35">
      <c r="A1200" s="14" t="s">
        <v>5543</v>
      </c>
      <c r="B1200" s="15">
        <v>1</v>
      </c>
    </row>
    <row r="1201" spans="1:2" x14ac:dyDescent="0.35">
      <c r="A1201" s="14" t="s">
        <v>2199</v>
      </c>
      <c r="B1201" s="15">
        <v>1</v>
      </c>
    </row>
    <row r="1202" spans="1:2" x14ac:dyDescent="0.35">
      <c r="A1202" s="14" t="s">
        <v>3755</v>
      </c>
      <c r="B1202" s="15">
        <v>1</v>
      </c>
    </row>
    <row r="1203" spans="1:2" x14ac:dyDescent="0.35">
      <c r="A1203" s="14" t="s">
        <v>1090</v>
      </c>
      <c r="B1203" s="15">
        <v>1</v>
      </c>
    </row>
    <row r="1204" spans="1:2" x14ac:dyDescent="0.35">
      <c r="A1204" s="14" t="s">
        <v>4463</v>
      </c>
      <c r="B1204" s="15">
        <v>1</v>
      </c>
    </row>
    <row r="1205" spans="1:2" x14ac:dyDescent="0.35">
      <c r="A1205" s="14" t="s">
        <v>4238</v>
      </c>
      <c r="B1205" s="15">
        <v>1</v>
      </c>
    </row>
    <row r="1206" spans="1:2" x14ac:dyDescent="0.35">
      <c r="A1206" s="14" t="s">
        <v>4890</v>
      </c>
      <c r="B1206" s="15">
        <v>1</v>
      </c>
    </row>
    <row r="1207" spans="1:2" x14ac:dyDescent="0.35">
      <c r="A1207" s="14" t="s">
        <v>261</v>
      </c>
      <c r="B1207" s="15">
        <v>1</v>
      </c>
    </row>
    <row r="1208" spans="1:2" x14ac:dyDescent="0.35">
      <c r="A1208" s="14" t="s">
        <v>870</v>
      </c>
      <c r="B1208" s="15">
        <v>1</v>
      </c>
    </row>
    <row r="1209" spans="1:2" x14ac:dyDescent="0.35">
      <c r="A1209" s="14" t="s">
        <v>2932</v>
      </c>
      <c r="B1209" s="15">
        <v>1</v>
      </c>
    </row>
    <row r="1210" spans="1:2" x14ac:dyDescent="0.35">
      <c r="A1210" s="14" t="s">
        <v>1696</v>
      </c>
      <c r="B1210" s="15">
        <v>1</v>
      </c>
    </row>
    <row r="1211" spans="1:2" x14ac:dyDescent="0.35">
      <c r="A1211" s="14" t="s">
        <v>3783</v>
      </c>
      <c r="B1211" s="15">
        <v>1</v>
      </c>
    </row>
    <row r="1212" spans="1:2" x14ac:dyDescent="0.35">
      <c r="A1212" s="14" t="s">
        <v>4358</v>
      </c>
      <c r="B1212" s="15">
        <v>1</v>
      </c>
    </row>
    <row r="1213" spans="1:2" x14ac:dyDescent="0.35">
      <c r="A1213" s="14" t="s">
        <v>2177</v>
      </c>
      <c r="B1213" s="15">
        <v>1</v>
      </c>
    </row>
    <row r="1214" spans="1:2" x14ac:dyDescent="0.35">
      <c r="A1214" s="14" t="s">
        <v>5496</v>
      </c>
      <c r="B1214" s="15">
        <v>1</v>
      </c>
    </row>
    <row r="1215" spans="1:2" x14ac:dyDescent="0.35">
      <c r="A1215" s="14" t="s">
        <v>1676</v>
      </c>
      <c r="B1215" s="15">
        <v>1</v>
      </c>
    </row>
    <row r="1216" spans="1:2" x14ac:dyDescent="0.35">
      <c r="A1216" s="14" t="s">
        <v>5267</v>
      </c>
      <c r="B1216" s="15">
        <v>1</v>
      </c>
    </row>
    <row r="1217" spans="1:2" x14ac:dyDescent="0.35">
      <c r="A1217" s="14" t="s">
        <v>4447</v>
      </c>
      <c r="B1217" s="15">
        <v>1</v>
      </c>
    </row>
    <row r="1218" spans="1:2" x14ac:dyDescent="0.35">
      <c r="A1218" s="14" t="s">
        <v>3552</v>
      </c>
      <c r="B1218" s="15">
        <v>1</v>
      </c>
    </row>
    <row r="1219" spans="1:2" x14ac:dyDescent="0.35">
      <c r="A1219" s="14" t="s">
        <v>4115</v>
      </c>
      <c r="B1219" s="15">
        <v>1</v>
      </c>
    </row>
    <row r="1220" spans="1:2" x14ac:dyDescent="0.35">
      <c r="A1220" s="14" t="s">
        <v>1842</v>
      </c>
      <c r="B1220" s="15">
        <v>1</v>
      </c>
    </row>
    <row r="1221" spans="1:2" x14ac:dyDescent="0.35">
      <c r="A1221" s="14" t="s">
        <v>2510</v>
      </c>
      <c r="B1221" s="15">
        <v>1</v>
      </c>
    </row>
    <row r="1222" spans="1:2" x14ac:dyDescent="0.35">
      <c r="A1222" s="14" t="s">
        <v>1578</v>
      </c>
      <c r="B1222" s="15">
        <v>1</v>
      </c>
    </row>
    <row r="1223" spans="1:2" x14ac:dyDescent="0.35">
      <c r="A1223" s="14" t="s">
        <v>2414</v>
      </c>
      <c r="B1223" s="15">
        <v>1</v>
      </c>
    </row>
    <row r="1224" spans="1:2" x14ac:dyDescent="0.35">
      <c r="A1224" s="14" t="s">
        <v>5059</v>
      </c>
      <c r="B1224" s="15">
        <v>1</v>
      </c>
    </row>
    <row r="1225" spans="1:2" x14ac:dyDescent="0.35">
      <c r="A1225" s="14" t="s">
        <v>4685</v>
      </c>
      <c r="B1225" s="15">
        <v>1</v>
      </c>
    </row>
    <row r="1226" spans="1:2" x14ac:dyDescent="0.35">
      <c r="A1226" s="14" t="s">
        <v>4618</v>
      </c>
      <c r="B1226" s="15">
        <v>1</v>
      </c>
    </row>
    <row r="1227" spans="1:2" x14ac:dyDescent="0.35">
      <c r="A1227" s="14" t="s">
        <v>4937</v>
      </c>
      <c r="B1227" s="15">
        <v>1</v>
      </c>
    </row>
    <row r="1228" spans="1:2" x14ac:dyDescent="0.35">
      <c r="A1228" s="14" t="s">
        <v>2266</v>
      </c>
      <c r="B1228" s="15">
        <v>1</v>
      </c>
    </row>
    <row r="1229" spans="1:2" x14ac:dyDescent="0.35">
      <c r="A1229" s="14" t="s">
        <v>5247</v>
      </c>
      <c r="B1229" s="15">
        <v>1</v>
      </c>
    </row>
    <row r="1230" spans="1:2" x14ac:dyDescent="0.35">
      <c r="A1230" s="14" t="s">
        <v>942</v>
      </c>
      <c r="B1230" s="15">
        <v>1</v>
      </c>
    </row>
    <row r="1231" spans="1:2" x14ac:dyDescent="0.35">
      <c r="A1231" s="14" t="s">
        <v>4192</v>
      </c>
      <c r="B1231" s="15">
        <v>1</v>
      </c>
    </row>
    <row r="1232" spans="1:2" x14ac:dyDescent="0.35">
      <c r="A1232" s="14" t="s">
        <v>4717</v>
      </c>
      <c r="B1232" s="15">
        <v>1</v>
      </c>
    </row>
    <row r="1233" spans="1:2" x14ac:dyDescent="0.35">
      <c r="A1233" s="14" t="s">
        <v>962</v>
      </c>
      <c r="B1233" s="15">
        <v>1</v>
      </c>
    </row>
    <row r="1234" spans="1:2" x14ac:dyDescent="0.35">
      <c r="A1234" s="14" t="s">
        <v>4088</v>
      </c>
      <c r="B1234" s="15">
        <v>1</v>
      </c>
    </row>
    <row r="1235" spans="1:2" x14ac:dyDescent="0.35">
      <c r="A1235" s="14" t="s">
        <v>2212</v>
      </c>
      <c r="B1235" s="15">
        <v>1</v>
      </c>
    </row>
    <row r="1236" spans="1:2" x14ac:dyDescent="0.35">
      <c r="A1236" s="14" t="s">
        <v>3029</v>
      </c>
      <c r="B1236" s="15">
        <v>1</v>
      </c>
    </row>
    <row r="1237" spans="1:2" x14ac:dyDescent="0.35">
      <c r="A1237" s="14" t="s">
        <v>5243</v>
      </c>
      <c r="B1237" s="15">
        <v>1</v>
      </c>
    </row>
    <row r="1238" spans="1:2" x14ac:dyDescent="0.35">
      <c r="A1238" s="14" t="s">
        <v>4487</v>
      </c>
      <c r="B1238" s="15">
        <v>1</v>
      </c>
    </row>
    <row r="1239" spans="1:2" x14ac:dyDescent="0.35">
      <c r="A1239" s="14" t="s">
        <v>340</v>
      </c>
      <c r="B1239" s="15">
        <v>1</v>
      </c>
    </row>
    <row r="1240" spans="1:2" x14ac:dyDescent="0.35">
      <c r="A1240" s="14" t="s">
        <v>4961</v>
      </c>
      <c r="B1240" s="15">
        <v>1</v>
      </c>
    </row>
    <row r="1241" spans="1:2" x14ac:dyDescent="0.35">
      <c r="A1241" s="14" t="s">
        <v>4535</v>
      </c>
      <c r="B1241" s="15">
        <v>1</v>
      </c>
    </row>
    <row r="1242" spans="1:2" x14ac:dyDescent="0.35">
      <c r="A1242" s="14" t="s">
        <v>4547</v>
      </c>
      <c r="B1242" s="15">
        <v>1</v>
      </c>
    </row>
    <row r="1243" spans="1:2" x14ac:dyDescent="0.35">
      <c r="A1243" s="14" t="s">
        <v>2402</v>
      </c>
      <c r="B1243" s="15">
        <v>1</v>
      </c>
    </row>
    <row r="1244" spans="1:2" x14ac:dyDescent="0.35">
      <c r="A1244" s="14" t="s">
        <v>4614</v>
      </c>
      <c r="B1244" s="15">
        <v>1</v>
      </c>
    </row>
    <row r="1245" spans="1:2" x14ac:dyDescent="0.35">
      <c r="A1245" s="14" t="s">
        <v>4965</v>
      </c>
      <c r="B1245" s="15">
        <v>1</v>
      </c>
    </row>
    <row r="1246" spans="1:2" x14ac:dyDescent="0.35">
      <c r="A1246" s="14" t="s">
        <v>1804</v>
      </c>
      <c r="B1246" s="15">
        <v>1</v>
      </c>
    </row>
    <row r="1247" spans="1:2" x14ac:dyDescent="0.35">
      <c r="A1247" s="14" t="s">
        <v>75</v>
      </c>
      <c r="B1247" s="15">
        <v>1</v>
      </c>
    </row>
    <row r="1248" spans="1:2" x14ac:dyDescent="0.35">
      <c r="A1248" s="14" t="s">
        <v>5574</v>
      </c>
      <c r="B1248" s="15">
        <v>1</v>
      </c>
    </row>
    <row r="1249" spans="1:2" x14ac:dyDescent="0.35">
      <c r="A1249" s="14" t="s">
        <v>4350</v>
      </c>
      <c r="B1249" s="15">
        <v>1</v>
      </c>
    </row>
    <row r="1250" spans="1:2" x14ac:dyDescent="0.35">
      <c r="A1250" s="14" t="s">
        <v>4945</v>
      </c>
      <c r="B1250" s="15">
        <v>1</v>
      </c>
    </row>
    <row r="1251" spans="1:2" x14ac:dyDescent="0.35">
      <c r="A1251" s="14" t="s">
        <v>491</v>
      </c>
      <c r="B1251" s="15">
        <v>1</v>
      </c>
    </row>
    <row r="1252" spans="1:2" x14ac:dyDescent="0.35">
      <c r="A1252" s="14" t="s">
        <v>1715</v>
      </c>
      <c r="B1252" s="15">
        <v>1</v>
      </c>
    </row>
    <row r="1253" spans="1:2" x14ac:dyDescent="0.35">
      <c r="A1253" s="14" t="s">
        <v>3120</v>
      </c>
      <c r="B1253" s="15">
        <v>1</v>
      </c>
    </row>
    <row r="1254" spans="1:2" x14ac:dyDescent="0.35">
      <c r="A1254" s="14" t="s">
        <v>5411</v>
      </c>
      <c r="B1254" s="15">
        <v>1</v>
      </c>
    </row>
    <row r="1255" spans="1:2" x14ac:dyDescent="0.35">
      <c r="A1255" s="14" t="s">
        <v>4373</v>
      </c>
      <c r="B1255" s="15">
        <v>1</v>
      </c>
    </row>
    <row r="1256" spans="1:2" x14ac:dyDescent="0.35">
      <c r="A1256" s="14" t="s">
        <v>4272</v>
      </c>
      <c r="B1256" s="15">
        <v>1</v>
      </c>
    </row>
    <row r="1257" spans="1:2" x14ac:dyDescent="0.35">
      <c r="A1257" s="14" t="s">
        <v>862</v>
      </c>
      <c r="B1257" s="15">
        <v>1</v>
      </c>
    </row>
    <row r="1258" spans="1:2" x14ac:dyDescent="0.35">
      <c r="A1258" s="14" t="s">
        <v>1477</v>
      </c>
      <c r="B1258" s="15">
        <v>1</v>
      </c>
    </row>
    <row r="1259" spans="1:2" x14ac:dyDescent="0.35">
      <c r="A1259" s="14" t="s">
        <v>3375</v>
      </c>
      <c r="B1259" s="15">
        <v>1</v>
      </c>
    </row>
    <row r="1260" spans="1:2" x14ac:dyDescent="0.35">
      <c r="A1260" s="14" t="s">
        <v>2106</v>
      </c>
      <c r="B1260" s="15">
        <v>1</v>
      </c>
    </row>
    <row r="1261" spans="1:2" x14ac:dyDescent="0.35">
      <c r="A1261" s="14" t="s">
        <v>1972</v>
      </c>
      <c r="B1261" s="15">
        <v>1</v>
      </c>
    </row>
    <row r="1262" spans="1:2" x14ac:dyDescent="0.35">
      <c r="A1262" s="14" t="s">
        <v>3435</v>
      </c>
      <c r="B1262" s="15">
        <v>1</v>
      </c>
    </row>
    <row r="1263" spans="1:2" x14ac:dyDescent="0.35">
      <c r="A1263" s="14" t="s">
        <v>2722</v>
      </c>
      <c r="B1263" s="15">
        <v>1</v>
      </c>
    </row>
    <row r="1264" spans="1:2" x14ac:dyDescent="0.35">
      <c r="A1264" s="14" t="s">
        <v>5283</v>
      </c>
      <c r="B1264" s="15">
        <v>1</v>
      </c>
    </row>
    <row r="1265" spans="1:2" x14ac:dyDescent="0.35">
      <c r="A1265" s="14" t="s">
        <v>5363</v>
      </c>
      <c r="B1265" s="15">
        <v>1</v>
      </c>
    </row>
    <row r="1266" spans="1:2" x14ac:dyDescent="0.35">
      <c r="A1266" s="14" t="s">
        <v>5468</v>
      </c>
      <c r="B1266" s="15">
        <v>1</v>
      </c>
    </row>
    <row r="1267" spans="1:2" x14ac:dyDescent="0.35">
      <c r="A1267" s="14" t="s">
        <v>1497</v>
      </c>
      <c r="B1267" s="15">
        <v>1</v>
      </c>
    </row>
    <row r="1268" spans="1:2" x14ac:dyDescent="0.35">
      <c r="A1268" s="14" t="s">
        <v>3387</v>
      </c>
      <c r="B1268" s="15">
        <v>1</v>
      </c>
    </row>
    <row r="1269" spans="1:2" x14ac:dyDescent="0.35">
      <c r="A1269" s="14" t="s">
        <v>4693</v>
      </c>
      <c r="B1269" s="15">
        <v>1</v>
      </c>
    </row>
    <row r="1270" spans="1:2" x14ac:dyDescent="0.35">
      <c r="A1270" s="14" t="s">
        <v>1399</v>
      </c>
      <c r="B1270" s="15">
        <v>1</v>
      </c>
    </row>
    <row r="1271" spans="1:2" x14ac:dyDescent="0.35">
      <c r="A1271" s="14" t="s">
        <v>626</v>
      </c>
      <c r="B1271" s="15">
        <v>1</v>
      </c>
    </row>
    <row r="1272" spans="1:2" x14ac:dyDescent="0.35">
      <c r="A1272" s="14" t="s">
        <v>2685</v>
      </c>
      <c r="B1272" s="15">
        <v>1</v>
      </c>
    </row>
    <row r="1273" spans="1:2" x14ac:dyDescent="0.35">
      <c r="A1273" s="14" t="s">
        <v>2011</v>
      </c>
      <c r="B1273" s="15">
        <v>1</v>
      </c>
    </row>
    <row r="1274" spans="1:2" x14ac:dyDescent="0.35">
      <c r="A1274" s="14" t="s">
        <v>3480</v>
      </c>
      <c r="B1274" s="15">
        <v>1</v>
      </c>
    </row>
    <row r="1275" spans="1:2" x14ac:dyDescent="0.35">
      <c r="A1275" s="14" t="s">
        <v>4173</v>
      </c>
      <c r="B1275" s="15">
        <v>1</v>
      </c>
    </row>
    <row r="1276" spans="1:2" x14ac:dyDescent="0.35">
      <c r="A1276" s="14" t="s">
        <v>3582</v>
      </c>
      <c r="B1276" s="15">
        <v>1</v>
      </c>
    </row>
    <row r="1277" spans="1:2" x14ac:dyDescent="0.35">
      <c r="A1277" s="14" t="s">
        <v>4894</v>
      </c>
      <c r="B1277" s="15">
        <v>1</v>
      </c>
    </row>
    <row r="1278" spans="1:2" x14ac:dyDescent="0.35">
      <c r="A1278" s="14" t="s">
        <v>5203</v>
      </c>
      <c r="B1278" s="15">
        <v>1</v>
      </c>
    </row>
    <row r="1279" spans="1:2" x14ac:dyDescent="0.35">
      <c r="A1279" s="14" t="s">
        <v>3602</v>
      </c>
      <c r="B1279" s="15">
        <v>1</v>
      </c>
    </row>
    <row r="1280" spans="1:2" x14ac:dyDescent="0.35">
      <c r="A1280" s="14" t="s">
        <v>503</v>
      </c>
      <c r="B1280" s="15">
        <v>1</v>
      </c>
    </row>
    <row r="1281" spans="1:2" x14ac:dyDescent="0.35">
      <c r="A1281" s="14" t="s">
        <v>2418</v>
      </c>
      <c r="B1281" s="15">
        <v>1</v>
      </c>
    </row>
    <row r="1282" spans="1:2" x14ac:dyDescent="0.35">
      <c r="A1282" s="14" t="s">
        <v>1998</v>
      </c>
      <c r="B1282" s="15">
        <v>1</v>
      </c>
    </row>
    <row r="1283" spans="1:2" x14ac:dyDescent="0.35">
      <c r="A1283" s="14" t="s">
        <v>265</v>
      </c>
      <c r="B1283" s="15">
        <v>1</v>
      </c>
    </row>
    <row r="1284" spans="1:2" x14ac:dyDescent="0.35">
      <c r="A1284" s="14" t="s">
        <v>567</v>
      </c>
      <c r="B1284" s="15">
        <v>1</v>
      </c>
    </row>
    <row r="1285" spans="1:2" x14ac:dyDescent="0.35">
      <c r="A1285" s="14" t="s">
        <v>4969</v>
      </c>
      <c r="B1285" s="15">
        <v>1</v>
      </c>
    </row>
    <row r="1286" spans="1:2" x14ac:dyDescent="0.35">
      <c r="A1286" s="14" t="s">
        <v>17</v>
      </c>
      <c r="B1286" s="15">
        <v>1</v>
      </c>
    </row>
    <row r="1287" spans="1:2" x14ac:dyDescent="0.35">
      <c r="A1287" s="14" t="s">
        <v>4451</v>
      </c>
      <c r="B1287" s="15">
        <v>1</v>
      </c>
    </row>
    <row r="1288" spans="1:2" x14ac:dyDescent="0.35">
      <c r="A1288" s="14" t="s">
        <v>4161</v>
      </c>
      <c r="B1288" s="15">
        <v>1</v>
      </c>
    </row>
    <row r="1289" spans="1:2" x14ac:dyDescent="0.35">
      <c r="A1289" s="14" t="s">
        <v>894</v>
      </c>
      <c r="B1289" s="15">
        <v>1</v>
      </c>
    </row>
    <row r="1290" spans="1:2" x14ac:dyDescent="0.35">
      <c r="A1290" s="14" t="s">
        <v>5608</v>
      </c>
      <c r="B1290" s="15">
        <v>1</v>
      </c>
    </row>
    <row r="1291" spans="1:2" x14ac:dyDescent="0.35">
      <c r="A1291" s="14" t="s">
        <v>1300</v>
      </c>
      <c r="B1291" s="15">
        <v>1</v>
      </c>
    </row>
    <row r="1292" spans="1:2" x14ac:dyDescent="0.35">
      <c r="A1292" s="14" t="s">
        <v>3141</v>
      </c>
      <c r="B1292" s="15">
        <v>1</v>
      </c>
    </row>
    <row r="1293" spans="1:2" x14ac:dyDescent="0.35">
      <c r="A1293" s="14" t="s">
        <v>3008</v>
      </c>
      <c r="B1293" s="15">
        <v>1</v>
      </c>
    </row>
    <row r="1294" spans="1:2" x14ac:dyDescent="0.35">
      <c r="A1294" s="14" t="s">
        <v>1041</v>
      </c>
      <c r="B1294" s="15">
        <v>1</v>
      </c>
    </row>
    <row r="1295" spans="1:2" x14ac:dyDescent="0.35">
      <c r="A1295" s="14" t="s">
        <v>67</v>
      </c>
      <c r="B1295" s="15">
        <v>1</v>
      </c>
    </row>
    <row r="1296" spans="1:2" x14ac:dyDescent="0.35">
      <c r="A1296" s="14" t="s">
        <v>3655</v>
      </c>
      <c r="B1296" s="15">
        <v>1</v>
      </c>
    </row>
    <row r="1297" spans="1:2" x14ac:dyDescent="0.35">
      <c r="A1297" s="14" t="s">
        <v>5024</v>
      </c>
      <c r="B1297" s="15">
        <v>1</v>
      </c>
    </row>
    <row r="1298" spans="1:2" x14ac:dyDescent="0.35">
      <c r="A1298" s="14" t="s">
        <v>3727</v>
      </c>
      <c r="B1298" s="15">
        <v>1</v>
      </c>
    </row>
    <row r="1299" spans="1:2" x14ac:dyDescent="0.35">
      <c r="A1299" s="14" t="s">
        <v>5423</v>
      </c>
      <c r="B1299" s="15">
        <v>1</v>
      </c>
    </row>
    <row r="1300" spans="1:2" x14ac:dyDescent="0.35">
      <c r="A1300" s="14" t="s">
        <v>4653</v>
      </c>
      <c r="B1300" s="15">
        <v>1</v>
      </c>
    </row>
    <row r="1301" spans="1:2" x14ac:dyDescent="0.35">
      <c r="A1301" s="14" t="s">
        <v>2792</v>
      </c>
      <c r="B1301" s="15">
        <v>1</v>
      </c>
    </row>
    <row r="1302" spans="1:2" x14ac:dyDescent="0.35">
      <c r="A1302" s="14" t="s">
        <v>1248</v>
      </c>
      <c r="B1302" s="15">
        <v>1</v>
      </c>
    </row>
    <row r="1303" spans="1:2" x14ac:dyDescent="0.35">
      <c r="A1303" s="14" t="s">
        <v>3644</v>
      </c>
      <c r="B1303" s="15">
        <v>1</v>
      </c>
    </row>
    <row r="1304" spans="1:2" x14ac:dyDescent="0.35">
      <c r="A1304" s="14" t="s">
        <v>4551</v>
      </c>
      <c r="B1304" s="15">
        <v>1</v>
      </c>
    </row>
    <row r="1305" spans="1:2" x14ac:dyDescent="0.35">
      <c r="A1305" s="14" t="s">
        <v>2502</v>
      </c>
      <c r="B1305" s="15">
        <v>1</v>
      </c>
    </row>
    <row r="1306" spans="1:2" x14ac:dyDescent="0.35">
      <c r="A1306" s="14" t="s">
        <v>3410</v>
      </c>
      <c r="B1306" s="15">
        <v>1</v>
      </c>
    </row>
    <row r="1307" spans="1:2" x14ac:dyDescent="0.35">
      <c r="A1307" s="14" t="s">
        <v>1673</v>
      </c>
      <c r="B1307" s="15">
        <v>1</v>
      </c>
    </row>
    <row r="1308" spans="1:2" x14ac:dyDescent="0.35">
      <c r="A1308" s="14" t="s">
        <v>313</v>
      </c>
      <c r="B1308" s="15">
        <v>1</v>
      </c>
    </row>
    <row r="1309" spans="1:2" x14ac:dyDescent="0.35">
      <c r="A1309" s="14" t="s">
        <v>337</v>
      </c>
      <c r="B1309" s="15">
        <v>1</v>
      </c>
    </row>
    <row r="1310" spans="1:2" x14ac:dyDescent="0.35">
      <c r="A1310" s="14" t="s">
        <v>2446</v>
      </c>
      <c r="B1310" s="15">
        <v>1</v>
      </c>
    </row>
    <row r="1311" spans="1:2" x14ac:dyDescent="0.35">
      <c r="A1311" s="14" t="s">
        <v>3327</v>
      </c>
      <c r="B1311" s="15">
        <v>1</v>
      </c>
    </row>
    <row r="1312" spans="1:2" x14ac:dyDescent="0.35">
      <c r="A1312" s="14" t="s">
        <v>243</v>
      </c>
      <c r="B1312" s="15">
        <v>1</v>
      </c>
    </row>
    <row r="1313" spans="1:2" x14ac:dyDescent="0.35">
      <c r="A1313" s="14" t="s">
        <v>3609</v>
      </c>
      <c r="B1313" s="15">
        <v>1</v>
      </c>
    </row>
    <row r="1314" spans="1:2" x14ac:dyDescent="0.35">
      <c r="A1314" s="14" t="s">
        <v>4393</v>
      </c>
      <c r="B1314" s="15">
        <v>1</v>
      </c>
    </row>
    <row r="1315" spans="1:2" x14ac:dyDescent="0.35">
      <c r="A1315" s="14" t="s">
        <v>1562</v>
      </c>
      <c r="B1315" s="15">
        <v>1</v>
      </c>
    </row>
    <row r="1316" spans="1:2" x14ac:dyDescent="0.35">
      <c r="A1316" s="14" t="s">
        <v>720</v>
      </c>
      <c r="B1316" s="15">
        <v>1</v>
      </c>
    </row>
    <row r="1317" spans="1:2" x14ac:dyDescent="0.35">
      <c r="A1317" s="14" t="s">
        <v>3427</v>
      </c>
      <c r="B1317" s="15">
        <v>1</v>
      </c>
    </row>
    <row r="1318" spans="1:2" x14ac:dyDescent="0.35">
      <c r="A1318" s="14" t="s">
        <v>3620</v>
      </c>
      <c r="B1318" s="15">
        <v>1</v>
      </c>
    </row>
    <row r="1319" spans="1:2" x14ac:dyDescent="0.35">
      <c r="A1319" s="14" t="s">
        <v>2220</v>
      </c>
      <c r="B1319" s="15">
        <v>1</v>
      </c>
    </row>
    <row r="1320" spans="1:2" x14ac:dyDescent="0.35">
      <c r="A1320" s="14" t="s">
        <v>2367</v>
      </c>
      <c r="B1320" s="15">
        <v>1</v>
      </c>
    </row>
    <row r="1321" spans="1:2" x14ac:dyDescent="0.35">
      <c r="A1321" s="14" t="s">
        <v>2102</v>
      </c>
      <c r="B1321" s="15">
        <v>1</v>
      </c>
    </row>
    <row r="1322" spans="1:2" x14ac:dyDescent="0.35">
      <c r="A1322" s="14" t="s">
        <v>1846</v>
      </c>
      <c r="B1322" s="15">
        <v>1</v>
      </c>
    </row>
    <row r="1323" spans="1:2" x14ac:dyDescent="0.35">
      <c r="A1323" s="14" t="s">
        <v>5187</v>
      </c>
      <c r="B1323" s="15">
        <v>1</v>
      </c>
    </row>
    <row r="1324" spans="1:2" x14ac:dyDescent="0.35">
      <c r="A1324" s="14" t="s">
        <v>2476</v>
      </c>
      <c r="B1324" s="15">
        <v>1</v>
      </c>
    </row>
    <row r="1325" spans="1:2" x14ac:dyDescent="0.35">
      <c r="A1325" s="14" t="s">
        <v>1723</v>
      </c>
      <c r="B1325" s="15">
        <v>1</v>
      </c>
    </row>
    <row r="1326" spans="1:2" x14ac:dyDescent="0.35">
      <c r="A1326" s="14" t="s">
        <v>3861</v>
      </c>
      <c r="B1326" s="15">
        <v>1</v>
      </c>
    </row>
    <row r="1327" spans="1:2" x14ac:dyDescent="0.35">
      <c r="A1327" s="14" t="s">
        <v>301</v>
      </c>
      <c r="B1327" s="15">
        <v>1</v>
      </c>
    </row>
    <row r="1328" spans="1:2" x14ac:dyDescent="0.35">
      <c r="A1328" s="14" t="s">
        <v>5235</v>
      </c>
      <c r="B1328" s="15">
        <v>1</v>
      </c>
    </row>
    <row r="1329" spans="1:2" x14ac:dyDescent="0.35">
      <c r="A1329" s="14" t="s">
        <v>2005</v>
      </c>
      <c r="B1329" s="15">
        <v>1</v>
      </c>
    </row>
    <row r="1330" spans="1:2" x14ac:dyDescent="0.35">
      <c r="A1330" s="14" t="s">
        <v>2910</v>
      </c>
      <c r="B1330" s="15">
        <v>1</v>
      </c>
    </row>
    <row r="1331" spans="1:2" x14ac:dyDescent="0.35">
      <c r="A1331" s="14" t="s">
        <v>1700</v>
      </c>
      <c r="B1331" s="15">
        <v>1</v>
      </c>
    </row>
    <row r="1332" spans="1:2" x14ac:dyDescent="0.35">
      <c r="A1332" s="14" t="s">
        <v>1509</v>
      </c>
      <c r="B1332" s="15">
        <v>1</v>
      </c>
    </row>
    <row r="1333" spans="1:2" x14ac:dyDescent="0.35">
      <c r="A1333" s="14" t="s">
        <v>5507</v>
      </c>
      <c r="B1333" s="15">
        <v>1</v>
      </c>
    </row>
    <row r="1334" spans="1:2" x14ac:dyDescent="0.35">
      <c r="A1334" s="14" t="s">
        <v>1078</v>
      </c>
      <c r="B1334" s="15">
        <v>1</v>
      </c>
    </row>
    <row r="1335" spans="1:2" x14ac:dyDescent="0.35">
      <c r="A1335" s="14" t="s">
        <v>3702</v>
      </c>
      <c r="B1335" s="15">
        <v>1</v>
      </c>
    </row>
    <row r="1336" spans="1:2" x14ac:dyDescent="0.35">
      <c r="A1336" s="14" t="s">
        <v>3873</v>
      </c>
      <c r="B1336" s="15">
        <v>1</v>
      </c>
    </row>
    <row r="1337" spans="1:2" x14ac:dyDescent="0.35">
      <c r="A1337" s="14" t="s">
        <v>1304</v>
      </c>
      <c r="B1337" s="15">
        <v>1</v>
      </c>
    </row>
    <row r="1338" spans="1:2" x14ac:dyDescent="0.35">
      <c r="A1338" s="14" t="s">
        <v>1017</v>
      </c>
      <c r="B1338" s="15">
        <v>1</v>
      </c>
    </row>
    <row r="1339" spans="1:2" x14ac:dyDescent="0.35">
      <c r="A1339" s="14" t="s">
        <v>3930</v>
      </c>
      <c r="B1339" s="15">
        <v>1</v>
      </c>
    </row>
    <row r="1340" spans="1:2" x14ac:dyDescent="0.35">
      <c r="A1340" s="14" t="s">
        <v>4629</v>
      </c>
      <c r="B1340" s="15">
        <v>1</v>
      </c>
    </row>
    <row r="1341" spans="1:2" x14ac:dyDescent="0.35">
      <c r="A1341" s="14" t="s">
        <v>1925</v>
      </c>
      <c r="B1341" s="15">
        <v>1</v>
      </c>
    </row>
    <row r="1342" spans="1:2" x14ac:dyDescent="0.35">
      <c r="A1342" s="14" t="s">
        <v>4622</v>
      </c>
      <c r="B1342" s="15">
        <v>1</v>
      </c>
    </row>
    <row r="1343" spans="1:2" x14ac:dyDescent="0.35">
      <c r="A1343" s="14" t="s">
        <v>2491</v>
      </c>
      <c r="B1343" s="15">
        <v>1</v>
      </c>
    </row>
    <row r="1344" spans="1:2" x14ac:dyDescent="0.35">
      <c r="A1344" s="14" t="s">
        <v>3986</v>
      </c>
      <c r="B1344" s="15">
        <v>1</v>
      </c>
    </row>
    <row r="1345" spans="1:2" x14ac:dyDescent="0.35">
      <c r="A1345" s="14" t="s">
        <v>3399</v>
      </c>
      <c r="B1345" s="15">
        <v>1</v>
      </c>
    </row>
    <row r="1346" spans="1:2" x14ac:dyDescent="0.35">
      <c r="A1346" s="14" t="s">
        <v>756</v>
      </c>
      <c r="B1346" s="15">
        <v>1</v>
      </c>
    </row>
    <row r="1347" spans="1:2" x14ac:dyDescent="0.35">
      <c r="A1347" s="14" t="s">
        <v>5071</v>
      </c>
      <c r="B1347" s="15">
        <v>1</v>
      </c>
    </row>
    <row r="1348" spans="1:2" x14ac:dyDescent="0.35">
      <c r="A1348" s="14" t="s">
        <v>3280</v>
      </c>
      <c r="B1348" s="15">
        <v>1</v>
      </c>
    </row>
    <row r="1349" spans="1:2" x14ac:dyDescent="0.35">
      <c r="A1349" s="14" t="s">
        <v>2662</v>
      </c>
      <c r="B1349" s="15">
        <v>1</v>
      </c>
    </row>
    <row r="1350" spans="1:2" x14ac:dyDescent="0.35">
      <c r="A1350" s="14" t="s">
        <v>364</v>
      </c>
      <c r="B1350" s="15">
        <v>1</v>
      </c>
    </row>
    <row r="1351" spans="1:2" x14ac:dyDescent="0.35">
      <c r="A1351" s="14" t="s">
        <v>2729</v>
      </c>
      <c r="B1351" s="15">
        <v>1</v>
      </c>
    </row>
    <row r="1352" spans="1:2" x14ac:dyDescent="0.35">
      <c r="A1352" s="14" t="s">
        <v>2752</v>
      </c>
      <c r="B1352" s="15">
        <v>1</v>
      </c>
    </row>
    <row r="1353" spans="1:2" x14ac:dyDescent="0.35">
      <c r="A1353" s="14" t="s">
        <v>591</v>
      </c>
      <c r="B1353" s="15">
        <v>1</v>
      </c>
    </row>
    <row r="1354" spans="1:2" x14ac:dyDescent="0.35">
      <c r="A1354" s="14" t="s">
        <v>2205</v>
      </c>
      <c r="B1354" s="15">
        <v>1</v>
      </c>
    </row>
    <row r="1355" spans="1:2" x14ac:dyDescent="0.35">
      <c r="A1355" s="14" t="s">
        <v>3249</v>
      </c>
      <c r="B1355" s="15">
        <v>1</v>
      </c>
    </row>
    <row r="1356" spans="1:2" x14ac:dyDescent="0.35">
      <c r="A1356" s="14" t="s">
        <v>3446</v>
      </c>
      <c r="B1356" s="15">
        <v>1</v>
      </c>
    </row>
    <row r="1357" spans="1:2" x14ac:dyDescent="0.35">
      <c r="A1357" s="14" t="s">
        <v>1407</v>
      </c>
      <c r="B1357" s="15">
        <v>1</v>
      </c>
    </row>
    <row r="1358" spans="1:2" x14ac:dyDescent="0.35">
      <c r="A1358" s="14" t="s">
        <v>195</v>
      </c>
      <c r="B1358" s="15">
        <v>1</v>
      </c>
    </row>
    <row r="1359" spans="1:2" x14ac:dyDescent="0.35">
      <c r="A1359" s="14" t="s">
        <v>1153</v>
      </c>
      <c r="B1359" s="15">
        <v>1</v>
      </c>
    </row>
    <row r="1360" spans="1:2" x14ac:dyDescent="0.35">
      <c r="A1360" s="14" t="s">
        <v>1645</v>
      </c>
      <c r="B1360" s="15">
        <v>1</v>
      </c>
    </row>
    <row r="1361" spans="1:2" x14ac:dyDescent="0.35">
      <c r="A1361" s="14" t="s">
        <v>95</v>
      </c>
      <c r="B1361" s="15">
        <v>1</v>
      </c>
    </row>
    <row r="1362" spans="1:2" x14ac:dyDescent="0.35">
      <c r="A1362" s="14" t="s">
        <v>3342</v>
      </c>
      <c r="B1362" s="15">
        <v>1</v>
      </c>
    </row>
    <row r="1363" spans="1:2" x14ac:dyDescent="0.35">
      <c r="A1363" s="14" t="s">
        <v>3889</v>
      </c>
      <c r="B1363" s="15">
        <v>1</v>
      </c>
    </row>
    <row r="1364" spans="1:2" x14ac:dyDescent="0.35">
      <c r="A1364" s="14" t="s">
        <v>5503</v>
      </c>
      <c r="B1364" s="15">
        <v>1</v>
      </c>
    </row>
    <row r="1365" spans="1:2" x14ac:dyDescent="0.35">
      <c r="A1365" s="14" t="s">
        <v>3909</v>
      </c>
      <c r="B1365" s="15">
        <v>1</v>
      </c>
    </row>
    <row r="1366" spans="1:2" x14ac:dyDescent="0.35">
      <c r="A1366" s="14" t="s">
        <v>3916</v>
      </c>
      <c r="B1366" s="15">
        <v>1</v>
      </c>
    </row>
    <row r="1367" spans="1:2" x14ac:dyDescent="0.35">
      <c r="A1367" s="14" t="s">
        <v>2914</v>
      </c>
      <c r="B1367" s="15">
        <v>1</v>
      </c>
    </row>
    <row r="1368" spans="1:2" x14ac:dyDescent="0.35">
      <c r="A1368" s="14" t="s">
        <v>5180</v>
      </c>
      <c r="B1368" s="15">
        <v>1</v>
      </c>
    </row>
    <row r="1369" spans="1:2" x14ac:dyDescent="0.35">
      <c r="A1369" s="14" t="s">
        <v>2434</v>
      </c>
      <c r="B1369" s="15">
        <v>1</v>
      </c>
    </row>
    <row r="1370" spans="1:2" x14ac:dyDescent="0.35">
      <c r="A1370" s="14" t="s">
        <v>883</v>
      </c>
      <c r="B1370" s="15">
        <v>1</v>
      </c>
    </row>
    <row r="1371" spans="1:2" x14ac:dyDescent="0.35">
      <c r="A1371" s="14" t="s">
        <v>3759</v>
      </c>
      <c r="B1371" s="15">
        <v>1</v>
      </c>
    </row>
    <row r="1372" spans="1:2" x14ac:dyDescent="0.35">
      <c r="A1372" s="14" t="s">
        <v>3161</v>
      </c>
      <c r="B1372" s="15">
        <v>1</v>
      </c>
    </row>
    <row r="1373" spans="1:2" x14ac:dyDescent="0.35">
      <c r="A1373" s="14" t="s">
        <v>1326</v>
      </c>
      <c r="B1373" s="15">
        <v>1</v>
      </c>
    </row>
    <row r="1374" spans="1:2" x14ac:dyDescent="0.35">
      <c r="A1374" s="14" t="s">
        <v>1021</v>
      </c>
      <c r="B1374" s="15">
        <v>1</v>
      </c>
    </row>
    <row r="1375" spans="1:2" x14ac:dyDescent="0.35">
      <c r="A1375" s="14" t="s">
        <v>531</v>
      </c>
      <c r="B1375" s="15">
        <v>1</v>
      </c>
    </row>
    <row r="1376" spans="1:2" x14ac:dyDescent="0.35">
      <c r="A1376" s="14" t="s">
        <v>4595</v>
      </c>
      <c r="B1376" s="15">
        <v>1</v>
      </c>
    </row>
    <row r="1377" spans="1:2" x14ac:dyDescent="0.35">
      <c r="A1377" s="14" t="s">
        <v>5367</v>
      </c>
      <c r="B1377" s="15">
        <v>1</v>
      </c>
    </row>
    <row r="1378" spans="1:2" x14ac:dyDescent="0.35">
      <c r="A1378" s="14" t="s">
        <v>1141</v>
      </c>
      <c r="B1378" s="15">
        <v>1</v>
      </c>
    </row>
    <row r="1379" spans="1:2" x14ac:dyDescent="0.35">
      <c r="A1379" s="14" t="s">
        <v>1411</v>
      </c>
      <c r="B1379" s="15">
        <v>1</v>
      </c>
    </row>
    <row r="1380" spans="1:2" x14ac:dyDescent="0.35">
      <c r="A1380" s="14" t="s">
        <v>1485</v>
      </c>
      <c r="B1380" s="15">
        <v>1</v>
      </c>
    </row>
    <row r="1381" spans="1:2" x14ac:dyDescent="0.35">
      <c r="A1381" s="14" t="s">
        <v>3060</v>
      </c>
      <c r="B1381" s="15">
        <v>1</v>
      </c>
    </row>
    <row r="1382" spans="1:2" x14ac:dyDescent="0.35">
      <c r="A1382" s="14" t="s">
        <v>2952</v>
      </c>
      <c r="B1382" s="15">
        <v>1</v>
      </c>
    </row>
    <row r="1383" spans="1:2" x14ac:dyDescent="0.35">
      <c r="A1383" s="14" t="s">
        <v>107</v>
      </c>
      <c r="B1383" s="15">
        <v>1</v>
      </c>
    </row>
    <row r="1384" spans="1:2" x14ac:dyDescent="0.35">
      <c r="A1384" s="14" t="s">
        <v>59</v>
      </c>
      <c r="B1384" s="15">
        <v>1</v>
      </c>
    </row>
    <row r="1385" spans="1:2" x14ac:dyDescent="0.35">
      <c r="A1385" s="14" t="s">
        <v>4018</v>
      </c>
      <c r="B1385" s="15">
        <v>1</v>
      </c>
    </row>
    <row r="1386" spans="1:2" x14ac:dyDescent="0.35">
      <c r="A1386" s="14" t="s">
        <v>1878</v>
      </c>
      <c r="B1386" s="15">
        <v>1</v>
      </c>
    </row>
    <row r="1387" spans="1:2" x14ac:dyDescent="0.35">
      <c r="A1387" s="14" t="s">
        <v>2141</v>
      </c>
      <c r="B1387" s="15">
        <v>1</v>
      </c>
    </row>
    <row r="1388" spans="1:2" x14ac:dyDescent="0.35">
      <c r="A1388" s="14" t="s">
        <v>5531</v>
      </c>
      <c r="B1388" s="15">
        <v>1</v>
      </c>
    </row>
    <row r="1389" spans="1:2" x14ac:dyDescent="0.35">
      <c r="A1389" s="14" t="s">
        <v>5589</v>
      </c>
      <c r="B1389" s="15">
        <v>1</v>
      </c>
    </row>
    <row r="1390" spans="1:2" x14ac:dyDescent="0.35">
      <c r="A1390" s="14" t="s">
        <v>1711</v>
      </c>
      <c r="B1390" s="15">
        <v>1</v>
      </c>
    </row>
    <row r="1391" spans="1:2" x14ac:dyDescent="0.35">
      <c r="A1391" s="14" t="s">
        <v>4768</v>
      </c>
      <c r="B1391" s="15">
        <v>1</v>
      </c>
    </row>
    <row r="1392" spans="1:2" x14ac:dyDescent="0.35">
      <c r="A1392" s="14" t="s">
        <v>5219</v>
      </c>
      <c r="B1392" s="15">
        <v>1</v>
      </c>
    </row>
    <row r="1393" spans="1:2" x14ac:dyDescent="0.35">
      <c r="A1393" s="14" t="s">
        <v>5020</v>
      </c>
      <c r="B1393" s="15">
        <v>1</v>
      </c>
    </row>
    <row r="1394" spans="1:2" x14ac:dyDescent="0.35">
      <c r="A1394" s="14" t="s">
        <v>83</v>
      </c>
      <c r="B1394" s="15">
        <v>1</v>
      </c>
    </row>
    <row r="1395" spans="1:2" x14ac:dyDescent="0.35">
      <c r="A1395" s="14" t="s">
        <v>5271</v>
      </c>
      <c r="B1395" s="15">
        <v>1</v>
      </c>
    </row>
    <row r="1396" spans="1:2" x14ac:dyDescent="0.35">
      <c r="A1396" s="14" t="s">
        <v>2643</v>
      </c>
      <c r="B1396" s="15">
        <v>1</v>
      </c>
    </row>
    <row r="1397" spans="1:2" x14ac:dyDescent="0.35">
      <c r="A1397" s="14" t="s">
        <v>5012</v>
      </c>
      <c r="B1397" s="15">
        <v>1</v>
      </c>
    </row>
    <row r="1398" spans="1:2" x14ac:dyDescent="0.35">
      <c r="A1398" s="14" t="s">
        <v>3056</v>
      </c>
      <c r="B1398" s="15">
        <v>1</v>
      </c>
    </row>
    <row r="1399" spans="1:2" x14ac:dyDescent="0.35">
      <c r="A1399" s="14" t="s">
        <v>1122</v>
      </c>
      <c r="B1399" s="15">
        <v>1</v>
      </c>
    </row>
    <row r="1400" spans="1:2" x14ac:dyDescent="0.35">
      <c r="A1400" s="14" t="s">
        <v>5122</v>
      </c>
      <c r="B1400" s="15">
        <v>1</v>
      </c>
    </row>
    <row r="1401" spans="1:2" x14ac:dyDescent="0.35">
      <c r="A1401" s="14" t="s">
        <v>5634</v>
      </c>
      <c r="B1401" s="15">
        <v>1</v>
      </c>
    </row>
    <row r="1402" spans="1:2" x14ac:dyDescent="0.35">
      <c r="A1402" s="14" t="s">
        <v>2121</v>
      </c>
      <c r="B1402" s="15">
        <v>1</v>
      </c>
    </row>
    <row r="1403" spans="1:2" x14ac:dyDescent="0.35">
      <c r="A1403" s="14" t="s">
        <v>4184</v>
      </c>
      <c r="B1403" s="15">
        <v>1</v>
      </c>
    </row>
    <row r="1404" spans="1:2" x14ac:dyDescent="0.35">
      <c r="A1404" s="14" t="s">
        <v>2285</v>
      </c>
      <c r="B1404" s="15">
        <v>1</v>
      </c>
    </row>
    <row r="1405" spans="1:2" x14ac:dyDescent="0.35">
      <c r="A1405" s="14" t="s">
        <v>2086</v>
      </c>
      <c r="B1405" s="15">
        <v>1</v>
      </c>
    </row>
    <row r="1406" spans="1:2" x14ac:dyDescent="0.35">
      <c r="A1406" s="14" t="s">
        <v>3524</v>
      </c>
      <c r="B1406" s="15">
        <v>1</v>
      </c>
    </row>
    <row r="1407" spans="1:2" x14ac:dyDescent="0.35">
      <c r="A1407" s="14" t="s">
        <v>3865</v>
      </c>
      <c r="B1407" s="15">
        <v>1</v>
      </c>
    </row>
    <row r="1408" spans="1:2" x14ac:dyDescent="0.35">
      <c r="A1408" s="14" t="s">
        <v>180</v>
      </c>
      <c r="B1408" s="15">
        <v>1</v>
      </c>
    </row>
    <row r="1409" spans="1:2" x14ac:dyDescent="0.35">
      <c r="A1409" s="14" t="s">
        <v>368</v>
      </c>
      <c r="B1409" s="15">
        <v>1</v>
      </c>
    </row>
    <row r="1410" spans="1:2" x14ac:dyDescent="0.35">
      <c r="A1410" s="14" t="s">
        <v>2174</v>
      </c>
      <c r="B1410" s="15">
        <v>1</v>
      </c>
    </row>
    <row r="1411" spans="1:2" x14ac:dyDescent="0.35">
      <c r="A1411" s="14" t="s">
        <v>4772</v>
      </c>
      <c r="B1411" s="15">
        <v>1</v>
      </c>
    </row>
    <row r="1412" spans="1:2" x14ac:dyDescent="0.35">
      <c r="A1412" s="14" t="s">
        <v>4673</v>
      </c>
      <c r="B1412" s="15">
        <v>1</v>
      </c>
    </row>
    <row r="1413" spans="1:2" x14ac:dyDescent="0.35">
      <c r="A1413" s="14" t="s">
        <v>4823</v>
      </c>
      <c r="B1413" s="15">
        <v>1</v>
      </c>
    </row>
    <row r="1414" spans="1:2" x14ac:dyDescent="0.35">
      <c r="A1414" s="14" t="s">
        <v>3548</v>
      </c>
      <c r="B1414" s="15">
        <v>1</v>
      </c>
    </row>
    <row r="1415" spans="1:2" x14ac:dyDescent="0.35">
      <c r="A1415" s="14" t="s">
        <v>392</v>
      </c>
      <c r="B1415" s="15">
        <v>1</v>
      </c>
    </row>
    <row r="1416" spans="1:2" x14ac:dyDescent="0.35">
      <c r="A1416" s="14" t="s">
        <v>3149</v>
      </c>
      <c r="B1416" s="15">
        <v>1</v>
      </c>
    </row>
    <row r="1417" spans="1:2" x14ac:dyDescent="0.35">
      <c r="A1417" s="14" t="s">
        <v>5562</v>
      </c>
      <c r="B1417" s="15">
        <v>1</v>
      </c>
    </row>
    <row r="1418" spans="1:2" x14ac:dyDescent="0.35">
      <c r="A1418" s="14" t="s">
        <v>3954</v>
      </c>
      <c r="B1418" s="15">
        <v>1</v>
      </c>
    </row>
    <row r="1419" spans="1:2" x14ac:dyDescent="0.35">
      <c r="A1419" s="14" t="s">
        <v>1185</v>
      </c>
      <c r="B1419" s="15">
        <v>1</v>
      </c>
    </row>
    <row r="1420" spans="1:2" x14ac:dyDescent="0.35">
      <c r="A1420" s="14" t="s">
        <v>1731</v>
      </c>
      <c r="B1420" s="15">
        <v>1</v>
      </c>
    </row>
    <row r="1421" spans="1:2" x14ac:dyDescent="0.35">
      <c r="A1421" s="14" t="s">
        <v>5519</v>
      </c>
      <c r="B1421" s="15">
        <v>1</v>
      </c>
    </row>
    <row r="1422" spans="1:2" x14ac:dyDescent="0.35">
      <c r="A1422" s="14" t="s">
        <v>4898</v>
      </c>
      <c r="B1422" s="15">
        <v>1</v>
      </c>
    </row>
    <row r="1423" spans="1:2" x14ac:dyDescent="0.35">
      <c r="A1423" s="14" t="s">
        <v>168</v>
      </c>
      <c r="B1423" s="15">
        <v>1</v>
      </c>
    </row>
    <row r="1424" spans="1:2" x14ac:dyDescent="0.35">
      <c r="A1424" s="14" t="s">
        <v>3895</v>
      </c>
      <c r="B1424" s="15">
        <v>1</v>
      </c>
    </row>
    <row r="1425" spans="1:2" x14ac:dyDescent="0.35">
      <c r="A1425" s="14" t="s">
        <v>5043</v>
      </c>
      <c r="B1425" s="15">
        <v>1</v>
      </c>
    </row>
    <row r="1426" spans="1:2" x14ac:dyDescent="0.35">
      <c r="A1426" s="14" t="s">
        <v>1244</v>
      </c>
      <c r="B1426" s="15">
        <v>1</v>
      </c>
    </row>
    <row r="1427" spans="1:2" x14ac:dyDescent="0.35">
      <c r="A1427" s="14" t="s">
        <v>3468</v>
      </c>
      <c r="B1427" s="15">
        <v>1</v>
      </c>
    </row>
    <row r="1428" spans="1:2" x14ac:dyDescent="0.35">
      <c r="A1428" s="14" t="s">
        <v>4034</v>
      </c>
      <c r="B1428" s="15">
        <v>1</v>
      </c>
    </row>
    <row r="1429" spans="1:2" x14ac:dyDescent="0.35">
      <c r="A1429" s="14" t="s">
        <v>3209</v>
      </c>
      <c r="B1429" s="15">
        <v>1</v>
      </c>
    </row>
    <row r="1430" spans="1:2" x14ac:dyDescent="0.35">
      <c r="A1430" s="14" t="s">
        <v>4929</v>
      </c>
      <c r="B1430" s="15">
        <v>1</v>
      </c>
    </row>
    <row r="1431" spans="1:2" x14ac:dyDescent="0.35">
      <c r="A1431" s="14" t="s">
        <v>5335</v>
      </c>
      <c r="B1431" s="15">
        <v>1</v>
      </c>
    </row>
    <row r="1432" spans="1:2" x14ac:dyDescent="0.35">
      <c r="A1432" s="14" t="s">
        <v>5382</v>
      </c>
      <c r="B1432" s="15">
        <v>1</v>
      </c>
    </row>
    <row r="1433" spans="1:2" x14ac:dyDescent="0.35">
      <c r="A1433" s="14" t="s">
        <v>7176</v>
      </c>
      <c r="B1433" s="15"/>
    </row>
    <row r="1434" spans="1:2" x14ac:dyDescent="0.35">
      <c r="A1434" s="14" t="s">
        <v>7177</v>
      </c>
      <c r="B1434" s="15">
        <v>1443</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4"/>
  <sheetViews>
    <sheetView tabSelected="1" zoomScale="50" zoomScaleNormal="50" workbookViewId="0">
      <selection activeCell="M30" sqref="M30"/>
    </sheetView>
  </sheetViews>
  <sheetFormatPr defaultRowHeight="14.5" x14ac:dyDescent="0.35"/>
  <cols>
    <col min="1" max="1" width="15.26953125" customWidth="1"/>
    <col min="2" max="2" width="14.08984375" customWidth="1"/>
    <col min="3" max="3" width="15.7265625" customWidth="1"/>
    <col min="4" max="4" width="14.54296875" customWidth="1"/>
    <col min="5" max="5" width="12.1796875" customWidth="1"/>
    <col min="6" max="6" width="17.6328125" customWidth="1"/>
  </cols>
  <sheetData>
    <row r="1" spans="1:27" ht="22" x14ac:dyDescent="0.65">
      <c r="A1" s="41" t="s">
        <v>7295</v>
      </c>
      <c r="B1" s="42"/>
      <c r="C1" s="42"/>
      <c r="D1" s="42"/>
      <c r="E1" s="42"/>
      <c r="F1" s="42"/>
      <c r="G1" s="42"/>
      <c r="H1" s="42"/>
      <c r="I1" s="18"/>
      <c r="J1" s="18"/>
      <c r="K1" s="18"/>
      <c r="L1" s="18"/>
      <c r="M1" s="18"/>
      <c r="N1" s="18"/>
      <c r="O1" s="18"/>
      <c r="P1" s="18"/>
      <c r="Q1" s="18"/>
      <c r="R1" s="18"/>
      <c r="S1" s="18"/>
      <c r="T1" s="18"/>
      <c r="U1" s="18"/>
      <c r="V1" s="18"/>
      <c r="W1" s="18"/>
      <c r="X1" s="18"/>
      <c r="Y1" s="18"/>
      <c r="Z1" s="18"/>
      <c r="AA1" s="18"/>
    </row>
    <row r="2" spans="1:27"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ht="15.5" x14ac:dyDescent="0.35">
      <c r="A3" s="39" t="s">
        <v>7220</v>
      </c>
      <c r="B3" s="39" t="s">
        <v>7221</v>
      </c>
      <c r="C3" s="39" t="s">
        <v>7222</v>
      </c>
      <c r="D3" s="39" t="s">
        <v>7223</v>
      </c>
      <c r="E3" s="30"/>
      <c r="F3" s="18"/>
      <c r="G3" s="18"/>
      <c r="H3" s="18"/>
      <c r="I3" s="18"/>
      <c r="J3" s="18"/>
      <c r="K3" s="18"/>
      <c r="L3" s="18"/>
      <c r="M3" s="18"/>
      <c r="N3" s="18"/>
      <c r="O3" s="18"/>
      <c r="P3" s="18"/>
      <c r="Q3" s="18"/>
      <c r="R3" s="18"/>
      <c r="S3" s="18"/>
      <c r="T3" s="18"/>
      <c r="U3" s="18"/>
      <c r="V3" s="18"/>
      <c r="W3" s="18"/>
      <c r="X3" s="18"/>
      <c r="Y3" s="18"/>
      <c r="Z3" s="18"/>
      <c r="AA3" s="18"/>
    </row>
    <row r="4" spans="1:27" ht="23.5" x14ac:dyDescent="0.55000000000000004">
      <c r="A4" s="40">
        <f>COUNTA(Data_cleaning!A:A)-1</f>
        <v>1443</v>
      </c>
      <c r="B4" s="40">
        <f>SUMPRODUCT((Data_cleaning!A2:A1444&lt;&gt;"")/COUNTIF(Data_cleaning!A2:A1444,Data_cleaning!A2:A1444&amp;""))</f>
        <v>1420</v>
      </c>
      <c r="C4" s="40">
        <f>SUMPRODUCT((Data_cleaning!B2:B1444&lt;&gt;"")/COUNTIF(Data_cleaning!B2:B1444,Data_cleaning!B2:B1444&amp;""))</f>
        <v>1405.9999999999995</v>
      </c>
      <c r="D4" s="40" t="str">
        <f>TEXT(AVERAGE(Data_cleaning!C2:C1444),"0.0")&amp;" ⭐"</f>
        <v>4.6 ⭐</v>
      </c>
      <c r="E4" s="18"/>
      <c r="F4" s="18"/>
      <c r="G4" s="18"/>
      <c r="H4" s="18"/>
      <c r="I4" s="18"/>
      <c r="J4" s="18"/>
      <c r="K4" s="18"/>
      <c r="L4" s="18"/>
      <c r="M4" s="18"/>
      <c r="N4" s="18"/>
      <c r="O4" s="18"/>
      <c r="P4" s="18"/>
      <c r="Q4" s="18"/>
      <c r="R4" s="18"/>
      <c r="S4" s="18"/>
      <c r="T4" s="18"/>
      <c r="U4" s="18"/>
      <c r="V4" s="18"/>
      <c r="W4" s="18"/>
      <c r="X4" s="18"/>
      <c r="Y4" s="18"/>
      <c r="Z4" s="18"/>
      <c r="AA4" s="18"/>
    </row>
    <row r="5" spans="1:27" x14ac:dyDescent="0.35">
      <c r="A5" s="18"/>
      <c r="B5" s="18"/>
      <c r="C5" s="18"/>
      <c r="D5" s="18"/>
      <c r="E5" s="18"/>
      <c r="F5" s="18"/>
      <c r="G5" s="18"/>
      <c r="H5" s="18"/>
      <c r="I5" s="18"/>
      <c r="J5" s="18"/>
      <c r="K5" s="18"/>
      <c r="L5" s="18"/>
      <c r="M5" s="18"/>
      <c r="N5" s="18"/>
      <c r="O5" s="18"/>
      <c r="P5" s="18"/>
      <c r="Q5" s="18"/>
      <c r="R5" s="18"/>
      <c r="S5" s="18"/>
      <c r="T5" s="18"/>
      <c r="U5" s="18"/>
      <c r="V5" s="18"/>
      <c r="W5" s="18"/>
      <c r="X5" s="18"/>
      <c r="Y5" s="18"/>
      <c r="Z5" s="18"/>
      <c r="AA5" s="18"/>
    </row>
    <row r="6" spans="1:27"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row>
    <row r="7" spans="1:27" x14ac:dyDescent="0.35">
      <c r="A7" s="18"/>
      <c r="B7" s="18"/>
      <c r="C7" s="18"/>
      <c r="D7" s="18"/>
      <c r="E7" s="18"/>
      <c r="F7" s="18"/>
      <c r="G7" s="18"/>
      <c r="H7" s="18"/>
      <c r="I7" s="18"/>
      <c r="J7" s="18"/>
      <c r="K7" s="18"/>
      <c r="L7" s="18"/>
      <c r="M7" s="18"/>
      <c r="N7" s="18"/>
      <c r="O7" s="18"/>
      <c r="P7" s="18"/>
      <c r="Q7" s="18"/>
      <c r="R7" s="18"/>
      <c r="S7" s="18"/>
      <c r="T7" s="18"/>
      <c r="U7" s="18"/>
      <c r="V7" s="18"/>
      <c r="W7" s="18"/>
      <c r="X7" s="18"/>
      <c r="Y7" s="18"/>
      <c r="Z7" s="18"/>
      <c r="AA7" s="18"/>
    </row>
    <row r="8" spans="1:27" x14ac:dyDescent="0.35">
      <c r="A8" s="18"/>
      <c r="B8" s="18"/>
      <c r="C8" s="18"/>
      <c r="D8" s="18"/>
      <c r="E8" s="18"/>
      <c r="F8" s="18"/>
      <c r="G8" s="18"/>
      <c r="H8" s="18"/>
      <c r="I8" s="18"/>
      <c r="J8" s="18"/>
      <c r="K8" s="18"/>
      <c r="L8" s="18"/>
      <c r="M8" s="18"/>
      <c r="N8" s="18"/>
      <c r="O8" s="18"/>
      <c r="P8" s="18"/>
      <c r="Q8" s="18"/>
      <c r="R8" s="18"/>
      <c r="S8" s="18"/>
      <c r="T8" s="18"/>
      <c r="U8" s="18"/>
      <c r="V8" s="18"/>
      <c r="W8" s="18"/>
      <c r="X8" s="18"/>
      <c r="Y8" s="18"/>
      <c r="Z8" s="18"/>
      <c r="AA8" s="18"/>
    </row>
    <row r="9" spans="1:27" x14ac:dyDescent="0.35">
      <c r="A9" s="18"/>
      <c r="B9" s="18"/>
      <c r="C9" s="18"/>
      <c r="D9" s="18"/>
      <c r="E9" s="18"/>
      <c r="F9" s="18"/>
      <c r="G9" s="18"/>
      <c r="H9" s="18"/>
      <c r="I9" s="18"/>
      <c r="J9" s="18"/>
      <c r="K9" s="18"/>
      <c r="L9" s="18"/>
      <c r="M9" s="18"/>
      <c r="N9" s="18"/>
      <c r="O9" s="18"/>
      <c r="P9" s="18"/>
      <c r="Q9" s="18"/>
      <c r="R9" s="18"/>
      <c r="S9" s="18"/>
      <c r="T9" s="18"/>
      <c r="U9" s="18"/>
      <c r="V9" s="18"/>
      <c r="W9" s="18"/>
      <c r="X9" s="18"/>
      <c r="Y9" s="18"/>
      <c r="Z9" s="18"/>
      <c r="AA9" s="18"/>
    </row>
    <row r="10" spans="1:27" x14ac:dyDescent="0.3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spans="1:27" x14ac:dyDescent="0.3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spans="1:27" x14ac:dyDescent="0.3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1:27" x14ac:dyDescent="0.3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row>
    <row r="14" spans="1:27" x14ac:dyDescent="0.3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spans="1:27" x14ac:dyDescent="0.3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row>
    <row r="16" spans="1:27" x14ac:dyDescent="0.3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spans="1:27" x14ac:dyDescent="0.3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row>
    <row r="18" spans="1:27" x14ac:dyDescent="0.3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spans="1:27" x14ac:dyDescent="0.3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row>
    <row r="20" spans="1:27"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spans="1:27" x14ac:dyDescent="0.3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row>
    <row r="22" spans="1:27" x14ac:dyDescent="0.3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spans="1:27" x14ac:dyDescent="0.3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spans="1:27" x14ac:dyDescent="0.3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spans="1:27" x14ac:dyDescent="0.3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spans="1:27" x14ac:dyDescent="0.3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spans="1:27" x14ac:dyDescent="0.3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spans="1:27" x14ac:dyDescent="0.3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spans="1:27" x14ac:dyDescent="0.3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spans="1:27" x14ac:dyDescent="0.3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x14ac:dyDescent="0.3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1:27" x14ac:dyDescent="0.35">
      <c r="A32" s="18"/>
      <c r="B32" s="18"/>
      <c r="C32" s="18"/>
      <c r="D32" s="18"/>
      <c r="E32" s="18"/>
      <c r="F32" s="18"/>
      <c r="G32" s="18"/>
      <c r="H32" s="19"/>
      <c r="I32" s="18"/>
      <c r="J32" s="18"/>
      <c r="K32" s="18"/>
      <c r="L32" s="18"/>
      <c r="M32" s="18"/>
      <c r="N32" s="18"/>
      <c r="O32" s="18"/>
      <c r="P32" s="18"/>
      <c r="Q32" s="18"/>
      <c r="R32" s="18"/>
      <c r="S32" s="18"/>
      <c r="T32" s="18"/>
      <c r="U32" s="18"/>
      <c r="V32" s="18"/>
      <c r="W32" s="18"/>
      <c r="X32" s="18"/>
      <c r="Y32" s="18"/>
      <c r="Z32" s="18"/>
      <c r="AA32" s="18"/>
    </row>
    <row r="33" spans="1:27" ht="18.5" x14ac:dyDescent="0.45">
      <c r="A33" s="33" t="s">
        <v>7232</v>
      </c>
      <c r="B33" s="34"/>
      <c r="C33" s="34"/>
      <c r="D33" s="34"/>
      <c r="E33" s="34"/>
      <c r="F33" s="31"/>
      <c r="G33" s="18"/>
      <c r="H33" s="18"/>
      <c r="I33" s="18"/>
      <c r="J33" s="18"/>
      <c r="K33" s="18"/>
      <c r="L33" s="18"/>
      <c r="M33" s="18"/>
      <c r="N33" s="18"/>
      <c r="O33" s="18"/>
      <c r="P33" s="18"/>
      <c r="Q33" s="18"/>
      <c r="R33" s="18"/>
      <c r="S33" s="18"/>
      <c r="T33" s="18"/>
      <c r="U33" s="18"/>
      <c r="V33" s="18"/>
      <c r="W33" s="18"/>
      <c r="X33" s="18"/>
      <c r="Y33" s="18"/>
      <c r="Z33" s="18"/>
      <c r="AA33" s="18"/>
    </row>
    <row r="34" spans="1:27" x14ac:dyDescent="0.35">
      <c r="A34" s="35" t="s">
        <v>7192</v>
      </c>
      <c r="B34" s="35" t="s">
        <v>7224</v>
      </c>
      <c r="C34" s="35" t="s">
        <v>7181</v>
      </c>
      <c r="D34" s="35" t="s">
        <v>7225</v>
      </c>
      <c r="E34" s="34"/>
      <c r="F34" s="31"/>
      <c r="G34" s="18"/>
      <c r="H34" s="18"/>
      <c r="I34" s="18"/>
      <c r="J34" s="18"/>
      <c r="K34" s="18"/>
      <c r="L34" s="18"/>
      <c r="M34" s="18"/>
      <c r="N34" s="18"/>
      <c r="O34" s="18"/>
      <c r="P34" s="18"/>
      <c r="Q34" s="18"/>
      <c r="R34" s="18"/>
      <c r="S34" s="18"/>
      <c r="T34" s="18"/>
      <c r="U34" s="18"/>
      <c r="V34" s="18"/>
      <c r="W34" s="18"/>
      <c r="X34" s="18"/>
      <c r="Y34" s="18"/>
      <c r="Z34" s="18"/>
      <c r="AA34" s="18"/>
    </row>
    <row r="35" spans="1:27" x14ac:dyDescent="0.35">
      <c r="A35" s="34" t="s">
        <v>5661</v>
      </c>
      <c r="B35" s="34">
        <v>4.71</v>
      </c>
      <c r="C35" s="34">
        <v>7</v>
      </c>
      <c r="D35" s="34" t="str">
        <f>IF(AND(B35&gt;=4, C35&gt;=5), "Recommended", "")</f>
        <v>Recommended</v>
      </c>
      <c r="E35" s="34"/>
      <c r="F35" s="31"/>
      <c r="G35" s="32"/>
      <c r="H35" s="18"/>
      <c r="I35" s="18"/>
      <c r="J35" s="18"/>
      <c r="K35" s="18"/>
      <c r="L35" s="18"/>
      <c r="M35" s="18"/>
      <c r="N35" s="18"/>
      <c r="O35" s="18"/>
      <c r="P35" s="18"/>
      <c r="Q35" s="18"/>
      <c r="R35" s="18"/>
      <c r="S35" s="18"/>
      <c r="T35" s="18"/>
      <c r="U35" s="18"/>
      <c r="V35" s="18"/>
      <c r="W35" s="18"/>
      <c r="X35" s="18"/>
      <c r="Y35" s="18"/>
      <c r="Z35" s="18"/>
      <c r="AA35" s="18"/>
    </row>
    <row r="36" spans="1:27" x14ac:dyDescent="0.35">
      <c r="A36" s="34" t="s">
        <v>7128</v>
      </c>
      <c r="B36" s="34">
        <v>4.57</v>
      </c>
      <c r="C36" s="34">
        <v>7</v>
      </c>
      <c r="D36" s="34" t="str">
        <f t="shared" ref="D36:D37" si="0">IF(AND(B36&gt;=4, C36&gt;=5), "Recommended", "")</f>
        <v>Recommended</v>
      </c>
      <c r="E36" s="34"/>
      <c r="F36" s="31"/>
      <c r="G36" s="32"/>
      <c r="H36" s="18"/>
      <c r="I36" s="18"/>
      <c r="J36" s="18"/>
      <c r="K36" s="18"/>
      <c r="L36" s="18"/>
      <c r="M36" s="18"/>
      <c r="N36" s="18"/>
      <c r="O36" s="18"/>
      <c r="P36" s="18"/>
      <c r="Q36" s="18"/>
      <c r="R36" s="18"/>
      <c r="S36" s="18"/>
      <c r="T36" s="18"/>
      <c r="U36" s="18"/>
      <c r="V36" s="18"/>
      <c r="W36" s="18"/>
      <c r="X36" s="18"/>
      <c r="Y36" s="18"/>
      <c r="Z36" s="18"/>
      <c r="AA36" s="18"/>
    </row>
    <row r="37" spans="1:27" x14ac:dyDescent="0.35">
      <c r="A37" s="34" t="s">
        <v>5663</v>
      </c>
      <c r="B37" s="34">
        <v>4.5</v>
      </c>
      <c r="C37" s="34">
        <v>6</v>
      </c>
      <c r="D37" s="34" t="str">
        <f t="shared" si="0"/>
        <v>Recommended</v>
      </c>
      <c r="E37" s="34"/>
      <c r="F37" s="31"/>
      <c r="G37" s="32"/>
      <c r="H37" s="18"/>
      <c r="I37" s="18"/>
      <c r="J37" s="18"/>
      <c r="K37" s="18"/>
      <c r="L37" s="18"/>
      <c r="M37" s="18"/>
      <c r="N37" s="18"/>
      <c r="O37" s="18"/>
      <c r="P37" s="18"/>
      <c r="Q37" s="18"/>
      <c r="R37" s="18"/>
      <c r="S37" s="18"/>
      <c r="T37" s="18"/>
      <c r="U37" s="18"/>
      <c r="V37" s="18"/>
      <c r="W37" s="18"/>
      <c r="X37" s="18"/>
      <c r="Y37" s="18"/>
      <c r="Z37" s="18"/>
      <c r="AA37" s="18"/>
    </row>
    <row r="38" spans="1:27" x14ac:dyDescent="0.35">
      <c r="A38" s="34" t="s">
        <v>5761</v>
      </c>
      <c r="B38" s="34">
        <v>5</v>
      </c>
      <c r="C38" s="34">
        <v>6</v>
      </c>
      <c r="D38" s="34" t="str">
        <f>IF(AND(B38&gt;=4, C38&gt;=5), "Recommended", "")</f>
        <v>Recommended</v>
      </c>
      <c r="E38" s="34"/>
      <c r="F38" s="31"/>
      <c r="G38" s="32"/>
      <c r="H38" s="18"/>
      <c r="I38" s="18"/>
      <c r="J38" s="18"/>
      <c r="K38" s="18"/>
      <c r="L38" s="18"/>
      <c r="M38" s="18"/>
      <c r="N38" s="18"/>
      <c r="O38" s="18"/>
      <c r="P38" s="18"/>
      <c r="Q38" s="18"/>
      <c r="R38" s="18"/>
      <c r="S38" s="18"/>
      <c r="T38" s="18"/>
      <c r="U38" s="18"/>
      <c r="V38" s="18"/>
      <c r="W38" s="18"/>
      <c r="X38" s="18"/>
      <c r="Y38" s="18"/>
      <c r="Z38" s="18"/>
      <c r="AA38" s="18"/>
    </row>
    <row r="39" spans="1:27" x14ac:dyDescent="0.35">
      <c r="A39" s="34"/>
      <c r="B39" s="34"/>
      <c r="C39" s="34"/>
      <c r="D39" s="34"/>
      <c r="E39" s="34"/>
      <c r="F39" s="31"/>
      <c r="G39" s="32"/>
      <c r="H39" s="18"/>
      <c r="I39" s="18"/>
      <c r="J39" s="18"/>
      <c r="K39" s="18"/>
      <c r="L39" s="18"/>
      <c r="M39" s="18"/>
      <c r="N39" s="18"/>
      <c r="O39" s="18"/>
      <c r="P39" s="18"/>
      <c r="Q39" s="18"/>
      <c r="R39" s="18"/>
      <c r="S39" s="18"/>
      <c r="T39" s="18"/>
      <c r="U39" s="18"/>
      <c r="V39" s="18"/>
      <c r="W39" s="18"/>
      <c r="X39" s="18"/>
      <c r="Y39" s="18"/>
      <c r="Z39" s="18"/>
      <c r="AA39" s="18"/>
    </row>
    <row r="40" spans="1:27" x14ac:dyDescent="0.35">
      <c r="A40" s="18"/>
      <c r="B40" s="18"/>
      <c r="C40" s="18"/>
      <c r="D40" s="18"/>
      <c r="E40" s="18"/>
      <c r="F40" s="31"/>
      <c r="G40" s="32"/>
      <c r="H40" s="18"/>
      <c r="I40" s="18"/>
      <c r="J40" s="18"/>
      <c r="K40" s="31"/>
      <c r="L40" s="18"/>
      <c r="M40" s="18"/>
      <c r="N40" s="18"/>
      <c r="O40" s="18"/>
      <c r="P40" s="18"/>
      <c r="Q40" s="18"/>
      <c r="R40" s="18"/>
      <c r="S40" s="18"/>
      <c r="T40" s="18"/>
      <c r="U40" s="18"/>
      <c r="V40" s="18"/>
      <c r="W40" s="18"/>
      <c r="X40" s="18"/>
      <c r="Y40" s="18"/>
      <c r="Z40" s="18"/>
      <c r="AA40" s="18"/>
    </row>
    <row r="41" spans="1:27" ht="18.5" x14ac:dyDescent="0.45">
      <c r="A41" s="33" t="s">
        <v>7228</v>
      </c>
      <c r="B41" s="34"/>
      <c r="C41" s="34" t="s">
        <v>7226</v>
      </c>
      <c r="D41" s="34"/>
      <c r="E41" s="34"/>
      <c r="F41" s="34"/>
      <c r="G41" s="32"/>
      <c r="H41" s="18"/>
      <c r="I41" s="18"/>
      <c r="J41" s="18"/>
      <c r="K41" s="18"/>
      <c r="L41" s="18"/>
      <c r="M41" s="18"/>
      <c r="N41" s="18"/>
      <c r="O41" s="18"/>
      <c r="P41" s="18"/>
      <c r="Q41" s="18"/>
      <c r="R41" s="18"/>
      <c r="S41" s="18"/>
      <c r="T41" s="18"/>
      <c r="U41" s="18"/>
      <c r="V41" s="18"/>
      <c r="W41" s="18"/>
      <c r="X41" s="18"/>
      <c r="Y41" s="18"/>
      <c r="Z41" s="18"/>
      <c r="AA41" s="18"/>
    </row>
    <row r="42" spans="1:27" x14ac:dyDescent="0.35">
      <c r="A42" s="36" t="str">
        <f t="array" ref="A42">"The average rating is " &amp; TEXT(AVERAGE(Data_cleaning!C:C),"0.00") &amp; CHAR(10) &amp; "with " &amp; TEXT(COUNTIFS(Data_cleaning!C:C,"&gt;=4")/COUNTA(Data_cleaning!C:C),"0%") &amp; " of reviews being 4+ stars, indicating positive user sentiment."</f>
        <v>The average rating is 4.56
with 91% of reviews being 4+ stars, indicating positive user sentiment.</v>
      </c>
      <c r="B42" s="37"/>
      <c r="C42" s="37"/>
      <c r="D42" s="37"/>
      <c r="E42" s="37"/>
      <c r="F42" s="37"/>
      <c r="G42" s="18"/>
      <c r="H42" s="18"/>
      <c r="I42" s="18"/>
      <c r="J42" s="18"/>
      <c r="K42" s="18"/>
      <c r="L42" s="18"/>
      <c r="M42" s="18"/>
      <c r="N42" s="18"/>
      <c r="O42" s="18"/>
      <c r="P42" s="18"/>
      <c r="Q42" s="18"/>
      <c r="R42" s="18"/>
      <c r="S42" s="18"/>
      <c r="T42" s="18"/>
      <c r="U42" s="18"/>
      <c r="V42" s="18"/>
      <c r="W42" s="18"/>
      <c r="X42" s="18"/>
      <c r="Y42" s="18"/>
      <c r="Z42" s="18"/>
      <c r="AA42" s="18"/>
    </row>
    <row r="43" spans="1:27" x14ac:dyDescent="0.35">
      <c r="A43" s="36" t="s">
        <v>7229</v>
      </c>
      <c r="B43" s="36"/>
      <c r="C43" s="36"/>
      <c r="D43" s="36"/>
      <c r="E43" s="36"/>
      <c r="F43" s="36"/>
      <c r="G43" s="18"/>
      <c r="H43" s="18"/>
      <c r="I43" s="18"/>
      <c r="J43" s="18"/>
      <c r="K43" s="18"/>
      <c r="L43" s="18"/>
      <c r="M43" s="18"/>
      <c r="N43" s="18"/>
      <c r="O43" s="18"/>
      <c r="P43" s="18"/>
      <c r="Q43" s="18"/>
      <c r="R43" s="18"/>
      <c r="S43" s="18"/>
      <c r="T43" s="18"/>
      <c r="U43" s="18"/>
      <c r="V43" s="18"/>
      <c r="W43" s="18"/>
      <c r="X43" s="18"/>
      <c r="Y43" s="18"/>
      <c r="Z43" s="18"/>
      <c r="AA43" s="18"/>
    </row>
    <row r="44" spans="1:27" x14ac:dyDescent="0.35">
      <c r="A44" s="36" t="s">
        <v>7230</v>
      </c>
      <c r="B44" s="36"/>
      <c r="C44" s="36"/>
      <c r="D44" s="36"/>
      <c r="E44" s="36"/>
      <c r="F44" s="36"/>
      <c r="G44" s="18"/>
      <c r="H44" s="18"/>
      <c r="I44" s="18"/>
      <c r="J44" s="18"/>
      <c r="K44" s="18"/>
      <c r="L44" s="18"/>
      <c r="M44" s="18"/>
      <c r="N44" s="18"/>
      <c r="O44" s="18"/>
      <c r="P44" s="18"/>
      <c r="Q44" s="18"/>
      <c r="R44" s="18"/>
      <c r="S44" s="18"/>
      <c r="T44" s="18"/>
      <c r="U44" s="18"/>
      <c r="V44" s="18"/>
      <c r="W44" s="18"/>
      <c r="X44" s="18"/>
      <c r="Y44" s="18"/>
      <c r="Z44" s="18"/>
      <c r="AA44" s="18"/>
    </row>
    <row r="45" spans="1:27" x14ac:dyDescent="0.35">
      <c r="A45" s="43" t="s">
        <v>7231</v>
      </c>
      <c r="B45" s="43"/>
      <c r="C45" s="43"/>
      <c r="D45" s="34"/>
      <c r="E45" s="34"/>
      <c r="F45" s="38"/>
      <c r="G45" s="18"/>
      <c r="H45" s="18"/>
      <c r="I45" s="18"/>
      <c r="J45" s="18"/>
      <c r="K45" s="18"/>
      <c r="L45" s="18"/>
      <c r="M45" s="18"/>
      <c r="N45" s="18"/>
      <c r="O45" s="18"/>
      <c r="P45" s="18"/>
      <c r="Q45" s="18"/>
      <c r="R45" s="18"/>
      <c r="S45" s="18"/>
      <c r="T45" s="18"/>
      <c r="U45" s="18"/>
      <c r="V45" s="18"/>
      <c r="W45" s="18"/>
      <c r="X45" s="18"/>
      <c r="Y45" s="18"/>
      <c r="Z45" s="18"/>
      <c r="AA45" s="18"/>
    </row>
    <row r="46" spans="1:27" x14ac:dyDescent="0.35">
      <c r="A46" s="18"/>
      <c r="B46" s="18"/>
      <c r="C46" s="18"/>
      <c r="D46" s="18"/>
      <c r="E46" s="18"/>
      <c r="F46" s="31"/>
      <c r="G46" s="18"/>
      <c r="H46" s="18"/>
      <c r="I46" s="18"/>
      <c r="J46" s="18"/>
      <c r="K46" s="18"/>
      <c r="L46" s="18"/>
      <c r="M46" s="18"/>
      <c r="N46" s="18"/>
      <c r="O46" s="18"/>
      <c r="P46" s="18"/>
      <c r="Q46" s="18"/>
      <c r="R46" s="18"/>
      <c r="S46" s="18"/>
      <c r="T46" s="18"/>
      <c r="U46" s="18"/>
      <c r="V46" s="18"/>
      <c r="W46" s="18"/>
      <c r="X46" s="18"/>
      <c r="Y46" s="18"/>
      <c r="Z46" s="18"/>
      <c r="AA46" s="18"/>
    </row>
    <row r="47" spans="1:27" x14ac:dyDescent="0.35">
      <c r="A47" s="18"/>
      <c r="B47" s="18"/>
      <c r="C47" s="18"/>
      <c r="D47" s="18"/>
      <c r="E47" s="18"/>
      <c r="F47" s="31"/>
      <c r="G47" s="18"/>
      <c r="H47" s="18"/>
      <c r="I47" s="18"/>
      <c r="J47" s="18"/>
      <c r="K47" s="18"/>
      <c r="L47" s="18"/>
      <c r="M47" s="18"/>
      <c r="N47" s="18"/>
      <c r="O47" s="18"/>
      <c r="P47" s="18"/>
      <c r="Q47" s="18"/>
      <c r="R47" s="18"/>
      <c r="S47" s="18"/>
      <c r="T47" s="18"/>
      <c r="U47" s="18"/>
      <c r="V47" s="18"/>
      <c r="W47" s="18"/>
      <c r="X47" s="18"/>
      <c r="Y47" s="18"/>
      <c r="Z47" s="18"/>
      <c r="AA47" s="18"/>
    </row>
    <row r="48" spans="1:27" x14ac:dyDescent="0.35">
      <c r="A48" s="18"/>
      <c r="B48" s="18"/>
      <c r="C48" s="18"/>
      <c r="D48" s="18"/>
      <c r="E48" s="18"/>
      <c r="F48" s="31"/>
      <c r="G48" s="18"/>
      <c r="H48" s="18"/>
      <c r="I48" s="18"/>
      <c r="J48" s="18"/>
      <c r="K48" s="18"/>
      <c r="L48" s="18"/>
      <c r="M48" s="18"/>
      <c r="N48" s="18"/>
      <c r="O48" s="18"/>
      <c r="P48" s="18"/>
      <c r="Q48" s="18"/>
      <c r="R48" s="18"/>
      <c r="S48" s="18"/>
      <c r="T48" s="18"/>
      <c r="U48" s="18"/>
      <c r="V48" s="18"/>
      <c r="W48" s="18"/>
      <c r="X48" s="18"/>
      <c r="Y48" s="18"/>
      <c r="Z48" s="18"/>
      <c r="AA48" s="18"/>
    </row>
    <row r="49" spans="1:27" x14ac:dyDescent="0.35">
      <c r="A49" s="18"/>
      <c r="B49" s="18"/>
      <c r="C49" s="18"/>
      <c r="D49" s="18"/>
      <c r="E49" s="18"/>
      <c r="F49" s="31"/>
      <c r="G49" s="18"/>
      <c r="H49" s="18"/>
      <c r="I49" s="18"/>
      <c r="J49" s="18"/>
      <c r="K49" s="18"/>
      <c r="L49" s="18"/>
      <c r="M49" s="18"/>
      <c r="N49" s="18"/>
      <c r="O49" s="18"/>
      <c r="P49" s="18"/>
      <c r="Q49" s="18"/>
      <c r="R49" s="18"/>
      <c r="S49" s="18"/>
      <c r="T49" s="18"/>
      <c r="U49" s="18"/>
      <c r="V49" s="18"/>
      <c r="W49" s="18"/>
      <c r="X49" s="18"/>
      <c r="Y49" s="18"/>
      <c r="Z49" s="18"/>
      <c r="AA49" s="18"/>
    </row>
    <row r="50" spans="1:27" x14ac:dyDescent="0.35">
      <c r="A50" s="18"/>
      <c r="B50" s="18"/>
      <c r="C50" s="18"/>
      <c r="D50" s="18"/>
      <c r="E50" s="18"/>
      <c r="F50" s="31"/>
      <c r="G50" s="18"/>
      <c r="H50" s="18"/>
      <c r="I50" s="18"/>
      <c r="J50" s="18"/>
      <c r="K50" s="18"/>
      <c r="L50" s="18"/>
      <c r="M50" s="18"/>
      <c r="N50" s="18"/>
      <c r="O50" s="18"/>
      <c r="P50" s="18"/>
      <c r="Q50" s="18"/>
      <c r="R50" s="18"/>
      <c r="S50" s="18"/>
      <c r="T50" s="18"/>
      <c r="U50" s="18"/>
      <c r="V50" s="18"/>
      <c r="W50" s="18"/>
      <c r="X50" s="18"/>
      <c r="Y50" s="18"/>
      <c r="Z50" s="18"/>
      <c r="AA50" s="18"/>
    </row>
    <row r="51" spans="1:27" x14ac:dyDescent="0.35">
      <c r="A51" s="18"/>
      <c r="B51" s="18"/>
      <c r="C51" s="18"/>
      <c r="D51" s="18"/>
      <c r="E51" s="18"/>
      <c r="F51" s="31"/>
      <c r="G51" s="18"/>
      <c r="H51" s="18"/>
      <c r="I51" s="18"/>
      <c r="J51" s="18"/>
      <c r="K51" s="18"/>
      <c r="L51" s="18"/>
      <c r="M51" s="18"/>
      <c r="N51" s="18"/>
      <c r="O51" s="18"/>
      <c r="P51" s="18"/>
      <c r="Q51" s="18"/>
      <c r="R51" s="18"/>
      <c r="S51" s="18"/>
      <c r="T51" s="18"/>
      <c r="U51" s="18"/>
      <c r="V51" s="18"/>
      <c r="W51" s="18"/>
      <c r="X51" s="18"/>
      <c r="Y51" s="18"/>
      <c r="Z51" s="18"/>
      <c r="AA51" s="18"/>
    </row>
    <row r="52" spans="1:27" x14ac:dyDescent="0.35">
      <c r="F52" s="14"/>
    </row>
    <row r="53" spans="1:27" x14ac:dyDescent="0.35">
      <c r="F53" s="14"/>
    </row>
    <row r="54" spans="1:27" x14ac:dyDescent="0.35">
      <c r="F54" s="14"/>
    </row>
  </sheetData>
  <mergeCells count="2">
    <mergeCell ref="A1:H1"/>
    <mergeCell ref="A45:C4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zoomScale="50" zoomScaleNormal="50" workbookViewId="0">
      <selection activeCell="D3" sqref="D3"/>
    </sheetView>
  </sheetViews>
  <sheetFormatPr defaultRowHeight="14.5" x14ac:dyDescent="0.35"/>
  <cols>
    <col min="1" max="1" width="13.54296875" customWidth="1"/>
    <col min="2" max="2" width="21.1796875" customWidth="1"/>
    <col min="3" max="3" width="9.1796875" customWidth="1"/>
  </cols>
  <sheetData>
    <row r="1" spans="1:6" ht="23.5" x14ac:dyDescent="0.55000000000000004">
      <c r="A1" s="20" t="s">
        <v>7233</v>
      </c>
    </row>
    <row r="3" spans="1:6" ht="18.5" x14ac:dyDescent="0.45">
      <c r="A3" s="29" t="s">
        <v>7234</v>
      </c>
    </row>
    <row r="4" spans="1:6" x14ac:dyDescent="0.35">
      <c r="A4" s="25" t="s">
        <v>7236</v>
      </c>
      <c r="B4" s="22" t="s">
        <v>7235</v>
      </c>
      <c r="C4" s="22"/>
      <c r="D4" s="22"/>
      <c r="E4" s="22"/>
      <c r="F4" s="22"/>
    </row>
    <row r="5" spans="1:6" x14ac:dyDescent="0.35">
      <c r="A5" s="25" t="s">
        <v>7237</v>
      </c>
      <c r="B5" s="22" t="s">
        <v>7238</v>
      </c>
      <c r="C5" s="22"/>
      <c r="D5" s="22"/>
      <c r="E5" s="22"/>
      <c r="F5" s="22"/>
    </row>
    <row r="6" spans="1:6" x14ac:dyDescent="0.35">
      <c r="A6" s="25" t="s">
        <v>7239</v>
      </c>
      <c r="B6" s="23">
        <v>45911</v>
      </c>
      <c r="C6" s="22"/>
      <c r="D6" s="22"/>
      <c r="E6" s="22"/>
      <c r="F6" s="22"/>
    </row>
    <row r="7" spans="1:6" x14ac:dyDescent="0.35">
      <c r="A7" s="25" t="s">
        <v>7240</v>
      </c>
      <c r="B7" s="24" t="s">
        <v>7241</v>
      </c>
      <c r="C7" s="22"/>
      <c r="D7" s="22"/>
      <c r="E7" s="22"/>
      <c r="F7" s="22"/>
    </row>
    <row r="8" spans="1:6" x14ac:dyDescent="0.35">
      <c r="A8" s="25" t="s">
        <v>7242</v>
      </c>
      <c r="B8" s="22" t="str">
        <f>Analysis!C3&amp;" reviews"</f>
        <v>1443 reviews</v>
      </c>
      <c r="C8" s="22"/>
      <c r="D8" s="22"/>
      <c r="E8" s="22"/>
      <c r="F8" s="22"/>
    </row>
    <row r="9" spans="1:6" x14ac:dyDescent="0.35">
      <c r="A9" s="25" t="s">
        <v>7243</v>
      </c>
      <c r="B9" s="22" t="s">
        <v>7244</v>
      </c>
      <c r="C9" s="22"/>
      <c r="D9" s="22"/>
      <c r="E9" s="22"/>
      <c r="F9" s="22"/>
    </row>
    <row r="12" spans="1:6" ht="21" x14ac:dyDescent="0.5">
      <c r="A12" s="26" t="s">
        <v>7245</v>
      </c>
    </row>
    <row r="13" spans="1:6" x14ac:dyDescent="0.35">
      <c r="A13" s="2" t="s">
        <v>7246</v>
      </c>
      <c r="B13" s="2" t="s">
        <v>7247</v>
      </c>
      <c r="C13" s="2" t="s">
        <v>7248</v>
      </c>
      <c r="D13" s="2" t="s">
        <v>7249</v>
      </c>
    </row>
    <row r="14" spans="1:6" x14ac:dyDescent="0.35">
      <c r="A14" t="s">
        <v>7149</v>
      </c>
      <c r="B14" t="s">
        <v>7252</v>
      </c>
      <c r="C14" t="s">
        <v>7261</v>
      </c>
      <c r="D14" t="s">
        <v>7264</v>
      </c>
    </row>
    <row r="15" spans="1:6" x14ac:dyDescent="0.35">
      <c r="A15" t="s">
        <v>7192</v>
      </c>
      <c r="B15" t="s">
        <v>7253</v>
      </c>
      <c r="C15" t="s">
        <v>7261</v>
      </c>
      <c r="D15" t="s">
        <v>5763</v>
      </c>
    </row>
    <row r="16" spans="1:6" x14ac:dyDescent="0.35">
      <c r="A16" t="s">
        <v>7196</v>
      </c>
      <c r="B16" t="s">
        <v>7254</v>
      </c>
      <c r="C16" t="s">
        <v>7262</v>
      </c>
      <c r="D16">
        <v>4</v>
      </c>
    </row>
    <row r="17" spans="1:4" x14ac:dyDescent="0.35">
      <c r="A17" t="s">
        <v>7250</v>
      </c>
      <c r="B17" t="s">
        <v>7255</v>
      </c>
      <c r="C17" t="s">
        <v>7250</v>
      </c>
      <c r="D17" s="21">
        <v>45658</v>
      </c>
    </row>
    <row r="18" spans="1:4" x14ac:dyDescent="0.35">
      <c r="A18" t="s">
        <v>7208</v>
      </c>
      <c r="B18" t="s">
        <v>7256</v>
      </c>
      <c r="C18" t="s">
        <v>7262</v>
      </c>
      <c r="D18">
        <v>3</v>
      </c>
    </row>
    <row r="19" spans="1:4" x14ac:dyDescent="0.35">
      <c r="A19" t="s">
        <v>7207</v>
      </c>
      <c r="B19" t="s">
        <v>7257</v>
      </c>
      <c r="C19" t="s">
        <v>7262</v>
      </c>
      <c r="D19">
        <v>2024</v>
      </c>
    </row>
    <row r="20" spans="1:4" x14ac:dyDescent="0.35">
      <c r="A20" t="s">
        <v>7209</v>
      </c>
      <c r="B20" t="s">
        <v>7258</v>
      </c>
      <c r="C20" t="s">
        <v>7261</v>
      </c>
      <c r="D20" t="s">
        <v>7265</v>
      </c>
    </row>
    <row r="21" spans="1:4" x14ac:dyDescent="0.35">
      <c r="A21" t="s">
        <v>7251</v>
      </c>
      <c r="B21" t="s">
        <v>7260</v>
      </c>
      <c r="C21" t="s">
        <v>7261</v>
      </c>
      <c r="D21" t="s">
        <v>7266</v>
      </c>
    </row>
    <row r="22" spans="1:4" x14ac:dyDescent="0.35">
      <c r="A22" t="s">
        <v>7210</v>
      </c>
      <c r="B22" t="s">
        <v>7259</v>
      </c>
      <c r="C22" t="s">
        <v>7261</v>
      </c>
      <c r="D22" t="s">
        <v>7214</v>
      </c>
    </row>
    <row r="23" spans="1:4" x14ac:dyDescent="0.35">
      <c r="A23" t="s">
        <v>1280</v>
      </c>
      <c r="B23" t="s">
        <v>7263</v>
      </c>
      <c r="C23" t="s">
        <v>7261</v>
      </c>
      <c r="D23" t="s">
        <v>2612</v>
      </c>
    </row>
    <row r="25" spans="1:4" ht="21" x14ac:dyDescent="0.5">
      <c r="A25" s="26" t="s">
        <v>7267</v>
      </c>
    </row>
    <row r="26" spans="1:4" x14ac:dyDescent="0.35">
      <c r="A26" t="s">
        <v>7268</v>
      </c>
      <c r="B26" t="s">
        <v>7273</v>
      </c>
    </row>
    <row r="27" spans="1:4" x14ac:dyDescent="0.35">
      <c r="A27" t="s">
        <v>7269</v>
      </c>
      <c r="B27" t="s">
        <v>7274</v>
      </c>
    </row>
    <row r="28" spans="1:4" x14ac:dyDescent="0.35">
      <c r="A28" t="s">
        <v>7270</v>
      </c>
      <c r="B28" t="s">
        <v>7275</v>
      </c>
    </row>
    <row r="29" spans="1:4" x14ac:dyDescent="0.35">
      <c r="A29" t="s">
        <v>7271</v>
      </c>
      <c r="B29" t="s">
        <v>7276</v>
      </c>
    </row>
    <row r="30" spans="1:4" x14ac:dyDescent="0.35">
      <c r="A30" t="s">
        <v>7272</v>
      </c>
      <c r="B30" t="s">
        <v>7277</v>
      </c>
    </row>
    <row r="32" spans="1:4" ht="21" x14ac:dyDescent="0.5">
      <c r="A32" s="26" t="s">
        <v>7278</v>
      </c>
    </row>
    <row r="33" spans="1:3" ht="15.5" x14ac:dyDescent="0.35">
      <c r="A33" s="27" t="s">
        <v>7279</v>
      </c>
    </row>
    <row r="34" spans="1:3" x14ac:dyDescent="0.35">
      <c r="A34" s="28" t="s">
        <v>7280</v>
      </c>
      <c r="B34" s="28"/>
      <c r="C34" s="28"/>
    </row>
    <row r="35" spans="1:3" x14ac:dyDescent="0.35">
      <c r="A35" s="28" t="s">
        <v>7281</v>
      </c>
      <c r="B35" s="28"/>
      <c r="C35" s="28"/>
    </row>
    <row r="36" spans="1:3" x14ac:dyDescent="0.35">
      <c r="A36" s="28" t="s">
        <v>7282</v>
      </c>
      <c r="B36" s="28"/>
      <c r="C36" s="28"/>
    </row>
    <row r="37" spans="1:3" x14ac:dyDescent="0.35">
      <c r="A37" s="28" t="s">
        <v>7283</v>
      </c>
      <c r="B37" s="28"/>
      <c r="C37" s="28"/>
    </row>
    <row r="38" spans="1:3" x14ac:dyDescent="0.35">
      <c r="A38" s="28" t="s">
        <v>7284</v>
      </c>
      <c r="B38" s="28"/>
      <c r="C38" s="28"/>
    </row>
    <row r="40" spans="1:3" ht="15.5" x14ac:dyDescent="0.35">
      <c r="A40" s="27" t="s">
        <v>7285</v>
      </c>
    </row>
    <row r="41" spans="1:3" x14ac:dyDescent="0.35">
      <c r="A41" s="28" t="s">
        <v>7286</v>
      </c>
      <c r="B41" s="28"/>
      <c r="C41" s="28"/>
    </row>
    <row r="42" spans="1:3" x14ac:dyDescent="0.35">
      <c r="A42" s="28" t="s">
        <v>7287</v>
      </c>
      <c r="B42" s="28"/>
      <c r="C42" s="28"/>
    </row>
    <row r="43" spans="1:3" x14ac:dyDescent="0.35">
      <c r="A43" s="28" t="s">
        <v>7288</v>
      </c>
      <c r="B43" s="28"/>
      <c r="C43" s="28"/>
    </row>
    <row r="44" spans="1:3" x14ac:dyDescent="0.35">
      <c r="A44" s="28" t="s">
        <v>7289</v>
      </c>
      <c r="B44" s="28"/>
      <c r="C44" s="28"/>
    </row>
    <row r="45" spans="1:3" x14ac:dyDescent="0.35">
      <c r="A45" s="28" t="s">
        <v>7290</v>
      </c>
      <c r="B45" s="28"/>
      <c r="C45" s="28"/>
    </row>
    <row r="47" spans="1:3" ht="15.5" x14ac:dyDescent="0.35">
      <c r="A47" s="27" t="s">
        <v>7291</v>
      </c>
    </row>
    <row r="48" spans="1:3" x14ac:dyDescent="0.35">
      <c r="A48" s="28" t="s">
        <v>7292</v>
      </c>
    </row>
    <row r="49" spans="1:1" x14ac:dyDescent="0.35">
      <c r="A49" s="28" t="s">
        <v>7293</v>
      </c>
    </row>
    <row r="50" spans="1:1" x14ac:dyDescent="0.35">
      <c r="A50" s="28" t="s">
        <v>7294</v>
      </c>
    </row>
  </sheetData>
  <hyperlinks>
    <hyperlink ref="B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Data_cleaning</vt:lpstr>
      <vt:lpstr>Analysis</vt:lpstr>
      <vt:lpstr>Dashboard</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 Aminat</dc:creator>
  <cp:lastModifiedBy>Jumai Aminat</cp:lastModifiedBy>
  <dcterms:created xsi:type="dcterms:W3CDTF">2025-11-05T02:42:02Z</dcterms:created>
  <dcterms:modified xsi:type="dcterms:W3CDTF">2026-02-12T12:59:00Z</dcterms:modified>
</cp:coreProperties>
</file>