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defaultThemeVersion="166925"/>
  <xr:revisionPtr revIDLastSave="0" documentId="13_ncr:1_{78E243B4-32F9-44CA-8D86-59D22190498A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<sst xmlns="http://schemas.openxmlformats.org/spreadsheetml/2006/main" count="15176" uniqueCount="344">
  <si>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</si>
  <si>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</si>
  <si>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</si>
  <si>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</si>
  <si>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</si>
  <si>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</si>
  <si>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</si>
  <si>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</si>
  <si>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</si>
  <si>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</si>
  <si>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</si>
  <si>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</si>
  <si>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</si>
  <si>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</si>
  <si>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</si>
  <si>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</si>
  <si>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</si>
  <si>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</si>
  <si>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</si>
  <si>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</si>
  <si>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</si>
  <si>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</si>
  <si>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</si>
  <si>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</si>
  <si>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</si>
  <si>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</si>
  <si>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</si>
  <si>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</si>
  <si>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</si>
  <si>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</si>
  <si>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</si>
  <si>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</si>
  <si>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</si>
  <si>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</si>
  <si>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</si>
  <si>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</si>
  <si>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</si>
  <si>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</si>
  <si>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</si>
  <si>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</si>
  <si>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</si>
  <si>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</si>
  <si>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</si>
  <si>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</si>
  <si>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</si>
  <si>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</si>
  <si>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</si>
  <si>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</si>
  <si>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</si>
  <si>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</si>
  <si>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</si>
  <si>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</si>
  <si>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</si>
  <si>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</si>
  <si>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</si>
  <si>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</si>
  <si>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</si>
  <si>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</si>
  <si>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</si>
  <si>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</si>
  <si>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</si>
  <si>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</si>
  <si>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</si>
  <si>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</si>
  <si>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</si>
  <si>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</si>
  <si>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</si>
  <si>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</si>
  <si>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</si>
  <si>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</si>
  <si>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</si>
  <si>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</si>
  <si>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</si>
  <si>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</si>
  <si>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</si>
  <si>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</si>
  <si>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</si>
  <si>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</si>
  <si>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</si>
  <si>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</si>
  <si>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</si>
  <si>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</si>
  <si>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</si>
  <si>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</si>
  <si>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</si>
  <si>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</si>
  <si>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</si>
  <si>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</si>
  <si>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</si>
  <si>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</si>
  <si>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</si>
  <si>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</si>
  <si>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</si>
  <si>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</si>
  <si>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</si>
  <si>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</si>
  <si>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</si>
  <si>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</si>
  <si>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</si>
  <si>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</si>
  <si>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</si>
  <si>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</si>
  <si>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</si>
  <si>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</si>
  <si>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</si>
  <si>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</si>
  <si>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</si>
  <si>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</si>
  <si>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</si>
  <si>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</si>
  <si>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</si>
  <si>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</si>
  <si>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</si>
  <si>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</si>
  <si>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</si>
  <si>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</si>
  <si>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</si>
  <si>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</si>
  <si>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</si>
  <si>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</si>
  <si>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</si>
  <si>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</si>
  <si>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</si>
  <si>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</si>
  <si>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</si>
  <si>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</si>
  <si>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</si>
  <si>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</si>
  <si>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</si>
  <si>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</si>
  <si>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</si>
  <si>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</si>
  <si>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</si>
  <si>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</si>
  <si>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</si>
  <si>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</si>
  <si>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</si>
  <si>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</si>
  <si>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</si>
  <si>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</si>
  <si>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</si>
  <si>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</si>
  <si>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</si>
  <si>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</si>
  <si>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</si>
  <si>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</si>
  <si>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</si>
  <si>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</si>
  <si>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</si>
  <si>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</si>
  <si>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</si>
  <si>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</si>
  <si>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</si>
  <si>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</si>
  <si>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</si>
  <si>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</si>
  <si>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</si>
  <si>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</si>
  <si>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</si>
  <si>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</si>
  <si>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</si>
  <si>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</si>
  <si>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</si>
  <si>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</si>
  <si>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</si>
  <si>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</si>
  <si>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</si>
  <si>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</si>
  <si>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</si>
  <si>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</si>
  <si>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</si>
  <si>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</si>
  <si>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</si>
  <si>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</si>
  <si>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</si>
  <si>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</si>
  <si>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</si>
  <si>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</si>
  <si>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</si>
  <si>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</si>
  <si>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</si>
  <si>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</si>
  <si>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</si>
  <si>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</si>
  <si>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</si>
  <si>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</si>
  <si>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</si>
  <si>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</si>
  <si>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</si>
  <si>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</si>
  <si>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</si>
  <si>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</si>
  <si>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</si>
  <si>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</si>
  <si>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</si>
  <si>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</si>
  <si>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</si>
  <si>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</si>
  <si>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</si>
  <si>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</si>
  <si>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</si>
  <si>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</si>
  <si>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</si>
  <si>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</si>
  <si>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</si>
  <si>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</si>
  <si>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</si>
  <si>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</si>
  <si>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</si>
  <si>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</si>
  <si>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</si>
  <si>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</si>
  <si>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</si>
  <si>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</si>
  <si>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</si>
  <si>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</si>
  <si>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</si>
  <si>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</si>
  <si>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</si>
  <si>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</si>
  <si>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</si>
  <si>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</si>
  <si>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</si>
  <si>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</si>
  <si>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</si>
  <si>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</si>
  <si>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</si>
  <si>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</si>
  <si>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</si>
  <si>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</si>
  <si>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</si>
  <si>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</si>
  <si>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</si>
  <si>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</si>
  <si>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</si>
  <si>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</si>
  <si>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</si>
  <si>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</si>
  <si>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</si>
  <si>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</si>
  <si>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</si>
  <si>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</si>
  <si>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</si>
  <si>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</si>
  <si>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</si>
  <si>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</si>
  <si>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</si>
  <si>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</si>
  <si>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</si>
  <si>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</si>
  <si>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</si>
  <si>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</si>
  <si>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</si>
  <si>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</si>
  <si>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</si>
  <si>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</si>
  <si>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</si>
  <si>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</si>
  <si>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</si>
  <si>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</si>
  <si>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</si>
  <si>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</si>
  <si>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</si>
  <si>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</si>
  <si>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</si>
  <si>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</si>
  <si>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</si>
  <si>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</si>
  <si>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</si>
  <si>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</si>
  <si>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</si>
  <si>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</si>
  <si>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</si>
  <si>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</si>
  <si>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</si>
  <si>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</si>
  <si>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</si>
  <si>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</si>
  <si>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</si>
  <si>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</si>
  <si>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</si>
  <si>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</si>
  <si>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</si>
  <si>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</si>
  <si>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</si>
  <si>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</si>
  <si>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</si>
  <si>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</si>
  <si>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</si>
  <si>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</si>
  <si>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</si>
  <si>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</si>
  <si>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</si>
  <si>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</si>
  <si>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</si>
  <si>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</si>
  <si>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</si>
  <si>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</si>
  <si>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</si>
  <si>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</si>
  <si>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</si>
  <si>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</si>
  <si>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</si>
  <si>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</si>
  <si>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</si>
  <si>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</si>
  <si>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</si>
  <si>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</si>
  <si>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</si>
  <si>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</si>
  <si>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</si>
  <si>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</si>
  <si>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</si>
  <si>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</si>
  <si>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</si>
  <si>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</si>
  <si>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</si>
  <si>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</si>
  <si>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</si>
  <si>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</si>
  <si>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</si>
  <si>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</si>
  <si>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</si>
  <si>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</si>
  <si>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</si>
  <si>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</si>
  <si>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</si>
  <si>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</si>
  <si>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</si>
  <si>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</si>
  <si>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</si>
  <si>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</si>
  <si>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</si>
  <si>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</si>
  <si>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</si>
  <si>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sz val="11"/>
        <rFont val="SimSun"/>
      </rPr>
      <t>陽性者数</t>
    </r>
  </si>
  <si>
    <r>
      <rPr>
        <sz val="11"/>
        <rFont val="SimSun"/>
      </rPr>
      <t>PCR検査実施人数※1</t>
    </r>
  </si>
  <si>
    <r>
      <rPr>
        <sz val="11"/>
        <rFont val="SimSun"/>
      </rPr>
      <t>入院治療等を</t>
    </r>
  </si>
  <si>
    <r>
      <rPr>
        <sz val="11"/>
        <rFont val="SimSun"/>
      </rPr>
      <t xml:space="preserve">退院又は療養解除となった者の数
</t>
    </r>
    <r>
      <rPr>
        <sz val="11"/>
        <rFont val="SimSun"/>
      </rPr>
      <t>（人）</t>
    </r>
  </si>
  <si>
    <r>
      <rPr>
        <sz val="11"/>
        <rFont val="SimSun"/>
      </rPr>
      <t xml:space="preserve">死亡（累積）
</t>
    </r>
    <r>
      <rPr>
        <sz val="11"/>
        <rFont val="SimSun"/>
      </rPr>
      <t>（人）</t>
    </r>
  </si>
  <si>
    <r>
      <rPr>
        <sz val="11"/>
        <rFont val="SimSun"/>
      </rPr>
      <t>（人）</t>
    </r>
  </si>
  <si>
    <r>
      <rPr>
        <sz val="11"/>
        <rFont val="SimSun"/>
      </rPr>
      <t>うち重症※6</t>
    </r>
  </si>
  <si>
    <r>
      <rPr>
        <sz val="11"/>
        <rFont val="メイリオ"/>
        <family val="3"/>
      </rPr>
      <t>-</t>
    </r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</si>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</sst>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11"/>
      <name val="SimSun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5" fillId="0" borderId="1" xfId="0" applyNumberFormat="1" applyFont="1" applyBorder="1" applyAlignment="1">
      <alignment horizontal="right" vertical="top" shrinkToFit="1"/>
    </xf>
    <xf numFmtId="0" fontId="16" fillId="0" borderId="7" xfId="0" applyFont="1" applyBorder="1" applyAlignment="1">
      <alignment horizontal="left" vertical="top" wrapText="1" indent="3"/>
    </xf>
    <xf numFmtId="0" fontId="16" fillId="0" borderId="1" xfId="0" applyFont="1" applyBorder="1" applyAlignment="1">
      <alignment horizontal="left" vertical="top" wrapText="1"/>
    </xf>
    <xf numFmtId="3" fontId="17" fillId="0" borderId="1" xfId="0" applyNumberFormat="1" applyFont="1" applyBorder="1" applyAlignment="1">
      <alignment horizontal="right" vertical="top" shrinkToFit="1"/>
    </xf>
    <xf numFmtId="1" fontId="17" fillId="0" borderId="1" xfId="0" applyNumberFormat="1" applyFont="1" applyBorder="1" applyAlignment="1">
      <alignment horizontal="right" vertical="top" shrinkToFit="1"/>
    </xf>
    <xf numFmtId="0" fontId="18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6" fillId="0" borderId="6" xfId="0" applyFont="1" applyBorder="1" applyAlignment="1">
      <alignment horizontal="left" vertical="top" wrapText="1" indent="1"/>
    </xf>
    <xf numFmtId="0" fontId="16" fillId="0" borderId="7" xfId="0" applyFont="1" applyBorder="1" applyAlignment="1">
      <alignment horizontal="left" vertical="top" wrapText="1" inden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 indent="1"/>
    </xf>
    <xf numFmtId="0" fontId="16" fillId="0" borderId="9" xfId="0" applyFont="1" applyBorder="1" applyAlignment="1">
      <alignment horizontal="left" vertical="top" wrapText="1" inden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602"/>
  <sheetViews>
    <sheetView zoomScaleNormal="100" workbookViewId="0">
      <pane xSplit="1" ySplit="1" topLeftCell="B594" activePane="bottomRight" state="frozen"/>
      <selection activeCell="A8039" sqref="A8039"/>
      <selection pane="topRight" activeCell="A8039" sqref="A8039"/>
      <selection pane="bottomLeft" activeCell="A8039" sqref="A8039"/>
      <selection pane="bottomRight" activeCell="A8039" sqref="A8039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8038"/>
  <sheetViews>
    <sheetView workbookViewId="0">
      <pane xSplit="1" ySplit="1" topLeftCell="B8029" activePane="bottomRight" state="frozen"/>
      <selection activeCell="A7804" sqref="A7804"/>
      <selection pane="topRight" activeCell="A7804" sqref="A7804"/>
      <selection pane="bottomLeft" activeCell="A7804" sqref="A7804"/>
      <selection pane="bottomRight" activeCell="A8039" sqref="A8039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9" t="s">
        <v>229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44079</v>
      </c>
      <c r="B3" s="7" t="s">
        <v>6</v>
      </c>
      <c r="C3" s="7">
        <f>IF(C13="", "", C13)</f>
        <v>70051</v>
      </c>
      <c r="D3" s="7">
        <f>IF(B13="", "", B13)</f>
        <v>1402787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7957</v>
      </c>
      <c r="I3" s="7" t="str">
        <f>IF(I13="", "", I13)</f>
        <v/>
      </c>
      <c r="J3" s="7">
        <f t="shared" ref="J3:L3" si="1">IF(J13="", "", J13)</f>
        <v>210</v>
      </c>
      <c r="K3" s="7" t="str">
        <f t="shared" si="1"/>
        <v/>
      </c>
      <c r="L3" s="7" t="str">
        <f t="shared" si="1"/>
        <v/>
      </c>
      <c r="M3" s="7">
        <f>IF(N13="", "", N13)</f>
        <v>60726</v>
      </c>
      <c r="N3" s="7">
        <f>IF(O13="", "", O13)</f>
        <v>1348</v>
      </c>
    </row>
    <row r="4" spans="1:15" x14ac:dyDescent="0.55000000000000004">
      <c r="A4" s="6">
        <f t="shared" ref="A4:A5" si="2">DATE($B$9, $C$9, $D$9)</f>
        <v>44079</v>
      </c>
      <c r="B4" s="7" t="s">
        <v>7</v>
      </c>
      <c r="C4" s="7">
        <f t="shared" ref="C4:C5" si="3">IF(C14="", "", C14)</f>
        <v>810</v>
      </c>
      <c r="D4" s="7">
        <f t="shared" ref="D4:D5" si="4">IF(B14="", "", B14)</f>
        <v>173828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105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704</v>
      </c>
      <c r="N4" s="7">
        <f t="shared" si="8"/>
        <v>1</v>
      </c>
    </row>
    <row r="5" spans="1:15" x14ac:dyDescent="0.55000000000000004">
      <c r="A5" s="6">
        <f t="shared" si="2"/>
        <v>44079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9" t="s">
        <v>278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</row>
    <row r="8" spans="1:15" x14ac:dyDescent="0.55000000000000004">
      <c r="A8" s="50" t="s">
        <v>333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</row>
    <row r="9" spans="1:15" x14ac:dyDescent="0.55000000000000004">
      <c r="B9" s="9">
        <v>2020</v>
      </c>
      <c r="C9" s="9">
        <v>9</v>
      </c>
      <c r="D9" s="9">
        <v>5</v>
      </c>
    </row>
    <row r="10" spans="1:15" x14ac:dyDescent="0.55000000000000004">
      <c r="B10" s="49" t="s">
        <v>66</v>
      </c>
      <c r="C10" s="49"/>
      <c r="D10" s="49" t="s">
        <v>67</v>
      </c>
      <c r="E10" s="49"/>
      <c r="F10" s="49"/>
      <c r="G10" s="49" t="s">
        <v>70</v>
      </c>
      <c r="H10" s="49"/>
      <c r="I10" s="49"/>
      <c r="J10" s="49"/>
      <c r="K10" s="49"/>
      <c r="L10" s="49"/>
      <c r="M10" s="49"/>
      <c r="N10" s="49"/>
      <c r="O10" s="49"/>
    </row>
    <row r="11" spans="1:15" x14ac:dyDescent="0.55000000000000004">
      <c r="B11" s="49"/>
      <c r="C11" s="49"/>
      <c r="D11" s="49"/>
      <c r="E11" s="49"/>
      <c r="F11" s="49"/>
      <c r="G11" s="49" t="s">
        <v>71</v>
      </c>
      <c r="H11" s="49"/>
      <c r="I11" s="49"/>
      <c r="J11" s="49"/>
      <c r="K11" s="49"/>
      <c r="L11" s="49"/>
      <c r="M11" s="49"/>
      <c r="N11" s="49" t="s">
        <v>79</v>
      </c>
      <c r="O11" s="49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9"/>
      <c r="O12" s="49"/>
    </row>
    <row r="13" spans="1:15" x14ac:dyDescent="0.55000000000000004">
      <c r="A13" s="7" t="s">
        <v>63</v>
      </c>
      <c r="B13" s="9">
        <v>1402787</v>
      </c>
      <c r="C13" s="9">
        <v>70051</v>
      </c>
      <c r="D13" s="8"/>
      <c r="E13" s="8"/>
      <c r="F13" s="8"/>
      <c r="G13" s="8"/>
      <c r="H13" s="9">
        <v>7957</v>
      </c>
      <c r="I13" s="8"/>
      <c r="J13" s="9">
        <v>210</v>
      </c>
      <c r="K13" s="8"/>
      <c r="L13" s="8"/>
      <c r="M13" s="31">
        <f>F13</f>
        <v>0</v>
      </c>
      <c r="N13" s="9">
        <v>60726</v>
      </c>
      <c r="O13" s="9">
        <v>1348</v>
      </c>
    </row>
    <row r="14" spans="1:15" x14ac:dyDescent="0.55000000000000004">
      <c r="A14" s="7" t="s">
        <v>64</v>
      </c>
      <c r="B14" s="9">
        <v>173828</v>
      </c>
      <c r="C14" s="9">
        <v>810</v>
      </c>
      <c r="D14" s="8"/>
      <c r="E14" s="8"/>
      <c r="F14" s="8"/>
      <c r="G14" s="8"/>
      <c r="H14" s="9">
        <v>105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704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1577444</v>
      </c>
      <c r="C16" s="7">
        <f t="shared" ref="C16:O16" si="13">SUM(C13:C15)</f>
        <v>70876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8062</v>
      </c>
      <c r="I16" s="7">
        <f t="shared" si="13"/>
        <v>0</v>
      </c>
      <c r="J16" s="7">
        <f t="shared" si="13"/>
        <v>210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61445</v>
      </c>
      <c r="O16" s="7">
        <f t="shared" si="13"/>
        <v>1349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43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9" t="s">
        <v>277</v>
      </c>
      <c r="B1" s="49"/>
      <c r="C1" s="49"/>
      <c r="D1" s="49"/>
      <c r="E1" s="49"/>
      <c r="F1" s="49"/>
      <c r="G1" s="49"/>
      <c r="H1" s="49"/>
      <c r="I1" s="49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9</v>
      </c>
      <c r="C2" s="25">
        <f>DAY(DATE('Conv-total'!$B$9, 'Conv-total'!$C$9, 'Conv-total'!$D$9) -1)</f>
        <v>4</v>
      </c>
      <c r="D2" s="51" t="s">
        <v>275</v>
      </c>
      <c r="E2" s="49"/>
      <c r="F2" s="49"/>
      <c r="G2" s="49"/>
      <c r="H2" s="49"/>
      <c r="I2" s="49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44078</v>
      </c>
      <c r="C5" s="28" t="s">
        <v>17</v>
      </c>
      <c r="D5" s="39">
        <f>IFERROR(INT(TRIM(SUBSTITUTE(VLOOKUP($A5&amp;"*",各都道府県の状況!$A:$I,D$3,FALSE), "※5", ""))), "")</f>
        <v>1809</v>
      </c>
      <c r="E5" s="39">
        <f>IFERROR(INT(TRIM(SUBSTITUTE(VLOOKUP($A5&amp;"*",各都道府県の状況!$A:$I,E$3,FALSE), "※5", ""))), "")</f>
        <v>45969</v>
      </c>
      <c r="F5" s="39">
        <f>IFERROR(INT(TRIM(SUBSTITUTE(VLOOKUP($A5&amp;"*",各都道府県の状況!$A:$I,F$3,FALSE), "※5", ""))), "")</f>
        <v>1594</v>
      </c>
      <c r="G5" s="39">
        <f>IFERROR(INT(TRIM(SUBSTITUTE(VLOOKUP($A5&amp;"*",各都道府県の状況!$A:$I,G$3,FALSE), "※5", ""))), "")</f>
        <v>104</v>
      </c>
      <c r="H5" s="39">
        <f>IFERROR(INT(TRIM(SUBSTITUTE(VLOOKUP($A5&amp;"*",各都道府県の状況!$A:$I,H$3,FALSE), "※5", ""))), "")</f>
        <v>111</v>
      </c>
      <c r="I5" s="39">
        <f>IFERROR(INT(TRIM(SUBSTITUTE(VLOOKUP($A5&amp;"*",各都道府県の状況!$A:$I,I$3,FALSE), "※5", ""))), "")</f>
        <v>2</v>
      </c>
      <c r="J5" s="5"/>
    </row>
    <row r="6" spans="1:10" x14ac:dyDescent="0.55000000000000004">
      <c r="A6" s="24" t="s">
        <v>231</v>
      </c>
      <c r="B6" s="27">
        <f t="shared" si="0"/>
        <v>44078</v>
      </c>
      <c r="C6" s="19" t="s">
        <v>18</v>
      </c>
      <c r="D6" s="39">
        <f>IFERROR(INT(TRIM(SUBSTITUTE(VLOOKUP($A6&amp;"*",各都道府県の状況!$A:$I,D$3,FALSE), "※5", ""))), "")</f>
        <v>35</v>
      </c>
      <c r="E6" s="39">
        <f>IFERROR(INT(TRIM(SUBSTITUTE(VLOOKUP($A6&amp;"*",各都道府県の状況!$A:$I,E$3,FALSE), "※5", ""))), "")</f>
        <v>2104</v>
      </c>
      <c r="F6" s="39">
        <f>IFERROR(INT(TRIM(SUBSTITUTE(VLOOKUP($A6&amp;"*",各都道府県の状況!$A:$I,F$3,FALSE), "※5", ""))), "")</f>
        <v>32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2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44078</v>
      </c>
      <c r="C7" s="19" t="s">
        <v>19</v>
      </c>
      <c r="D7" s="39">
        <f>IFERROR(INT(TRIM(SUBSTITUTE(VLOOKUP($A7&amp;"*",各都道府県の状況!$A:$I,D$3,FALSE), "※5", ""))), "")</f>
        <v>22</v>
      </c>
      <c r="E7" s="39">
        <f>IFERROR(INT(TRIM(SUBSTITUTE(VLOOKUP($A7&amp;"*",各都道府県の状況!$A:$I,E$3,FALSE), "※5", ""))), "")</f>
        <v>3307</v>
      </c>
      <c r="F7" s="39">
        <f>IFERROR(INT(TRIM(SUBSTITUTE(VLOOKUP($A7&amp;"*",各都道府県の状況!$A:$I,F$3,FALSE), "※5", ""))), "")</f>
        <v>17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5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44078</v>
      </c>
      <c r="C8" s="19" t="s">
        <v>20</v>
      </c>
      <c r="D8" s="39">
        <f>IFERROR(INT(TRIM(SUBSTITUTE(VLOOKUP($A8&amp;"*",各都道府県の状況!$A:$I,D$3,FALSE), "※5", ""))), "")</f>
        <v>226</v>
      </c>
      <c r="E8" s="39">
        <f>IFERROR(INT(TRIM(SUBSTITUTE(VLOOKUP($A8&amp;"*",各都道府県の状況!$A:$I,E$3,FALSE), "※5", ""))), "")</f>
        <v>8111</v>
      </c>
      <c r="F8" s="39">
        <f>IFERROR(INT(TRIM(SUBSTITUTE(VLOOKUP($A8&amp;"*",各都道府県の状況!$A:$I,F$3,FALSE), "※5", ""))), "")</f>
        <v>191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33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44078</v>
      </c>
      <c r="C9" s="19" t="s">
        <v>21</v>
      </c>
      <c r="D9" s="39">
        <f>IFERROR(INT(TRIM(SUBSTITUTE(VLOOKUP($A9&amp;"*",各都道府県の状況!$A:$I,D$3,FALSE), "※5", ""))), "")</f>
        <v>50</v>
      </c>
      <c r="E9" s="39">
        <f>IFERROR(INT(TRIM(SUBSTITUTE(VLOOKUP($A9&amp;"*",各都道府県の状況!$A:$I,E$3,FALSE), "※5", ""))), "")</f>
        <v>1816</v>
      </c>
      <c r="F9" s="39">
        <f>IFERROR(INT(TRIM(SUBSTITUTE(VLOOKUP($A9&amp;"*",各都道府県の状況!$A:$I,F$3,FALSE), "※5", ""))), "")</f>
        <v>47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3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44078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3123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44078</v>
      </c>
      <c r="C11" s="19" t="s">
        <v>62</v>
      </c>
      <c r="D11" s="39">
        <f>IFERROR(INT(TRIM(SUBSTITUTE(VLOOKUP($A11&amp;"*",各都道府県の状況!$A:$I,D$3,FALSE), "※5", ""))), "")</f>
        <v>173</v>
      </c>
      <c r="E11" s="39">
        <f>IFERROR(INT(TRIM(SUBSTITUTE(VLOOKUP($A11&amp;"*",各都道府県の状況!$A:$I,E$3,FALSE), "※5", ""))), "")</f>
        <v>15569</v>
      </c>
      <c r="F11" s="39">
        <f>IFERROR(INT(TRIM(SUBSTITUTE(VLOOKUP($A11&amp;"*",各都道府県の状況!$A:$I,F$3,FALSE), "※5", ""))), "")</f>
        <v>125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48</v>
      </c>
      <c r="I11" s="39">
        <f>IFERROR(INT(TRIM(SUBSTITUTE(VLOOKUP($A11&amp;"*",各都道府県の状況!$A:$I,I$3,FALSE), "※5", ""))), "")</f>
        <v>2</v>
      </c>
    </row>
    <row r="12" spans="1:10" x14ac:dyDescent="0.55000000000000004">
      <c r="A12" s="24" t="s">
        <v>236</v>
      </c>
      <c r="B12" s="27">
        <f t="shared" si="0"/>
        <v>44078</v>
      </c>
      <c r="C12" s="19" t="s">
        <v>23</v>
      </c>
      <c r="D12" s="39">
        <f>IFERROR(INT(TRIM(SUBSTITUTE(VLOOKUP($A12&amp;"*",各都道府県の状況!$A:$I,D$3,FALSE), "※5", ""))), "")</f>
        <v>567</v>
      </c>
      <c r="E12" s="39">
        <f>IFERROR(INT(TRIM(SUBSTITUTE(VLOOKUP($A12&amp;"*",各都道府県の状況!$A:$I,E$3,FALSE), "※5", ""))), "")</f>
        <v>11063</v>
      </c>
      <c r="F12" s="39">
        <f>IFERROR(INT(TRIM(SUBSTITUTE(VLOOKUP($A12&amp;"*",各都道府県の状況!$A:$I,F$3,FALSE), "※5", ""))), "")</f>
        <v>494</v>
      </c>
      <c r="G12" s="39">
        <f>IFERROR(INT(TRIM(SUBSTITUTE(VLOOKUP($A12&amp;"*",各都道府県の状況!$A:$I,G$3,FALSE), "※5", ""))), "")</f>
        <v>14</v>
      </c>
      <c r="H12" s="39">
        <f>IFERROR(INT(TRIM(SUBSTITUTE(VLOOKUP($A12&amp;"*",各都道府県の状況!$A:$I,H$3,FALSE), "※5", ""))), "")</f>
        <v>59</v>
      </c>
      <c r="I12" s="39">
        <f>IFERROR(INT(TRIM(SUBSTITUTE(VLOOKUP($A12&amp;"*",各都道府県の状況!$A:$I,I$3,FALSE), "※5", ""))), "")</f>
        <v>3</v>
      </c>
    </row>
    <row r="13" spans="1:10" x14ac:dyDescent="0.55000000000000004">
      <c r="A13" s="24" t="s">
        <v>237</v>
      </c>
      <c r="B13" s="27">
        <f t="shared" si="0"/>
        <v>44078</v>
      </c>
      <c r="C13" s="19" t="s">
        <v>24</v>
      </c>
      <c r="D13" s="39">
        <f>IFERROR(INT(TRIM(SUBSTITUTE(VLOOKUP($A13&amp;"*",各都道府県の状況!$A:$I,D$3,FALSE), "※5", ""))), "")</f>
        <v>309</v>
      </c>
      <c r="E13" s="39">
        <f>IFERROR(INT(TRIM(SUBSTITUTE(VLOOKUP($A13&amp;"*",各都道府県の状況!$A:$I,E$3,FALSE), "※5", ""))), "")</f>
        <v>23568</v>
      </c>
      <c r="F13" s="39">
        <f>IFERROR(INT(TRIM(SUBSTITUTE(VLOOKUP($A13&amp;"*",各都道府県の状況!$A:$I,F$3,FALSE), "※5", ""))), "")</f>
        <v>290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20</v>
      </c>
      <c r="I13" s="39">
        <f>IFERROR(INT(TRIM(SUBSTITUTE(VLOOKUP($A13&amp;"*",各都道府県の状況!$A:$I,I$3,FALSE), "※5", ""))), "")</f>
        <v>3</v>
      </c>
    </row>
    <row r="14" spans="1:10" x14ac:dyDescent="0.55000000000000004">
      <c r="A14" s="24" t="s">
        <v>238</v>
      </c>
      <c r="B14" s="27">
        <f t="shared" si="0"/>
        <v>44078</v>
      </c>
      <c r="C14" s="19" t="s">
        <v>25</v>
      </c>
      <c r="D14" s="39">
        <f>IFERROR(INT(TRIM(SUBSTITUTE(VLOOKUP($A14&amp;"*",各都道府県の状況!$A:$I,D$3,FALSE), "※5", ""))), "")</f>
        <v>471</v>
      </c>
      <c r="E14" s="39">
        <f>IFERROR(INT(TRIM(SUBSTITUTE(VLOOKUP($A14&amp;"*",各都道府県の状況!$A:$I,E$3,FALSE), "※5", ""))), "")</f>
        <v>15322</v>
      </c>
      <c r="F14" s="39">
        <f>IFERROR(INT(TRIM(SUBSTITUTE(VLOOKUP($A14&amp;"*",各都道府県の状況!$A:$I,F$3,FALSE), "※5", ""))), "")</f>
        <v>387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65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44078</v>
      </c>
      <c r="C15" s="19" t="s">
        <v>26</v>
      </c>
      <c r="D15" s="39">
        <f>IFERROR(INT(TRIM(SUBSTITUTE(VLOOKUP($A15&amp;"*",各都道府県の状況!$A:$I,D$3,FALSE), "※5", ""))), "")</f>
        <v>4079</v>
      </c>
      <c r="E15" s="39">
        <f>IFERROR(INT(TRIM(SUBSTITUTE(VLOOKUP($A15&amp;"*",各都道府県の状況!$A:$I,E$3,FALSE), "※5", ""))), "")</f>
        <v>114213</v>
      </c>
      <c r="F15" s="39">
        <f>IFERROR(INT(TRIM(SUBSTITUTE(VLOOKUP($A15&amp;"*",各都道府県の状況!$A:$I,F$3,FALSE), "※5", ""))), "")</f>
        <v>3526</v>
      </c>
      <c r="G15" s="39">
        <f>IFERROR(INT(TRIM(SUBSTITUTE(VLOOKUP($A15&amp;"*",各都道府県の状況!$A:$I,G$3,FALSE), "※5", ""))), "")</f>
        <v>90</v>
      </c>
      <c r="H15" s="39">
        <f>IFERROR(INT(TRIM(SUBSTITUTE(VLOOKUP($A15&amp;"*",各都道府県の状況!$A:$I,H$3,FALSE), "※5", ""))), "")</f>
        <v>463</v>
      </c>
      <c r="I15" s="39">
        <f>IFERROR(INT(TRIM(SUBSTITUTE(VLOOKUP($A15&amp;"*",各都道府県の状況!$A:$I,I$3,FALSE), "※5", ""))), "")</f>
        <v>11</v>
      </c>
    </row>
    <row r="16" spans="1:10" x14ac:dyDescent="0.55000000000000004">
      <c r="A16" s="24" t="s">
        <v>240</v>
      </c>
      <c r="B16" s="27">
        <f t="shared" si="0"/>
        <v>44078</v>
      </c>
      <c r="C16" s="19" t="s">
        <v>27</v>
      </c>
      <c r="D16" s="39">
        <f>IFERROR(INT(TRIM(SUBSTITUTE(VLOOKUP($A16&amp;"*",各都道府県の状況!$A:$I,D$3,FALSE), "※5", ""))), "")</f>
        <v>3160</v>
      </c>
      <c r="E16" s="39">
        <f>IFERROR(INT(TRIM(SUBSTITUTE(VLOOKUP($A16&amp;"*",各都道府県の状況!$A:$I,E$3,FALSE), "※5", ""))), "")</f>
        <v>58263</v>
      </c>
      <c r="F16" s="39">
        <f>IFERROR(INT(TRIM(SUBSTITUTE(VLOOKUP($A16&amp;"*",各都道府県の状況!$A:$I,F$3,FALSE), "※5", ""))), "")</f>
        <v>2745</v>
      </c>
      <c r="G16" s="39">
        <f>IFERROR(INT(TRIM(SUBSTITUTE(VLOOKUP($A16&amp;"*",各都道府県の状況!$A:$I,G$3,FALSE), "※5", ""))), "")</f>
        <v>63</v>
      </c>
      <c r="H16" s="39">
        <f>IFERROR(INT(TRIM(SUBSTITUTE(VLOOKUP($A16&amp;"*",各都道府県の状況!$A:$I,H$3,FALSE), "※5", ""))), "")</f>
        <v>352</v>
      </c>
      <c r="I16" s="39">
        <f>IFERROR(INT(TRIM(SUBSTITUTE(VLOOKUP($A16&amp;"*",各都道府県の状況!$A:$I,I$3,FALSE), "※5", ""))), "")</f>
        <v>10</v>
      </c>
    </row>
    <row r="17" spans="1:9" x14ac:dyDescent="0.55000000000000004">
      <c r="A17" s="24" t="s">
        <v>241</v>
      </c>
      <c r="B17" s="27">
        <f t="shared" si="0"/>
        <v>44078</v>
      </c>
      <c r="C17" s="19" t="s">
        <v>28</v>
      </c>
      <c r="D17" s="39">
        <f>IFERROR(INT(TRIM(SUBSTITUTE(VLOOKUP($A17&amp;"*",各都道府県の状況!$A:$I,D$3,FALSE), "※5", ""))), "")</f>
        <v>21475</v>
      </c>
      <c r="E17" s="39">
        <f>IFERROR(INT(TRIM(SUBSTITUTE(VLOOKUP($A17&amp;"*",各都道府県の状況!$A:$I,E$3,FALSE), "※5", ""))), "")</f>
        <v>344966</v>
      </c>
      <c r="F17" s="39">
        <f>IFERROR(INT(TRIM(SUBSTITUTE(VLOOKUP($A17&amp;"*",各都道府県の状況!$A:$I,F$3,FALSE), "※5", ""))), "")</f>
        <v>18735</v>
      </c>
      <c r="G17" s="39">
        <f>IFERROR(INT(TRIM(SUBSTITUTE(VLOOKUP($A17&amp;"*",各都道府県の状況!$A:$I,G$3,FALSE), "※5", ""))), "")</f>
        <v>369</v>
      </c>
      <c r="H17" s="39">
        <f>IFERROR(INT(TRIM(SUBSTITUTE(VLOOKUP($A17&amp;"*",各都道府県の状況!$A:$I,H$3,FALSE), "※5", ""))), "")</f>
        <v>2371</v>
      </c>
      <c r="I17" s="39">
        <f>IFERROR(INT(TRIM(SUBSTITUTE(VLOOKUP($A17&amp;"*",各都道府県の状況!$A:$I,I$3,FALSE), "※5", ""))), "")</f>
        <v>28</v>
      </c>
    </row>
    <row r="18" spans="1:9" x14ac:dyDescent="0.55000000000000004">
      <c r="A18" s="24" t="s">
        <v>242</v>
      </c>
      <c r="B18" s="27">
        <f t="shared" si="0"/>
        <v>44078</v>
      </c>
      <c r="C18" s="19" t="s">
        <v>29</v>
      </c>
      <c r="D18" s="39">
        <f>IFERROR(INT(TRIM(SUBSTITUTE(VLOOKUP($A18&amp;"*",各都道府県の状況!$A:$I,D$3,FALSE), "※5", ""))), "")</f>
        <v>5285</v>
      </c>
      <c r="E18" s="39">
        <f>IFERROR(INT(TRIM(SUBSTITUTE(VLOOKUP($A18&amp;"*",各都道府県の状況!$A:$I,E$3,FALSE), "※5", ""))), "")</f>
        <v>120662</v>
      </c>
      <c r="F18" s="39">
        <f>IFERROR(INT(TRIM(SUBSTITUTE(VLOOKUP($A18&amp;"*",各都道府県の状況!$A:$I,F$3,FALSE), "※5", ""))), "")</f>
        <v>4570</v>
      </c>
      <c r="G18" s="39">
        <f>IFERROR(INT(TRIM(SUBSTITUTE(VLOOKUP($A18&amp;"*",各都道府県の状況!$A:$I,G$3,FALSE), "※5", ""))), "")</f>
        <v>126</v>
      </c>
      <c r="H18" s="39">
        <f>IFERROR(INT(TRIM(SUBSTITUTE(VLOOKUP($A18&amp;"*",各都道府県の状況!$A:$I,H$3,FALSE), "※5", ""))), "")</f>
        <v>589</v>
      </c>
      <c r="I18" s="39">
        <f>IFERROR(INT(TRIM(SUBSTITUTE(VLOOKUP($A18&amp;"*",各都道府県の状況!$A:$I,I$3,FALSE), "※5", ""))), "")</f>
        <v>22</v>
      </c>
    </row>
    <row r="19" spans="1:9" x14ac:dyDescent="0.55000000000000004">
      <c r="A19" s="24" t="s">
        <v>243</v>
      </c>
      <c r="B19" s="27">
        <f t="shared" si="0"/>
        <v>44078</v>
      </c>
      <c r="C19" s="19" t="s">
        <v>61</v>
      </c>
      <c r="D19" s="39">
        <f>IFERROR(INT(TRIM(SUBSTITUTE(VLOOKUP($A19&amp;"*",各都道府県の状況!$A:$I,D$3,FALSE), "※5", ""))), "")</f>
        <v>145</v>
      </c>
      <c r="E19" s="39">
        <f>IFERROR(INT(TRIM(SUBSTITUTE(VLOOKUP($A19&amp;"*",各都道府県の状況!$A:$I,E$3,FALSE), "※5", ""))), "")</f>
        <v>13153</v>
      </c>
      <c r="F19" s="39">
        <f>IFERROR(INT(TRIM(SUBSTITUTE(VLOOKUP($A19&amp;"*",各都道府県の状況!$A:$I,F$3,FALSE), "※5", ""))), "")</f>
        <v>137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8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44078</v>
      </c>
      <c r="C20" s="19" t="s">
        <v>30</v>
      </c>
      <c r="D20" s="39">
        <f>IFERROR(INT(TRIM(SUBSTITUTE(VLOOKUP($A20&amp;"*",各都道府県の状況!$A:$I,D$3,FALSE), "※5", ""))), "")</f>
        <v>401</v>
      </c>
      <c r="E20" s="39">
        <f>IFERROR(INT(TRIM(SUBSTITUTE(VLOOKUP($A20&amp;"*",各都道府県の状況!$A:$I,E$3,FALSE), "※5", ""))), "")</f>
        <v>9850</v>
      </c>
      <c r="F20" s="39">
        <f>IFERROR(INT(TRIM(SUBSTITUTE(VLOOKUP($A20&amp;"*",各都道府県の状況!$A:$I,F$3,FALSE), "※5", ""))), "")</f>
        <v>327</v>
      </c>
      <c r="G20" s="39">
        <f>IFERROR(INT(TRIM(SUBSTITUTE(VLOOKUP($A20&amp;"*",各都道府県の状況!$A:$I,G$3,FALSE), "※5", ""))), "")</f>
        <v>25</v>
      </c>
      <c r="H20" s="39">
        <f>IFERROR(INT(TRIM(SUBSTITUTE(VLOOKUP($A20&amp;"*",各都道府県の状況!$A:$I,H$3,FALSE), "※5", ""))), "")</f>
        <v>58</v>
      </c>
      <c r="I20" s="39">
        <f>IFERROR(INT(TRIM(SUBSTITUTE(VLOOKUP($A20&amp;"*",各都道府県の状況!$A:$I,I$3,FALSE), "※5", ""))), "")</f>
        <v>1</v>
      </c>
    </row>
    <row r="21" spans="1:9" x14ac:dyDescent="0.55000000000000004">
      <c r="A21" s="24" t="s">
        <v>245</v>
      </c>
      <c r="B21" s="27">
        <f t="shared" si="0"/>
        <v>44078</v>
      </c>
      <c r="C21" s="19" t="s">
        <v>31</v>
      </c>
      <c r="D21" s="39">
        <f>IFERROR(INT(TRIM(SUBSTITUTE(VLOOKUP($A21&amp;"*",各都道府県の状況!$A:$I,D$3,FALSE), "※5", ""))), "")</f>
        <v>681</v>
      </c>
      <c r="E21" s="39">
        <f>IFERROR(INT(TRIM(SUBSTITUTE(VLOOKUP($A21&amp;"*",各都道府県の状況!$A:$I,E$3,FALSE), "※5", ""))), "")</f>
        <v>9173</v>
      </c>
      <c r="F21" s="39">
        <f>IFERROR(INT(TRIM(SUBSTITUTE(VLOOKUP($A21&amp;"*",各都道府県の状況!$A:$I,F$3,FALSE), "※5", ""))), "")</f>
        <v>517</v>
      </c>
      <c r="G21" s="39">
        <f>IFERROR(INT(TRIM(SUBSTITUTE(VLOOKUP($A21&amp;"*",各都道府県の状況!$A:$I,G$3,FALSE), "※5", ""))), "")</f>
        <v>37</v>
      </c>
      <c r="H21" s="39">
        <f>IFERROR(INT(TRIM(SUBSTITUTE(VLOOKUP($A21&amp;"*",各都道府県の状況!$A:$I,H$3,FALSE), "※5", ""))), "")</f>
        <v>127</v>
      </c>
      <c r="I21" s="39">
        <f>IFERROR(INT(TRIM(SUBSTITUTE(VLOOKUP($A21&amp;"*",各都道府県の状況!$A:$I,I$3,FALSE), "※5", ""))), "")</f>
        <v>2</v>
      </c>
    </row>
    <row r="22" spans="1:9" x14ac:dyDescent="0.55000000000000004">
      <c r="A22" s="24" t="s">
        <v>246</v>
      </c>
      <c r="B22" s="27">
        <f t="shared" si="0"/>
        <v>44078</v>
      </c>
      <c r="C22" s="19" t="s">
        <v>32</v>
      </c>
      <c r="D22" s="39">
        <f>IFERROR(INT(TRIM(SUBSTITUTE(VLOOKUP($A22&amp;"*",各都道府県の状況!$A:$I,D$3,FALSE), "※5", ""))), "")</f>
        <v>241</v>
      </c>
      <c r="E22" s="39">
        <f>IFERROR(INT(TRIM(SUBSTITUTE(VLOOKUP($A22&amp;"*",各都道府県の状況!$A:$I,E$3,FALSE), "※5", ""))), "")</f>
        <v>8577</v>
      </c>
      <c r="F22" s="39">
        <f>IFERROR(INT(TRIM(SUBSTITUTE(VLOOKUP($A22&amp;"*",各都道府県の状況!$A:$I,F$3,FALSE), "※5", ""))), "")</f>
        <v>163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68</v>
      </c>
      <c r="I22" s="39">
        <f>IFERROR(INT(TRIM(SUBSTITUTE(VLOOKUP($A22&amp;"*",各都道府県の状況!$A:$I,I$3,FALSE), "※5", ""))), "")</f>
        <v>4</v>
      </c>
    </row>
    <row r="23" spans="1:9" ht="21" customHeight="1" x14ac:dyDescent="0.55000000000000004">
      <c r="A23" s="24" t="s">
        <v>247</v>
      </c>
      <c r="B23" s="27">
        <f t="shared" si="0"/>
        <v>44078</v>
      </c>
      <c r="C23" s="19" t="s">
        <v>33</v>
      </c>
      <c r="D23" s="39">
        <f>IFERROR(INT(TRIM(SUBSTITUTE(VLOOKUP($A23&amp;"*",各都道府県の状況!$A:$I,D$3,FALSE), "※5", ""))), "")</f>
        <v>174</v>
      </c>
      <c r="E23" s="39">
        <f>IFERROR(INT(TRIM(SUBSTITUTE(VLOOKUP($A23&amp;"*",各都道府県の状況!$A:$I,E$3,FALSE), "※5", ""))), "")</f>
        <v>9693</v>
      </c>
      <c r="F23" s="39">
        <f>IFERROR(INT(TRIM(SUBSTITUTE(VLOOKUP($A23&amp;"*",各都道府県の状況!$A:$I,F$3,FALSE), "※5", ""))), "")</f>
        <v>158</v>
      </c>
      <c r="G23" s="39">
        <f>IFERROR(INT(TRIM(SUBSTITUTE(VLOOKUP($A23&amp;"*",各都道府県の状況!$A:$I,G$3,FALSE), "※5", ""))), "")</f>
        <v>5</v>
      </c>
      <c r="H23" s="39">
        <f>IFERROR(INT(TRIM(SUBSTITUTE(VLOOKUP($A23&amp;"*",各都道府県の状況!$A:$I,H$3,FALSE), "※5", ""))), "")</f>
        <v>11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44078</v>
      </c>
      <c r="C24" s="19" t="s">
        <v>34</v>
      </c>
      <c r="D24" s="39">
        <f>IFERROR(INT(TRIM(SUBSTITUTE(VLOOKUP($A24&amp;"*",各都道府県の状況!$A:$I,D$3,FALSE), "※5", ""))), "")</f>
        <v>284</v>
      </c>
      <c r="E24" s="39">
        <f>IFERROR(INT(TRIM(SUBSTITUTE(VLOOKUP($A24&amp;"*",各都道府県の状況!$A:$I,E$3,FALSE), "※5", ""))), "")</f>
        <v>15619</v>
      </c>
      <c r="F24" s="39">
        <f>IFERROR(INT(TRIM(SUBSTITUTE(VLOOKUP($A24&amp;"*",各都道府県の状況!$A:$I,F$3,FALSE), "※5", ""))), "")</f>
        <v>217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71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44078</v>
      </c>
      <c r="C25" s="19" t="s">
        <v>35</v>
      </c>
      <c r="D25" s="39">
        <f>IFERROR(INT(TRIM(SUBSTITUTE(VLOOKUP($A25&amp;"*",各都道府県の状況!$A:$I,D$3,FALSE), "※5", ""))), "")</f>
        <v>564</v>
      </c>
      <c r="E25" s="39">
        <f>IFERROR(INT(TRIM(SUBSTITUTE(VLOOKUP($A25&amp;"*",各都道府県の状況!$A:$I,E$3,FALSE), "※5", ""))), "")</f>
        <v>18722</v>
      </c>
      <c r="F25" s="39">
        <f>IFERROR(INT(TRIM(SUBSTITUTE(VLOOKUP($A25&amp;"*",各都道府県の状況!$A:$I,F$3,FALSE), "※5", ""))), "")</f>
        <v>530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24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44078</v>
      </c>
      <c r="C26" s="19" t="s">
        <v>36</v>
      </c>
      <c r="D26" s="39">
        <f>IFERROR(INT(TRIM(SUBSTITUTE(VLOOKUP($A26&amp;"*",各都道府県の状況!$A:$I,D$3,FALSE), "※5", ""))), "")</f>
        <v>487</v>
      </c>
      <c r="E26" s="39">
        <f>IFERROR(INT(TRIM(SUBSTITUTE(VLOOKUP($A26&amp;"*",各都道府県の状況!$A:$I,E$3,FALSE), "※5", ""))), "")</f>
        <v>26858</v>
      </c>
      <c r="F26" s="39">
        <f>IFERROR(INT(TRIM(SUBSTITUTE(VLOOKUP($A26&amp;"*",各都道府県の状況!$A:$I,F$3,FALSE), "※5", ""))), "")</f>
        <v>451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35</v>
      </c>
      <c r="I26" s="39">
        <f>IFERROR(INT(TRIM(SUBSTITUTE(VLOOKUP($A26&amp;"*",各都道府県の状況!$A:$I,I$3,FALSE), "※5", ""))), "")</f>
        <v>2</v>
      </c>
    </row>
    <row r="27" spans="1:9" x14ac:dyDescent="0.55000000000000004">
      <c r="A27" s="24" t="s">
        <v>251</v>
      </c>
      <c r="B27" s="27">
        <f t="shared" si="0"/>
        <v>44078</v>
      </c>
      <c r="C27" s="19" t="s">
        <v>37</v>
      </c>
      <c r="D27" s="39">
        <f>IFERROR(INT(TRIM(SUBSTITUTE(VLOOKUP($A27&amp;"*",各都道府県の状況!$A:$I,D$3,FALSE), "※5", ""))), "")</f>
        <v>4604</v>
      </c>
      <c r="E27" s="39">
        <f>IFERROR(INT(TRIM(SUBSTITUTE(VLOOKUP($A27&amp;"*",各都道府県の状況!$A:$I,E$3,FALSE), "※5", ""))), "")</f>
        <v>56596</v>
      </c>
      <c r="F27" s="39">
        <f>IFERROR(INT(TRIM(SUBSTITUTE(VLOOKUP($A27&amp;"*",各都道府県の状況!$A:$I,F$3,FALSE), "※5", ""))), "")</f>
        <v>3927</v>
      </c>
      <c r="G27" s="39">
        <f>IFERROR(INT(TRIM(SUBSTITUTE(VLOOKUP($A27&amp;"*",各都道府県の状況!$A:$I,G$3,FALSE), "※5", ""))), "")</f>
        <v>72</v>
      </c>
      <c r="H27" s="39">
        <f>IFERROR(INT(TRIM(SUBSTITUTE(VLOOKUP($A27&amp;"*",各都道府県の状況!$A:$I,H$3,FALSE), "※5", ""))), "")</f>
        <v>605</v>
      </c>
      <c r="I27" s="39">
        <f>IFERROR(INT(TRIM(SUBSTITUTE(VLOOKUP($A27&amp;"*",各都道府県の状況!$A:$I,I$3,FALSE), "※5", ""))), "")</f>
        <v>18</v>
      </c>
    </row>
    <row r="28" spans="1:9" x14ac:dyDescent="0.55000000000000004">
      <c r="A28" s="24" t="s">
        <v>252</v>
      </c>
      <c r="B28" s="26">
        <f t="shared" si="0"/>
        <v>44078</v>
      </c>
      <c r="C28" s="28" t="s">
        <v>38</v>
      </c>
      <c r="D28" s="39">
        <f>IFERROR(INT(TRIM(SUBSTITUTE(VLOOKUP($A28&amp;"*",各都道府県の状況!$A:$I,D$3,FALSE), "※5", ""))), "")</f>
        <v>388</v>
      </c>
      <c r="E28" s="39">
        <f>IFERROR(INT(TRIM(SUBSTITUTE(VLOOKUP($A28&amp;"*",各都道府県の状況!$A:$I,E$3,FALSE), "※5", ""))), "")</f>
        <v>10081</v>
      </c>
      <c r="F28" s="39">
        <f>IFERROR(INT(TRIM(SUBSTITUTE(VLOOKUP($A28&amp;"*",各都道府県の状況!$A:$I,F$3,FALSE), "※5", ""))), "")</f>
        <v>336</v>
      </c>
      <c r="G28" s="39">
        <f>IFERROR(INT(TRIM(SUBSTITUTE(VLOOKUP($A28&amp;"*",各都道府県の状況!$A:$I,G$3,FALSE), "※5", ""))), "")</f>
        <v>2</v>
      </c>
      <c r="H28" s="39">
        <f>IFERROR(INT(TRIM(SUBSTITUTE(VLOOKUP($A28&amp;"*",各都道府県の状況!$A:$I,H$3,FALSE), "※5", ""))), "")</f>
        <v>50</v>
      </c>
      <c r="I28" s="39">
        <f>IFERROR(INT(TRIM(SUBSTITUTE(VLOOKUP($A28&amp;"*",各都道府県の状況!$A:$I,I$3,FALSE), "※5", ""))), "")</f>
        <v>3</v>
      </c>
    </row>
    <row r="29" spans="1:9" x14ac:dyDescent="0.55000000000000004">
      <c r="A29" s="24" t="s">
        <v>253</v>
      </c>
      <c r="B29" s="27">
        <f t="shared" si="0"/>
        <v>44078</v>
      </c>
      <c r="C29" s="19" t="s">
        <v>39</v>
      </c>
      <c r="D29" s="39">
        <f>IFERROR(INT(TRIM(SUBSTITUTE(VLOOKUP($A29&amp;"*",各都道府県の状況!$A:$I,D$3,FALSE), "※5", ""))), "")</f>
        <v>459</v>
      </c>
      <c r="E29" s="39">
        <f>IFERROR(INT(TRIM(SUBSTITUTE(VLOOKUP($A29&amp;"*",各都道府県の状況!$A:$I,E$3,FALSE), "※5", ""))), "")</f>
        <v>9588</v>
      </c>
      <c r="F29" s="39">
        <f>IFERROR(INT(TRIM(SUBSTITUTE(VLOOKUP($A29&amp;"*",各都道府県の状況!$A:$I,F$3,FALSE), "※5", ""))), "")</f>
        <v>386</v>
      </c>
      <c r="G29" s="39">
        <f>IFERROR(INT(TRIM(SUBSTITUTE(VLOOKUP($A29&amp;"*",各都道府県の状況!$A:$I,G$3,FALSE), "※5", ""))), "")</f>
        <v>7</v>
      </c>
      <c r="H29" s="39">
        <f>IFERROR(INT(TRIM(SUBSTITUTE(VLOOKUP($A29&amp;"*",各都道府県の状況!$A:$I,H$3,FALSE), "※5", ""))), "")</f>
        <v>66</v>
      </c>
      <c r="I29" s="39">
        <f>IFERROR(INT(TRIM(SUBSTITUTE(VLOOKUP($A29&amp;"*",各都道府県の状況!$A:$I,I$3,FALSE), "※5", ""))), "")</f>
        <v>3</v>
      </c>
    </row>
    <row r="30" spans="1:9" x14ac:dyDescent="0.55000000000000004">
      <c r="A30" s="24" t="s">
        <v>254</v>
      </c>
      <c r="B30" s="27">
        <f t="shared" si="0"/>
        <v>44078</v>
      </c>
      <c r="C30" s="19" t="s">
        <v>40</v>
      </c>
      <c r="D30" s="39">
        <f>IFERROR(INT(TRIM(SUBSTITUTE(VLOOKUP($A30&amp;"*",各都道府県の状況!$A:$I,D$3,FALSE), "※5", ""))), "")</f>
        <v>1512</v>
      </c>
      <c r="E30" s="39">
        <f>IFERROR(INT(TRIM(SUBSTITUTE(VLOOKUP($A30&amp;"*",各都道府県の状況!$A:$I,E$3,FALSE), "※5", ""))), "")</f>
        <v>32853</v>
      </c>
      <c r="F30" s="39">
        <f>IFERROR(INT(TRIM(SUBSTITUTE(VLOOKUP($A30&amp;"*",各都道府県の状況!$A:$I,F$3,FALSE), "※5", ""))), "")</f>
        <v>1340</v>
      </c>
      <c r="G30" s="39">
        <f>IFERROR(INT(TRIM(SUBSTITUTE(VLOOKUP($A30&amp;"*",各都道府県の状況!$A:$I,G$3,FALSE), "※5", ""))), "")</f>
        <v>25</v>
      </c>
      <c r="H30" s="39">
        <f>IFERROR(INT(TRIM(SUBSTITUTE(VLOOKUP($A30&amp;"*",各都道府県の状況!$A:$I,H$3,FALSE), "※5", ""))), "")</f>
        <v>147</v>
      </c>
      <c r="I30" s="39">
        <f>IFERROR(INT(TRIM(SUBSTITUTE(VLOOKUP($A30&amp;"*",各都道府県の状況!$A:$I,I$3,FALSE), "※5", ""))), "")</f>
        <v>3</v>
      </c>
    </row>
    <row r="31" spans="1:9" x14ac:dyDescent="0.55000000000000004">
      <c r="A31" s="24" t="s">
        <v>255</v>
      </c>
      <c r="B31" s="27">
        <f t="shared" si="0"/>
        <v>44078</v>
      </c>
      <c r="C31" s="19" t="s">
        <v>41</v>
      </c>
      <c r="D31" s="39">
        <f>IFERROR(INT(TRIM(SUBSTITUTE(VLOOKUP($A31&amp;"*",各都道府県の状況!$A:$I,D$3,FALSE), "※5", ""))), "")</f>
        <v>8900</v>
      </c>
      <c r="E31" s="39">
        <f>IFERROR(INT(TRIM(SUBSTITUTE(VLOOKUP($A31&amp;"*",各都道府県の状況!$A:$I,E$3,FALSE), "※5", ""))), "")</f>
        <v>142305</v>
      </c>
      <c r="F31" s="39">
        <f>IFERROR(INT(TRIM(SUBSTITUTE(VLOOKUP($A31&amp;"*",各都道府県の状況!$A:$I,F$3,FALSE), "※5", ""))), "")</f>
        <v>7801</v>
      </c>
      <c r="G31" s="39">
        <f>IFERROR(INT(TRIM(SUBSTITUTE(VLOOKUP($A31&amp;"*",各都道府県の状況!$A:$I,G$3,FALSE), "※5", ""))), "")</f>
        <v>161</v>
      </c>
      <c r="H31" s="39">
        <f>IFERROR(INT(TRIM(SUBSTITUTE(VLOOKUP($A31&amp;"*",各都道府県の状況!$A:$I,H$3,FALSE), "※5", ""))), "")</f>
        <v>931</v>
      </c>
      <c r="I31" s="39">
        <f>IFERROR(INT(TRIM(SUBSTITUTE(VLOOKUP($A31&amp;"*",各都道府県の状況!$A:$I,I$3,FALSE), "※5", ""))), "")</f>
        <v>49</v>
      </c>
    </row>
    <row r="32" spans="1:9" x14ac:dyDescent="0.55000000000000004">
      <c r="A32" s="24" t="s">
        <v>256</v>
      </c>
      <c r="B32" s="27">
        <f t="shared" si="0"/>
        <v>44078</v>
      </c>
      <c r="C32" s="19" t="s">
        <v>42</v>
      </c>
      <c r="D32" s="39">
        <f>IFERROR(INT(TRIM(SUBSTITUTE(VLOOKUP($A32&amp;"*",各都道府県の状況!$A:$I,D$3,FALSE), "※5", ""))), "")</f>
        <v>2322</v>
      </c>
      <c r="E32" s="39">
        <f>IFERROR(INT(TRIM(SUBSTITUTE(VLOOKUP($A32&amp;"*",各都道府県の状況!$A:$I,E$3,FALSE), "※5", ""))), "")</f>
        <v>46127</v>
      </c>
      <c r="F32" s="39">
        <f>IFERROR(INT(TRIM(SUBSTITUTE(VLOOKUP($A32&amp;"*",各都道府県の状況!$A:$I,F$3,FALSE), "※5", ""))), "")</f>
        <v>2133</v>
      </c>
      <c r="G32" s="39">
        <f>IFERROR(INT(TRIM(SUBSTITUTE(VLOOKUP($A32&amp;"*",各都道府県の状況!$A:$I,G$3,FALSE), "※5", ""))), "")</f>
        <v>53</v>
      </c>
      <c r="H32" s="39">
        <f>IFERROR(INT(TRIM(SUBSTITUTE(VLOOKUP($A32&amp;"*",各都道府県の状況!$A:$I,H$3,FALSE), "※5", ""))), "")</f>
        <v>136</v>
      </c>
      <c r="I32" s="39">
        <f>IFERROR(INT(TRIM(SUBSTITUTE(VLOOKUP($A32&amp;"*",各都道府県の状況!$A:$I,I$3,FALSE), "※5", ""))), "")</f>
        <v>8</v>
      </c>
    </row>
    <row r="33" spans="1:9" x14ac:dyDescent="0.55000000000000004">
      <c r="A33" s="24" t="s">
        <v>257</v>
      </c>
      <c r="B33" s="27">
        <f t="shared" si="0"/>
        <v>44078</v>
      </c>
      <c r="C33" s="19" t="s">
        <v>43</v>
      </c>
      <c r="D33" s="39">
        <f>IFERROR(INT(TRIM(SUBSTITUTE(VLOOKUP($A33&amp;"*",各都道府県の状況!$A:$I,D$3,FALSE), "※5", ""))), "")</f>
        <v>531</v>
      </c>
      <c r="E33" s="39">
        <f>IFERROR(INT(TRIM(SUBSTITUTE(VLOOKUP($A33&amp;"*",各都道府県の状況!$A:$I,E$3,FALSE), "※5", ""))), "")</f>
        <v>15262</v>
      </c>
      <c r="F33" s="39">
        <f>IFERROR(INT(TRIM(SUBSTITUTE(VLOOKUP($A33&amp;"*",各都道府県の状況!$A:$I,F$3,FALSE), "※5", ""))), "")</f>
        <v>482</v>
      </c>
      <c r="G33" s="39">
        <f>IFERROR(INT(TRIM(SUBSTITUTE(VLOOKUP($A33&amp;"*",各都道府県の状況!$A:$I,G$3,FALSE), "※5", ""))), "")</f>
        <v>8</v>
      </c>
      <c r="H33" s="39">
        <f>IFERROR(INT(TRIM(SUBSTITUTE(VLOOKUP($A33&amp;"*",各都道府県の状況!$A:$I,H$3,FALSE), "※5", ""))), "")</f>
        <v>41</v>
      </c>
      <c r="I33" s="39">
        <f>IFERROR(INT(TRIM(SUBSTITUTE(VLOOKUP($A33&amp;"*",各都道府県の状況!$A:$I,I$3,FALSE), "※5", ""))), "")</f>
        <v>3</v>
      </c>
    </row>
    <row r="34" spans="1:9" x14ac:dyDescent="0.55000000000000004">
      <c r="A34" s="24" t="s">
        <v>258</v>
      </c>
      <c r="B34" s="27">
        <f t="shared" si="0"/>
        <v>44078</v>
      </c>
      <c r="C34" s="19" t="s">
        <v>44</v>
      </c>
      <c r="D34" s="39">
        <f>IFERROR(INT(TRIM(SUBSTITUTE(VLOOKUP($A34&amp;"*",各都道府県の状況!$A:$I,D$3,FALSE), "※5", ""))), "")</f>
        <v>231</v>
      </c>
      <c r="E34" s="39">
        <f>IFERROR(INT(TRIM(SUBSTITUTE(VLOOKUP($A34&amp;"*",各都道府県の状況!$A:$I,E$3,FALSE), "※5", ""))), "")</f>
        <v>8730</v>
      </c>
      <c r="F34" s="39">
        <f>IFERROR(INT(TRIM(SUBSTITUTE(VLOOKUP($A34&amp;"*",各都道府県の状況!$A:$I,F$3,FALSE), "※5", ""))), "")</f>
        <v>221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3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44078</v>
      </c>
      <c r="C35" s="19" t="s">
        <v>45</v>
      </c>
      <c r="D35" s="39">
        <f>IFERROR(INT(TRIM(SUBSTITUTE(VLOOKUP($A35&amp;"*",各都道府県の状況!$A:$I,D$3,FALSE), "※5", ""))), "")</f>
        <v>22</v>
      </c>
      <c r="E35" s="39">
        <f>IFERROR(INT(TRIM(SUBSTITUTE(VLOOKUP($A35&amp;"*",各都道府県の状況!$A:$I,E$3,FALSE), "※5", ""))), "")</f>
        <v>4575</v>
      </c>
      <c r="F35" s="39">
        <f>IFERROR(INT(TRIM(SUBSTITUTE(VLOOKUP($A35&amp;"*",各都道府県の状況!$A:$I,F$3,FALSE), "※5", ""))), "")</f>
        <v>22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0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44078</v>
      </c>
      <c r="C36" s="19" t="s">
        <v>46</v>
      </c>
      <c r="D36" s="39">
        <f>IFERROR(INT(TRIM(SUBSTITUTE(VLOOKUP($A36&amp;"*",各都道府県の状況!$A:$I,D$3,FALSE), "※5", ""))), "")</f>
        <v>137</v>
      </c>
      <c r="E36" s="39">
        <f>IFERROR(INT(TRIM(SUBSTITUTE(VLOOKUP($A36&amp;"*",各都道府県の状況!$A:$I,E$3,FALSE), "※5", ""))), "")</f>
        <v>4949</v>
      </c>
      <c r="F36" s="39">
        <f>IFERROR(INT(TRIM(SUBSTITUTE(VLOOKUP($A36&amp;"*",各都道府県の状況!$A:$I,F$3,FALSE), "※5", ""))), "")</f>
        <v>136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44078</v>
      </c>
      <c r="C37" s="19" t="s">
        <v>47</v>
      </c>
      <c r="D37" s="39">
        <f>IFERROR(INT(TRIM(SUBSTITUTE(VLOOKUP($A37&amp;"*",各都道府県の状況!$A:$I,D$3,FALSE), "※5", ""))), "")</f>
        <v>146</v>
      </c>
      <c r="E37" s="39">
        <f>IFERROR(INT(TRIM(SUBSTITUTE(VLOOKUP($A37&amp;"*",各都道府県の状況!$A:$I,E$3,FALSE), "※5", ""))), "")</f>
        <v>7049</v>
      </c>
      <c r="F37" s="39">
        <f>IFERROR(INT(TRIM(SUBSTITUTE(VLOOKUP($A37&amp;"*",各都道府県の状況!$A:$I,F$3,FALSE), "※5", ""))), "")</f>
        <v>141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4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44078</v>
      </c>
      <c r="C38" s="19" t="s">
        <v>48</v>
      </c>
      <c r="D38" s="39">
        <f>IFERROR(INT(TRIM(SUBSTITUTE(VLOOKUP($A38&amp;"*",各都道府県の状況!$A:$I,D$3,FALSE), "※5", ""))), "")</f>
        <v>459</v>
      </c>
      <c r="E38" s="39">
        <f>IFERROR(INT(TRIM(SUBSTITUTE(VLOOKUP($A38&amp;"*",各都道府県の状況!$A:$I,E$3,FALSE), "※5", ""))), "")</f>
        <v>18176</v>
      </c>
      <c r="F38" s="39">
        <f>IFERROR(INT(TRIM(SUBSTITUTE(VLOOKUP($A38&amp;"*",各都道府県の状況!$A:$I,F$3,FALSE), "※5", ""))), "")</f>
        <v>443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13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44078</v>
      </c>
      <c r="C39" s="19" t="s">
        <v>49</v>
      </c>
      <c r="D39" s="39">
        <f>IFERROR(INT(TRIM(SUBSTITUTE(VLOOKUP($A39&amp;"*",各都道府県の状況!$A:$I,D$3,FALSE), "※5", ""))), "")</f>
        <v>178</v>
      </c>
      <c r="E39" s="39">
        <f>IFERROR(INT(TRIM(SUBSTITUTE(VLOOKUP($A39&amp;"*",各都道府県の状況!$A:$I,E$3,FALSE), "※5", ""))), "")</f>
        <v>7153</v>
      </c>
      <c r="F39" s="39">
        <f>IFERROR(INT(TRIM(SUBSTITUTE(VLOOKUP($A39&amp;"*",各都道府県の状況!$A:$I,F$3,FALSE), "※5", ""))), "")</f>
        <v>103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75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44078</v>
      </c>
      <c r="C40" s="19" t="s">
        <v>50</v>
      </c>
      <c r="D40" s="39">
        <f>IFERROR(INT(TRIM(SUBSTITUTE(VLOOKUP($A40&amp;"*",各都道府県の状況!$A:$I,D$3,FALSE), "※5", ""))), "")</f>
        <v>145</v>
      </c>
      <c r="E40" s="39">
        <f>IFERROR(INT(TRIM(SUBSTITUTE(VLOOKUP($A40&amp;"*",各都道府県の状況!$A:$I,E$3,FALSE), "※5", ""))), "")</f>
        <v>6190</v>
      </c>
      <c r="F40" s="39">
        <f>IFERROR(INT(TRIM(SUBSTITUTE(VLOOKUP($A40&amp;"*",各都道府県の状況!$A:$I,F$3,FALSE), "※5", ""))), "")</f>
        <v>73</v>
      </c>
      <c r="G40" s="39">
        <f>IFERROR(INT(TRIM(SUBSTITUTE(VLOOKUP($A40&amp;"*",各都道府県の状況!$A:$I,G$3,FALSE), "※5", ""))), "")</f>
        <v>4</v>
      </c>
      <c r="H40" s="39">
        <f>IFERROR(INT(TRIM(SUBSTITUTE(VLOOKUP($A40&amp;"*",各都道府県の状況!$A:$I,H$3,FALSE), "※5", ""))), "")</f>
        <v>63</v>
      </c>
      <c r="I40" s="39">
        <f>IFERROR(INT(TRIM(SUBSTITUTE(VLOOKUP($A40&amp;"*",各都道府県の状況!$A:$I,I$3,FALSE), "※5", ""))), "")</f>
        <v>2</v>
      </c>
    </row>
    <row r="41" spans="1:9" x14ac:dyDescent="0.55000000000000004">
      <c r="A41" s="24" t="s">
        <v>263</v>
      </c>
      <c r="B41" s="27">
        <f t="shared" si="0"/>
        <v>44078</v>
      </c>
      <c r="C41" s="19" t="s">
        <v>51</v>
      </c>
      <c r="D41" s="39">
        <f>IFERROR(INT(TRIM(SUBSTITUTE(VLOOKUP($A41&amp;"*",各都道府県の状況!$A:$I,D$3,FALSE), "※5", ""))), "")</f>
        <v>82</v>
      </c>
      <c r="E41" s="39">
        <f>IFERROR(INT(TRIM(SUBSTITUTE(VLOOKUP($A41&amp;"*",各都道府県の状況!$A:$I,E$3,FALSE), "※5", ""))), "")</f>
        <v>8602</v>
      </c>
      <c r="F41" s="39">
        <f>IFERROR(INT(TRIM(SUBSTITUTE(VLOOKUP($A41&amp;"*",各都道府県の状況!$A:$I,F$3,FALSE), "※5", ""))), "")</f>
        <v>71</v>
      </c>
      <c r="G41" s="39">
        <f>IFERROR(INT(TRIM(SUBSTITUTE(VLOOKUP($A41&amp;"*",各都道府県の状況!$A:$I,G$3,FALSE), "※5", ""))), "")</f>
        <v>1</v>
      </c>
      <c r="H41" s="39">
        <f>IFERROR(INT(TRIM(SUBSTITUTE(VLOOKUP($A41&amp;"*",各都道府県の状況!$A:$I,H$3,FALSE), "※5", ""))), "")</f>
        <v>10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44078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3855</v>
      </c>
      <c r="F42" s="39">
        <f>IFERROR(INT(TRIM(SUBSTITUTE(VLOOKUP($A42&amp;"*",各都道府県の状況!$A:$I,F$3,FALSE), "※5", ""))), "")</f>
        <v>107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44078</v>
      </c>
      <c r="C43" s="19" t="s">
        <v>169</v>
      </c>
      <c r="D43" s="39">
        <f>IFERROR(INT(TRIM(SUBSTITUTE(VLOOKUP($A43&amp;"*",各都道府県の状況!$A:$I,D$3,FALSE), "※5", ""))), "")</f>
        <v>130</v>
      </c>
      <c r="E43" s="39">
        <f>IFERROR(INT(TRIM(SUBSTITUTE(VLOOKUP($A43&amp;"*",各都道府県の状況!$A:$I,E$3,FALSE), "※5", ""))), "")</f>
        <v>3174</v>
      </c>
      <c r="F43" s="39">
        <f>IFERROR(INT(TRIM(SUBSTITUTE(VLOOKUP($A43&amp;"*",各都道府県の状況!$A:$I,F$3,FALSE), "※5", ""))), "")</f>
        <v>113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14</v>
      </c>
      <c r="I43" s="39">
        <f>IFERROR(INT(TRIM(SUBSTITUTE(VLOOKUP($A43&amp;"*",各都道府県の状況!$A:$I,I$3,FALSE), "※5", ""))), "")</f>
        <v>1</v>
      </c>
    </row>
    <row r="44" spans="1:9" x14ac:dyDescent="0.55000000000000004">
      <c r="A44" s="24" t="s">
        <v>266</v>
      </c>
      <c r="B44" s="27">
        <f t="shared" si="0"/>
        <v>44078</v>
      </c>
      <c r="C44" s="19" t="s">
        <v>53</v>
      </c>
      <c r="D44" s="39">
        <f>IFERROR(INT(TRIM(SUBSTITUTE(VLOOKUP($A44&amp;"*",各都道府県の状況!$A:$I,D$3,FALSE), "※5", ""))), "")</f>
        <v>4755</v>
      </c>
      <c r="E44" s="39">
        <f>IFERROR(INT(TRIM(SUBSTITUTE(VLOOKUP($A44&amp;"*",各都道府県の状況!$A:$I,E$3,FALSE), "※5", ""))), "")</f>
        <v>42536</v>
      </c>
      <c r="F44" s="39">
        <f>IFERROR(INT(TRIM(SUBSTITUTE(VLOOKUP($A44&amp;"*",各都道府県の状況!$A:$I,F$3,FALSE), "※5", ""))), "")</f>
        <v>3954</v>
      </c>
      <c r="G44" s="39">
        <f>IFERROR(INT(TRIM(SUBSTITUTE(VLOOKUP($A44&amp;"*",各都道府県の状況!$A:$I,G$3,FALSE), "※5", ""))), "")</f>
        <v>67</v>
      </c>
      <c r="H44" s="39">
        <f>IFERROR(INT(TRIM(SUBSTITUTE(VLOOKUP($A44&amp;"*",各都道府県の状況!$A:$I,H$3,FALSE), "※5", ""))), "")</f>
        <v>734</v>
      </c>
      <c r="I44" s="39">
        <f>IFERROR(INT(TRIM(SUBSTITUTE(VLOOKUP($A44&amp;"*",各都道府県の状況!$A:$I,I$3,FALSE), "※5", ""))), "")</f>
        <v>13</v>
      </c>
    </row>
    <row r="45" spans="1:9" x14ac:dyDescent="0.55000000000000004">
      <c r="A45" s="24" t="s">
        <v>267</v>
      </c>
      <c r="B45" s="27">
        <f t="shared" si="0"/>
        <v>44078</v>
      </c>
      <c r="C45" s="19" t="s">
        <v>54</v>
      </c>
      <c r="D45" s="39">
        <f>IFERROR(INT(TRIM(SUBSTITUTE(VLOOKUP($A45&amp;"*",各都道府県の状況!$A:$I,D$3,FALSE), "※5", ""))), "")</f>
        <v>239</v>
      </c>
      <c r="E45" s="39">
        <f>IFERROR(INT(TRIM(SUBSTITUTE(VLOOKUP($A45&amp;"*",各都道府県の状況!$A:$I,E$3,FALSE), "※5", ""))), "")</f>
        <v>5259</v>
      </c>
      <c r="F45" s="39">
        <f>IFERROR(INT(TRIM(SUBSTITUTE(VLOOKUP($A45&amp;"*",各都道府県の状況!$A:$I,F$3,FALSE), "※5", ""))), "")</f>
        <v>225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15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44078</v>
      </c>
      <c r="C46" s="19" t="s">
        <v>55</v>
      </c>
      <c r="D46" s="39">
        <f>IFERROR(INT(TRIM(SUBSTITUTE(VLOOKUP($A46&amp;"*",各都道府県の状況!$A:$I,D$3,FALSE), "※5", ""))), "")</f>
        <v>234</v>
      </c>
      <c r="E46" s="39">
        <f>IFERROR(INT(TRIM(SUBSTITUTE(VLOOKUP($A46&amp;"*",各都道府県の状況!$A:$I,E$3,FALSE), "※5", ""))), "")</f>
        <v>15279</v>
      </c>
      <c r="F46" s="39">
        <f>IFERROR(INT(TRIM(SUBSTITUTE(VLOOKUP($A46&amp;"*",各都道府県の状況!$A:$I,F$3,FALSE), "※5", ""))), "")</f>
        <v>201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24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44078</v>
      </c>
      <c r="C47" s="19" t="s">
        <v>56</v>
      </c>
      <c r="D47" s="39">
        <f>IFERROR(INT(TRIM(SUBSTITUTE(VLOOKUP($A47&amp;"*",各都道府県の状況!$A:$I,D$3,FALSE), "※5", ""))), "")</f>
        <v>537</v>
      </c>
      <c r="E47" s="39">
        <f>IFERROR(INT(TRIM(SUBSTITUTE(VLOOKUP($A47&amp;"*",各都道府県の状況!$A:$I,E$3,FALSE), "※5", ""))), "")</f>
        <v>11869</v>
      </c>
      <c r="F47" s="39">
        <f>IFERROR(INT(TRIM(SUBSTITUTE(VLOOKUP($A47&amp;"*",各都道府県の状況!$A:$I,F$3,FALSE), "※5", ""))), "")</f>
        <v>460</v>
      </c>
      <c r="G47" s="39">
        <f>IFERROR(INT(TRIM(SUBSTITUTE(VLOOKUP($A47&amp;"*",各都道府県の状況!$A:$I,G$3,FALSE), "※5", ""))), "")</f>
        <v>7</v>
      </c>
      <c r="H47" s="39">
        <f>IFERROR(INT(TRIM(SUBSTITUTE(VLOOKUP($A47&amp;"*",各都道府県の状況!$A:$I,H$3,FALSE), "※5", ""))), "")</f>
        <v>59</v>
      </c>
      <c r="I47" s="39">
        <f>IFERROR(INT(TRIM(SUBSTITUTE(VLOOKUP($A47&amp;"*",各都道府県の状況!$A:$I,I$3,FALSE), "※5", ""))), "")</f>
        <v>1</v>
      </c>
    </row>
    <row r="48" spans="1:9" x14ac:dyDescent="0.55000000000000004">
      <c r="A48" s="24" t="s">
        <v>270</v>
      </c>
      <c r="B48" s="27">
        <f t="shared" si="0"/>
        <v>44078</v>
      </c>
      <c r="C48" s="19" t="s">
        <v>57</v>
      </c>
      <c r="D48" s="39">
        <f>IFERROR(INT(TRIM(SUBSTITUTE(VLOOKUP($A48&amp;"*",各都道府県の状況!$A:$I,D$3,FALSE), "※5", ""))), "")</f>
        <v>153</v>
      </c>
      <c r="E48" s="39">
        <f>IFERROR(INT(TRIM(SUBSTITUTE(VLOOKUP($A48&amp;"*",各都道府県の状況!$A:$I,E$3,FALSE), "※5", ""))), "")</f>
        <v>13261</v>
      </c>
      <c r="F48" s="39">
        <f>IFERROR(INT(TRIM(SUBSTITUTE(VLOOKUP($A48&amp;"*",各都道府県の状況!$A:$I,F$3,FALSE), "※5", ""))), "")</f>
        <v>136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15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44078</v>
      </c>
      <c r="C49" s="19" t="s">
        <v>58</v>
      </c>
      <c r="D49" s="39">
        <f>IFERROR(INT(TRIM(SUBSTITUTE(VLOOKUP($A49&amp;"*",各都道府県の状況!$A:$I,D$3,FALSE), "※5", ""))), "")</f>
        <v>338</v>
      </c>
      <c r="E49" s="39">
        <f>IFERROR(INT(TRIM(SUBSTITUTE(VLOOKUP($A49&amp;"*",各都道府県の状況!$A:$I,E$3,FALSE), "※5", ""))), "")</f>
        <v>8161</v>
      </c>
      <c r="F49" s="39">
        <f>IFERROR(INT(TRIM(SUBSTITUTE(VLOOKUP($A49&amp;"*",各都道府県の状況!$A:$I,F$3,FALSE), "※5", ""))), "")</f>
        <v>316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22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44078</v>
      </c>
      <c r="C50" s="19" t="s">
        <v>59</v>
      </c>
      <c r="D50" s="39">
        <f>IFERROR(INT(TRIM(SUBSTITUTE(VLOOKUP($A50&amp;"*",各都道府県の状況!$A:$I,D$3,FALSE), "※5", ""))), "")</f>
        <v>370</v>
      </c>
      <c r="E50" s="39">
        <f>IFERROR(INT(TRIM(SUBSTITUTE(VLOOKUP($A50&amp;"*",各都道府県の状況!$A:$I,E$3,FALSE), "※5", ""))), "")</f>
        <v>16322</v>
      </c>
      <c r="F50" s="39">
        <f>IFERROR(INT(TRIM(SUBSTITUTE(VLOOKUP($A50&amp;"*",各都道府県の状況!$A:$I,F$3,FALSE), "※5", ""))), "")</f>
        <v>302</v>
      </c>
      <c r="G50" s="39">
        <f>IFERROR(INT(TRIM(SUBSTITUTE(VLOOKUP($A50&amp;"*",各都道府県の状況!$A:$I,G$3,FALSE), "※5", ""))), "")</f>
        <v>11</v>
      </c>
      <c r="H50" s="39">
        <f>IFERROR(INT(TRIM(SUBSTITUTE(VLOOKUP($A50&amp;"*",各都道府県の状況!$A:$I,H$3,FALSE), "※5", ""))), "")</f>
        <v>49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44078</v>
      </c>
      <c r="C51" s="19" t="s">
        <v>60</v>
      </c>
      <c r="D51" s="39">
        <f>IFERROR(INT(TRIM(SUBSTITUTE(VLOOKUP($A51&amp;"*",各都道府県の状況!$A:$I,D$3,FALSE), "※5", ""))), "")</f>
        <v>2200</v>
      </c>
      <c r="E51" s="39">
        <f>IFERROR(INT(TRIM(SUBSTITUTE(VLOOKUP($A51&amp;"*",各都道府県の状況!$A:$I,E$3,FALSE), "※5", ""))), "")</f>
        <v>25134</v>
      </c>
      <c r="F51" s="39">
        <f>IFERROR(INT(TRIM(SUBSTITUTE(VLOOKUP($A51&amp;"*",各都道府県の状況!$A:$I,F$3,FALSE), "※5", ""))), "")</f>
        <v>1819</v>
      </c>
      <c r="G51" s="39">
        <f>IFERROR(INT(TRIM(SUBSTITUTE(VLOOKUP($A51&amp;"*",各都道府県の状況!$A:$I,G$3,FALSE), "※5", ""))), "")</f>
        <v>31</v>
      </c>
      <c r="H51" s="39">
        <f>IFERROR(INT(TRIM(SUBSTITUTE(VLOOKUP($A51&amp;"*",各都道府県の状況!$A:$I,H$3,FALSE), "※5", ""))), "")</f>
        <v>354</v>
      </c>
      <c r="I51" s="39">
        <f>IFERROR(INT(TRIM(SUBSTITUTE(VLOOKUP($A51&amp;"*",各都道府県の状況!$A:$I,I$3,FALSE), "※5", ""))), "")</f>
        <v>11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55"/>
  <sheetViews>
    <sheetView zoomScale="130" zoomScaleNormal="130" workbookViewId="0">
      <selection activeCell="H52" sqref="B4:H52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54" t="s">
        <v>332</v>
      </c>
      <c r="C1" s="55"/>
      <c r="D1" s="55"/>
      <c r="E1" s="55"/>
      <c r="F1" s="55"/>
      <c r="G1" s="55"/>
      <c r="H1" s="55"/>
      <c r="I1" s="55"/>
    </row>
    <row r="2" spans="1:10" ht="28.5" customHeight="1" x14ac:dyDescent="0.55000000000000004">
      <c r="B2" s="56" t="s">
        <v>274</v>
      </c>
      <c r="C2" s="57"/>
      <c r="D2" s="57"/>
      <c r="E2" s="57"/>
      <c r="F2" s="57"/>
      <c r="G2" s="57"/>
      <c r="H2" s="57"/>
      <c r="I2" s="57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8" t="s">
        <v>279</v>
      </c>
      <c r="C4" s="60" t="s">
        <v>335</v>
      </c>
      <c r="D4" s="62" t="s">
        <v>336</v>
      </c>
      <c r="E4" s="64" t="s">
        <v>337</v>
      </c>
      <c r="F4" s="65"/>
      <c r="G4" s="52" t="s">
        <v>338</v>
      </c>
      <c r="H4" s="52" t="s">
        <v>339</v>
      </c>
      <c r="I4" s="34"/>
      <c r="J4" s="52" t="s">
        <v>334</v>
      </c>
    </row>
    <row r="5" spans="1:10" ht="13.25" customHeight="1" x14ac:dyDescent="0.55000000000000004">
      <c r="B5" s="59"/>
      <c r="C5" s="61"/>
      <c r="D5" s="63"/>
      <c r="E5" s="44" t="s">
        <v>340</v>
      </c>
      <c r="F5" s="45" t="s">
        <v>341</v>
      </c>
      <c r="G5" s="53"/>
      <c r="H5" s="53"/>
      <c r="I5" s="34"/>
      <c r="J5" s="53"/>
    </row>
    <row r="6" spans="1:10" ht="12" customHeight="1" x14ac:dyDescent="0.55000000000000004">
      <c r="A6" s="30" t="s">
        <v>230</v>
      </c>
      <c r="B6" s="35" t="s">
        <v>330</v>
      </c>
      <c r="C6">
        <v>1809</v>
      </c>
      <c r="D6">
        <v>45969</v>
      </c>
      <c r="E6">
        <v>111</v>
      </c>
      <c r="F6">
        <v>2</v>
      </c>
      <c r="G6">
        <v>1594</v>
      </c>
      <c r="H6">
        <v>104</v>
      </c>
      <c r="I6" s="42"/>
      <c r="J6" s="43">
        <v>0</v>
      </c>
    </row>
    <row r="7" spans="1:10" ht="12" customHeight="1" x14ac:dyDescent="0.55000000000000004">
      <c r="A7" s="30" t="s">
        <v>231</v>
      </c>
      <c r="B7" s="36" t="s">
        <v>280</v>
      </c>
      <c r="C7">
        <v>35</v>
      </c>
      <c r="D7">
        <v>2104</v>
      </c>
      <c r="E7">
        <v>2</v>
      </c>
      <c r="F7">
        <v>0</v>
      </c>
      <c r="G7">
        <v>32</v>
      </c>
      <c r="H7">
        <v>1</v>
      </c>
      <c r="I7" s="42"/>
      <c r="J7" s="43">
        <v>0</v>
      </c>
    </row>
    <row r="8" spans="1:10" ht="12" customHeight="1" x14ac:dyDescent="0.55000000000000004">
      <c r="A8" s="30" t="s">
        <v>225</v>
      </c>
      <c r="B8" s="36" t="s">
        <v>281</v>
      </c>
      <c r="C8">
        <v>22</v>
      </c>
      <c r="D8">
        <v>3307</v>
      </c>
      <c r="E8">
        <v>5</v>
      </c>
      <c r="F8">
        <v>0</v>
      </c>
      <c r="G8">
        <v>17</v>
      </c>
      <c r="H8">
        <v>0</v>
      </c>
      <c r="I8" s="42"/>
      <c r="J8" s="43">
        <v>0</v>
      </c>
    </row>
    <row r="9" spans="1:10" ht="12" customHeight="1" x14ac:dyDescent="0.55000000000000004">
      <c r="A9" s="30" t="s">
        <v>232</v>
      </c>
      <c r="B9" s="36" t="s">
        <v>282</v>
      </c>
      <c r="C9">
        <v>226</v>
      </c>
      <c r="D9">
        <v>8111</v>
      </c>
      <c r="E9">
        <v>33</v>
      </c>
      <c r="F9">
        <v>0</v>
      </c>
      <c r="G9">
        <v>191</v>
      </c>
      <c r="H9">
        <v>2</v>
      </c>
      <c r="I9" s="42"/>
      <c r="J9" s="43">
        <v>0</v>
      </c>
    </row>
    <row r="10" spans="1:10" ht="12" customHeight="1" x14ac:dyDescent="0.55000000000000004">
      <c r="A10" s="30" t="s">
        <v>233</v>
      </c>
      <c r="B10" s="36" t="s">
        <v>283</v>
      </c>
      <c r="C10">
        <v>50</v>
      </c>
      <c r="D10">
        <v>1816</v>
      </c>
      <c r="E10">
        <v>3</v>
      </c>
      <c r="F10">
        <v>0</v>
      </c>
      <c r="G10">
        <v>47</v>
      </c>
      <c r="H10">
        <v>0</v>
      </c>
      <c r="I10" s="42"/>
      <c r="J10" s="43">
        <v>0</v>
      </c>
    </row>
    <row r="11" spans="1:10" ht="12" customHeight="1" x14ac:dyDescent="0.55000000000000004">
      <c r="A11" s="30" t="s">
        <v>234</v>
      </c>
      <c r="B11" s="36" t="s">
        <v>284</v>
      </c>
      <c r="C11">
        <v>78</v>
      </c>
      <c r="D11">
        <v>3123</v>
      </c>
      <c r="E11">
        <v>2</v>
      </c>
      <c r="F11">
        <v>1</v>
      </c>
      <c r="G11">
        <v>76</v>
      </c>
      <c r="H11">
        <v>1</v>
      </c>
      <c r="I11" s="42"/>
      <c r="J11" s="43">
        <v>1</v>
      </c>
    </row>
    <row r="12" spans="1:10" ht="12" customHeight="1" x14ac:dyDescent="0.55000000000000004">
      <c r="A12" s="30" t="s">
        <v>235</v>
      </c>
      <c r="B12" s="36" t="s">
        <v>285</v>
      </c>
      <c r="C12">
        <v>173</v>
      </c>
      <c r="D12">
        <v>15569</v>
      </c>
      <c r="E12">
        <v>48</v>
      </c>
      <c r="F12">
        <v>2</v>
      </c>
      <c r="G12">
        <v>125</v>
      </c>
      <c r="H12">
        <v>0</v>
      </c>
      <c r="I12" s="42"/>
      <c r="J12" s="43">
        <v>0</v>
      </c>
    </row>
    <row r="13" spans="1:10" ht="12" customHeight="1" x14ac:dyDescent="0.55000000000000004">
      <c r="A13" s="30" t="s">
        <v>236</v>
      </c>
      <c r="B13" s="36" t="s">
        <v>286</v>
      </c>
      <c r="C13">
        <v>567</v>
      </c>
      <c r="D13">
        <v>11063</v>
      </c>
      <c r="E13">
        <v>59</v>
      </c>
      <c r="F13">
        <v>3</v>
      </c>
      <c r="G13">
        <v>494</v>
      </c>
      <c r="H13">
        <v>14</v>
      </c>
      <c r="I13" s="42"/>
      <c r="J13" s="43">
        <v>0</v>
      </c>
    </row>
    <row r="14" spans="1:10" ht="12" customHeight="1" x14ac:dyDescent="0.55000000000000004">
      <c r="A14" s="30" t="s">
        <v>237</v>
      </c>
      <c r="B14" s="36" t="s">
        <v>287</v>
      </c>
      <c r="C14">
        <v>309</v>
      </c>
      <c r="D14">
        <v>23568</v>
      </c>
      <c r="E14">
        <v>20</v>
      </c>
      <c r="F14">
        <v>3</v>
      </c>
      <c r="G14">
        <v>290</v>
      </c>
      <c r="H14">
        <v>1</v>
      </c>
      <c r="I14" s="42"/>
      <c r="J14" s="43">
        <v>4</v>
      </c>
    </row>
    <row r="15" spans="1:10" ht="12" customHeight="1" x14ac:dyDescent="0.55000000000000004">
      <c r="A15" s="30" t="s">
        <v>238</v>
      </c>
      <c r="B15" s="36" t="s">
        <v>288</v>
      </c>
      <c r="C15">
        <v>471</v>
      </c>
      <c r="D15">
        <v>15322</v>
      </c>
      <c r="E15">
        <v>65</v>
      </c>
      <c r="F15">
        <v>0</v>
      </c>
      <c r="G15">
        <v>387</v>
      </c>
      <c r="H15">
        <v>19</v>
      </c>
      <c r="I15" s="42"/>
      <c r="J15" s="43">
        <v>0</v>
      </c>
    </row>
    <row r="16" spans="1:10" ht="12" customHeight="1" x14ac:dyDescent="0.55000000000000004">
      <c r="A16" s="30" t="s">
        <v>239</v>
      </c>
      <c r="B16" s="36" t="s">
        <v>289</v>
      </c>
      <c r="C16">
        <v>4079</v>
      </c>
      <c r="D16">
        <v>114213</v>
      </c>
      <c r="E16">
        <v>463</v>
      </c>
      <c r="F16">
        <v>11</v>
      </c>
      <c r="G16">
        <v>3526</v>
      </c>
      <c r="H16">
        <v>90</v>
      </c>
      <c r="I16" s="42"/>
      <c r="J16" s="43">
        <v>0</v>
      </c>
    </row>
    <row r="17" spans="1:10" ht="12" customHeight="1" x14ac:dyDescent="0.55000000000000004">
      <c r="A17" s="30" t="s">
        <v>240</v>
      </c>
      <c r="B17" s="36" t="s">
        <v>290</v>
      </c>
      <c r="C17">
        <v>3160</v>
      </c>
      <c r="D17">
        <v>58263</v>
      </c>
      <c r="E17">
        <v>352</v>
      </c>
      <c r="F17">
        <v>10</v>
      </c>
      <c r="G17">
        <v>2745</v>
      </c>
      <c r="H17">
        <v>63</v>
      </c>
      <c r="I17" s="42"/>
      <c r="J17" s="43">
        <v>0</v>
      </c>
    </row>
    <row r="18" spans="1:10" ht="12" customHeight="1" x14ac:dyDescent="0.55000000000000004">
      <c r="A18" s="30" t="s">
        <v>241</v>
      </c>
      <c r="B18" s="36" t="s">
        <v>291</v>
      </c>
      <c r="C18">
        <v>21475</v>
      </c>
      <c r="D18">
        <v>344966</v>
      </c>
      <c r="E18">
        <v>2371</v>
      </c>
      <c r="F18">
        <v>28</v>
      </c>
      <c r="G18">
        <v>18735</v>
      </c>
      <c r="H18">
        <v>369</v>
      </c>
      <c r="I18" s="42"/>
      <c r="J18" s="43">
        <v>0</v>
      </c>
    </row>
    <row r="19" spans="1:10" ht="12" customHeight="1" x14ac:dyDescent="0.55000000000000004">
      <c r="A19" s="30" t="s">
        <v>242</v>
      </c>
      <c r="B19" s="35" t="s">
        <v>292</v>
      </c>
      <c r="C19">
        <v>5285</v>
      </c>
      <c r="D19">
        <v>120662</v>
      </c>
      <c r="E19">
        <v>589</v>
      </c>
      <c r="F19">
        <v>22</v>
      </c>
      <c r="G19">
        <v>4570</v>
      </c>
      <c r="H19">
        <v>126</v>
      </c>
      <c r="I19" s="42"/>
      <c r="J19" s="43">
        <v>0</v>
      </c>
    </row>
    <row r="20" spans="1:10" ht="12" customHeight="1" x14ac:dyDescent="0.55000000000000004">
      <c r="A20" s="30" t="s">
        <v>243</v>
      </c>
      <c r="B20" s="36" t="s">
        <v>293</v>
      </c>
      <c r="C20">
        <v>145</v>
      </c>
      <c r="D20">
        <v>13153</v>
      </c>
      <c r="E20">
        <v>8</v>
      </c>
      <c r="F20">
        <v>0</v>
      </c>
      <c r="G20">
        <v>137</v>
      </c>
      <c r="H20">
        <v>0</v>
      </c>
      <c r="I20" s="42"/>
      <c r="J20" s="43">
        <v>0</v>
      </c>
    </row>
    <row r="21" spans="1:10" ht="12" customHeight="1" x14ac:dyDescent="0.55000000000000004">
      <c r="A21" s="30" t="s">
        <v>244</v>
      </c>
      <c r="B21" s="36" t="s">
        <v>294</v>
      </c>
      <c r="C21">
        <v>401</v>
      </c>
      <c r="D21">
        <v>9850</v>
      </c>
      <c r="E21">
        <v>58</v>
      </c>
      <c r="F21">
        <v>1</v>
      </c>
      <c r="G21">
        <v>327</v>
      </c>
      <c r="H21">
        <v>25</v>
      </c>
      <c r="I21" s="42"/>
      <c r="J21" s="43">
        <v>10</v>
      </c>
    </row>
    <row r="22" spans="1:10" ht="12" customHeight="1" x14ac:dyDescent="0.55000000000000004">
      <c r="A22" s="30" t="s">
        <v>245</v>
      </c>
      <c r="B22" s="36" t="s">
        <v>295</v>
      </c>
      <c r="C22">
        <v>681</v>
      </c>
      <c r="D22">
        <v>9173</v>
      </c>
      <c r="E22">
        <v>127</v>
      </c>
      <c r="F22">
        <v>2</v>
      </c>
      <c r="G22">
        <v>517</v>
      </c>
      <c r="H22">
        <v>37</v>
      </c>
      <c r="I22" s="42"/>
      <c r="J22" s="43">
        <v>0</v>
      </c>
    </row>
    <row r="23" spans="1:10" ht="12" customHeight="1" x14ac:dyDescent="0.55000000000000004">
      <c r="A23" s="30" t="s">
        <v>246</v>
      </c>
      <c r="B23" s="36" t="s">
        <v>296</v>
      </c>
      <c r="C23">
        <v>241</v>
      </c>
      <c r="D23">
        <v>8577</v>
      </c>
      <c r="E23">
        <v>68</v>
      </c>
      <c r="F23">
        <v>4</v>
      </c>
      <c r="G23">
        <v>163</v>
      </c>
      <c r="H23">
        <v>8</v>
      </c>
      <c r="I23" s="42"/>
      <c r="J23" s="43">
        <v>0</v>
      </c>
    </row>
    <row r="24" spans="1:10" ht="12" customHeight="1" x14ac:dyDescent="0.55000000000000004">
      <c r="A24" s="30" t="s">
        <v>247</v>
      </c>
      <c r="B24" s="36" t="s">
        <v>297</v>
      </c>
      <c r="C24">
        <v>174</v>
      </c>
      <c r="D24">
        <v>9693</v>
      </c>
      <c r="E24">
        <v>11</v>
      </c>
      <c r="F24">
        <v>1</v>
      </c>
      <c r="G24">
        <v>158</v>
      </c>
      <c r="H24">
        <v>5</v>
      </c>
      <c r="I24" s="42"/>
      <c r="J24" s="43">
        <v>0</v>
      </c>
    </row>
    <row r="25" spans="1:10" ht="12" customHeight="1" x14ac:dyDescent="0.55000000000000004">
      <c r="A25" s="30" t="s">
        <v>248</v>
      </c>
      <c r="B25" s="36" t="s">
        <v>298</v>
      </c>
      <c r="C25">
        <v>284</v>
      </c>
      <c r="D25">
        <v>15619</v>
      </c>
      <c r="E25">
        <v>71</v>
      </c>
      <c r="F25">
        <v>0</v>
      </c>
      <c r="G25">
        <v>217</v>
      </c>
      <c r="H25">
        <v>1</v>
      </c>
      <c r="I25" s="42"/>
      <c r="J25" s="43">
        <v>3</v>
      </c>
    </row>
    <row r="26" spans="1:10" ht="12" customHeight="1" x14ac:dyDescent="0.55000000000000004">
      <c r="A26" s="30" t="s">
        <v>249</v>
      </c>
      <c r="B26" s="36" t="s">
        <v>299</v>
      </c>
      <c r="C26">
        <v>564</v>
      </c>
      <c r="D26">
        <v>18722</v>
      </c>
      <c r="E26">
        <v>24</v>
      </c>
      <c r="F26">
        <v>2</v>
      </c>
      <c r="G26">
        <v>530</v>
      </c>
      <c r="H26">
        <v>10</v>
      </c>
      <c r="I26" s="42"/>
      <c r="J26" s="43">
        <v>0</v>
      </c>
    </row>
    <row r="27" spans="1:10" ht="12" customHeight="1" x14ac:dyDescent="0.55000000000000004">
      <c r="A27" s="30" t="s">
        <v>250</v>
      </c>
      <c r="B27" s="36" t="s">
        <v>300</v>
      </c>
      <c r="C27">
        <v>487</v>
      </c>
      <c r="D27">
        <v>26858</v>
      </c>
      <c r="E27">
        <v>35</v>
      </c>
      <c r="F27">
        <v>2</v>
      </c>
      <c r="G27">
        <v>451</v>
      </c>
      <c r="H27">
        <v>1</v>
      </c>
      <c r="I27" s="42"/>
      <c r="J27" s="43">
        <v>0</v>
      </c>
    </row>
    <row r="28" spans="1:10" ht="12" customHeight="1" x14ac:dyDescent="0.55000000000000004">
      <c r="A28" s="30" t="s">
        <v>251</v>
      </c>
      <c r="B28" s="36" t="s">
        <v>301</v>
      </c>
      <c r="C28">
        <v>4604</v>
      </c>
      <c r="D28">
        <v>56596</v>
      </c>
      <c r="E28">
        <v>605</v>
      </c>
      <c r="F28">
        <v>18</v>
      </c>
      <c r="G28">
        <v>3927</v>
      </c>
      <c r="H28">
        <v>72</v>
      </c>
      <c r="I28" s="42"/>
      <c r="J28" s="43">
        <v>0</v>
      </c>
    </row>
    <row r="29" spans="1:10" ht="12" customHeight="1" x14ac:dyDescent="0.55000000000000004">
      <c r="A29" s="30" t="s">
        <v>252</v>
      </c>
      <c r="B29" s="36" t="s">
        <v>302</v>
      </c>
      <c r="C29">
        <v>388</v>
      </c>
      <c r="D29">
        <v>10081</v>
      </c>
      <c r="E29">
        <v>50</v>
      </c>
      <c r="F29">
        <v>3</v>
      </c>
      <c r="G29">
        <v>336</v>
      </c>
      <c r="H29">
        <v>2</v>
      </c>
      <c r="I29" s="42"/>
      <c r="J29" s="43">
        <v>3</v>
      </c>
    </row>
    <row r="30" spans="1:10" ht="12" customHeight="1" x14ac:dyDescent="0.55000000000000004">
      <c r="A30" s="30" t="s">
        <v>253</v>
      </c>
      <c r="B30" s="36" t="s">
        <v>303</v>
      </c>
      <c r="C30">
        <v>459</v>
      </c>
      <c r="D30">
        <v>9588</v>
      </c>
      <c r="E30">
        <v>66</v>
      </c>
      <c r="F30">
        <v>3</v>
      </c>
      <c r="G30">
        <v>386</v>
      </c>
      <c r="H30">
        <v>7</v>
      </c>
      <c r="I30" s="42"/>
      <c r="J30" s="43">
        <v>0</v>
      </c>
    </row>
    <row r="31" spans="1:10" ht="12" customHeight="1" x14ac:dyDescent="0.55000000000000004">
      <c r="A31" s="30" t="s">
        <v>254</v>
      </c>
      <c r="B31" s="36" t="s">
        <v>304</v>
      </c>
      <c r="C31">
        <v>1512</v>
      </c>
      <c r="D31">
        <v>32853</v>
      </c>
      <c r="E31">
        <v>147</v>
      </c>
      <c r="F31">
        <v>3</v>
      </c>
      <c r="G31">
        <v>1340</v>
      </c>
      <c r="H31">
        <v>25</v>
      </c>
      <c r="I31" s="42"/>
      <c r="J31" s="43">
        <v>0</v>
      </c>
    </row>
    <row r="32" spans="1:10" ht="12" customHeight="1" x14ac:dyDescent="0.55000000000000004">
      <c r="A32" s="30" t="s">
        <v>255</v>
      </c>
      <c r="B32" s="36" t="s">
        <v>305</v>
      </c>
      <c r="C32">
        <v>8900</v>
      </c>
      <c r="D32">
        <v>142305</v>
      </c>
      <c r="E32">
        <v>931</v>
      </c>
      <c r="F32">
        <v>49</v>
      </c>
      <c r="G32">
        <v>7801</v>
      </c>
      <c r="H32">
        <v>161</v>
      </c>
      <c r="I32" s="42"/>
      <c r="J32" s="43">
        <v>6</v>
      </c>
    </row>
    <row r="33" spans="1:10" ht="12" customHeight="1" x14ac:dyDescent="0.55000000000000004">
      <c r="A33" s="30" t="s">
        <v>256</v>
      </c>
      <c r="B33" s="36" t="s">
        <v>306</v>
      </c>
      <c r="C33">
        <v>2322</v>
      </c>
      <c r="D33">
        <v>46127</v>
      </c>
      <c r="E33">
        <v>136</v>
      </c>
      <c r="F33">
        <v>8</v>
      </c>
      <c r="G33">
        <v>2133</v>
      </c>
      <c r="H33">
        <v>53</v>
      </c>
      <c r="I33" s="42"/>
      <c r="J33" s="43">
        <v>0</v>
      </c>
    </row>
    <row r="34" spans="1:10" ht="12" customHeight="1" x14ac:dyDescent="0.55000000000000004">
      <c r="A34" s="30" t="s">
        <v>257</v>
      </c>
      <c r="B34" s="36" t="s">
        <v>307</v>
      </c>
      <c r="C34">
        <v>531</v>
      </c>
      <c r="D34">
        <v>15262</v>
      </c>
      <c r="E34">
        <v>41</v>
      </c>
      <c r="F34">
        <v>3</v>
      </c>
      <c r="G34">
        <v>482</v>
      </c>
      <c r="H34">
        <v>8</v>
      </c>
      <c r="I34" s="42"/>
      <c r="J34" s="43">
        <v>0</v>
      </c>
    </row>
    <row r="35" spans="1:10" ht="12" customHeight="1" x14ac:dyDescent="0.55000000000000004">
      <c r="A35" s="30" t="s">
        <v>258</v>
      </c>
      <c r="B35" s="35" t="s">
        <v>308</v>
      </c>
      <c r="C35">
        <v>231</v>
      </c>
      <c r="D35">
        <v>8730</v>
      </c>
      <c r="E35">
        <v>3</v>
      </c>
      <c r="F35">
        <v>0</v>
      </c>
      <c r="G35">
        <v>221</v>
      </c>
      <c r="H35">
        <v>4</v>
      </c>
      <c r="I35" s="42"/>
      <c r="J35" s="43">
        <v>3</v>
      </c>
    </row>
    <row r="36" spans="1:10" ht="12" customHeight="1" x14ac:dyDescent="0.55000000000000004">
      <c r="A36" s="30" t="s">
        <v>226</v>
      </c>
      <c r="B36" s="36" t="s">
        <v>309</v>
      </c>
      <c r="C36">
        <v>22</v>
      </c>
      <c r="D36">
        <v>4575</v>
      </c>
      <c r="E36">
        <v>0</v>
      </c>
      <c r="F36">
        <v>0</v>
      </c>
      <c r="G36">
        <v>22</v>
      </c>
      <c r="H36">
        <v>0</v>
      </c>
      <c r="I36" s="42"/>
      <c r="J36" s="43">
        <v>0</v>
      </c>
    </row>
    <row r="37" spans="1:10" ht="12" customHeight="1" x14ac:dyDescent="0.55000000000000004">
      <c r="A37" s="30" t="s">
        <v>227</v>
      </c>
      <c r="B37" s="36" t="s">
        <v>310</v>
      </c>
      <c r="C37">
        <v>137</v>
      </c>
      <c r="D37">
        <v>4949</v>
      </c>
      <c r="E37">
        <v>1</v>
      </c>
      <c r="F37">
        <v>0</v>
      </c>
      <c r="G37">
        <v>136</v>
      </c>
      <c r="H37">
        <v>0</v>
      </c>
      <c r="I37" s="42"/>
      <c r="J37" s="43">
        <v>0</v>
      </c>
    </row>
    <row r="38" spans="1:10" ht="12" customHeight="1" x14ac:dyDescent="0.55000000000000004">
      <c r="A38" s="30" t="s">
        <v>259</v>
      </c>
      <c r="B38" s="36" t="s">
        <v>311</v>
      </c>
      <c r="C38">
        <v>146</v>
      </c>
      <c r="D38">
        <v>7049</v>
      </c>
      <c r="E38">
        <v>4</v>
      </c>
      <c r="F38" t="s">
        <v>343</v>
      </c>
      <c r="G38">
        <v>141</v>
      </c>
      <c r="H38" t="s">
        <v>343</v>
      </c>
      <c r="I38" s="42"/>
      <c r="J38" s="43">
        <v>3</v>
      </c>
    </row>
    <row r="39" spans="1:10" ht="12" customHeight="1" x14ac:dyDescent="0.55000000000000004">
      <c r="A39" s="30" t="s">
        <v>260</v>
      </c>
      <c r="B39" s="36" t="s">
        <v>312</v>
      </c>
      <c r="C39">
        <v>459</v>
      </c>
      <c r="D39">
        <v>18176</v>
      </c>
      <c r="E39">
        <v>13</v>
      </c>
      <c r="F39">
        <v>0</v>
      </c>
      <c r="G39">
        <v>443</v>
      </c>
      <c r="H39">
        <v>3</v>
      </c>
      <c r="I39" s="42"/>
      <c r="J39" s="43">
        <v>0</v>
      </c>
    </row>
    <row r="40" spans="1:10" ht="12" customHeight="1" x14ac:dyDescent="0.55000000000000004">
      <c r="A40" s="30" t="s">
        <v>261</v>
      </c>
      <c r="B40" s="36" t="s">
        <v>313</v>
      </c>
      <c r="C40">
        <v>178</v>
      </c>
      <c r="D40">
        <v>7153</v>
      </c>
      <c r="E40">
        <v>75</v>
      </c>
      <c r="F40">
        <v>0</v>
      </c>
      <c r="G40">
        <v>103</v>
      </c>
      <c r="H40">
        <v>0</v>
      </c>
      <c r="I40" s="42"/>
      <c r="J40" s="43">
        <v>0</v>
      </c>
    </row>
    <row r="41" spans="1:10" ht="12" customHeight="1" x14ac:dyDescent="0.55000000000000004">
      <c r="A41" s="30" t="s">
        <v>262</v>
      </c>
      <c r="B41" s="36" t="s">
        <v>314</v>
      </c>
      <c r="C41">
        <v>145</v>
      </c>
      <c r="D41">
        <v>6190</v>
      </c>
      <c r="E41">
        <v>63</v>
      </c>
      <c r="F41">
        <v>2</v>
      </c>
      <c r="G41">
        <v>73</v>
      </c>
      <c r="H41">
        <v>4</v>
      </c>
      <c r="I41" s="42"/>
      <c r="J41" s="43">
        <v>6</v>
      </c>
    </row>
    <row r="42" spans="1:10" ht="12" customHeight="1" x14ac:dyDescent="0.55000000000000004">
      <c r="A42" s="30" t="s">
        <v>263</v>
      </c>
      <c r="B42" s="36" t="s">
        <v>315</v>
      </c>
      <c r="C42">
        <v>82</v>
      </c>
      <c r="D42">
        <v>8602</v>
      </c>
      <c r="E42">
        <v>10</v>
      </c>
      <c r="F42">
        <v>0</v>
      </c>
      <c r="G42">
        <v>71</v>
      </c>
      <c r="H42">
        <v>1</v>
      </c>
      <c r="I42" s="42"/>
      <c r="J42" s="43">
        <v>0</v>
      </c>
    </row>
    <row r="43" spans="1:10" ht="12" customHeight="1" x14ac:dyDescent="0.55000000000000004">
      <c r="A43" s="30" t="s">
        <v>264</v>
      </c>
      <c r="B43" s="36" t="s">
        <v>316</v>
      </c>
      <c r="C43">
        <v>114</v>
      </c>
      <c r="D43">
        <v>3855</v>
      </c>
      <c r="E43">
        <v>1</v>
      </c>
      <c r="F43">
        <v>0</v>
      </c>
      <c r="G43">
        <v>107</v>
      </c>
      <c r="H43">
        <v>6</v>
      </c>
      <c r="I43" s="42"/>
      <c r="J43" s="43">
        <v>0</v>
      </c>
    </row>
    <row r="44" spans="1:10" ht="12" customHeight="1" x14ac:dyDescent="0.55000000000000004">
      <c r="A44" s="30" t="s">
        <v>265</v>
      </c>
      <c r="B44" s="36" t="s">
        <v>317</v>
      </c>
      <c r="C44">
        <v>130</v>
      </c>
      <c r="D44">
        <v>3174</v>
      </c>
      <c r="E44">
        <v>14</v>
      </c>
      <c r="F44">
        <v>1</v>
      </c>
      <c r="G44">
        <v>113</v>
      </c>
      <c r="H44">
        <v>3</v>
      </c>
      <c r="I44" s="42"/>
      <c r="J44" s="43">
        <v>0</v>
      </c>
    </row>
    <row r="45" spans="1:10" ht="12" customHeight="1" x14ac:dyDescent="0.55000000000000004">
      <c r="A45" s="30" t="s">
        <v>266</v>
      </c>
      <c r="B45" s="36" t="s">
        <v>318</v>
      </c>
      <c r="C45">
        <v>4755</v>
      </c>
      <c r="D45">
        <v>42536</v>
      </c>
      <c r="E45">
        <v>734</v>
      </c>
      <c r="F45">
        <v>13</v>
      </c>
      <c r="G45">
        <v>3954</v>
      </c>
      <c r="H45">
        <v>67</v>
      </c>
      <c r="I45" s="42"/>
      <c r="J45" s="43">
        <v>0</v>
      </c>
    </row>
    <row r="46" spans="1:10" ht="12" customHeight="1" x14ac:dyDescent="0.55000000000000004">
      <c r="A46" s="30" t="s">
        <v>267</v>
      </c>
      <c r="B46" s="36" t="s">
        <v>319</v>
      </c>
      <c r="C46">
        <v>239</v>
      </c>
      <c r="D46">
        <v>5259</v>
      </c>
      <c r="E46">
        <v>15</v>
      </c>
      <c r="F46">
        <v>0</v>
      </c>
      <c r="G46">
        <v>225</v>
      </c>
      <c r="H46">
        <v>0</v>
      </c>
      <c r="I46" s="42"/>
      <c r="J46" s="43">
        <v>1</v>
      </c>
    </row>
    <row r="47" spans="1:10" ht="12" customHeight="1" x14ac:dyDescent="0.55000000000000004">
      <c r="A47" s="30" t="s">
        <v>268</v>
      </c>
      <c r="B47" s="36" t="s">
        <v>320</v>
      </c>
      <c r="C47">
        <v>234</v>
      </c>
      <c r="D47">
        <v>15279</v>
      </c>
      <c r="E47">
        <v>24</v>
      </c>
      <c r="F47">
        <v>0</v>
      </c>
      <c r="G47">
        <v>201</v>
      </c>
      <c r="H47">
        <v>3</v>
      </c>
      <c r="I47" s="42"/>
      <c r="J47" s="43">
        <v>18</v>
      </c>
    </row>
    <row r="48" spans="1:10" ht="12" customHeight="1" x14ac:dyDescent="0.55000000000000004">
      <c r="A48" s="30" t="s">
        <v>269</v>
      </c>
      <c r="B48" s="36" t="s">
        <v>321</v>
      </c>
      <c r="C48">
        <v>537</v>
      </c>
      <c r="D48">
        <v>11869</v>
      </c>
      <c r="E48">
        <v>59</v>
      </c>
      <c r="F48">
        <v>1</v>
      </c>
      <c r="G48">
        <v>460</v>
      </c>
      <c r="H48">
        <v>7</v>
      </c>
      <c r="I48" s="42"/>
      <c r="J48" s="43">
        <v>16</v>
      </c>
    </row>
    <row r="49" spans="1:10" ht="12" customHeight="1" x14ac:dyDescent="0.55000000000000004">
      <c r="A49" s="30" t="s">
        <v>270</v>
      </c>
      <c r="B49" s="36" t="s">
        <v>322</v>
      </c>
      <c r="C49">
        <v>153</v>
      </c>
      <c r="D49">
        <v>13261</v>
      </c>
      <c r="E49">
        <v>15</v>
      </c>
      <c r="F49">
        <v>0</v>
      </c>
      <c r="G49">
        <v>136</v>
      </c>
      <c r="H49">
        <v>2</v>
      </c>
      <c r="I49" s="42"/>
      <c r="J49" s="43">
        <v>0</v>
      </c>
    </row>
    <row r="50" spans="1:10" ht="12" customHeight="1" x14ac:dyDescent="0.55000000000000004">
      <c r="A50" s="30" t="s">
        <v>271</v>
      </c>
      <c r="B50" s="36" t="s">
        <v>323</v>
      </c>
      <c r="C50">
        <v>338</v>
      </c>
      <c r="D50">
        <v>8161</v>
      </c>
      <c r="E50">
        <v>22</v>
      </c>
      <c r="F50">
        <v>0</v>
      </c>
      <c r="G50">
        <v>316</v>
      </c>
      <c r="H50">
        <v>1</v>
      </c>
      <c r="I50" s="42"/>
      <c r="J50" s="43">
        <v>1</v>
      </c>
    </row>
    <row r="51" spans="1:10" ht="12" customHeight="1" x14ac:dyDescent="0.55000000000000004">
      <c r="A51" s="30" t="s">
        <v>272</v>
      </c>
      <c r="B51" s="35" t="s">
        <v>324</v>
      </c>
      <c r="C51">
        <v>370</v>
      </c>
      <c r="D51">
        <v>16322</v>
      </c>
      <c r="E51">
        <v>49</v>
      </c>
      <c r="F51">
        <v>1</v>
      </c>
      <c r="G51">
        <v>302</v>
      </c>
      <c r="H51">
        <v>11</v>
      </c>
      <c r="I51" s="42"/>
      <c r="J51" s="43">
        <v>5</v>
      </c>
    </row>
    <row r="52" spans="1:10" ht="12" customHeight="1" x14ac:dyDescent="0.55000000000000004">
      <c r="A52" s="30" t="s">
        <v>273</v>
      </c>
      <c r="B52" s="36" t="s">
        <v>325</v>
      </c>
      <c r="C52">
        <v>2200</v>
      </c>
      <c r="D52">
        <v>25134</v>
      </c>
      <c r="E52">
        <v>354</v>
      </c>
      <c r="F52">
        <v>11</v>
      </c>
      <c r="G52">
        <v>1819</v>
      </c>
      <c r="H52">
        <v>31</v>
      </c>
      <c r="I52" s="42"/>
      <c r="J52" s="43">
        <v>0</v>
      </c>
    </row>
    <row r="53" spans="1:10" ht="12" customHeight="1" x14ac:dyDescent="0.55000000000000004">
      <c r="B53" s="37" t="s">
        <v>326</v>
      </c>
      <c r="C53" s="47">
        <v>149</v>
      </c>
      <c r="D53" s="48" t="s">
        <v>342</v>
      </c>
      <c r="E53" s="47">
        <v>0</v>
      </c>
      <c r="F53" s="48" t="s">
        <v>342</v>
      </c>
      <c r="G53" s="47">
        <v>149</v>
      </c>
      <c r="H53" s="48" t="s">
        <v>342</v>
      </c>
      <c r="I53" s="42"/>
      <c r="J53" s="43">
        <v>0</v>
      </c>
    </row>
    <row r="54" spans="1:10" ht="12" customHeight="1" x14ac:dyDescent="0.55000000000000004">
      <c r="B54" s="36" t="s">
        <v>327</v>
      </c>
      <c r="C54" s="46">
        <v>68785</v>
      </c>
      <c r="D54" s="46">
        <v>1364339</v>
      </c>
      <c r="E54" s="46">
        <v>8604</v>
      </c>
      <c r="F54" s="47">
        <v>218</v>
      </c>
      <c r="G54" s="46">
        <v>58827</v>
      </c>
      <c r="H54" s="46">
        <v>1318</v>
      </c>
      <c r="I54" s="42"/>
      <c r="J54" s="4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2020-09-05T14:28:02Z</dcterms:modified>
</cp:coreProperties>
</file>