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66925"/>
  <xr:revisionPtr revIDLastSave="0" documentId="13_ncr:1_{D4FDB9D0-164B-4619-BE70-0A0C9AF37289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<sst xmlns="http://schemas.openxmlformats.org/spreadsheetml/2006/main" count="15866" uniqueCount="343">
  <si>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</si>
  <si>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</si>
  <si>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</si>
  <si>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</si>
  <si>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</si>
  <si>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</si>
  <si>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</si>
  <si>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</si>
  <si>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</si>
  <si>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</si>
  <si>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</si>
  <si>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</si>
  <si>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</si>
  <si>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</si>
  <si>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</si>
  <si>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</si>
  <si>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</si>
  <si>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</si>
  <si>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</si>
  <si>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</si>
  <si>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</si>
  <si>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</si>
  <si>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</si>
  <si>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</si>
  <si>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</si>
  <si>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</si>
  <si>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</si>
  <si>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</si>
  <si>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</si>
  <si>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</si>
  <si>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</si>
  <si>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</si>
  <si>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</si>
  <si>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</si>
  <si>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</si>
  <si>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</si>
  <si>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</si>
  <si>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</si>
  <si>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</si>
  <si>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</si>
  <si>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</si>
  <si>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</si>
  <si>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</si>
  <si>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</si>
  <si>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</si>
  <si>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</si>
  <si>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</si>
  <si>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</si>
  <si>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</si>
  <si>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</si>
  <si>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</si>
  <si>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</si>
  <si>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</si>
  <si>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</si>
  <si>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</si>
  <si>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</si>
  <si>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</si>
  <si>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</si>
  <si>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</si>
  <si>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</si>
  <si>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</si>
  <si>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</si>
  <si>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</si>
  <si>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</si>
  <si>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</si>
  <si>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</si>
  <si>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</si>
  <si>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</si>
  <si>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</si>
  <si>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</si>
  <si>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</si>
  <si>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</si>
  <si>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</si>
  <si>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</si>
  <si>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</si>
  <si>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</si>
  <si>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</si>
  <si>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</si>
  <si>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</si>
  <si>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</si>
  <si>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</si>
  <si>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</si>
  <si>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</si>
  <si>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</si>
  <si>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</si>
  <si>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</si>
  <si>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</si>
  <si>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</si>
  <si>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</si>
  <si>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</si>
  <si>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</si>
  <si>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</si>
  <si>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</si>
  <si>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</si>
  <si>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</si>
  <si>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</si>
  <si>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</si>
  <si>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</si>
  <si>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</si>
  <si>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</si>
  <si>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</si>
  <si>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</si>
  <si>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</si>
  <si>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</si>
  <si>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</si>
  <si>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</si>
  <si>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</si>
  <si>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</si>
  <si>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</si>
  <si>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</si>
  <si>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</si>
  <si>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</si>
  <si>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</si>
  <si>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</si>
  <si>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</si>
  <si>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</si>
  <si>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</si>
  <si>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</si>
  <si>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</si>
  <si>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</si>
  <si>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</si>
  <si>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</si>
  <si>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</si>
  <si>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</si>
  <si>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</si>
  <si>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</si>
  <si>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</si>
  <si>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</si>
  <si>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</si>
  <si>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</si>
  <si>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</si>
  <si>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</si>
  <si>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</si>
  <si>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</si>
  <si>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</si>
  <si>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</si>
  <si>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</si>
  <si>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</si>
  <si>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</si>
  <si>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</si>
  <si>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</si>
  <si>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</si>
  <si>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</si>
  <si>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</si>
  <si>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</si>
  <si>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</si>
  <si>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</si>
  <si>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</si>
  <si>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</si>
  <si>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</si>
  <si>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</si>
  <si>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</si>
  <si>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</si>
  <si>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</si>
  <si>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</si>
  <si>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</si>
  <si>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</si>
  <si>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</si>
  <si>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</si>
  <si>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</si>
  <si>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</si>
  <si>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</si>
  <si>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</si>
  <si>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</si>
  <si>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</si>
  <si>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</si>
  <si>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</si>
  <si>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</si>
  <si>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</si>
  <si>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</si>
  <si>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</si>
  <si>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</si>
  <si>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</si>
  <si>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</si>
  <si>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</si>
  <si>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</si>
  <si>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</si>
  <si>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</si>
  <si>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</si>
  <si>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</si>
  <si>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</si>
  <si>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</si>
  <si>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</si>
  <si>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</si>
  <si>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</si>
  <si>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</si>
  <si>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</si>
  <si>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</si>
  <si>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</si>
  <si>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</si>
  <si>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</si>
  <si>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</si>
  <si>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</si>
  <si>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</si>
  <si>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</si>
  <si>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</si>
  <si>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</si>
  <si>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</si>
  <si>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</si>
  <si>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</si>
  <si>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</si>
  <si>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</si>
  <si>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</si>
  <si>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</si>
  <si>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</si>
  <si>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</si>
  <si>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</si>
  <si>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</si>
  <si>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</si>
  <si>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</si>
  <si>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</si>
  <si>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</si>
  <si>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</si>
  <si>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</si>
  <si>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</si>
  <si>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</si>
  <si>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</si>
  <si>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</si>
  <si>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</si>
  <si>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</si>
  <si>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</si>
  <si>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</si>
  <si>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</si>
  <si>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</si>
  <si>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</si>
  <si>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</si>
  <si>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</si>
  <si>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</si>
  <si>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</si>
  <si>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</si>
  <si>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</si>
  <si>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</si>
  <si>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</si>
  <si>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</si>
  <si>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</si>
  <si>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</si>
  <si>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</si>
  <si>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</si>
  <si>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</si>
  <si>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</si>
  <si>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</si>
  <si>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</si>
  <si>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</si>
  <si>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</si>
  <si>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</si>
  <si>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</si>
  <si>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</si>
  <si>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</si>
  <si>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</si>
  <si>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</si>
  <si>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</si>
  <si>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</si>
  <si>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</si>
  <si>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</si>
  <si>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</si>
  <si>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</si>
  <si>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</si>
  <si>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</si>
  <si>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</si>
  <si>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</si>
  <si>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</si>
  <si>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</si>
  <si>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</si>
  <si>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</si>
  <si>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</si>
  <si>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</si>
  <si>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</si>
  <si>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</si>
  <si>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</si>
  <si>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</si>
  <si>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</si>
  <si>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</si>
  <si>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</si>
  <si>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</si>
  <si>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</si>
  <si>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</si>
  <si>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</si>
  <si>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</si>
  <si>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</si>
  <si>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</si>
  <si>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</si>
  <si>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</si>
  <si>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</si>
  <si>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</si>
  <si>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</si>
  <si>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</si>
  <si>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</si>
  <si>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</si>
  <si>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</si>
  <si>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</si>
  <si>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</si>
  <si>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</si>
  <si>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</si>
  <si>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</si>
  <si>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</si>
  <si>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</si>
  <si>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</si>
  <si>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</si>
  <si>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</si>
  <si>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</si>
  <si>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</si>
  <si>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</si>
  <si>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</si>
  <si>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</si>
  <si>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</si>
  <si>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</si>
  <si>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</si>
  <si>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</si>
  <si>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</si>
  <si>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</si>
  <si>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</si>
  <si>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</si>
  <si>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</si>
  <si>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</si>
  <si>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</si>
  <si>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</si>
  <si>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</si>
  <si>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</si>
  <si>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</si>
  <si>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</si>
  <si>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</si>
  <si>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</si>
  <si>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</si>
  <si>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</si>
  <si>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</si>
  <si>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</si>
  <si>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</si>
  <si>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</si>
  <si>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</si>
  <si>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</si>
  <si>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</si>
  <si>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</si>
  <si>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</si>
  <si>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</si>
  <si>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</si>
  <si>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6"/>
        <rFont val="SimSun"/>
        <charset val="134"/>
      </rPr>
      <t>陽性者数</t>
    </r>
  </si>
  <si>
    <r>
      <rPr>
        <sz val="6"/>
        <rFont val="SimSun"/>
        <charset val="134"/>
      </rPr>
      <t>PCR検査実施人数※1</t>
    </r>
  </si>
  <si>
    <r>
      <rPr>
        <sz val="6"/>
        <rFont val="SimSun"/>
        <charset val="134"/>
      </rPr>
      <t>入院治療等を</t>
    </r>
  </si>
  <si>
    <r>
      <rPr>
        <sz val="6"/>
        <rFont val="SimSun"/>
        <charset val="134"/>
      </rPr>
      <t xml:space="preserve">退院又は療養解除となった者の数
</t>
    </r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</si>
  <si>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 xml:space="preserve">死亡（累積）
</t>
    </r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</si>
  <si>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</si>
  <si>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>うち重症※6</t>
    </r>
  </si>
  <si>
    <r>
      <rPr>
        <sz val="6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</si>
</sst>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SimSun"/>
      <charset val="134"/>
    </font>
    <font>
      <sz val="6"/>
      <color rgb="FF000000"/>
      <name val="メイリオ"/>
      <family val="2"/>
    </font>
    <font>
      <sz val="6"/>
      <name val="メイリオ"/>
      <family val="3"/>
      <charset val="128"/>
    </font>
    <font>
      <sz val="6"/>
      <name val="メイリオ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6" fillId="0" borderId="6" xfId="0" applyFont="1" applyBorder="1" applyAlignment="1">
      <alignment horizontal="left" vertical="top" wrapText="1" indent="1"/>
    </xf>
    <xf numFmtId="0" fontId="16" fillId="0" borderId="6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 indent="1"/>
    </xf>
    <xf numFmtId="0" fontId="16" fillId="0" borderId="7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center" wrapText="1" indent="2"/>
    </xf>
    <xf numFmtId="0" fontId="16" fillId="0" borderId="1" xfId="0" applyFont="1" applyBorder="1" applyAlignment="1">
      <alignment horizontal="right" vertical="top" wrapText="1"/>
    </xf>
    <xf numFmtId="3" fontId="17" fillId="0" borderId="1" xfId="0" applyNumberFormat="1" applyFont="1" applyBorder="1" applyAlignment="1">
      <alignment horizontal="right" vertical="top" shrinkToFit="1"/>
    </xf>
    <xf numFmtId="1" fontId="17" fillId="0" borderId="1" xfId="0" applyNumberFormat="1" applyFont="1" applyBorder="1" applyAlignment="1">
      <alignment horizontal="right" vertical="top" shrinkToFit="1"/>
    </xf>
    <xf numFmtId="0" fontId="18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32"/>
  <sheetViews>
    <sheetView zoomScaleNormal="100" workbookViewId="0">
      <pane xSplit="1" ySplit="1" topLeftCell="B621" activePane="bottomRight" state="frozen"/>
      <selection activeCell="A8509" sqref="A8509"/>
      <selection pane="topRight" activeCell="A8509" sqref="A8509"/>
      <selection pane="bottomLeft" activeCell="A8509" sqref="A8509"/>
      <selection pane="bottomRight" activeCell="A8509" sqref="A8509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8508"/>
  <sheetViews>
    <sheetView workbookViewId="0">
      <pane xSplit="1" ySplit="1" topLeftCell="B8503" activePane="bottomRight" state="frozen"/>
      <selection activeCell="A8368" sqref="A8368"/>
      <selection pane="topRight" activeCell="A8368" sqref="A8368"/>
      <selection pane="bottomLeft" activeCell="A8368" sqref="A8368"/>
      <selection pane="bottomRight" activeCell="A8509" sqref="A8509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4" t="s">
        <v>229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44089</v>
      </c>
      <c r="B3" s="7" t="s">
        <v>6</v>
      </c>
      <c r="C3" s="7">
        <f>IF(C13="", "", C13)</f>
        <v>75093</v>
      </c>
      <c r="D3" s="7">
        <f>IF(B13="", "", B13)</f>
        <v>1555861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6567</v>
      </c>
      <c r="I3" s="7" t="str">
        <f>IF(I13="", "", I13)</f>
        <v/>
      </c>
      <c r="J3" s="7">
        <f t="shared" ref="J3:L3" si="1">IF(J13="", "", J13)</f>
        <v>174</v>
      </c>
      <c r="K3" s="7" t="str">
        <f t="shared" si="1"/>
        <v/>
      </c>
      <c r="L3" s="7" t="str">
        <f t="shared" si="1"/>
        <v/>
      </c>
      <c r="M3" s="7">
        <f>IF(N13="", "", N13)</f>
        <v>67073</v>
      </c>
      <c r="N3" s="7">
        <f>IF(O13="", "", O13)</f>
        <v>1450</v>
      </c>
    </row>
    <row r="4" spans="1:15" x14ac:dyDescent="0.55000000000000004">
      <c r="A4" s="6">
        <f t="shared" ref="A4:A5" si="2">DATE($B$9, $C$9, $D$9)</f>
        <v>44089</v>
      </c>
      <c r="B4" s="7" t="s">
        <v>7</v>
      </c>
      <c r="C4" s="7">
        <f t="shared" ref="C4:C5" si="3">IF(C14="", "", C14)</f>
        <v>850</v>
      </c>
      <c r="D4" s="7">
        <f t="shared" ref="D4:D5" si="4">IF(B14="", "", B14)</f>
        <v>188621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106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743</v>
      </c>
      <c r="N4" s="7">
        <f t="shared" si="8"/>
        <v>1</v>
      </c>
    </row>
    <row r="5" spans="1:15" x14ac:dyDescent="0.55000000000000004">
      <c r="A5" s="6">
        <f t="shared" si="2"/>
        <v>44089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4" t="s">
        <v>278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</row>
    <row r="8" spans="1:15" x14ac:dyDescent="0.55000000000000004">
      <c r="A8" s="45" t="s">
        <v>333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x14ac:dyDescent="0.55000000000000004">
      <c r="B9" s="9">
        <v>2020</v>
      </c>
      <c r="C9" s="9">
        <v>9</v>
      </c>
      <c r="D9" s="9">
        <v>15</v>
      </c>
    </row>
    <row r="10" spans="1:15" x14ac:dyDescent="0.55000000000000004">
      <c r="B10" s="44" t="s">
        <v>66</v>
      </c>
      <c r="C10" s="44"/>
      <c r="D10" s="44" t="s">
        <v>67</v>
      </c>
      <c r="E10" s="44"/>
      <c r="F10" s="44"/>
      <c r="G10" s="44" t="s">
        <v>70</v>
      </c>
      <c r="H10" s="44"/>
      <c r="I10" s="44"/>
      <c r="J10" s="44"/>
      <c r="K10" s="44"/>
      <c r="L10" s="44"/>
      <c r="M10" s="44"/>
      <c r="N10" s="44"/>
      <c r="O10" s="44"/>
    </row>
    <row r="11" spans="1:15" x14ac:dyDescent="0.55000000000000004">
      <c r="B11" s="44"/>
      <c r="C11" s="44"/>
      <c r="D11" s="44"/>
      <c r="E11" s="44"/>
      <c r="F11" s="44"/>
      <c r="G11" s="44" t="s">
        <v>71</v>
      </c>
      <c r="H11" s="44"/>
      <c r="I11" s="44"/>
      <c r="J11" s="44"/>
      <c r="K11" s="44"/>
      <c r="L11" s="44"/>
      <c r="M11" s="44"/>
      <c r="N11" s="44" t="s">
        <v>79</v>
      </c>
      <c r="O11" s="44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4"/>
      <c r="O12" s="44"/>
    </row>
    <row r="13" spans="1:15" x14ac:dyDescent="0.55000000000000004">
      <c r="A13" s="7" t="s">
        <v>63</v>
      </c>
      <c r="B13" s="9">
        <v>1555861</v>
      </c>
      <c r="C13" s="9">
        <v>75093</v>
      </c>
      <c r="D13" s="8"/>
      <c r="E13" s="8"/>
      <c r="F13" s="8"/>
      <c r="G13" s="8"/>
      <c r="H13" s="9">
        <v>6567</v>
      </c>
      <c r="I13" s="8"/>
      <c r="J13" s="9">
        <v>174</v>
      </c>
      <c r="K13" s="8"/>
      <c r="L13" s="8"/>
      <c r="M13" s="31">
        <f>F13</f>
        <v>0</v>
      </c>
      <c r="N13" s="9">
        <v>67073</v>
      </c>
      <c r="O13" s="9">
        <v>1450</v>
      </c>
    </row>
    <row r="14" spans="1:15" x14ac:dyDescent="0.55000000000000004">
      <c r="A14" s="7" t="s">
        <v>64</v>
      </c>
      <c r="B14" s="9">
        <v>188621</v>
      </c>
      <c r="C14" s="9">
        <v>850</v>
      </c>
      <c r="D14" s="8"/>
      <c r="E14" s="8"/>
      <c r="F14" s="8"/>
      <c r="G14" s="8"/>
      <c r="H14" s="9">
        <v>106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743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1745311</v>
      </c>
      <c r="C16" s="7">
        <f t="shared" ref="C16:O16" si="13">SUM(C13:C15)</f>
        <v>75958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6673</v>
      </c>
      <c r="I16" s="7">
        <f t="shared" si="13"/>
        <v>0</v>
      </c>
      <c r="J16" s="7">
        <f t="shared" si="13"/>
        <v>174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67831</v>
      </c>
      <c r="O16" s="7">
        <f t="shared" si="13"/>
        <v>1451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3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4" t="s">
        <v>277</v>
      </c>
      <c r="B1" s="44"/>
      <c r="C1" s="44"/>
      <c r="D1" s="44"/>
      <c r="E1" s="44"/>
      <c r="F1" s="44"/>
      <c r="G1" s="44"/>
      <c r="H1" s="44"/>
      <c r="I1" s="44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9</v>
      </c>
      <c r="C2" s="25">
        <f>DAY(DATE('Conv-total'!$B$9, 'Conv-total'!$C$9, 'Conv-total'!$D$9) -1)</f>
        <v>14</v>
      </c>
      <c r="D2" s="46" t="s">
        <v>275</v>
      </c>
      <c r="E2" s="44"/>
      <c r="F2" s="44"/>
      <c r="G2" s="44"/>
      <c r="H2" s="44"/>
      <c r="I2" s="44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44088</v>
      </c>
      <c r="C5" s="28" t="s">
        <v>17</v>
      </c>
      <c r="D5" s="39">
        <f>IFERROR(INT(TRIM(SUBSTITUTE(VLOOKUP($A5&amp;"*",各都道府県の状況!$A:$I,D$3,FALSE), "※5", ""))), "")</f>
        <v>1876</v>
      </c>
      <c r="E5" s="39">
        <f>IFERROR(INT(TRIM(SUBSTITUTE(VLOOKUP($A5&amp;"*",各都道府県の状況!$A:$I,E$3,FALSE), "※5", ""))), "")</f>
        <v>49898</v>
      </c>
      <c r="F5" s="39">
        <f>IFERROR(INT(TRIM(SUBSTITUTE(VLOOKUP($A5&amp;"*",各都道府県の状況!$A:$I,F$3,FALSE), "※5", ""))), "")</f>
        <v>1710</v>
      </c>
      <c r="G5" s="39">
        <f>IFERROR(INT(TRIM(SUBSTITUTE(VLOOKUP($A5&amp;"*",各都道府県の状況!$A:$I,G$3,FALSE), "※5", ""))), "")</f>
        <v>106</v>
      </c>
      <c r="H5" s="39">
        <f>IFERROR(INT(TRIM(SUBSTITUTE(VLOOKUP($A5&amp;"*",各都道府県の状況!$A:$I,H$3,FALSE), "※5", ""))), "")</f>
        <v>60</v>
      </c>
      <c r="I5" s="39">
        <f>IFERROR(INT(TRIM(SUBSTITUTE(VLOOKUP($A5&amp;"*",各都道府県の状況!$A:$I,I$3,FALSE), "※5", ""))), "")</f>
        <v>2</v>
      </c>
      <c r="J5" s="5"/>
    </row>
    <row r="6" spans="1:10" x14ac:dyDescent="0.55000000000000004">
      <c r="A6" s="24" t="s">
        <v>231</v>
      </c>
      <c r="B6" s="27">
        <f t="shared" si="0"/>
        <v>44088</v>
      </c>
      <c r="C6" s="19" t="s">
        <v>18</v>
      </c>
      <c r="D6" s="39">
        <f>IFERROR(INT(TRIM(SUBSTITUTE(VLOOKUP($A6&amp;"*",各都道府県の状況!$A:$I,D$3,FALSE), "※5", ""))), "")</f>
        <v>35</v>
      </c>
      <c r="E6" s="39">
        <f>IFERROR(INT(TRIM(SUBSTITUTE(VLOOKUP($A6&amp;"*",各都道府県の状況!$A:$I,E$3,FALSE), "※5", ""))), "")</f>
        <v>2217</v>
      </c>
      <c r="F6" s="39">
        <f>IFERROR(INT(TRIM(SUBSTITUTE(VLOOKUP($A6&amp;"*",各都道府県の状況!$A:$I,F$3,FALSE), "※5", ""))), "")</f>
        <v>32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44088</v>
      </c>
      <c r="C7" s="19" t="s">
        <v>19</v>
      </c>
      <c r="D7" s="39">
        <f>IFERROR(INT(TRIM(SUBSTITUTE(VLOOKUP($A7&amp;"*",各都道府県の状況!$A:$I,D$3,FALSE), "※5", ""))), "")</f>
        <v>23</v>
      </c>
      <c r="E7" s="39">
        <f>IFERROR(INT(TRIM(SUBSTITUTE(VLOOKUP($A7&amp;"*",各都道府県の状況!$A:$I,E$3,FALSE), "※5", ""))), "")</f>
        <v>3727</v>
      </c>
      <c r="F7" s="39">
        <f>IFERROR(INT(TRIM(SUBSTITUTE(VLOOKUP($A7&amp;"*",各都道府県の状況!$A:$I,F$3,FALSE), "※5", ""))), "")</f>
        <v>22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1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44088</v>
      </c>
      <c r="C8" s="19" t="s">
        <v>20</v>
      </c>
      <c r="D8" s="39">
        <f>IFERROR(INT(TRIM(SUBSTITUTE(VLOOKUP($A8&amp;"*",各都道府県の状況!$A:$I,D$3,FALSE), "※5", ""))), "")</f>
        <v>310</v>
      </c>
      <c r="E8" s="39">
        <f>IFERROR(INT(TRIM(SUBSTITUTE(VLOOKUP($A8&amp;"*",各都道府県の状況!$A:$I,E$3,FALSE), "※5", ""))), "")</f>
        <v>8955</v>
      </c>
      <c r="F8" s="39">
        <f>IFERROR(INT(TRIM(SUBSTITUTE(VLOOKUP($A8&amp;"*",各都道府県の状況!$A:$I,F$3,FALSE), "※5", ""))), "")</f>
        <v>228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80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44088</v>
      </c>
      <c r="C9" s="19" t="s">
        <v>21</v>
      </c>
      <c r="D9" s="39">
        <f>IFERROR(INT(TRIM(SUBSTITUTE(VLOOKUP($A9&amp;"*",各都道府県の状況!$A:$I,D$3,FALSE), "※5", ""))), "")</f>
        <v>51</v>
      </c>
      <c r="E9" s="39">
        <f>IFERROR(INT(TRIM(SUBSTITUTE(VLOOKUP($A9&amp;"*",各都道府県の状況!$A:$I,E$3,FALSE), "※5", ""))), "")</f>
        <v>1862</v>
      </c>
      <c r="F9" s="39">
        <f>IFERROR(INT(TRIM(SUBSTITUTE(VLOOKUP($A9&amp;"*",各都道府県の状況!$A:$I,F$3,FALSE), "※5", ""))), "")</f>
        <v>50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44088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4895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44088</v>
      </c>
      <c r="C11" s="19" t="s">
        <v>62</v>
      </c>
      <c r="D11" s="39">
        <f>IFERROR(INT(TRIM(SUBSTITUTE(VLOOKUP($A11&amp;"*",各都道府県の状況!$A:$I,D$3,FALSE), "※5", ""))), "")</f>
        <v>211</v>
      </c>
      <c r="E11" s="39">
        <f>IFERROR(INT(TRIM(SUBSTITUTE(VLOOKUP($A11&amp;"*",各都道府県の状況!$A:$I,E$3,FALSE), "※5", ""))), "")</f>
        <v>17156</v>
      </c>
      <c r="F11" s="39">
        <f>IFERROR(INT(TRIM(SUBSTITUTE(VLOOKUP($A11&amp;"*",各都道府県の状況!$A:$I,F$3,FALSE), "※5", ""))), "")</f>
        <v>165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46</v>
      </c>
      <c r="I11" s="39">
        <f>IFERROR(INT(TRIM(SUBSTITUTE(VLOOKUP($A11&amp;"*",各都道府県の状況!$A:$I,I$3,FALSE), "※5", ""))), "")</f>
        <v>1</v>
      </c>
    </row>
    <row r="12" spans="1:10" x14ac:dyDescent="0.55000000000000004">
      <c r="A12" s="24" t="s">
        <v>236</v>
      </c>
      <c r="B12" s="27">
        <f t="shared" si="0"/>
        <v>44088</v>
      </c>
      <c r="C12" s="19" t="s">
        <v>23</v>
      </c>
      <c r="D12" s="39">
        <f>IFERROR(INT(TRIM(SUBSTITUTE(VLOOKUP($A12&amp;"*",各都道府県の状況!$A:$I,D$3,FALSE), "※5", ""))), "")</f>
        <v>614</v>
      </c>
      <c r="E12" s="39">
        <f>IFERROR(INT(TRIM(SUBSTITUTE(VLOOKUP($A12&amp;"*",各都道府県の状況!$A:$I,E$3,FALSE), "※5", ""))), "")</f>
        <v>11777</v>
      </c>
      <c r="F12" s="39">
        <f>IFERROR(INT(TRIM(SUBSTITUTE(VLOOKUP($A12&amp;"*",各都道府県の状況!$A:$I,F$3,FALSE), "※5", ""))), "")</f>
        <v>544</v>
      </c>
      <c r="G12" s="39">
        <f>IFERROR(INT(TRIM(SUBSTITUTE(VLOOKUP($A12&amp;"*",各都道府県の状況!$A:$I,G$3,FALSE), "※5", ""))), "")</f>
        <v>16</v>
      </c>
      <c r="H12" s="39">
        <f>IFERROR(INT(TRIM(SUBSTITUTE(VLOOKUP($A12&amp;"*",各都道府県の状況!$A:$I,H$3,FALSE), "※5", ""))), "")</f>
        <v>54</v>
      </c>
      <c r="I12" s="39">
        <f>IFERROR(INT(TRIM(SUBSTITUTE(VLOOKUP($A12&amp;"*",各都道府県の状況!$A:$I,I$3,FALSE), "※5", ""))), "")</f>
        <v>4</v>
      </c>
    </row>
    <row r="13" spans="1:10" x14ac:dyDescent="0.55000000000000004">
      <c r="A13" s="24" t="s">
        <v>237</v>
      </c>
      <c r="B13" s="27">
        <f t="shared" si="0"/>
        <v>44088</v>
      </c>
      <c r="C13" s="19" t="s">
        <v>24</v>
      </c>
      <c r="D13" s="39">
        <f>IFERROR(INT(TRIM(SUBSTITUTE(VLOOKUP($A13&amp;"*",各都道府県の状況!$A:$I,D$3,FALSE), "※5", ""))), "")</f>
        <v>359</v>
      </c>
      <c r="E13" s="39">
        <f>IFERROR(INT(TRIM(SUBSTITUTE(VLOOKUP($A13&amp;"*",各都道府県の状況!$A:$I,E$3,FALSE), "※5", ""))), "")</f>
        <v>25830</v>
      </c>
      <c r="F13" s="39">
        <f>IFERROR(INT(TRIM(SUBSTITUTE(VLOOKUP($A13&amp;"*",各都道府県の状況!$A:$I,F$3,FALSE), "※5", ""))), "")</f>
        <v>304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36</v>
      </c>
      <c r="I13" s="39">
        <f>IFERROR(INT(TRIM(SUBSTITUTE(VLOOKUP($A13&amp;"*",各都道府県の状況!$A:$I,I$3,FALSE), "※5", ""))), "")</f>
        <v>2</v>
      </c>
    </row>
    <row r="14" spans="1:10" x14ac:dyDescent="0.55000000000000004">
      <c r="A14" s="24" t="s">
        <v>238</v>
      </c>
      <c r="B14" s="27">
        <f t="shared" si="0"/>
        <v>44088</v>
      </c>
      <c r="C14" s="19" t="s">
        <v>25</v>
      </c>
      <c r="D14" s="39">
        <f>IFERROR(INT(TRIM(SUBSTITUTE(VLOOKUP($A14&amp;"*",各都道府県の状況!$A:$I,D$3,FALSE), "※5", ""))), "")</f>
        <v>553</v>
      </c>
      <c r="E14" s="39">
        <f>IFERROR(INT(TRIM(SUBSTITUTE(VLOOKUP($A14&amp;"*",各都道府県の状況!$A:$I,E$3,FALSE), "※5", ""))), "")</f>
        <v>17456</v>
      </c>
      <c r="F14" s="39">
        <f>IFERROR(INT(TRIM(SUBSTITUTE(VLOOKUP($A14&amp;"*",各都道府県の状況!$A:$I,F$3,FALSE), "※5", ""))), "")</f>
        <v>445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89</v>
      </c>
      <c r="I14" s="39">
        <f>IFERROR(INT(TRIM(SUBSTITUTE(VLOOKUP($A14&amp;"*",各都道府県の状況!$A:$I,I$3,FALSE), "※5", ""))), "")</f>
        <v>1</v>
      </c>
    </row>
    <row r="15" spans="1:10" x14ac:dyDescent="0.55000000000000004">
      <c r="A15" s="24" t="s">
        <v>239</v>
      </c>
      <c r="B15" s="27">
        <f t="shared" si="0"/>
        <v>44088</v>
      </c>
      <c r="C15" s="19" t="s">
        <v>26</v>
      </c>
      <c r="D15" s="39">
        <f>IFERROR(INT(TRIM(SUBSTITUTE(VLOOKUP($A15&amp;"*",各都道府県の状況!$A:$I,D$3,FALSE), "※5", ""))), "")</f>
        <v>4302</v>
      </c>
      <c r="E15" s="39">
        <f>IFERROR(INT(TRIM(SUBSTITUTE(VLOOKUP($A15&amp;"*",各都道府県の状況!$A:$I,E$3,FALSE), "※5", ""))), "")</f>
        <v>124854</v>
      </c>
      <c r="F15" s="39">
        <f>IFERROR(INT(TRIM(SUBSTITUTE(VLOOKUP($A15&amp;"*",各都道府県の状況!$A:$I,F$3,FALSE), "※5", ""))), "")</f>
        <v>3903</v>
      </c>
      <c r="G15" s="39">
        <f>IFERROR(INT(TRIM(SUBSTITUTE(VLOOKUP($A15&amp;"*",各都道府県の状況!$A:$I,G$3,FALSE), "※5", ""))), "")</f>
        <v>97</v>
      </c>
      <c r="H15" s="39">
        <f>IFERROR(INT(TRIM(SUBSTITUTE(VLOOKUP($A15&amp;"*",各都道府県の状況!$A:$I,H$3,FALSE), "※5", ""))), "")</f>
        <v>302</v>
      </c>
      <c r="I15" s="39">
        <f>IFERROR(INT(TRIM(SUBSTITUTE(VLOOKUP($A15&amp;"*",各都道府県の状況!$A:$I,I$3,FALSE), "※5", ""))), "")</f>
        <v>7</v>
      </c>
    </row>
    <row r="16" spans="1:10" x14ac:dyDescent="0.55000000000000004">
      <c r="A16" s="24" t="s">
        <v>240</v>
      </c>
      <c r="B16" s="27">
        <f t="shared" si="0"/>
        <v>44088</v>
      </c>
      <c r="C16" s="19" t="s">
        <v>27</v>
      </c>
      <c r="D16" s="39">
        <f>IFERROR(INT(TRIM(SUBSTITUTE(VLOOKUP($A16&amp;"*",各都道府県の状況!$A:$I,D$3,FALSE), "※5", ""))), "")</f>
        <v>3416</v>
      </c>
      <c r="E16" s="39">
        <f>IFERROR(INT(TRIM(SUBSTITUTE(VLOOKUP($A16&amp;"*",各都道府県の状況!$A:$I,E$3,FALSE), "※5", ""))), "")</f>
        <v>68010</v>
      </c>
      <c r="F16" s="39">
        <f>IFERROR(INT(TRIM(SUBSTITUTE(VLOOKUP($A16&amp;"*",各都道府県の状況!$A:$I,F$3,FALSE), "※5", ""))), "")</f>
        <v>3050</v>
      </c>
      <c r="G16" s="39">
        <f>IFERROR(INT(TRIM(SUBSTITUTE(VLOOKUP($A16&amp;"*",各都道府県の状況!$A:$I,G$3,FALSE), "※5", ""))), "")</f>
        <v>67</v>
      </c>
      <c r="H16" s="39">
        <f>IFERROR(INT(TRIM(SUBSTITUTE(VLOOKUP($A16&amp;"*",各都道府県の状況!$A:$I,H$3,FALSE), "※5", ""))), "")</f>
        <v>299</v>
      </c>
      <c r="I16" s="39">
        <f>IFERROR(INT(TRIM(SUBSTITUTE(VLOOKUP($A16&amp;"*",各都道府県の状況!$A:$I,I$3,FALSE), "※5", ""))), "")</f>
        <v>6</v>
      </c>
    </row>
    <row r="17" spans="1:9" x14ac:dyDescent="0.55000000000000004">
      <c r="A17" s="24" t="s">
        <v>241</v>
      </c>
      <c r="B17" s="27">
        <f t="shared" si="0"/>
        <v>44088</v>
      </c>
      <c r="C17" s="19" t="s">
        <v>28</v>
      </c>
      <c r="D17" s="39">
        <f>IFERROR(INT(TRIM(SUBSTITUTE(VLOOKUP($A17&amp;"*",各都道府県の状況!$A:$I,D$3,FALSE), "※5", ""))), "")</f>
        <v>23083</v>
      </c>
      <c r="E17" s="39">
        <f>IFERROR(INT(TRIM(SUBSTITUTE(VLOOKUP($A17&amp;"*",各都道府県の状況!$A:$I,E$3,FALSE), "※5", ""))), "")</f>
        <v>386979</v>
      </c>
      <c r="F17" s="39">
        <f>IFERROR(INT(TRIM(SUBSTITUTE(VLOOKUP($A17&amp;"*",各都道府県の状況!$A:$I,F$3,FALSE), "※5", ""))), "")</f>
        <v>20348</v>
      </c>
      <c r="G17" s="39">
        <f>IFERROR(INT(TRIM(SUBSTITUTE(VLOOKUP($A17&amp;"*",各都道府県の状況!$A:$I,G$3,FALSE), "※5", ""))), "")</f>
        <v>384</v>
      </c>
      <c r="H17" s="39">
        <f>IFERROR(INT(TRIM(SUBSTITUTE(VLOOKUP($A17&amp;"*",各都道府県の状況!$A:$I,H$3,FALSE), "※5", ""))), "")</f>
        <v>2351</v>
      </c>
      <c r="I17" s="39">
        <f>IFERROR(INT(TRIM(SUBSTITUTE(VLOOKUP($A17&amp;"*",各都道府県の状況!$A:$I,I$3,FALSE), "※5", ""))), "")</f>
        <v>22</v>
      </c>
    </row>
    <row r="18" spans="1:9" x14ac:dyDescent="0.55000000000000004">
      <c r="A18" s="24" t="s">
        <v>242</v>
      </c>
      <c r="B18" s="27">
        <f t="shared" si="0"/>
        <v>44088</v>
      </c>
      <c r="C18" s="19" t="s">
        <v>29</v>
      </c>
      <c r="D18" s="39">
        <f>IFERROR(INT(TRIM(SUBSTITUTE(VLOOKUP($A18&amp;"*",各都道府県の状況!$A:$I,D$3,FALSE), "※5", ""))), "")</f>
        <v>5960</v>
      </c>
      <c r="E18" s="39">
        <f>IFERROR(INT(TRIM(SUBSTITUTE(VLOOKUP($A18&amp;"*",各都道府県の状況!$A:$I,E$3,FALSE), "※5", ""))), "")</f>
        <v>131185</v>
      </c>
      <c r="F18" s="39">
        <f>IFERROR(INT(TRIM(SUBSTITUTE(VLOOKUP($A18&amp;"*",各都道府県の状況!$A:$I,F$3,FALSE), "※5", ""))), "")</f>
        <v>5156</v>
      </c>
      <c r="G18" s="39">
        <f>IFERROR(INT(TRIM(SUBSTITUTE(VLOOKUP($A18&amp;"*",各都道府県の状況!$A:$I,G$3,FALSE), "※5", ""))), "")</f>
        <v>128</v>
      </c>
      <c r="H18" s="39">
        <f>IFERROR(INT(TRIM(SUBSTITUTE(VLOOKUP($A18&amp;"*",各都道府県の状況!$A:$I,H$3,FALSE), "※5", ""))), "")</f>
        <v>676</v>
      </c>
      <c r="I18" s="39">
        <f>IFERROR(INT(TRIM(SUBSTITUTE(VLOOKUP($A18&amp;"*",各都道府県の状況!$A:$I,I$3,FALSE), "※5", ""))), "")</f>
        <v>35</v>
      </c>
    </row>
    <row r="19" spans="1:9" x14ac:dyDescent="0.55000000000000004">
      <c r="A19" s="24" t="s">
        <v>243</v>
      </c>
      <c r="B19" s="27">
        <f t="shared" si="0"/>
        <v>44088</v>
      </c>
      <c r="C19" s="19" t="s">
        <v>61</v>
      </c>
      <c r="D19" s="39">
        <f>IFERROR(INT(TRIM(SUBSTITUTE(VLOOKUP($A19&amp;"*",各都道府県の状況!$A:$I,D$3,FALSE), "※5", ""))), "")</f>
        <v>149</v>
      </c>
      <c r="E19" s="39">
        <f>IFERROR(INT(TRIM(SUBSTITUTE(VLOOKUP($A19&amp;"*",各都道府県の状況!$A:$I,E$3,FALSE), "※5", ""))), "")</f>
        <v>13917</v>
      </c>
      <c r="F19" s="39">
        <f>IFERROR(INT(TRIM(SUBSTITUTE(VLOOKUP($A19&amp;"*",各都道府県の状況!$A:$I,F$3,FALSE), "※5", ""))), "")</f>
        <v>141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8</v>
      </c>
      <c r="I19" s="39">
        <f>IFERROR(INT(TRIM(SUBSTITUTE(VLOOKUP($A19&amp;"*",各都道府県の状況!$A:$I,I$3,FALSE), "※5", ""))), "")</f>
        <v>1</v>
      </c>
    </row>
    <row r="20" spans="1:9" x14ac:dyDescent="0.55000000000000004">
      <c r="A20" s="24" t="s">
        <v>244</v>
      </c>
      <c r="B20" s="27">
        <f t="shared" si="0"/>
        <v>44088</v>
      </c>
      <c r="C20" s="19" t="s">
        <v>30</v>
      </c>
      <c r="D20" s="39">
        <f>IFERROR(INT(TRIM(SUBSTITUTE(VLOOKUP($A20&amp;"*",各都道府県の状況!$A:$I,D$3,FALSE), "※5", ""))), "")</f>
        <v>408</v>
      </c>
      <c r="E20" s="39">
        <f>IFERROR(INT(TRIM(SUBSTITUTE(VLOOKUP($A20&amp;"*",各都道府県の状況!$A:$I,E$3,FALSE), "※5", ""))), "")</f>
        <v>10945</v>
      </c>
      <c r="F20" s="39">
        <f>IFERROR(INT(TRIM(SUBSTITUTE(VLOOKUP($A20&amp;"*",各都道府県の状況!$A:$I,F$3,FALSE), "※5", ""))), "")</f>
        <v>370</v>
      </c>
      <c r="G20" s="39">
        <f>IFERROR(INT(TRIM(SUBSTITUTE(VLOOKUP($A20&amp;"*",各都道府県の状況!$A:$I,G$3,FALSE), "※5", ""))), "")</f>
        <v>25</v>
      </c>
      <c r="H20" s="39">
        <f>IFERROR(INT(TRIM(SUBSTITUTE(VLOOKUP($A20&amp;"*",各都道府県の状況!$A:$I,H$3,FALSE), "※5", ""))), "")</f>
        <v>13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44088</v>
      </c>
      <c r="C21" s="19" t="s">
        <v>31</v>
      </c>
      <c r="D21" s="39">
        <f>IFERROR(INT(TRIM(SUBSTITUTE(VLOOKUP($A21&amp;"*",各都道府県の状況!$A:$I,D$3,FALSE), "※5", ""))), "")</f>
        <v>731</v>
      </c>
      <c r="E21" s="39">
        <f>IFERROR(INT(TRIM(SUBSTITUTE(VLOOKUP($A21&amp;"*",各都道府県の状況!$A:$I,E$3,FALSE), "※5", ""))), "")</f>
        <v>10793</v>
      </c>
      <c r="F21" s="39">
        <f>IFERROR(INT(TRIM(SUBSTITUTE(VLOOKUP($A21&amp;"*",各都道府県の状況!$A:$I,F$3,FALSE), "※5", ""))), "")</f>
        <v>611</v>
      </c>
      <c r="G21" s="39">
        <f>IFERROR(INT(TRIM(SUBSTITUTE(VLOOKUP($A21&amp;"*",各都道府県の状況!$A:$I,G$3,FALSE), "※5", ""))), "")</f>
        <v>43</v>
      </c>
      <c r="H21" s="39">
        <f>IFERROR(INT(TRIM(SUBSTITUTE(VLOOKUP($A21&amp;"*",各都道府県の状況!$A:$I,H$3,FALSE), "※5", ""))), "")</f>
        <v>77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44088</v>
      </c>
      <c r="C22" s="19" t="s">
        <v>32</v>
      </c>
      <c r="D22" s="39">
        <f>IFERROR(INT(TRIM(SUBSTITUTE(VLOOKUP($A22&amp;"*",各都道府県の状況!$A:$I,D$3,FALSE), "※5", ""))), "")</f>
        <v>244</v>
      </c>
      <c r="E22" s="39">
        <f>IFERROR(INT(TRIM(SUBSTITUTE(VLOOKUP($A22&amp;"*",各都道府県の状況!$A:$I,E$3,FALSE), "※5", ""))), "")</f>
        <v>9242</v>
      </c>
      <c r="F22" s="39">
        <f>IFERROR(INT(TRIM(SUBSTITUTE(VLOOKUP($A22&amp;"*",各都道府県の状況!$A:$I,F$3,FALSE), "※5", ""))), "")</f>
        <v>197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37</v>
      </c>
      <c r="I22" s="39">
        <f>IFERROR(INT(TRIM(SUBSTITUTE(VLOOKUP($A22&amp;"*",各都道府県の状況!$A:$I,I$3,FALSE), "※5", ""))), "")</f>
        <v>4</v>
      </c>
    </row>
    <row r="23" spans="1:9" ht="21" customHeight="1" x14ac:dyDescent="0.55000000000000004">
      <c r="A23" s="24" t="s">
        <v>247</v>
      </c>
      <c r="B23" s="27">
        <f t="shared" si="0"/>
        <v>44088</v>
      </c>
      <c r="C23" s="19" t="s">
        <v>33</v>
      </c>
      <c r="D23" s="39">
        <f>IFERROR(INT(TRIM(SUBSTITUTE(VLOOKUP($A23&amp;"*",各都道府県の状況!$A:$I,D$3,FALSE), "※5", ""))), "")</f>
        <v>179</v>
      </c>
      <c r="E23" s="39">
        <f>IFERROR(INT(TRIM(SUBSTITUTE(VLOOKUP($A23&amp;"*",各都道府県の状況!$A:$I,E$3,FALSE), "※5", ""))), "")</f>
        <v>10072</v>
      </c>
      <c r="F23" s="39">
        <f>IFERROR(INT(TRIM(SUBSTITUTE(VLOOKUP($A23&amp;"*",各都道府県の状況!$A:$I,F$3,FALSE), "※5", ""))), "")</f>
        <v>164</v>
      </c>
      <c r="G23" s="39">
        <f>IFERROR(INT(TRIM(SUBSTITUTE(VLOOKUP($A23&amp;"*",各都道府県の状況!$A:$I,G$3,FALSE), "※5", ""))), "")</f>
        <v>5</v>
      </c>
      <c r="H23" s="39">
        <f>IFERROR(INT(TRIM(SUBSTITUTE(VLOOKUP($A23&amp;"*",各都道府県の状況!$A:$I,H$3,FALSE), "※5", ""))), "")</f>
        <v>10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44088</v>
      </c>
      <c r="C24" s="19" t="s">
        <v>34</v>
      </c>
      <c r="D24" s="39">
        <f>IFERROR(INT(TRIM(SUBSTITUTE(VLOOKUP($A24&amp;"*",各都道府県の状況!$A:$I,D$3,FALSE), "※5", ""))), "")</f>
        <v>296</v>
      </c>
      <c r="E24" s="39">
        <f>IFERROR(INT(TRIM(SUBSTITUTE(VLOOKUP($A24&amp;"*",各都道府県の状況!$A:$I,E$3,FALSE), "※5", ""))), "")</f>
        <v>17264</v>
      </c>
      <c r="F24" s="39">
        <f>IFERROR(INT(TRIM(SUBSTITUTE(VLOOKUP($A24&amp;"*",各都道府県の状況!$A:$I,F$3,FALSE), "※5", ""))), "")</f>
        <v>283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18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44088</v>
      </c>
      <c r="C25" s="19" t="s">
        <v>35</v>
      </c>
      <c r="D25" s="39">
        <f>IFERROR(INT(TRIM(SUBSTITUTE(VLOOKUP($A25&amp;"*",各都道府県の状況!$A:$I,D$3,FALSE), "※5", ""))), "")</f>
        <v>594</v>
      </c>
      <c r="E25" s="39">
        <f>IFERROR(INT(TRIM(SUBSTITUTE(VLOOKUP($A25&amp;"*",各都道府県の状況!$A:$I,E$3,FALSE), "※5", ""))), "")</f>
        <v>20034</v>
      </c>
      <c r="F25" s="39">
        <f>IFERROR(INT(TRIM(SUBSTITUTE(VLOOKUP($A25&amp;"*",各都道府県の状況!$A:$I,F$3,FALSE), "※5", ""))), "")</f>
        <v>547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37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44088</v>
      </c>
      <c r="C26" s="19" t="s">
        <v>36</v>
      </c>
      <c r="D26" s="39">
        <f>IFERROR(INT(TRIM(SUBSTITUTE(VLOOKUP($A26&amp;"*",各都道府県の状況!$A:$I,D$3,FALSE), "※5", ""))), "")</f>
        <v>504</v>
      </c>
      <c r="E26" s="39">
        <f>IFERROR(INT(TRIM(SUBSTITUTE(VLOOKUP($A26&amp;"*",各都道府県の状況!$A:$I,E$3,FALSE), "※5", ""))), "")</f>
        <v>30159</v>
      </c>
      <c r="F26" s="39">
        <f>IFERROR(INT(TRIM(SUBSTITUTE(VLOOKUP($A26&amp;"*",各都道府県の状況!$A:$I,F$3,FALSE), "※5", ""))), "")</f>
        <v>486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17</v>
      </c>
      <c r="I26" s="39">
        <f>IFERROR(INT(TRIM(SUBSTITUTE(VLOOKUP($A26&amp;"*",各都道府県の状況!$A:$I,I$3,FALSE), "※5", ""))), "")</f>
        <v>1</v>
      </c>
    </row>
    <row r="27" spans="1:9" x14ac:dyDescent="0.55000000000000004">
      <c r="A27" s="24" t="s">
        <v>251</v>
      </c>
      <c r="B27" s="27">
        <f t="shared" si="0"/>
        <v>44088</v>
      </c>
      <c r="C27" s="19" t="s">
        <v>37</v>
      </c>
      <c r="D27" s="39">
        <f>IFERROR(INT(TRIM(SUBSTITUTE(VLOOKUP($A27&amp;"*",各都道府県の状況!$A:$I,D$3,FALSE), "※5", ""))), "")</f>
        <v>4897</v>
      </c>
      <c r="E27" s="39">
        <f>IFERROR(INT(TRIM(SUBSTITUTE(VLOOKUP($A27&amp;"*",各都道府県の状況!$A:$I,E$3,FALSE), "※5", ""))), "")</f>
        <v>62807</v>
      </c>
      <c r="F27" s="39">
        <f>IFERROR(INT(TRIM(SUBSTITUTE(VLOOKUP($A27&amp;"*",各都道府県の状況!$A:$I,F$3,FALSE), "※5", ""))), "")</f>
        <v>4423</v>
      </c>
      <c r="G27" s="39">
        <f>IFERROR(INT(TRIM(SUBSTITUTE(VLOOKUP($A27&amp;"*",各都道府県の状況!$A:$I,G$3,FALSE), "※5", ""))), "")</f>
        <v>76</v>
      </c>
      <c r="H27" s="39">
        <f>IFERROR(INT(TRIM(SUBSTITUTE(VLOOKUP($A27&amp;"*",各都道府県の状況!$A:$I,H$3,FALSE), "※5", ""))), "")</f>
        <v>398</v>
      </c>
      <c r="I27" s="39">
        <f>IFERROR(INT(TRIM(SUBSTITUTE(VLOOKUP($A27&amp;"*",各都道府県の状況!$A:$I,I$3,FALSE), "※5", ""))), "")</f>
        <v>16</v>
      </c>
    </row>
    <row r="28" spans="1:9" x14ac:dyDescent="0.55000000000000004">
      <c r="A28" s="24" t="s">
        <v>252</v>
      </c>
      <c r="B28" s="26">
        <f t="shared" si="0"/>
        <v>44088</v>
      </c>
      <c r="C28" s="28" t="s">
        <v>38</v>
      </c>
      <c r="D28" s="39">
        <f>IFERROR(INT(TRIM(SUBSTITUTE(VLOOKUP($A28&amp;"*",各都道府県の状況!$A:$I,D$3,FALSE), "※5", ""))), "")</f>
        <v>460</v>
      </c>
      <c r="E28" s="39">
        <f>IFERROR(INT(TRIM(SUBSTITUTE(VLOOKUP($A28&amp;"*",各都道府県の状況!$A:$I,E$3,FALSE), "※5", ""))), "")</f>
        <v>11265</v>
      </c>
      <c r="F28" s="39">
        <f>IFERROR(INT(TRIM(SUBSTITUTE(VLOOKUP($A28&amp;"*",各都道府県の状況!$A:$I,F$3,FALSE), "※5", ""))), "")</f>
        <v>374</v>
      </c>
      <c r="G28" s="39">
        <f>IFERROR(INT(TRIM(SUBSTITUTE(VLOOKUP($A28&amp;"*",各都道府県の状況!$A:$I,G$3,FALSE), "※5", ""))), "")</f>
        <v>5</v>
      </c>
      <c r="H28" s="39">
        <f>IFERROR(INT(TRIM(SUBSTITUTE(VLOOKUP($A28&amp;"*",各都道府県の状況!$A:$I,H$3,FALSE), "※5", ""))), "")</f>
        <v>81</v>
      </c>
      <c r="I28" s="39">
        <f>IFERROR(INT(TRIM(SUBSTITUTE(VLOOKUP($A28&amp;"*",各都道府県の状況!$A:$I,I$3,FALSE), "※5", ""))), "")</f>
        <v>1</v>
      </c>
    </row>
    <row r="29" spans="1:9" x14ac:dyDescent="0.55000000000000004">
      <c r="A29" s="24" t="s">
        <v>253</v>
      </c>
      <c r="B29" s="27">
        <f t="shared" si="0"/>
        <v>44088</v>
      </c>
      <c r="C29" s="19" t="s">
        <v>39</v>
      </c>
      <c r="D29" s="39">
        <f>IFERROR(INT(TRIM(SUBSTITUTE(VLOOKUP($A29&amp;"*",各都道府県の状況!$A:$I,D$3,FALSE), "※5", ""))), "")</f>
        <v>471</v>
      </c>
      <c r="E29" s="39">
        <f>IFERROR(INT(TRIM(SUBSTITUTE(VLOOKUP($A29&amp;"*",各都道府県の状況!$A:$I,E$3,FALSE), "※5", ""))), "")</f>
        <v>10706</v>
      </c>
      <c r="F29" s="39">
        <f>IFERROR(INT(TRIM(SUBSTITUTE(VLOOKUP($A29&amp;"*",各都道府県の状況!$A:$I,F$3,FALSE), "※5", ""))), "")</f>
        <v>427</v>
      </c>
      <c r="G29" s="39">
        <f>IFERROR(INT(TRIM(SUBSTITUTE(VLOOKUP($A29&amp;"*",各都道府県の状況!$A:$I,G$3,FALSE), "※5", ""))), "")</f>
        <v>7</v>
      </c>
      <c r="H29" s="39">
        <f>IFERROR(INT(TRIM(SUBSTITUTE(VLOOKUP($A29&amp;"*",各都道府県の状況!$A:$I,H$3,FALSE), "※5", ""))), "")</f>
        <v>37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44088</v>
      </c>
      <c r="C30" s="19" t="s">
        <v>40</v>
      </c>
      <c r="D30" s="39">
        <f>IFERROR(INT(TRIM(SUBSTITUTE(VLOOKUP($A30&amp;"*",各都道府県の状況!$A:$I,D$3,FALSE), "※5", ""))), "")</f>
        <v>1624</v>
      </c>
      <c r="E30" s="39">
        <f>IFERROR(INT(TRIM(SUBSTITUTE(VLOOKUP($A30&amp;"*",各都道府県の状況!$A:$I,E$3,FALSE), "※5", ""))), "")</f>
        <v>36630</v>
      </c>
      <c r="F30" s="39">
        <f>IFERROR(INT(TRIM(SUBSTITUTE(VLOOKUP($A30&amp;"*",各都道府県の状況!$A:$I,F$3,FALSE), "※5", ""))), "")</f>
        <v>1508</v>
      </c>
      <c r="G30" s="39">
        <f>IFERROR(INT(TRIM(SUBSTITUTE(VLOOKUP($A30&amp;"*",各都道府県の状況!$A:$I,G$3,FALSE), "※5", ""))), "")</f>
        <v>25</v>
      </c>
      <c r="H30" s="39">
        <f>IFERROR(INT(TRIM(SUBSTITUTE(VLOOKUP($A30&amp;"*",各都道府県の状況!$A:$I,H$3,FALSE), "※5", ""))), "")</f>
        <v>91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44088</v>
      </c>
      <c r="C31" s="19" t="s">
        <v>41</v>
      </c>
      <c r="D31" s="39">
        <f>IFERROR(INT(TRIM(SUBSTITUTE(VLOOKUP($A31&amp;"*",各都道府県の状況!$A:$I,D$3,FALSE), "※5", ""))), "")</f>
        <v>9636</v>
      </c>
      <c r="E31" s="39">
        <f>IFERROR(INT(TRIM(SUBSTITUTE(VLOOKUP($A31&amp;"*",各都道府県の状況!$A:$I,E$3,FALSE), "※5", ""))), "")</f>
        <v>159267</v>
      </c>
      <c r="F31" s="39">
        <f>IFERROR(INT(TRIM(SUBSTITUTE(VLOOKUP($A31&amp;"*",各都道府県の状況!$A:$I,F$3,FALSE), "※5", ""))), "")</f>
        <v>8611</v>
      </c>
      <c r="G31" s="39">
        <f>IFERROR(INT(TRIM(SUBSTITUTE(VLOOKUP($A31&amp;"*",各都道府県の状況!$A:$I,G$3,FALSE), "※5", ""))), "")</f>
        <v>180</v>
      </c>
      <c r="H31" s="39">
        <f>IFERROR(INT(TRIM(SUBSTITUTE(VLOOKUP($A31&amp;"*",各都道府県の状況!$A:$I,H$3,FALSE), "※5", ""))), "")</f>
        <v>837</v>
      </c>
      <c r="I31" s="39">
        <f>IFERROR(INT(TRIM(SUBSTITUTE(VLOOKUP($A31&amp;"*",各都道府県の状況!$A:$I,I$3,FALSE), "※5", ""))), "")</f>
        <v>36</v>
      </c>
    </row>
    <row r="32" spans="1:9" x14ac:dyDescent="0.55000000000000004">
      <c r="A32" s="24" t="s">
        <v>256</v>
      </c>
      <c r="B32" s="27">
        <f t="shared" si="0"/>
        <v>44088</v>
      </c>
      <c r="C32" s="19" t="s">
        <v>42</v>
      </c>
      <c r="D32" s="39">
        <f>IFERROR(INT(TRIM(SUBSTITUTE(VLOOKUP($A32&amp;"*",各都道府県の状況!$A:$I,D$3,FALSE), "※5", ""))), "")</f>
        <v>2470</v>
      </c>
      <c r="E32" s="39">
        <f>IFERROR(INT(TRIM(SUBSTITUTE(VLOOKUP($A32&amp;"*",各都道府県の状況!$A:$I,E$3,FALSE), "※5", ""))), "")</f>
        <v>49817</v>
      </c>
      <c r="F32" s="39">
        <f>IFERROR(INT(TRIM(SUBSTITUTE(VLOOKUP($A32&amp;"*",各都道府県の状況!$A:$I,F$3,FALSE), "※5", ""))), "")</f>
        <v>2290</v>
      </c>
      <c r="G32" s="39">
        <f>IFERROR(INT(TRIM(SUBSTITUTE(VLOOKUP($A32&amp;"*",各都道府県の状況!$A:$I,G$3,FALSE), "※5", ""))), "")</f>
        <v>55</v>
      </c>
      <c r="H32" s="39">
        <f>IFERROR(INT(TRIM(SUBSTITUTE(VLOOKUP($A32&amp;"*",各都道府県の状況!$A:$I,H$3,FALSE), "※5", ""))), "")</f>
        <v>125</v>
      </c>
      <c r="I32" s="39">
        <f>IFERROR(INT(TRIM(SUBSTITUTE(VLOOKUP($A32&amp;"*",各都道府県の状況!$A:$I,I$3,FALSE), "※5", ""))), "")</f>
        <v>6</v>
      </c>
    </row>
    <row r="33" spans="1:9" x14ac:dyDescent="0.55000000000000004">
      <c r="A33" s="24" t="s">
        <v>257</v>
      </c>
      <c r="B33" s="27">
        <f t="shared" si="0"/>
        <v>44088</v>
      </c>
      <c r="C33" s="19" t="s">
        <v>43</v>
      </c>
      <c r="D33" s="39">
        <f>IFERROR(INT(TRIM(SUBSTITUTE(VLOOKUP($A33&amp;"*",各都道府県の状況!$A:$I,D$3,FALSE), "※5", ""))), "")</f>
        <v>546</v>
      </c>
      <c r="E33" s="39">
        <f>IFERROR(INT(TRIM(SUBSTITUTE(VLOOKUP($A33&amp;"*",各都道府県の状況!$A:$I,E$3,FALSE), "※5", ""))), "")</f>
        <v>18481</v>
      </c>
      <c r="F33" s="39">
        <f>IFERROR(INT(TRIM(SUBSTITUTE(VLOOKUP($A33&amp;"*",各都道府県の状況!$A:$I,F$3,FALSE), "※5", ""))), "")</f>
        <v>513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24</v>
      </c>
      <c r="I33" s="39">
        <f>IFERROR(INT(TRIM(SUBSTITUTE(VLOOKUP($A33&amp;"*",各都道府県の状況!$A:$I,I$3,FALSE), "※5", ""))), "")</f>
        <v>1</v>
      </c>
    </row>
    <row r="34" spans="1:9" x14ac:dyDescent="0.55000000000000004">
      <c r="A34" s="24" t="s">
        <v>258</v>
      </c>
      <c r="B34" s="27">
        <f t="shared" si="0"/>
        <v>44088</v>
      </c>
      <c r="C34" s="19" t="s">
        <v>44</v>
      </c>
      <c r="D34" s="39">
        <f>IFERROR(INT(TRIM(SUBSTITUTE(VLOOKUP($A34&amp;"*",各都道府県の状況!$A:$I,D$3,FALSE), "※5", ""))), "")</f>
        <v>236</v>
      </c>
      <c r="E34" s="39">
        <f>IFERROR(INT(TRIM(SUBSTITUTE(VLOOKUP($A34&amp;"*",各都道府県の状況!$A:$I,E$3,FALSE), "※5", ""))), "")</f>
        <v>8918</v>
      </c>
      <c r="F34" s="39">
        <f>IFERROR(INT(TRIM(SUBSTITUTE(VLOOKUP($A34&amp;"*",各都道府県の状況!$A:$I,F$3,FALSE), "※5", ""))), "")</f>
        <v>225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4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44088</v>
      </c>
      <c r="C35" s="19" t="s">
        <v>45</v>
      </c>
      <c r="D35" s="39">
        <f>IFERROR(INT(TRIM(SUBSTITUTE(VLOOKUP($A35&amp;"*",各都道府県の状況!$A:$I,D$3,FALSE), "※5", ""))), "")</f>
        <v>32</v>
      </c>
      <c r="E35" s="39">
        <f>IFERROR(INT(TRIM(SUBSTITUTE(VLOOKUP($A35&amp;"*",各都道府県の状況!$A:$I,E$3,FALSE), "※5", ""))), "")</f>
        <v>4683</v>
      </c>
      <c r="F35" s="39">
        <f>IFERROR(INT(TRIM(SUBSTITUTE(VLOOKUP($A35&amp;"*",各都道府県の状況!$A:$I,F$3,FALSE), "※5", ""))), "")</f>
        <v>22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10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44088</v>
      </c>
      <c r="C36" s="19" t="s">
        <v>46</v>
      </c>
      <c r="D36" s="39">
        <f>IFERROR(INT(TRIM(SUBSTITUTE(VLOOKUP($A36&amp;"*",各都道府県の状況!$A:$I,D$3,FALSE), "※5", ""))), "")</f>
        <v>137</v>
      </c>
      <c r="E36" s="39">
        <f>IFERROR(INT(TRIM(SUBSTITUTE(VLOOKUP($A36&amp;"*",各都道府県の状況!$A:$I,E$3,FALSE), "※5", ""))), "")</f>
        <v>5215</v>
      </c>
      <c r="F36" s="39">
        <f>IFERROR(INT(TRIM(SUBSTITUTE(VLOOKUP($A36&amp;"*",各都道府県の状況!$A:$I,F$3,FALSE), "※5", ""))), "")</f>
        <v>137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44088</v>
      </c>
      <c r="C37" s="19" t="s">
        <v>47</v>
      </c>
      <c r="D37" s="39">
        <f>IFERROR(INT(TRIM(SUBSTITUTE(VLOOKUP($A37&amp;"*",各都道府県の状況!$A:$I,D$3,FALSE), "※5", ""))), "")</f>
        <v>147</v>
      </c>
      <c r="E37" s="39">
        <f>IFERROR(INT(TRIM(SUBSTITUTE(VLOOKUP($A37&amp;"*",各都道府県の状況!$A:$I,E$3,FALSE), "※5", ""))), "")</f>
        <v>7511</v>
      </c>
      <c r="F37" s="39">
        <f>IFERROR(INT(TRIM(SUBSTITUTE(VLOOKUP($A37&amp;"*",各都道府県の状況!$A:$I,F$3,FALSE), "※5", ""))), "")</f>
        <v>145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44088</v>
      </c>
      <c r="C38" s="19" t="s">
        <v>48</v>
      </c>
      <c r="D38" s="39">
        <f>IFERROR(INT(TRIM(SUBSTITUTE(VLOOKUP($A38&amp;"*",各都道府県の状況!$A:$I,D$3,FALSE), "※5", ""))), "")</f>
        <v>468</v>
      </c>
      <c r="E38" s="39">
        <f>IFERROR(INT(TRIM(SUBSTITUTE(VLOOKUP($A38&amp;"*",各都道府県の状況!$A:$I,E$3,FALSE), "※5", ""))), "")</f>
        <v>18987</v>
      </c>
      <c r="F38" s="39">
        <f>IFERROR(INT(TRIM(SUBSTITUTE(VLOOKUP($A38&amp;"*",各都道府県の状況!$A:$I,F$3,FALSE), "※5", ""))), "")</f>
        <v>456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9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44088</v>
      </c>
      <c r="C39" s="19" t="s">
        <v>49</v>
      </c>
      <c r="D39" s="39">
        <f>IFERROR(INT(TRIM(SUBSTITUTE(VLOOKUP($A39&amp;"*",各都道府県の状況!$A:$I,D$3,FALSE), "※5", ""))), "")</f>
        <v>194</v>
      </c>
      <c r="E39" s="39">
        <f>IFERROR(INT(TRIM(SUBSTITUTE(VLOOKUP($A39&amp;"*",各都道府県の状況!$A:$I,E$3,FALSE), "※5", ""))), "")</f>
        <v>8252</v>
      </c>
      <c r="F39" s="39">
        <f>IFERROR(INT(TRIM(SUBSTITUTE(VLOOKUP($A39&amp;"*",各都道府県の状況!$A:$I,F$3,FALSE), "※5", ""))), "")</f>
        <v>152</v>
      </c>
      <c r="G39" s="39">
        <f>IFERROR(INT(TRIM(SUBSTITUTE(VLOOKUP($A39&amp;"*",各都道府県の状況!$A:$I,G$3,FALSE), "※5", ""))), "")</f>
        <v>1</v>
      </c>
      <c r="H39" s="39">
        <f>IFERROR(INT(TRIM(SUBSTITUTE(VLOOKUP($A39&amp;"*",各都道府県の状況!$A:$I,H$3,FALSE), "※5", ""))), "")</f>
        <v>41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44088</v>
      </c>
      <c r="C40" s="19" t="s">
        <v>50</v>
      </c>
      <c r="D40" s="39">
        <f>IFERROR(INT(TRIM(SUBSTITUTE(VLOOKUP($A40&amp;"*",各都道府県の状況!$A:$I,D$3,FALSE), "※5", ""))), "")</f>
        <v>147</v>
      </c>
      <c r="E40" s="39">
        <f>IFERROR(INT(TRIM(SUBSTITUTE(VLOOKUP($A40&amp;"*",各都道府県の状況!$A:$I,E$3,FALSE), "※5", ""))), "")</f>
        <v>6636</v>
      </c>
      <c r="F40" s="39">
        <f>IFERROR(INT(TRIM(SUBSTITUTE(VLOOKUP($A40&amp;"*",各都道府県の状況!$A:$I,F$3,FALSE), "※5", ""))), "")</f>
        <v>96</v>
      </c>
      <c r="G40" s="39">
        <f>IFERROR(INT(TRIM(SUBSTITUTE(VLOOKUP($A40&amp;"*",各都道府県の状況!$A:$I,G$3,FALSE), "※5", ""))), "")</f>
        <v>8</v>
      </c>
      <c r="H40" s="39">
        <f>IFERROR(INT(TRIM(SUBSTITUTE(VLOOKUP($A40&amp;"*",各都道府県の状況!$A:$I,H$3,FALSE), "※5", ""))), "")</f>
        <v>40</v>
      </c>
      <c r="I40" s="39">
        <f>IFERROR(INT(TRIM(SUBSTITUTE(VLOOKUP($A40&amp;"*",各都道府県の状況!$A:$I,I$3,FALSE), "※5", ""))), "")</f>
        <v>1</v>
      </c>
    </row>
    <row r="41" spans="1:9" x14ac:dyDescent="0.55000000000000004">
      <c r="A41" s="24" t="s">
        <v>263</v>
      </c>
      <c r="B41" s="27">
        <f t="shared" si="0"/>
        <v>44088</v>
      </c>
      <c r="C41" s="19" t="s">
        <v>51</v>
      </c>
      <c r="D41" s="39">
        <f>IFERROR(INT(TRIM(SUBSTITUTE(VLOOKUP($A41&amp;"*",各都道府県の状況!$A:$I,D$3,FALSE), "※5", ""))), "")</f>
        <v>89</v>
      </c>
      <c r="E41" s="39">
        <f>IFERROR(INT(TRIM(SUBSTITUTE(VLOOKUP($A41&amp;"*",各都道府県の状況!$A:$I,E$3,FALSE), "※5", ""))), "")</f>
        <v>9497</v>
      </c>
      <c r="F41" s="39">
        <f>IFERROR(INT(TRIM(SUBSTITUTE(VLOOKUP($A41&amp;"*",各都道府県の状況!$A:$I,F$3,FALSE), "※5", ""))), "")</f>
        <v>78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9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44088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3938</v>
      </c>
      <c r="F42" s="39">
        <f>IFERROR(INT(TRIM(SUBSTITUTE(VLOOKUP($A42&amp;"*",各都道府県の状況!$A:$I,F$3,FALSE), "※5", ""))), "")</f>
        <v>107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44088</v>
      </c>
      <c r="C43" s="19" t="s">
        <v>169</v>
      </c>
      <c r="D43" s="39">
        <f>IFERROR(INT(TRIM(SUBSTITUTE(VLOOKUP($A43&amp;"*",各都道府県の状況!$A:$I,D$3,FALSE), "※5", ""))), "")</f>
        <v>137</v>
      </c>
      <c r="E43" s="39">
        <f>IFERROR(INT(TRIM(SUBSTITUTE(VLOOKUP($A43&amp;"*",各都道府県の状況!$A:$I,E$3,FALSE), "※5", ""))), "")</f>
        <v>3319</v>
      </c>
      <c r="F43" s="39">
        <f>IFERROR(INT(TRIM(SUBSTITUTE(VLOOKUP($A43&amp;"*",各都道府県の状況!$A:$I,F$3,FALSE), "※5", ""))), "")</f>
        <v>126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7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44088</v>
      </c>
      <c r="C44" s="19" t="s">
        <v>53</v>
      </c>
      <c r="D44" s="39">
        <f>IFERROR(INT(TRIM(SUBSTITUTE(VLOOKUP($A44&amp;"*",各都道府県の状況!$A:$I,D$3,FALSE), "※5", ""))), "")</f>
        <v>4948</v>
      </c>
      <c r="E44" s="39">
        <f>IFERROR(INT(TRIM(SUBSTITUTE(VLOOKUP($A44&amp;"*",各都道府県の状況!$A:$I,E$3,FALSE), "※5", ""))), "")</f>
        <v>44991</v>
      </c>
      <c r="F44" s="39">
        <f>IFERROR(INT(TRIM(SUBSTITUTE(VLOOKUP($A44&amp;"*",各都道府県の状況!$A:$I,F$3,FALSE), "※5", ""))), "")</f>
        <v>4513</v>
      </c>
      <c r="G44" s="39">
        <f>IFERROR(INT(TRIM(SUBSTITUTE(VLOOKUP($A44&amp;"*",各都道府県の状況!$A:$I,G$3,FALSE), "※5", ""))), "")</f>
        <v>80</v>
      </c>
      <c r="H44" s="39">
        <f>IFERROR(INT(TRIM(SUBSTITUTE(VLOOKUP($A44&amp;"*",各都道府県の状況!$A:$I,H$3,FALSE), "※5", ""))), "")</f>
        <v>355</v>
      </c>
      <c r="I44" s="39">
        <f>IFERROR(INT(TRIM(SUBSTITUTE(VLOOKUP($A44&amp;"*",各都道府県の状況!$A:$I,I$3,FALSE), "※5", ""))), "")</f>
        <v>13</v>
      </c>
    </row>
    <row r="45" spans="1:9" x14ac:dyDescent="0.55000000000000004">
      <c r="A45" s="24" t="s">
        <v>267</v>
      </c>
      <c r="B45" s="27">
        <f t="shared" si="0"/>
        <v>44088</v>
      </c>
      <c r="C45" s="19" t="s">
        <v>54</v>
      </c>
      <c r="D45" s="39">
        <f>IFERROR(INT(TRIM(SUBSTITUTE(VLOOKUP($A45&amp;"*",各都道府県の状況!$A:$I,D$3,FALSE), "※5", ""))), "")</f>
        <v>244</v>
      </c>
      <c r="E45" s="39">
        <f>IFERROR(INT(TRIM(SUBSTITUTE(VLOOKUP($A45&amp;"*",各都道府県の状況!$A:$I,E$3,FALSE), "※5", ""))), "")</f>
        <v>5532</v>
      </c>
      <c r="F45" s="39">
        <f>IFERROR(INT(TRIM(SUBSTITUTE(VLOOKUP($A45&amp;"*",各都道府県の状況!$A:$I,F$3,FALSE), "※5", ""))), "")</f>
        <v>240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4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44088</v>
      </c>
      <c r="C46" s="19" t="s">
        <v>55</v>
      </c>
      <c r="D46" s="39">
        <f>IFERROR(INT(TRIM(SUBSTITUTE(VLOOKUP($A46&amp;"*",各都道府県の状況!$A:$I,D$3,FALSE), "※5", ""))), "")</f>
        <v>236</v>
      </c>
      <c r="E46" s="39">
        <f>IFERROR(INT(TRIM(SUBSTITUTE(VLOOKUP($A46&amp;"*",各都道府県の状況!$A:$I,E$3,FALSE), "※5", ""))), "")</f>
        <v>16492</v>
      </c>
      <c r="F46" s="39">
        <f>IFERROR(INT(TRIM(SUBSTITUTE(VLOOKUP($A46&amp;"*",各都道府県の状況!$A:$I,F$3,FALSE), "※5", ""))), "")</f>
        <v>224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8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44088</v>
      </c>
      <c r="C47" s="19" t="s">
        <v>56</v>
      </c>
      <c r="D47" s="39">
        <f>IFERROR(INT(TRIM(SUBSTITUTE(VLOOKUP($A47&amp;"*",各都道府県の状況!$A:$I,D$3,FALSE), "※5", ""))), "")</f>
        <v>569</v>
      </c>
      <c r="E47" s="39">
        <f>IFERROR(INT(TRIM(SUBSTITUTE(VLOOKUP($A47&amp;"*",各都道府県の状況!$A:$I,E$3,FALSE), "※5", ""))), "")</f>
        <v>13039</v>
      </c>
      <c r="F47" s="39">
        <f>IFERROR(INT(TRIM(SUBSTITUTE(VLOOKUP($A47&amp;"*",各都道府県の状況!$A:$I,F$3,FALSE), "※5", ""))), "")</f>
        <v>521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38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44088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14529</v>
      </c>
      <c r="F48" s="39">
        <f>IFERROR(INT(TRIM(SUBSTITUTE(VLOOKUP($A48&amp;"*",各都道府県の状況!$A:$I,F$3,FALSE), "※5", ""))), "")</f>
        <v>145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11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44088</v>
      </c>
      <c r="C49" s="19" t="s">
        <v>58</v>
      </c>
      <c r="D49" s="39">
        <f>IFERROR(INT(TRIM(SUBSTITUTE(VLOOKUP($A49&amp;"*",各都道府県の状況!$A:$I,D$3,FALSE), "※5", ""))), "")</f>
        <v>342</v>
      </c>
      <c r="E49" s="39">
        <f>IFERROR(INT(TRIM(SUBSTITUTE(VLOOKUP($A49&amp;"*",各都道府県の状況!$A:$I,E$3,FALSE), "※5", ""))), "")</f>
        <v>8331</v>
      </c>
      <c r="F49" s="39">
        <f>IFERROR(INT(TRIM(SUBSTITUTE(VLOOKUP($A49&amp;"*",各都道府県の状況!$A:$I,F$3,FALSE), "※5", ""))), "")</f>
        <v>332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10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44088</v>
      </c>
      <c r="C50" s="19" t="s">
        <v>59</v>
      </c>
      <c r="D50" s="39">
        <f>IFERROR(INT(TRIM(SUBSTITUTE(VLOOKUP($A50&amp;"*",各都道府県の状況!$A:$I,D$3,FALSE), "※5", ""))), "")</f>
        <v>372</v>
      </c>
      <c r="E50" s="39">
        <f>IFERROR(INT(TRIM(SUBSTITUTE(VLOOKUP($A50&amp;"*",各都道府県の状況!$A:$I,E$3,FALSE), "※5", ""))), "")</f>
        <v>17221</v>
      </c>
      <c r="F50" s="39">
        <f>IFERROR(INT(TRIM(SUBSTITUTE(VLOOKUP($A50&amp;"*",各都道府県の状況!$A:$I,F$3,FALSE), "※5", ""))), "")</f>
        <v>372</v>
      </c>
      <c r="G50" s="39">
        <f>IFERROR(INT(TRIM(SUBSTITUTE(VLOOKUP($A50&amp;"*",各都道府県の状況!$A:$I,G$3,FALSE), "※5", ""))), "")</f>
        <v>11</v>
      </c>
      <c r="H50" s="39">
        <f>IFERROR(INT(TRIM(SUBSTITUTE(VLOOKUP($A50&amp;"*",各都道府県の状況!$A:$I,H$3,FALSE), "※5", ""))), "")</f>
        <v>13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44088</v>
      </c>
      <c r="C51" s="19" t="s">
        <v>60</v>
      </c>
      <c r="D51" s="39">
        <f>IFERROR(INT(TRIM(SUBSTITUTE(VLOOKUP($A51&amp;"*",各都道府県の状況!$A:$I,D$3,FALSE), "※5", ""))), "")</f>
        <v>2294</v>
      </c>
      <c r="E51" s="39">
        <f>IFERROR(INT(TRIM(SUBSTITUTE(VLOOKUP($A51&amp;"*",各都道府県の状況!$A:$I,E$3,FALSE), "※5", ""))), "")</f>
        <v>32570</v>
      </c>
      <c r="F51" s="39">
        <f>IFERROR(INT(TRIM(SUBSTITUTE(VLOOKUP($A51&amp;"*",各都道府県の状況!$A:$I,F$3,FALSE), "※5", ""))), "")</f>
        <v>2055</v>
      </c>
      <c r="G51" s="39">
        <f>IFERROR(INT(TRIM(SUBSTITUTE(VLOOKUP($A51&amp;"*",各都道府県の状況!$A:$I,G$3,FALSE), "※5", ""))), "")</f>
        <v>45</v>
      </c>
      <c r="H51" s="39">
        <f>IFERROR(INT(TRIM(SUBSTITUTE(VLOOKUP($A51&amp;"*",各都道府県の状況!$A:$I,H$3,FALSE), "※5", ""))), "")</f>
        <v>198</v>
      </c>
      <c r="I51" s="39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75"/>
  <sheetViews>
    <sheetView zoomScale="130" zoomScaleNormal="130" workbookViewId="0">
      <selection activeCell="C4" sqref="C4:H75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49" t="s">
        <v>332</v>
      </c>
      <c r="C1" s="50"/>
      <c r="D1" s="50"/>
      <c r="E1" s="50"/>
      <c r="F1" s="50"/>
      <c r="G1" s="50"/>
      <c r="H1" s="50"/>
      <c r="I1" s="50"/>
    </row>
    <row r="2" spans="1:10" ht="28.5" customHeight="1" x14ac:dyDescent="0.55000000000000004">
      <c r="B2" s="51" t="s">
        <v>274</v>
      </c>
      <c r="C2" s="52"/>
      <c r="D2" s="52"/>
      <c r="E2" s="52"/>
      <c r="F2" s="52"/>
      <c r="G2" s="52"/>
      <c r="H2" s="52"/>
      <c r="I2" s="52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3" t="s">
        <v>279</v>
      </c>
      <c r="C4" s="55" t="s">
        <v>335</v>
      </c>
      <c r="D4" s="56" t="s">
        <v>336</v>
      </c>
      <c r="E4" s="57" t="s">
        <v>337</v>
      </c>
      <c r="F4" s="58"/>
      <c r="G4" s="47" t="s">
        <v>338</v>
      </c>
      <c r="H4" s="47" t="s">
        <v>339</v>
      </c>
      <c r="I4" s="34"/>
      <c r="J4" s="47" t="s">
        <v>334</v>
      </c>
    </row>
    <row r="5" spans="1:10" ht="13.25" customHeight="1" x14ac:dyDescent="0.55000000000000004">
      <c r="B5" s="54"/>
      <c r="C5" s="59"/>
      <c r="D5" s="60"/>
      <c r="E5" s="61" t="s">
        <v>340</v>
      </c>
      <c r="F5" s="62" t="s">
        <v>341</v>
      </c>
      <c r="G5" s="48"/>
      <c r="H5" s="48"/>
      <c r="I5" s="34"/>
      <c r="J5" s="48"/>
    </row>
    <row r="6" spans="1:10" ht="12" customHeight="1" x14ac:dyDescent="0.55000000000000004">
      <c r="A6" s="30" t="s">
        <v>230</v>
      </c>
      <c r="B6" s="35" t="s">
        <v>330</v>
      </c>
      <c r="C6" s="63">
        <v>1876</v>
      </c>
      <c r="D6" s="63">
        <v>49898</v>
      </c>
      <c r="E6" s="64">
        <v>60</v>
      </c>
      <c r="F6" s="64">
        <v>2</v>
      </c>
      <c r="G6" s="63">
        <v>1710</v>
      </c>
      <c r="H6" s="64">
        <v>106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64">
        <v>35</v>
      </c>
      <c r="D7" s="63">
        <v>2217</v>
      </c>
      <c r="E7" s="64">
        <v>2</v>
      </c>
      <c r="F7" s="64">
        <v>0</v>
      </c>
      <c r="G7" s="64">
        <v>32</v>
      </c>
      <c r="H7" s="64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64">
        <v>23</v>
      </c>
      <c r="D8" s="63">
        <v>3727</v>
      </c>
      <c r="E8" s="64">
        <v>1</v>
      </c>
      <c r="F8" s="64">
        <v>0</v>
      </c>
      <c r="G8" s="64">
        <v>22</v>
      </c>
      <c r="H8" s="64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64">
        <v>310</v>
      </c>
      <c r="D9" s="63">
        <v>8955</v>
      </c>
      <c r="E9" s="64">
        <v>80</v>
      </c>
      <c r="F9" s="64">
        <v>0</v>
      </c>
      <c r="G9" s="64">
        <v>228</v>
      </c>
      <c r="H9" s="64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64">
        <v>51</v>
      </c>
      <c r="D10" s="63">
        <v>1862</v>
      </c>
      <c r="E10" s="64">
        <v>0</v>
      </c>
      <c r="F10" s="64">
        <v>0</v>
      </c>
      <c r="G10" s="64">
        <v>50</v>
      </c>
      <c r="H10" s="64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64">
        <v>78</v>
      </c>
      <c r="D11" s="63">
        <v>4895</v>
      </c>
      <c r="E11" s="64">
        <v>2</v>
      </c>
      <c r="F11" s="64">
        <v>1</v>
      </c>
      <c r="G11" s="64">
        <v>76</v>
      </c>
      <c r="H11" s="64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64">
        <v>211</v>
      </c>
      <c r="D12" s="63">
        <v>17156</v>
      </c>
      <c r="E12" s="64">
        <v>46</v>
      </c>
      <c r="F12" s="64">
        <v>1</v>
      </c>
      <c r="G12" s="64">
        <v>165</v>
      </c>
      <c r="H12" s="64">
        <v>0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64">
        <v>614</v>
      </c>
      <c r="D13" s="63">
        <v>11777</v>
      </c>
      <c r="E13" s="64">
        <v>54</v>
      </c>
      <c r="F13" s="64">
        <v>4</v>
      </c>
      <c r="G13" s="64">
        <v>544</v>
      </c>
      <c r="H13" s="64">
        <v>16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64">
        <v>359</v>
      </c>
      <c r="D14" s="63">
        <v>25830</v>
      </c>
      <c r="E14" s="64">
        <v>36</v>
      </c>
      <c r="F14" s="64">
        <v>2</v>
      </c>
      <c r="G14" s="64">
        <v>304</v>
      </c>
      <c r="H14" s="64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64">
        <v>553</v>
      </c>
      <c r="D15" s="63">
        <v>17456</v>
      </c>
      <c r="E15" s="64">
        <v>89</v>
      </c>
      <c r="F15" s="64">
        <v>1</v>
      </c>
      <c r="G15" s="64">
        <v>445</v>
      </c>
      <c r="H15" s="64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63">
        <v>4302</v>
      </c>
      <c r="D16" s="63">
        <v>124854</v>
      </c>
      <c r="E16" s="64">
        <v>302</v>
      </c>
      <c r="F16" s="64">
        <v>7</v>
      </c>
      <c r="G16" s="63">
        <v>3903</v>
      </c>
      <c r="H16" s="64">
        <v>97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63">
        <v>3416</v>
      </c>
      <c r="D17" s="63">
        <v>68010</v>
      </c>
      <c r="E17" s="64">
        <v>299</v>
      </c>
      <c r="F17" s="64">
        <v>6</v>
      </c>
      <c r="G17" s="63">
        <v>3050</v>
      </c>
      <c r="H17" s="64">
        <v>67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63">
        <v>23083</v>
      </c>
      <c r="D18" s="63">
        <v>386979</v>
      </c>
      <c r="E18" s="63">
        <v>2351</v>
      </c>
      <c r="F18" s="64">
        <v>22</v>
      </c>
      <c r="G18" s="63">
        <v>20348</v>
      </c>
      <c r="H18" s="64">
        <v>384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63">
        <v>5960</v>
      </c>
      <c r="D19" s="63">
        <v>131185</v>
      </c>
      <c r="E19" s="64">
        <v>676</v>
      </c>
      <c r="F19" s="64">
        <v>35</v>
      </c>
      <c r="G19" s="63">
        <v>5156</v>
      </c>
      <c r="H19" s="64">
        <v>128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64">
        <v>149</v>
      </c>
      <c r="D20" s="63">
        <v>13917</v>
      </c>
      <c r="E20" s="64">
        <v>8</v>
      </c>
      <c r="F20" s="64">
        <v>1</v>
      </c>
      <c r="G20" s="64">
        <v>141</v>
      </c>
      <c r="H20" s="64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64">
        <v>408</v>
      </c>
      <c r="D21" s="63">
        <v>10945</v>
      </c>
      <c r="E21" s="64">
        <v>13</v>
      </c>
      <c r="F21" s="64">
        <v>0</v>
      </c>
      <c r="G21" s="64">
        <v>370</v>
      </c>
      <c r="H21" s="64">
        <v>25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64">
        <v>731</v>
      </c>
      <c r="D22" s="63">
        <v>10793</v>
      </c>
      <c r="E22" s="64">
        <v>77</v>
      </c>
      <c r="F22" s="64">
        <v>0</v>
      </c>
      <c r="G22" s="64">
        <v>611</v>
      </c>
      <c r="H22" s="64">
        <v>43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64">
        <v>244</v>
      </c>
      <c r="D23" s="63">
        <v>9242</v>
      </c>
      <c r="E23" s="64">
        <v>37</v>
      </c>
      <c r="F23" s="64">
        <v>4</v>
      </c>
      <c r="G23" s="64">
        <v>197</v>
      </c>
      <c r="H23" s="64">
        <v>8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64">
        <v>179</v>
      </c>
      <c r="D24" s="63">
        <v>10072</v>
      </c>
      <c r="E24" s="64">
        <v>10</v>
      </c>
      <c r="F24" s="64">
        <v>1</v>
      </c>
      <c r="G24" s="64">
        <v>164</v>
      </c>
      <c r="H24" s="64">
        <v>5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64">
        <v>296</v>
      </c>
      <c r="D25" s="63">
        <v>17264</v>
      </c>
      <c r="E25" s="64">
        <v>18</v>
      </c>
      <c r="F25" s="64">
        <v>0</v>
      </c>
      <c r="G25" s="64">
        <v>283</v>
      </c>
      <c r="H25" s="64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64">
        <v>594</v>
      </c>
      <c r="D26" s="63">
        <v>20034</v>
      </c>
      <c r="E26" s="64">
        <v>37</v>
      </c>
      <c r="F26" s="64">
        <v>1</v>
      </c>
      <c r="G26" s="64">
        <v>547</v>
      </c>
      <c r="H26" s="64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64">
        <v>504</v>
      </c>
      <c r="D27" s="63">
        <v>30159</v>
      </c>
      <c r="E27" s="64">
        <v>17</v>
      </c>
      <c r="F27" s="64">
        <v>1</v>
      </c>
      <c r="G27" s="64">
        <v>486</v>
      </c>
      <c r="H27" s="64">
        <v>1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63">
        <v>4897</v>
      </c>
      <c r="D28" s="63">
        <v>62807</v>
      </c>
      <c r="E28" s="64">
        <v>398</v>
      </c>
      <c r="F28" s="64">
        <v>16</v>
      </c>
      <c r="G28" s="63">
        <v>4423</v>
      </c>
      <c r="H28" s="64">
        <v>76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64">
        <v>460</v>
      </c>
      <c r="D29" s="63">
        <v>11265</v>
      </c>
      <c r="E29" s="64">
        <v>81</v>
      </c>
      <c r="F29" s="64">
        <v>1</v>
      </c>
      <c r="G29" s="64">
        <v>374</v>
      </c>
      <c r="H29" s="64">
        <v>5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64">
        <v>471</v>
      </c>
      <c r="D30" s="63">
        <v>10706</v>
      </c>
      <c r="E30" s="64">
        <v>37</v>
      </c>
      <c r="F30" s="64">
        <v>1</v>
      </c>
      <c r="G30" s="64">
        <v>427</v>
      </c>
      <c r="H30" s="64">
        <v>7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63">
        <v>1624</v>
      </c>
      <c r="D31" s="63">
        <v>36630</v>
      </c>
      <c r="E31" s="64">
        <v>91</v>
      </c>
      <c r="F31" s="64">
        <v>1</v>
      </c>
      <c r="G31" s="63">
        <v>1508</v>
      </c>
      <c r="H31" s="64">
        <v>25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63">
        <v>9636</v>
      </c>
      <c r="D32" s="63">
        <v>159267</v>
      </c>
      <c r="E32" s="64">
        <v>837</v>
      </c>
      <c r="F32" s="64">
        <v>36</v>
      </c>
      <c r="G32" s="63">
        <v>8611</v>
      </c>
      <c r="H32" s="64">
        <v>180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63">
        <v>2470</v>
      </c>
      <c r="D33" s="63">
        <v>49817</v>
      </c>
      <c r="E33" s="64">
        <v>125</v>
      </c>
      <c r="F33" s="64">
        <v>6</v>
      </c>
      <c r="G33" s="63">
        <v>2290</v>
      </c>
      <c r="H33" s="64">
        <v>55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64">
        <v>546</v>
      </c>
      <c r="D34" s="63">
        <v>18481</v>
      </c>
      <c r="E34" s="64">
        <v>24</v>
      </c>
      <c r="F34" s="64">
        <v>1</v>
      </c>
      <c r="G34" s="64">
        <v>513</v>
      </c>
      <c r="H34" s="64">
        <v>9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64">
        <v>236</v>
      </c>
      <c r="D35" s="63">
        <v>8918</v>
      </c>
      <c r="E35" s="64">
        <v>4</v>
      </c>
      <c r="F35" s="64">
        <v>0</v>
      </c>
      <c r="G35" s="64">
        <v>225</v>
      </c>
      <c r="H35" s="64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64">
        <v>32</v>
      </c>
      <c r="D36" s="63">
        <v>4683</v>
      </c>
      <c r="E36" s="64">
        <v>10</v>
      </c>
      <c r="F36" s="64">
        <v>0</v>
      </c>
      <c r="G36" s="64">
        <v>22</v>
      </c>
      <c r="H36" s="64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64">
        <v>137</v>
      </c>
      <c r="D37" s="63">
        <v>5215</v>
      </c>
      <c r="E37" s="64">
        <v>0</v>
      </c>
      <c r="F37" s="64">
        <v>0</v>
      </c>
      <c r="G37" s="64">
        <v>137</v>
      </c>
      <c r="H37" s="64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64">
        <v>147</v>
      </c>
      <c r="D38" s="63">
        <v>7511</v>
      </c>
      <c r="E38" s="64">
        <v>1</v>
      </c>
      <c r="F38" s="65" t="s">
        <v>342</v>
      </c>
      <c r="G38" s="64">
        <v>145</v>
      </c>
      <c r="H38" s="65" t="s">
        <v>342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64">
        <v>468</v>
      </c>
      <c r="D39" s="63">
        <v>18987</v>
      </c>
      <c r="E39" s="64">
        <v>9</v>
      </c>
      <c r="F39" s="64">
        <v>0</v>
      </c>
      <c r="G39" s="64">
        <v>456</v>
      </c>
      <c r="H39" s="64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64">
        <v>194</v>
      </c>
      <c r="D40" s="63">
        <v>8252</v>
      </c>
      <c r="E40" s="64">
        <v>41</v>
      </c>
      <c r="F40" s="64">
        <v>1</v>
      </c>
      <c r="G40" s="64">
        <v>152</v>
      </c>
      <c r="H40" s="64">
        <v>1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64">
        <v>147</v>
      </c>
      <c r="D41" s="63">
        <v>6636</v>
      </c>
      <c r="E41" s="64">
        <v>40</v>
      </c>
      <c r="F41" s="64">
        <v>1</v>
      </c>
      <c r="G41" s="64">
        <v>96</v>
      </c>
      <c r="H41" s="64">
        <v>8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64">
        <v>89</v>
      </c>
      <c r="D42" s="63">
        <v>9497</v>
      </c>
      <c r="E42" s="64">
        <v>9</v>
      </c>
      <c r="F42" s="64">
        <v>0</v>
      </c>
      <c r="G42" s="64">
        <v>78</v>
      </c>
      <c r="H42" s="64">
        <v>2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64">
        <v>114</v>
      </c>
      <c r="D43" s="63">
        <v>3938</v>
      </c>
      <c r="E43" s="64">
        <v>1</v>
      </c>
      <c r="F43" s="64">
        <v>0</v>
      </c>
      <c r="G43" s="64">
        <v>107</v>
      </c>
      <c r="H43" s="64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64">
        <v>137</v>
      </c>
      <c r="D44" s="63">
        <v>3319</v>
      </c>
      <c r="E44" s="64">
        <v>7</v>
      </c>
      <c r="F44" s="64">
        <v>0</v>
      </c>
      <c r="G44" s="64">
        <v>126</v>
      </c>
      <c r="H44" s="64">
        <v>4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63">
        <v>4948</v>
      </c>
      <c r="D45" s="63">
        <v>44991</v>
      </c>
      <c r="E45" s="64">
        <v>355</v>
      </c>
      <c r="F45" s="64">
        <v>13</v>
      </c>
      <c r="G45" s="63">
        <v>4513</v>
      </c>
      <c r="H45" s="64">
        <v>80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64">
        <v>244</v>
      </c>
      <c r="D46" s="63">
        <v>5532</v>
      </c>
      <c r="E46" s="64">
        <v>4</v>
      </c>
      <c r="F46" s="64">
        <v>0</v>
      </c>
      <c r="G46" s="64">
        <v>240</v>
      </c>
      <c r="H46" s="64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64">
        <v>236</v>
      </c>
      <c r="D47" s="63">
        <v>16492</v>
      </c>
      <c r="E47" s="64">
        <v>8</v>
      </c>
      <c r="F47" s="64">
        <v>0</v>
      </c>
      <c r="G47" s="64">
        <v>224</v>
      </c>
      <c r="H47" s="64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64">
        <v>569</v>
      </c>
      <c r="D48" s="63">
        <v>13039</v>
      </c>
      <c r="E48" s="64">
        <v>38</v>
      </c>
      <c r="F48" s="64">
        <v>0</v>
      </c>
      <c r="G48" s="64">
        <v>521</v>
      </c>
      <c r="H48" s="64">
        <v>8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64">
        <v>158</v>
      </c>
      <c r="D49" s="63">
        <v>14529</v>
      </c>
      <c r="E49" s="64">
        <v>11</v>
      </c>
      <c r="F49" s="64">
        <v>0</v>
      </c>
      <c r="G49" s="64">
        <v>145</v>
      </c>
      <c r="H49" s="64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64">
        <v>342</v>
      </c>
      <c r="D50" s="63">
        <v>8331</v>
      </c>
      <c r="E50" s="64">
        <v>10</v>
      </c>
      <c r="F50" s="64">
        <v>0</v>
      </c>
      <c r="G50" s="64">
        <v>332</v>
      </c>
      <c r="H50" s="64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64">
        <v>372</v>
      </c>
      <c r="D51" s="63">
        <v>17221</v>
      </c>
      <c r="E51" s="64">
        <v>13</v>
      </c>
      <c r="F51" s="64">
        <v>1</v>
      </c>
      <c r="G51" s="64">
        <v>372</v>
      </c>
      <c r="H51" s="64">
        <v>11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63">
        <v>2294</v>
      </c>
      <c r="D52" s="63">
        <v>32570</v>
      </c>
      <c r="E52" s="64">
        <v>198</v>
      </c>
      <c r="F52" s="64">
        <v>7</v>
      </c>
      <c r="G52" s="63">
        <v>2055</v>
      </c>
      <c r="H52" s="64">
        <v>45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64">
        <v>149</v>
      </c>
      <c r="D53" s="65" t="s">
        <v>342</v>
      </c>
      <c r="E53" s="64">
        <v>0</v>
      </c>
      <c r="F53" s="65" t="s">
        <v>342</v>
      </c>
      <c r="G53" s="64">
        <v>149</v>
      </c>
      <c r="H53" s="65" t="s">
        <v>342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63">
        <v>75093</v>
      </c>
      <c r="D54" s="63">
        <v>1555861</v>
      </c>
      <c r="E54" s="63">
        <v>6567</v>
      </c>
      <c r="F54" s="64">
        <v>174</v>
      </c>
      <c r="G54" s="63">
        <v>67073</v>
      </c>
      <c r="H54" s="63">
        <v>1450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  <row r="56" spans="1:10" ht="18" x14ac:dyDescent="0.55000000000000004">
      <c r="C56" s="41"/>
      <c r="D56" s="41"/>
      <c r="E56" s="41"/>
      <c r="F56" s="41"/>
      <c r="G56" s="41"/>
      <c r="H56" s="41"/>
    </row>
    <row r="57" spans="1:10" ht="18" x14ac:dyDescent="0.55000000000000004">
      <c r="C57" s="41"/>
      <c r="D57" s="41"/>
      <c r="E57" s="41"/>
      <c r="F57" s="41"/>
      <c r="G57" s="41"/>
      <c r="H57" s="41"/>
    </row>
    <row r="58" spans="1:10" ht="18" x14ac:dyDescent="0.55000000000000004">
      <c r="C58" s="41"/>
      <c r="D58" s="41"/>
      <c r="E58" s="41"/>
      <c r="F58" s="41"/>
      <c r="G58" s="41"/>
      <c r="H58" s="41"/>
    </row>
    <row r="59" spans="1:10" ht="18" x14ac:dyDescent="0.55000000000000004">
      <c r="C59" s="41"/>
      <c r="D59" s="41"/>
      <c r="E59" s="41"/>
      <c r="F59" s="41"/>
      <c r="G59" s="41"/>
      <c r="H59" s="41"/>
    </row>
    <row r="60" spans="1:10" ht="18" x14ac:dyDescent="0.55000000000000004">
      <c r="C60" s="41"/>
      <c r="D60" s="41"/>
      <c r="E60" s="41"/>
      <c r="F60" s="41"/>
      <c r="G60" s="41"/>
      <c r="H60" s="41"/>
    </row>
    <row r="61" spans="1:10" ht="18" x14ac:dyDescent="0.55000000000000004">
      <c r="C61" s="41"/>
      <c r="D61" s="41"/>
      <c r="E61" s="41"/>
      <c r="F61" s="41"/>
      <c r="G61" s="41"/>
      <c r="H61" s="41"/>
    </row>
    <row r="62" spans="1:10" ht="18" x14ac:dyDescent="0.55000000000000004">
      <c r="C62" s="41"/>
      <c r="D62" s="41"/>
      <c r="E62" s="41"/>
      <c r="F62" s="41"/>
      <c r="G62" s="41"/>
      <c r="H62" s="41"/>
    </row>
    <row r="63" spans="1:10" ht="18" x14ac:dyDescent="0.55000000000000004">
      <c r="C63" s="41"/>
      <c r="D63" s="41"/>
      <c r="E63" s="41"/>
      <c r="F63" s="41"/>
      <c r="G63" s="41"/>
      <c r="H63" s="41"/>
    </row>
    <row r="64" spans="1:10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2020-09-15T13:42:57Z</dcterms:modified>
</cp:coreProperties>
</file>