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filterPrivacy="1" defaultThemeVersion="166925"/>
  <xr:revisionPtr revIDLastSave="0" documentId="13_ncr:1_{200377CF-FDFA-43EB-BD7B-58CC0E9AE693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<sst xmlns="http://schemas.openxmlformats.org/spreadsheetml/2006/main" count="15590" uniqueCount="343">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</sst>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center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center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20"/>
  <sheetViews>
    <sheetView zoomScaleNormal="100" workbookViewId="0">
      <pane xSplit="1" ySplit="1" topLeftCell="B615" activePane="bottomRight" state="frozen"/>
      <selection activeCell="A8321" sqref="A8321"/>
      <selection pane="topRight" activeCell="A8321" sqref="A8321"/>
      <selection pane="bottomLeft" activeCell="A8321" sqref="A8321"/>
      <selection pane="bottomRight" activeCell="A8321" sqref="A832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320"/>
  <sheetViews>
    <sheetView workbookViewId="0">
      <pane xSplit="1" ySplit="1" topLeftCell="B8317" activePane="bottomRight" state="frozen"/>
      <selection activeCell="A8321" sqref="A8321"/>
      <selection pane="topRight" activeCell="A8321" sqref="A8321"/>
      <selection pane="bottomLeft" activeCell="A8321" sqref="A8321"/>
      <selection pane="bottomRight" activeCell="A8321" sqref="A832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44085</v>
      </c>
      <c r="B3" s="7" t="s">
        <v>6</v>
      </c>
      <c r="C3" s="7">
        <f>IF(C13="", "", C13)</f>
        <v>73058</v>
      </c>
      <c r="D3" s="7">
        <f>IF(B13="", "", B13)</f>
        <v>1502919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6761</v>
      </c>
      <c r="I3" s="7" t="str">
        <f>IF(I13="", "", I13)</f>
        <v/>
      </c>
      <c r="J3" s="7">
        <f t="shared" ref="J3:L3" si="1">IF(J13="", "", J13)</f>
        <v>191</v>
      </c>
      <c r="K3" s="7" t="str">
        <f t="shared" si="1"/>
        <v/>
      </c>
      <c r="L3" s="7" t="str">
        <f t="shared" si="1"/>
        <v/>
      </c>
      <c r="M3" s="7">
        <f>IF(N13="", "", N13)</f>
        <v>64871</v>
      </c>
      <c r="N3" s="7">
        <f>IF(O13="", "", O13)</f>
        <v>1411</v>
      </c>
    </row>
    <row r="4" spans="1:15" x14ac:dyDescent="0.55000000000000004">
      <c r="A4" s="6">
        <f t="shared" ref="A4:A5" si="2">DATE($B$9, $C$9, $D$9)</f>
        <v>44085</v>
      </c>
      <c r="B4" s="7" t="s">
        <v>7</v>
      </c>
      <c r="C4" s="7">
        <f t="shared" ref="C4:C5" si="3">IF(C14="", "", C14)</f>
        <v>828</v>
      </c>
      <c r="D4" s="7">
        <f t="shared" ref="D4:D5" si="4">IF(B14="", "", B14)</f>
        <v>181963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704</v>
      </c>
      <c r="N4" s="7">
        <f t="shared" si="8"/>
        <v>1</v>
      </c>
    </row>
    <row r="5" spans="1:15" x14ac:dyDescent="0.55000000000000004">
      <c r="A5" s="6">
        <f t="shared" si="2"/>
        <v>44085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11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1502919</v>
      </c>
      <c r="C13" s="9">
        <v>73058</v>
      </c>
      <c r="D13" s="8"/>
      <c r="E13" s="8"/>
      <c r="F13" s="8"/>
      <c r="G13" s="8"/>
      <c r="H13" s="9">
        <v>6761</v>
      </c>
      <c r="I13" s="8"/>
      <c r="J13" s="9">
        <v>191</v>
      </c>
      <c r="K13" s="8"/>
      <c r="L13" s="8"/>
      <c r="M13" s="31">
        <f>F13</f>
        <v>0</v>
      </c>
      <c r="N13" s="9">
        <v>64871</v>
      </c>
      <c r="O13" s="9">
        <v>1411</v>
      </c>
    </row>
    <row r="14" spans="1:15" x14ac:dyDescent="0.55000000000000004">
      <c r="A14" s="7" t="s">
        <v>64</v>
      </c>
      <c r="B14" s="9">
        <v>181963</v>
      </c>
      <c r="C14" s="9">
        <v>828</v>
      </c>
      <c r="D14" s="8"/>
      <c r="E14" s="8"/>
      <c r="F14" s="8"/>
      <c r="G14" s="8"/>
      <c r="H14" s="9">
        <v>123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704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1685711</v>
      </c>
      <c r="C16" s="7">
        <f t="shared" ref="C16:O16" si="13">SUM(C13:C15)</f>
        <v>73901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6884</v>
      </c>
      <c r="I16" s="7">
        <f t="shared" si="13"/>
        <v>0</v>
      </c>
      <c r="J16" s="7">
        <f t="shared" si="13"/>
        <v>191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65590</v>
      </c>
      <c r="O16" s="7">
        <f t="shared" si="13"/>
        <v>1412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10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44084</v>
      </c>
      <c r="C5" s="28" t="s">
        <v>17</v>
      </c>
      <c r="D5" s="39">
        <f>IFERROR(INT(TRIM(SUBSTITUTE(VLOOKUP($A5&amp;"*",各都道府県の状況!$A:$I,D$3,FALSE), "※5", ""))), "")</f>
        <v>1849</v>
      </c>
      <c r="E5" s="39">
        <f>IFERROR(INT(TRIM(SUBSTITUTE(VLOOKUP($A5&amp;"*",各都道府県の状況!$A:$I,E$3,FALSE), "※5", ""))), "")</f>
        <v>48361</v>
      </c>
      <c r="F5" s="39">
        <f>IFERROR(INT(TRIM(SUBSTITUTE(VLOOKUP($A5&amp;"*",各都道府県の状況!$A:$I,F$3,FALSE), "※5", ""))), "")</f>
        <v>1670</v>
      </c>
      <c r="G5" s="39">
        <f>IFERROR(INT(TRIM(SUBSTITUTE(VLOOKUP($A5&amp;"*",各都道府県の状況!$A:$I,G$3,FALSE), "※5", ""))), "")</f>
        <v>105</v>
      </c>
      <c r="H5" s="39">
        <f>IFERROR(INT(TRIM(SUBSTITUTE(VLOOKUP($A5&amp;"*",各都道府県の状況!$A:$I,H$3,FALSE), "※5", ""))), "")</f>
        <v>74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44084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2189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44084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3554</v>
      </c>
      <c r="F7" s="39">
        <f>IFERROR(INT(TRIM(SUBSTITUTE(VLOOKUP($A7&amp;"*",各都道府県の状況!$A:$I,F$3,FALSE), "※5", ""))), "")</f>
        <v>19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44084</v>
      </c>
      <c r="C8" s="19" t="s">
        <v>20</v>
      </c>
      <c r="D8" s="39">
        <f>IFERROR(INT(TRIM(SUBSTITUTE(VLOOKUP($A8&amp;"*",各都道府県の状況!$A:$I,D$3,FALSE), "※5", ""))), "")</f>
        <v>267</v>
      </c>
      <c r="E8" s="39">
        <f>IFERROR(INT(TRIM(SUBSTITUTE(VLOOKUP($A8&amp;"*",各都道府県の状況!$A:$I,E$3,FALSE), "※5", ""))), "")</f>
        <v>8569</v>
      </c>
      <c r="F8" s="39">
        <f>IFERROR(INT(TRIM(SUBSTITUTE(VLOOKUP($A8&amp;"*",各都道府県の状況!$A:$I,F$3,FALSE), "※5", ""))), "")</f>
        <v>209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56</v>
      </c>
      <c r="I8" s="39">
        <f>IFERROR(INT(TRIM(SUBSTITUTE(VLOOKUP($A8&amp;"*",各都道府県の状況!$A:$I,I$3,FALSE), "※5", ""))), "")</f>
        <v>0</v>
      </c>
    </row>
    <row r="9" spans="1:10" ht="21" customHeight="1" x14ac:dyDescent="0.55000000000000004">
      <c r="A9" s="24" t="s">
        <v>233</v>
      </c>
      <c r="B9" s="27">
        <f t="shared" si="0"/>
        <v>44084</v>
      </c>
      <c r="C9" s="19" t="s">
        <v>21</v>
      </c>
      <c r="D9" s="39">
        <f>IFERROR(INT(TRIM(SUBSTITUTE(VLOOKUP($A9&amp;"*",各都道府県の状況!$A:$I,D$3,FALSE), "※5", ""))), "")</f>
        <v>50</v>
      </c>
      <c r="E9" s="39">
        <f>IFERROR(INT(TRIM(SUBSTITUTE(VLOOKUP($A9&amp;"*",各都道府県の状況!$A:$I,E$3,FALSE), "※5", ""))), "")</f>
        <v>1850</v>
      </c>
      <c r="F9" s="39">
        <f>IFERROR(INT(TRIM(SUBSTITUTE(VLOOKUP($A9&amp;"*",各都道府県の状況!$A:$I,F$3,FALSE), "※5", ""))), "")</f>
        <v>49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1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44084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3138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44084</v>
      </c>
      <c r="C11" s="19" t="s">
        <v>62</v>
      </c>
      <c r="D11" s="39">
        <f>IFERROR(INT(TRIM(SUBSTITUTE(VLOOKUP($A11&amp;"*",各都道府県の状況!$A:$I,D$3,FALSE), "※5", ""))), "")</f>
        <v>191</v>
      </c>
      <c r="E11" s="39">
        <f>IFERROR(INT(TRIM(SUBSTITUTE(VLOOKUP($A11&amp;"*",各都道府県の状況!$A:$I,E$3,FALSE), "※5", ""))), "")</f>
        <v>16451</v>
      </c>
      <c r="F11" s="39">
        <f>IFERROR(INT(TRIM(SUBSTITUTE(VLOOKUP($A11&amp;"*",各都道府県の状況!$A:$I,F$3,FALSE), "※5", ""))), "")</f>
        <v>139</v>
      </c>
      <c r="G11" s="39">
        <f>IFERROR(INT(TRIM(SUBSTITUTE(VLOOKUP($A11&amp;"*",各都道府県の状況!$A:$I,G$3,FALSE), "※5", ""))), "")</f>
        <v>0</v>
      </c>
      <c r="H11" s="39">
        <f>IFERROR(INT(TRIM(SUBSTITUTE(VLOOKUP($A11&amp;"*",各都道府県の状況!$A:$I,H$3,FALSE), "※5", ""))), "")</f>
        <v>52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44084</v>
      </c>
      <c r="C12" s="19" t="s">
        <v>23</v>
      </c>
      <c r="D12" s="39">
        <f>IFERROR(INT(TRIM(SUBSTITUTE(VLOOKUP($A12&amp;"*",各都道府県の状況!$A:$I,D$3,FALSE), "※5", ""))), "")</f>
        <v>593</v>
      </c>
      <c r="E12" s="39">
        <f>IFERROR(INT(TRIM(SUBSTITUTE(VLOOKUP($A12&amp;"*",各都道府県の状況!$A:$I,E$3,FALSE), "※5", ""))), "")</f>
        <v>11520</v>
      </c>
      <c r="F12" s="39">
        <f>IFERROR(INT(TRIM(SUBSTITUTE(VLOOKUP($A12&amp;"*",各都道府県の状況!$A:$I,F$3,FALSE), "※5", ""))), "")</f>
        <v>530</v>
      </c>
      <c r="G12" s="39">
        <f>IFERROR(INT(TRIM(SUBSTITUTE(VLOOKUP($A12&amp;"*",各都道府県の状況!$A:$I,G$3,FALSE), "※5", ""))), "")</f>
        <v>14</v>
      </c>
      <c r="H12" s="39">
        <f>IFERROR(INT(TRIM(SUBSTITUTE(VLOOKUP($A12&amp;"*",各都道府県の状況!$A:$I,H$3,FALSE), "※5", ""))), "")</f>
        <v>49</v>
      </c>
      <c r="I12" s="39">
        <f>IFERROR(INT(TRIM(SUBSTITUTE(VLOOKUP($A12&amp;"*",各都道府県の状況!$A:$I,I$3,FALSE), "※5", ""))), "")</f>
        <v>3</v>
      </c>
    </row>
    <row r="13" spans="1:10" x14ac:dyDescent="0.55000000000000004">
      <c r="A13" s="24" t="s">
        <v>237</v>
      </c>
      <c r="B13" s="27">
        <f t="shared" si="0"/>
        <v>44084</v>
      </c>
      <c r="C13" s="19" t="s">
        <v>24</v>
      </c>
      <c r="D13" s="39">
        <f>IFERROR(INT(TRIM(SUBSTITUTE(VLOOKUP($A13&amp;"*",各都道府県の状況!$A:$I,D$3,FALSE), "※5", ""))), "")</f>
        <v>323</v>
      </c>
      <c r="E13" s="39">
        <f>IFERROR(INT(TRIM(SUBSTITUTE(VLOOKUP($A13&amp;"*",各都道府県の状況!$A:$I,E$3,FALSE), "※5", ""))), "")</f>
        <v>25197</v>
      </c>
      <c r="F13" s="39">
        <f>IFERROR(INT(TRIM(SUBSTITUTE(VLOOKUP($A13&amp;"*",各都道府県の状況!$A:$I,F$3,FALSE), "※5", ""))), "")</f>
        <v>300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21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44084</v>
      </c>
      <c r="C14" s="19" t="s">
        <v>25</v>
      </c>
      <c r="D14" s="39">
        <f>IFERROR(INT(TRIM(SUBSTITUTE(VLOOKUP($A14&amp;"*",各都道府県の状況!$A:$I,D$3,FALSE), "※5", ""))), "")</f>
        <v>502</v>
      </c>
      <c r="E14" s="39">
        <f>IFERROR(INT(TRIM(SUBSTITUTE(VLOOKUP($A14&amp;"*",各都道府県の状況!$A:$I,E$3,FALSE), "※5", ""))), "")</f>
        <v>16368</v>
      </c>
      <c r="F14" s="39">
        <f>IFERROR(INT(TRIM(SUBSTITUTE(VLOOKUP($A14&amp;"*",各都道府県の状況!$A:$I,F$3,FALSE), "※5", ""))), "")</f>
        <v>410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73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44084</v>
      </c>
      <c r="C15" s="19" t="s">
        <v>26</v>
      </c>
      <c r="D15" s="39">
        <f>IFERROR(INT(TRIM(SUBSTITUTE(VLOOKUP($A15&amp;"*",各都道府県の状況!$A:$I,D$3,FALSE), "※5", ""))), "")</f>
        <v>4202</v>
      </c>
      <c r="E15" s="39">
        <f>IFERROR(INT(TRIM(SUBSTITUTE(VLOOKUP($A15&amp;"*",各都道府県の状況!$A:$I,E$3,FALSE), "※5", ""))), "")</f>
        <v>122293</v>
      </c>
      <c r="F15" s="39">
        <f>IFERROR(INT(TRIM(SUBSTITUTE(VLOOKUP($A15&amp;"*",各都道府県の状況!$A:$I,F$3,FALSE), "※5", ""))), "")</f>
        <v>3788</v>
      </c>
      <c r="G15" s="39">
        <f>IFERROR(INT(TRIM(SUBSTITUTE(VLOOKUP($A15&amp;"*",各都道府県の状況!$A:$I,G$3,FALSE), "※5", ""))), "")</f>
        <v>97</v>
      </c>
      <c r="H15" s="39">
        <f>IFERROR(INT(TRIM(SUBSTITUTE(VLOOKUP($A15&amp;"*",各都道府県の状況!$A:$I,H$3,FALSE), "※5", ""))), "")</f>
        <v>317</v>
      </c>
      <c r="I15" s="39">
        <f>IFERROR(INT(TRIM(SUBSTITUTE(VLOOKUP($A15&amp;"*",各都道府県の状況!$A:$I,I$3,FALSE), "※5", ""))), "")</f>
        <v>9</v>
      </c>
    </row>
    <row r="16" spans="1:10" x14ac:dyDescent="0.55000000000000004">
      <c r="A16" s="24" t="s">
        <v>240</v>
      </c>
      <c r="B16" s="27">
        <f t="shared" si="0"/>
        <v>44084</v>
      </c>
      <c r="C16" s="19" t="s">
        <v>27</v>
      </c>
      <c r="D16" s="39">
        <f>IFERROR(INT(TRIM(SUBSTITUTE(VLOOKUP($A16&amp;"*",各都道府県の状況!$A:$I,D$3,FALSE), "※5", ""))), "")</f>
        <v>3309</v>
      </c>
      <c r="E16" s="39">
        <f>IFERROR(INT(TRIM(SUBSTITUTE(VLOOKUP($A16&amp;"*",各都道府県の状況!$A:$I,E$3,FALSE), "※5", ""))), "")</f>
        <v>63768</v>
      </c>
      <c r="F16" s="39">
        <f>IFERROR(INT(TRIM(SUBSTITUTE(VLOOKUP($A16&amp;"*",各都道府県の状況!$A:$I,F$3,FALSE), "※5", ""))), "")</f>
        <v>2954</v>
      </c>
      <c r="G16" s="39">
        <f>IFERROR(INT(TRIM(SUBSTITUTE(VLOOKUP($A16&amp;"*",各都道府県の状況!$A:$I,G$3,FALSE), "※5", ""))), "")</f>
        <v>66</v>
      </c>
      <c r="H16" s="39">
        <f>IFERROR(INT(TRIM(SUBSTITUTE(VLOOKUP($A16&amp;"*",各都道府県の状況!$A:$I,H$3,FALSE), "※5", ""))), "")</f>
        <v>289</v>
      </c>
      <c r="I16" s="39">
        <f>IFERROR(INT(TRIM(SUBSTITUTE(VLOOKUP($A16&amp;"*",各都道府県の状況!$A:$I,I$3,FALSE), "※5", ""))), "")</f>
        <v>8</v>
      </c>
    </row>
    <row r="17" spans="1:9" x14ac:dyDescent="0.55000000000000004">
      <c r="A17" s="24" t="s">
        <v>241</v>
      </c>
      <c r="B17" s="27">
        <f t="shared" si="0"/>
        <v>44084</v>
      </c>
      <c r="C17" s="19" t="s">
        <v>28</v>
      </c>
      <c r="D17" s="39">
        <f>IFERROR(INT(TRIM(SUBSTITUTE(VLOOKUP($A17&amp;"*",各都道府県の状況!$A:$I,D$3,FALSE), "※5", ""))), "")</f>
        <v>22444</v>
      </c>
      <c r="E17" s="39">
        <f>IFERROR(INT(TRIM(SUBSTITUTE(VLOOKUP($A17&amp;"*",各都道府県の状況!$A:$I,E$3,FALSE), "※5", ""))), "")</f>
        <v>372223</v>
      </c>
      <c r="F17" s="39">
        <f>IFERROR(INT(TRIM(SUBSTITUTE(VLOOKUP($A17&amp;"*",各都道府県の状況!$A:$I,F$3,FALSE), "※5", ""))), "")</f>
        <v>19812</v>
      </c>
      <c r="G17" s="39">
        <f>IFERROR(INT(TRIM(SUBSTITUTE(VLOOKUP($A17&amp;"*",各都道府県の状況!$A:$I,G$3,FALSE), "※5", ""))), "")</f>
        <v>379</v>
      </c>
      <c r="H17" s="39">
        <f>IFERROR(INT(TRIM(SUBSTITUTE(VLOOKUP($A17&amp;"*",各都道府県の状況!$A:$I,H$3,FALSE), "※5", ""))), "")</f>
        <v>2253</v>
      </c>
      <c r="I17" s="39">
        <f>IFERROR(INT(TRIM(SUBSTITUTE(VLOOKUP($A17&amp;"*",各都道府県の状況!$A:$I,I$3,FALSE), "※5", ""))), "")</f>
        <v>23</v>
      </c>
    </row>
    <row r="18" spans="1:9" x14ac:dyDescent="0.55000000000000004">
      <c r="A18" s="24" t="s">
        <v>242</v>
      </c>
      <c r="B18" s="27">
        <f t="shared" si="0"/>
        <v>44084</v>
      </c>
      <c r="C18" s="19" t="s">
        <v>29</v>
      </c>
      <c r="D18" s="39">
        <f>IFERROR(INT(TRIM(SUBSTITUTE(VLOOKUP($A18&amp;"*",各都道府県の状況!$A:$I,D$3,FALSE), "※5", ""))), "")</f>
        <v>5741</v>
      </c>
      <c r="E18" s="39">
        <f>IFERROR(INT(TRIM(SUBSTITUTE(VLOOKUP($A18&amp;"*",各都道府県の状況!$A:$I,E$3,FALSE), "※5", ""))), "")</f>
        <v>127408</v>
      </c>
      <c r="F18" s="39">
        <f>IFERROR(INT(TRIM(SUBSTITUTE(VLOOKUP($A18&amp;"*",各都道府県の状況!$A:$I,F$3,FALSE), "※5", ""))), "")</f>
        <v>4988</v>
      </c>
      <c r="G18" s="39">
        <f>IFERROR(INT(TRIM(SUBSTITUTE(VLOOKUP($A18&amp;"*",各都道府県の状況!$A:$I,G$3,FALSE), "※5", ""))), "")</f>
        <v>126</v>
      </c>
      <c r="H18" s="39">
        <f>IFERROR(INT(TRIM(SUBSTITUTE(VLOOKUP($A18&amp;"*",各都道府県の状況!$A:$I,H$3,FALSE), "※5", ""))), "")</f>
        <v>627</v>
      </c>
      <c r="I18" s="39">
        <f>IFERROR(INT(TRIM(SUBSTITUTE(VLOOKUP($A18&amp;"*",各都道府県の状況!$A:$I,I$3,FALSE), "※5", ""))), "")</f>
        <v>27</v>
      </c>
    </row>
    <row r="19" spans="1:9" x14ac:dyDescent="0.55000000000000004">
      <c r="A19" s="24" t="s">
        <v>243</v>
      </c>
      <c r="B19" s="27">
        <f t="shared" si="0"/>
        <v>44084</v>
      </c>
      <c r="C19" s="19" t="s">
        <v>61</v>
      </c>
      <c r="D19" s="39">
        <f>IFERROR(INT(TRIM(SUBSTITUTE(VLOOKUP($A19&amp;"*",各都道府県の状況!$A:$I,D$3,FALSE), "※5", ""))), "")</f>
        <v>147</v>
      </c>
      <c r="E19" s="39">
        <f>IFERROR(INT(TRIM(SUBSTITUTE(VLOOKUP($A19&amp;"*",各都道府県の状況!$A:$I,E$3,FALSE), "※5", ""))), "")</f>
        <v>13684</v>
      </c>
      <c r="F19" s="39">
        <f>IFERROR(INT(TRIM(SUBSTITUTE(VLOOKUP($A19&amp;"*",各都道府県の状況!$A:$I,F$3,FALSE), "※5", ""))), "")</f>
        <v>140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44084</v>
      </c>
      <c r="C20" s="19" t="s">
        <v>30</v>
      </c>
      <c r="D20" s="39">
        <f>IFERROR(INT(TRIM(SUBSTITUTE(VLOOKUP($A20&amp;"*",各都道府県の状況!$A:$I,D$3,FALSE), "※5", ""))), "")</f>
        <v>407</v>
      </c>
      <c r="E20" s="39">
        <f>IFERROR(INT(TRIM(SUBSTITUTE(VLOOKUP($A20&amp;"*",各都道府県の状況!$A:$I,E$3,FALSE), "※5", ""))), "")</f>
        <v>10487</v>
      </c>
      <c r="F20" s="39">
        <f>IFERROR(INT(TRIM(SUBSTITUTE(VLOOKUP($A20&amp;"*",各都道府県の状況!$A:$I,F$3,FALSE), "※5", ""))), "")</f>
        <v>360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24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44084</v>
      </c>
      <c r="C21" s="19" t="s">
        <v>31</v>
      </c>
      <c r="D21" s="39">
        <f>IFERROR(INT(TRIM(SUBSTITUTE(VLOOKUP($A21&amp;"*",各都道府県の状況!$A:$I,D$3,FALSE), "※5", ""))), "")</f>
        <v>722</v>
      </c>
      <c r="E21" s="39">
        <f>IFERROR(INT(TRIM(SUBSTITUTE(VLOOKUP($A21&amp;"*",各都道府県の状況!$A:$I,E$3,FALSE), "※5", ""))), "")</f>
        <v>10201</v>
      </c>
      <c r="F21" s="39">
        <f>IFERROR(INT(TRIM(SUBSTITUTE(VLOOKUP($A21&amp;"*",各都道府県の状況!$A:$I,F$3,FALSE), "※5", ""))), "")</f>
        <v>577</v>
      </c>
      <c r="G21" s="39">
        <f>IFERROR(INT(TRIM(SUBSTITUTE(VLOOKUP($A21&amp;"*",各都道府県の状況!$A:$I,G$3,FALSE), "※5", ""))), "")</f>
        <v>41</v>
      </c>
      <c r="H21" s="39">
        <f>IFERROR(INT(TRIM(SUBSTITUTE(VLOOKUP($A21&amp;"*",各都道府県の状況!$A:$I,H$3,FALSE), "※5", ""))), "")</f>
        <v>104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44084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9099</v>
      </c>
      <c r="F22" s="39">
        <f>IFERROR(INT(TRIM(SUBSTITUTE(VLOOKUP($A22&amp;"*",各都道府県の状況!$A:$I,F$3,FALSE), "※5", ""))), "")</f>
        <v>184</v>
      </c>
      <c r="G22" s="39">
        <f>IFERROR(INT(TRIM(SUBSTITUTE(VLOOKUP($A22&amp;"*",各都道府県の状況!$A:$I,G$3,FALSE), "※5", ""))), "")</f>
        <v>8</v>
      </c>
      <c r="H22" s="39">
        <f>IFERROR(INT(TRIM(SUBSTITUTE(VLOOKUP($A22&amp;"*",各都道府県の状況!$A:$I,H$3,FALSE), "※5", ""))), "")</f>
        <v>50</v>
      </c>
      <c r="I22" s="39">
        <f>IFERROR(INT(TRIM(SUBSTITUTE(VLOOKUP($A22&amp;"*",各都道府県の状況!$A:$I,I$3,FALSE), "※5", ""))), "")</f>
        <v>4</v>
      </c>
    </row>
    <row r="23" spans="1:9" ht="21" customHeight="1" x14ac:dyDescent="0.55000000000000004">
      <c r="A23" s="24" t="s">
        <v>247</v>
      </c>
      <c r="B23" s="27">
        <f t="shared" si="0"/>
        <v>44084</v>
      </c>
      <c r="C23" s="19" t="s">
        <v>33</v>
      </c>
      <c r="D23" s="39">
        <f>IFERROR(INT(TRIM(SUBSTITUTE(VLOOKUP($A23&amp;"*",各都道府県の状況!$A:$I,D$3,FALSE), "※5", ""))), "")</f>
        <v>178</v>
      </c>
      <c r="E23" s="39">
        <f>IFERROR(INT(TRIM(SUBSTITUTE(VLOOKUP($A23&amp;"*",各都道府県の状況!$A:$I,E$3,FALSE), "※5", ""))), "")</f>
        <v>9927</v>
      </c>
      <c r="F23" s="39">
        <f>IFERROR(INT(TRIM(SUBSTITUTE(VLOOKUP($A23&amp;"*",各都道府県の状況!$A:$I,F$3,FALSE), "※5", ""))), "")</f>
        <v>163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10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44084</v>
      </c>
      <c r="C24" s="19" t="s">
        <v>34</v>
      </c>
      <c r="D24" s="39">
        <f>IFERROR(INT(TRIM(SUBSTITUTE(VLOOKUP($A24&amp;"*",各都道府県の状況!$A:$I,D$3,FALSE), "※5", ""))), "")</f>
        <v>295</v>
      </c>
      <c r="E24" s="39">
        <f>IFERROR(INT(TRIM(SUBSTITUTE(VLOOKUP($A24&amp;"*",各都道府県の状況!$A:$I,E$3,FALSE), "※5", ""))), "")</f>
        <v>16893</v>
      </c>
      <c r="F24" s="39">
        <f>IFERROR(INT(TRIM(SUBSTITUTE(VLOOKUP($A24&amp;"*",各都道府県の状況!$A:$I,F$3,FALSE), "※5", ""))), "")</f>
        <v>271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29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44084</v>
      </c>
      <c r="C25" s="19" t="s">
        <v>35</v>
      </c>
      <c r="D25" s="39">
        <f>IFERROR(INT(TRIM(SUBSTITUTE(VLOOKUP($A25&amp;"*",各都道府県の状況!$A:$I,D$3,FALSE), "※5", ""))), "")</f>
        <v>569</v>
      </c>
      <c r="E25" s="39">
        <f>IFERROR(INT(TRIM(SUBSTITUTE(VLOOKUP($A25&amp;"*",各都道府県の状況!$A:$I,E$3,FALSE), "※5", ""))), "")</f>
        <v>19425</v>
      </c>
      <c r="F25" s="39">
        <f>IFERROR(INT(TRIM(SUBSTITUTE(VLOOKUP($A25&amp;"*",各都道府県の状況!$A:$I,F$3,FALSE), "※5", ""))), "")</f>
        <v>542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17</v>
      </c>
      <c r="I25" s="39">
        <f>IFERROR(INT(TRIM(SUBSTITUTE(VLOOKUP($A25&amp;"*",各都道府県の状況!$A:$I,I$3,FALSE), "※5", ""))), "")</f>
        <v>2</v>
      </c>
    </row>
    <row r="26" spans="1:9" x14ac:dyDescent="0.55000000000000004">
      <c r="A26" s="24" t="s">
        <v>250</v>
      </c>
      <c r="B26" s="27">
        <f t="shared" si="0"/>
        <v>44084</v>
      </c>
      <c r="C26" s="19" t="s">
        <v>36</v>
      </c>
      <c r="D26" s="39">
        <f>IFERROR(INT(TRIM(SUBSTITUTE(VLOOKUP($A26&amp;"*",各都道府県の状況!$A:$I,D$3,FALSE), "※5", ""))), "")</f>
        <v>503</v>
      </c>
      <c r="E26" s="39">
        <f>IFERROR(INT(TRIM(SUBSTITUTE(VLOOKUP($A26&amp;"*",各都道府県の状況!$A:$I,E$3,FALSE), "※5", ""))), "")</f>
        <v>29325</v>
      </c>
      <c r="F26" s="39">
        <f>IFERROR(INT(TRIM(SUBSTITUTE(VLOOKUP($A26&amp;"*",各都道府県の状況!$A:$I,F$3,FALSE), "※5", ""))), "")</f>
        <v>473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29</v>
      </c>
      <c r="I26" s="39">
        <f>IFERROR(INT(TRIM(SUBSTITUTE(VLOOKUP($A26&amp;"*",各都道府県の状況!$A:$I,I$3,FALSE), "※5", ""))), "")</f>
        <v>2</v>
      </c>
    </row>
    <row r="27" spans="1:9" x14ac:dyDescent="0.55000000000000004">
      <c r="A27" s="24" t="s">
        <v>251</v>
      </c>
      <c r="B27" s="27">
        <f t="shared" si="0"/>
        <v>44084</v>
      </c>
      <c r="C27" s="19" t="s">
        <v>37</v>
      </c>
      <c r="D27" s="39">
        <f>IFERROR(INT(TRIM(SUBSTITUTE(VLOOKUP($A27&amp;"*",各都道府県の状況!$A:$I,D$3,FALSE), "※5", ""))), "")</f>
        <v>4751</v>
      </c>
      <c r="E27" s="39">
        <f>IFERROR(INT(TRIM(SUBSTITUTE(VLOOKUP($A27&amp;"*",各都道府県の状況!$A:$I,E$3,FALSE), "※5", ""))), "")</f>
        <v>60763</v>
      </c>
      <c r="F27" s="39">
        <f>IFERROR(INT(TRIM(SUBSTITUTE(VLOOKUP($A27&amp;"*",各都道府県の状況!$A:$I,F$3,FALSE), "※5", ""))), "")</f>
        <v>4256</v>
      </c>
      <c r="G27" s="39">
        <f>IFERROR(INT(TRIM(SUBSTITUTE(VLOOKUP($A27&amp;"*",各都道府県の状況!$A:$I,G$3,FALSE), "※5", ""))), "")</f>
        <v>74</v>
      </c>
      <c r="H27" s="39">
        <f>IFERROR(INT(TRIM(SUBSTITUTE(VLOOKUP($A27&amp;"*",各都道府県の状況!$A:$I,H$3,FALSE), "※5", ""))), "")</f>
        <v>421</v>
      </c>
      <c r="I27" s="39">
        <f>IFERROR(INT(TRIM(SUBSTITUTE(VLOOKUP($A27&amp;"*",各都道府県の状況!$A:$I,I$3,FALSE), "※5", ""))), "")</f>
        <v>17</v>
      </c>
    </row>
    <row r="28" spans="1:9" x14ac:dyDescent="0.55000000000000004">
      <c r="A28" s="24" t="s">
        <v>252</v>
      </c>
      <c r="B28" s="26">
        <f t="shared" si="0"/>
        <v>44084</v>
      </c>
      <c r="C28" s="28" t="s">
        <v>38</v>
      </c>
      <c r="D28" s="39">
        <f>IFERROR(INT(TRIM(SUBSTITUTE(VLOOKUP($A28&amp;"*",各都道府県の状況!$A:$I,D$3,FALSE), "※5", ""))), "")</f>
        <v>445</v>
      </c>
      <c r="E28" s="39">
        <f>IFERROR(INT(TRIM(SUBSTITUTE(VLOOKUP($A28&amp;"*",各都道府県の状況!$A:$I,E$3,FALSE), "※5", ""))), "")</f>
        <v>10957</v>
      </c>
      <c r="F28" s="39">
        <f>IFERROR(INT(TRIM(SUBSTITUTE(VLOOKUP($A28&amp;"*",各都道府県の状況!$A:$I,F$3,FALSE), "※5", ""))), "")</f>
        <v>364</v>
      </c>
      <c r="G28" s="39">
        <f>IFERROR(INT(TRIM(SUBSTITUTE(VLOOKUP($A28&amp;"*",各都道府県の状況!$A:$I,G$3,FALSE), "※5", ""))), "")</f>
        <v>4</v>
      </c>
      <c r="H28" s="39">
        <f>IFERROR(INT(TRIM(SUBSTITUTE(VLOOKUP($A28&amp;"*",各都道府県の状況!$A:$I,H$3,FALSE), "※5", ""))), "")</f>
        <v>77</v>
      </c>
      <c r="I28" s="39">
        <f>IFERROR(INT(TRIM(SUBSTITUTE(VLOOKUP($A28&amp;"*",各都道府県の状況!$A:$I,I$3,FALSE), "※5", ""))), "")</f>
        <v>2</v>
      </c>
    </row>
    <row r="29" spans="1:9" x14ac:dyDescent="0.55000000000000004">
      <c r="A29" s="24" t="s">
        <v>253</v>
      </c>
      <c r="B29" s="27">
        <f t="shared" si="0"/>
        <v>44084</v>
      </c>
      <c r="C29" s="19" t="s">
        <v>39</v>
      </c>
      <c r="D29" s="39">
        <f>IFERROR(INT(TRIM(SUBSTITUTE(VLOOKUP($A29&amp;"*",各都道府県の状況!$A:$I,D$3,FALSE), "※5", ""))), "")</f>
        <v>467</v>
      </c>
      <c r="E29" s="39">
        <f>IFERROR(INT(TRIM(SUBSTITUTE(VLOOKUP($A29&amp;"*",各都道府県の状況!$A:$I,E$3,FALSE), "※5", ""))), "")</f>
        <v>10321</v>
      </c>
      <c r="F29" s="39">
        <f>IFERROR(INT(TRIM(SUBSTITUTE(VLOOKUP($A29&amp;"*",各都道府県の状況!$A:$I,F$3,FALSE), "※5", ""))), "")</f>
        <v>421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39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44084</v>
      </c>
      <c r="C30" s="19" t="s">
        <v>40</v>
      </c>
      <c r="D30" s="39">
        <f>IFERROR(INT(TRIM(SUBSTITUTE(VLOOKUP($A30&amp;"*",各都道府県の状況!$A:$I,D$3,FALSE), "※5", ""))), "")</f>
        <v>1600</v>
      </c>
      <c r="E30" s="39">
        <f>IFERROR(INT(TRIM(SUBSTITUTE(VLOOKUP($A30&amp;"*",各都道府県の状況!$A:$I,E$3,FALSE), "※5", ""))), "")</f>
        <v>35400</v>
      </c>
      <c r="F30" s="39">
        <f>IFERROR(INT(TRIM(SUBSTITUTE(VLOOKUP($A30&amp;"*",各都道府県の状況!$A:$I,F$3,FALSE), "※5", ""))), "")</f>
        <v>1444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131</v>
      </c>
      <c r="I30" s="39">
        <f>IFERROR(INT(TRIM(SUBSTITUTE(VLOOKUP($A30&amp;"*",各都道府県の状況!$A:$I,I$3,FALSE), "※5", ""))), "")</f>
        <v>3</v>
      </c>
    </row>
    <row r="31" spans="1:9" x14ac:dyDescent="0.55000000000000004">
      <c r="A31" s="24" t="s">
        <v>255</v>
      </c>
      <c r="B31" s="27">
        <f t="shared" si="0"/>
        <v>44084</v>
      </c>
      <c r="C31" s="19" t="s">
        <v>41</v>
      </c>
      <c r="D31" s="39">
        <f>IFERROR(INT(TRIM(SUBSTITUTE(VLOOKUP($A31&amp;"*",各都道府県の状況!$A:$I,D$3,FALSE), "※5", ""))), "")</f>
        <v>9324</v>
      </c>
      <c r="E31" s="39">
        <f>IFERROR(INT(TRIM(SUBSTITUTE(VLOOKUP($A31&amp;"*",各都道府県の状況!$A:$I,E$3,FALSE), "※5", ""))), "")</f>
        <v>153772</v>
      </c>
      <c r="F31" s="39">
        <f>IFERROR(INT(TRIM(SUBSTITUTE(VLOOKUP($A31&amp;"*",各都道府県の状況!$A:$I,F$3,FALSE), "※5", ""))), "")</f>
        <v>8361</v>
      </c>
      <c r="G31" s="39">
        <f>IFERROR(INT(TRIM(SUBSTITUTE(VLOOKUP($A31&amp;"*",各都道府県の状況!$A:$I,G$3,FALSE), "※5", ""))), "")</f>
        <v>172</v>
      </c>
      <c r="H31" s="39">
        <f>IFERROR(INT(TRIM(SUBSTITUTE(VLOOKUP($A31&amp;"*",各都道府県の状況!$A:$I,H$3,FALSE), "※5", ""))), "")</f>
        <v>783</v>
      </c>
      <c r="I31" s="39">
        <f>IFERROR(INT(TRIM(SUBSTITUTE(VLOOKUP($A31&amp;"*",各都道府県の状況!$A:$I,I$3,FALSE), "※5", ""))), "")</f>
        <v>40</v>
      </c>
    </row>
    <row r="32" spans="1:9" x14ac:dyDescent="0.55000000000000004">
      <c r="A32" s="24" t="s">
        <v>256</v>
      </c>
      <c r="B32" s="27">
        <f t="shared" si="0"/>
        <v>44084</v>
      </c>
      <c r="C32" s="19" t="s">
        <v>42</v>
      </c>
      <c r="D32" s="39">
        <f>IFERROR(INT(TRIM(SUBSTITUTE(VLOOKUP($A32&amp;"*",各都道府県の状況!$A:$I,D$3,FALSE), "※5", ""))), "")</f>
        <v>2400</v>
      </c>
      <c r="E32" s="39">
        <f>IFERROR(INT(TRIM(SUBSTITUTE(VLOOKUP($A32&amp;"*",各都道府県の状況!$A:$I,E$3,FALSE), "※5", ""))), "")</f>
        <v>48403</v>
      </c>
      <c r="F32" s="39">
        <f>IFERROR(INT(TRIM(SUBSTITUTE(VLOOKUP($A32&amp;"*",各都道府県の状況!$A:$I,F$3,FALSE), "※5", ""))), "")</f>
        <v>2223</v>
      </c>
      <c r="G32" s="39">
        <f>IFERROR(INT(TRIM(SUBSTITUTE(VLOOKUP($A32&amp;"*",各都道府県の状況!$A:$I,G$3,FALSE), "※5", ""))), "")</f>
        <v>54</v>
      </c>
      <c r="H32" s="39">
        <f>IFERROR(INT(TRIM(SUBSTITUTE(VLOOKUP($A32&amp;"*",各都道府県の状況!$A:$I,H$3,FALSE), "※5", ""))), "")</f>
        <v>123</v>
      </c>
      <c r="I32" s="39">
        <f>IFERROR(INT(TRIM(SUBSTITUTE(VLOOKUP($A32&amp;"*",各都道府県の状況!$A:$I,I$3,FALSE), "※5", ""))), "")</f>
        <v>9</v>
      </c>
    </row>
    <row r="33" spans="1:9" x14ac:dyDescent="0.55000000000000004">
      <c r="A33" s="24" t="s">
        <v>257</v>
      </c>
      <c r="B33" s="27">
        <f t="shared" si="0"/>
        <v>44084</v>
      </c>
      <c r="C33" s="19" t="s">
        <v>43</v>
      </c>
      <c r="D33" s="39">
        <f>IFERROR(INT(TRIM(SUBSTITUTE(VLOOKUP($A33&amp;"*",各都道府県の状況!$A:$I,D$3,FALSE), "※5", ""))), "")</f>
        <v>542</v>
      </c>
      <c r="E33" s="39">
        <f>IFERROR(INT(TRIM(SUBSTITUTE(VLOOKUP($A33&amp;"*",各都道府県の状況!$A:$I,E$3,FALSE), "※5", ""))), "")</f>
        <v>18123</v>
      </c>
      <c r="F33" s="39">
        <f>IFERROR(INT(TRIM(SUBSTITUTE(VLOOKUP($A33&amp;"*",各都道府県の状況!$A:$I,F$3,FALSE), "※5", ""))), "")</f>
        <v>505</v>
      </c>
      <c r="G33" s="39">
        <f>IFERROR(INT(TRIM(SUBSTITUTE(VLOOKUP($A33&amp;"*",各都道府県の状況!$A:$I,G$3,FALSE), "※5", ""))), "")</f>
        <v>8</v>
      </c>
      <c r="H33" s="39">
        <f>IFERROR(INT(TRIM(SUBSTITUTE(VLOOKUP($A33&amp;"*",各都道府県の状況!$A:$I,H$3,FALSE), "※5", ""))), "")</f>
        <v>29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44084</v>
      </c>
      <c r="C34" s="19" t="s">
        <v>44</v>
      </c>
      <c r="D34" s="39">
        <f>IFERROR(INT(TRIM(SUBSTITUTE(VLOOKUP($A34&amp;"*",各都道府県の状況!$A:$I,D$3,FALSE), "※5", ""))), "")</f>
        <v>235</v>
      </c>
      <c r="E34" s="39">
        <f>IFERROR(INT(TRIM(SUBSTITUTE(VLOOKUP($A34&amp;"*",各都道府県の状況!$A:$I,E$3,FALSE), "※5", ""))), "")</f>
        <v>8858</v>
      </c>
      <c r="F34" s="39">
        <f>IFERROR(INT(TRIM(SUBSTITUTE(VLOOKUP($A34&amp;"*",各都道府県の状況!$A:$I,F$3,FALSE), "※5", ""))), "")</f>
        <v>225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3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44084</v>
      </c>
      <c r="C35" s="19" t="s">
        <v>45</v>
      </c>
      <c r="D35" s="39">
        <f>IFERROR(INT(TRIM(SUBSTITUTE(VLOOKUP($A35&amp;"*",各都道府県の状況!$A:$I,D$3,FALSE), "※5", ""))), "")</f>
        <v>22</v>
      </c>
      <c r="E35" s="39">
        <f>IFERROR(INT(TRIM(SUBSTITUTE(VLOOKUP($A35&amp;"*",各都道府県の状況!$A:$I,E$3,FALSE), "※5", ""))), "")</f>
        <v>4606</v>
      </c>
      <c r="F35" s="39">
        <f>IFERROR(INT(TRIM(SUBSTITUTE(VLOOKUP($A35&amp;"*",各都道府県の状況!$A:$I,F$3,FALSE), "※5", ""))), "")</f>
        <v>22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44084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5145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44084</v>
      </c>
      <c r="C37" s="19" t="s">
        <v>47</v>
      </c>
      <c r="D37" s="39">
        <f>IFERROR(INT(TRIM(SUBSTITUTE(VLOOKUP($A37&amp;"*",各都道府県の状況!$A:$I,D$3,FALSE), "※5", ""))), "")</f>
        <v>146</v>
      </c>
      <c r="E37" s="39">
        <f>IFERROR(INT(TRIM(SUBSTITUTE(VLOOKUP($A37&amp;"*",各都道府県の状況!$A:$I,E$3,FALSE), "※5", ""))), "")</f>
        <v>7511</v>
      </c>
      <c r="F37" s="39">
        <f>IFERROR(INT(TRIM(SUBSTITUTE(VLOOKUP($A37&amp;"*",各都道府県の状況!$A:$I,F$3,FALSE), "※5", ""))), "")</f>
        <v>145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44084</v>
      </c>
      <c r="C38" s="19" t="s">
        <v>48</v>
      </c>
      <c r="D38" s="39">
        <f>IFERROR(INT(TRIM(SUBSTITUTE(VLOOKUP($A38&amp;"*",各都道府県の状況!$A:$I,D$3,FALSE), "※5", ""))), "")</f>
        <v>464</v>
      </c>
      <c r="E38" s="39">
        <f>IFERROR(INT(TRIM(SUBSTITUTE(VLOOKUP($A38&amp;"*",各都道府県の状況!$A:$I,E$3,FALSE), "※5", ""))), "")</f>
        <v>18590</v>
      </c>
      <c r="F38" s="39">
        <f>IFERROR(INT(TRIM(SUBSTITUTE(VLOOKUP($A38&amp;"*",各都道府県の状況!$A:$I,F$3,FALSE), "※5", ""))), "")</f>
        <v>449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12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44084</v>
      </c>
      <c r="C39" s="19" t="s">
        <v>49</v>
      </c>
      <c r="D39" s="39">
        <f>IFERROR(INT(TRIM(SUBSTITUTE(VLOOKUP($A39&amp;"*",各都道府県の状況!$A:$I,D$3,FALSE), "※5", ""))), "")</f>
        <v>193</v>
      </c>
      <c r="E39" s="39">
        <f>IFERROR(INT(TRIM(SUBSTITUTE(VLOOKUP($A39&amp;"*",各都道府県の状況!$A:$I,E$3,FALSE), "※5", ""))), "")</f>
        <v>7640</v>
      </c>
      <c r="F39" s="39">
        <f>IFERROR(INT(TRIM(SUBSTITUTE(VLOOKUP($A39&amp;"*",各都道府県の状況!$A:$I,F$3,FALSE), "※5", ""))), "")</f>
        <v>150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42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44084</v>
      </c>
      <c r="C40" s="19" t="s">
        <v>50</v>
      </c>
      <c r="D40" s="39">
        <f>IFERROR(INT(TRIM(SUBSTITUTE(VLOOKUP($A40&amp;"*",各都道府県の状況!$A:$I,D$3,FALSE), "※5", ""))), "")</f>
        <v>146</v>
      </c>
      <c r="E40" s="39">
        <f>IFERROR(INT(TRIM(SUBSTITUTE(VLOOKUP($A40&amp;"*",各都道府県の状況!$A:$I,E$3,FALSE), "※5", ""))), "")</f>
        <v>6513</v>
      </c>
      <c r="F40" s="39">
        <f>IFERROR(INT(TRIM(SUBSTITUTE(VLOOKUP($A40&amp;"*",各都道府県の状況!$A:$I,F$3,FALSE), "※5", ""))), "")</f>
        <v>88</v>
      </c>
      <c r="G40" s="39">
        <f>IFERROR(INT(TRIM(SUBSTITUTE(VLOOKUP($A40&amp;"*",各都道府県の状況!$A:$I,G$3,FALSE), "※5", ""))), "")</f>
        <v>6</v>
      </c>
      <c r="H40" s="39">
        <f>IFERROR(INT(TRIM(SUBSTITUTE(VLOOKUP($A40&amp;"*",各都道府県の状況!$A:$I,H$3,FALSE), "※5", ""))), "")</f>
        <v>47</v>
      </c>
      <c r="I40" s="39">
        <f>IFERROR(INT(TRIM(SUBSTITUTE(VLOOKUP($A40&amp;"*",各都道府県の状況!$A:$I,I$3,FALSE), "※5", ""))), "")</f>
        <v>3</v>
      </c>
    </row>
    <row r="41" spans="1:9" x14ac:dyDescent="0.55000000000000004">
      <c r="A41" s="24" t="s">
        <v>263</v>
      </c>
      <c r="B41" s="27">
        <f t="shared" si="0"/>
        <v>44084</v>
      </c>
      <c r="C41" s="19" t="s">
        <v>51</v>
      </c>
      <c r="D41" s="39">
        <f>IFERROR(INT(TRIM(SUBSTITUTE(VLOOKUP($A41&amp;"*",各都道府県の状況!$A:$I,D$3,FALSE), "※5", ""))), "")</f>
        <v>86</v>
      </c>
      <c r="E41" s="39">
        <f>IFERROR(INT(TRIM(SUBSTITUTE(VLOOKUP($A41&amp;"*",各都道府県の状況!$A:$I,E$3,FALSE), "※5", ""))), "")</f>
        <v>9006</v>
      </c>
      <c r="F41" s="39">
        <f>IFERROR(INT(TRIM(SUBSTITUTE(VLOOKUP($A41&amp;"*",各都道府県の状況!$A:$I,F$3,FALSE), "※5", ""))), "")</f>
        <v>73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11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44084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3909</v>
      </c>
      <c r="F42" s="39">
        <f>IFERROR(INT(TRIM(SUBSTITUTE(VLOOKUP($A42&amp;"*",各都道府県の状況!$A:$I,F$3,FALSE), "※5", ""))), "")</f>
        <v>107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44084</v>
      </c>
      <c r="C43" s="19" t="s">
        <v>169</v>
      </c>
      <c r="D43" s="39">
        <f>IFERROR(INT(TRIM(SUBSTITUTE(VLOOKUP($A43&amp;"*",各都道府県の状況!$A:$I,D$3,FALSE), "※5", ""))), "")</f>
        <v>134</v>
      </c>
      <c r="E43" s="39">
        <f>IFERROR(INT(TRIM(SUBSTITUTE(VLOOKUP($A43&amp;"*",各都道府県の状況!$A:$I,E$3,FALSE), "※5", ""))), "")</f>
        <v>3255</v>
      </c>
      <c r="F43" s="39">
        <f>IFERROR(INT(TRIM(SUBSTITUTE(VLOOKUP($A43&amp;"*",各都道府県の状況!$A:$I,F$3,FALSE), "※5", ""))), "")</f>
        <v>124</v>
      </c>
      <c r="G43" s="39">
        <f>IFERROR(INT(TRIM(SUBSTITUTE(VLOOKUP($A43&amp;"*",各都道府県の状況!$A:$I,G$3,FALSE), "※5", ""))), "")</f>
        <v>3</v>
      </c>
      <c r="H43" s="39">
        <f>IFERROR(INT(TRIM(SUBSTITUTE(VLOOKUP($A43&amp;"*",各都道府県の状況!$A:$I,H$3,FALSE), "※5", ""))), "")</f>
        <v>7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44084</v>
      </c>
      <c r="C44" s="19" t="s">
        <v>53</v>
      </c>
      <c r="D44" s="39">
        <f>IFERROR(INT(TRIM(SUBSTITUTE(VLOOKUP($A44&amp;"*",各都道府県の状況!$A:$I,D$3,FALSE), "※5", ""))), "")</f>
        <v>4869</v>
      </c>
      <c r="E44" s="39">
        <f>IFERROR(INT(TRIM(SUBSTITUTE(VLOOKUP($A44&amp;"*",各都道府県の状況!$A:$I,E$3,FALSE), "※5", ""))), "")</f>
        <v>43555</v>
      </c>
      <c r="F44" s="39">
        <f>IFERROR(INT(TRIM(SUBSTITUTE(VLOOKUP($A44&amp;"*",各都道府県の状況!$A:$I,F$3,FALSE), "※5", ""))), "")</f>
        <v>4194</v>
      </c>
      <c r="G44" s="39">
        <f>IFERROR(INT(TRIM(SUBSTITUTE(VLOOKUP($A44&amp;"*",各都道府県の状況!$A:$I,G$3,FALSE), "※5", ""))), "")</f>
        <v>74</v>
      </c>
      <c r="H44" s="39">
        <f>IFERROR(INT(TRIM(SUBSTITUTE(VLOOKUP($A44&amp;"*",各都道府県の状況!$A:$I,H$3,FALSE), "※5", ""))), "")</f>
        <v>601</v>
      </c>
      <c r="I44" s="39">
        <f>IFERROR(INT(TRIM(SUBSTITUTE(VLOOKUP($A44&amp;"*",各都道府県の状況!$A:$I,I$3,FALSE), "※5", ""))), "")</f>
        <v>16</v>
      </c>
    </row>
    <row r="45" spans="1:9" x14ac:dyDescent="0.55000000000000004">
      <c r="A45" s="24" t="s">
        <v>267</v>
      </c>
      <c r="B45" s="27">
        <f t="shared" si="0"/>
        <v>44084</v>
      </c>
      <c r="C45" s="19" t="s">
        <v>54</v>
      </c>
      <c r="D45" s="39">
        <f>IFERROR(INT(TRIM(SUBSTITUTE(VLOOKUP($A45&amp;"*",各都道府県の状況!$A:$I,D$3,FALSE), "※5", ""))), "")</f>
        <v>243</v>
      </c>
      <c r="E45" s="39">
        <f>IFERROR(INT(TRIM(SUBSTITUTE(VLOOKUP($A45&amp;"*",各都道府県の状況!$A:$I,E$3,FALSE), "※5", ""))), "")</f>
        <v>5421</v>
      </c>
      <c r="F45" s="39">
        <f>IFERROR(INT(TRIM(SUBSTITUTE(VLOOKUP($A45&amp;"*",各都道府県の状況!$A:$I,F$3,FALSE), "※5", ""))), "")</f>
        <v>237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6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44084</v>
      </c>
      <c r="C46" s="19" t="s">
        <v>55</v>
      </c>
      <c r="D46" s="39">
        <f>IFERROR(INT(TRIM(SUBSTITUTE(VLOOKUP($A46&amp;"*",各都道府県の状況!$A:$I,D$3,FALSE), "※5", ""))), "")</f>
        <v>234</v>
      </c>
      <c r="E46" s="39">
        <f>IFERROR(INT(TRIM(SUBSTITUTE(VLOOKUP($A46&amp;"*",各都道府県の状況!$A:$I,E$3,FALSE), "※5", ""))), "")</f>
        <v>16081</v>
      </c>
      <c r="F46" s="39">
        <f>IFERROR(INT(TRIM(SUBSTITUTE(VLOOKUP($A46&amp;"*",各都道府県の状況!$A:$I,F$3,FALSE), "※5", ""))), "")</f>
        <v>217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13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44084</v>
      </c>
      <c r="C47" s="19" t="s">
        <v>56</v>
      </c>
      <c r="D47" s="39">
        <f>IFERROR(INT(TRIM(SUBSTITUTE(VLOOKUP($A47&amp;"*",各都道府県の状況!$A:$I,D$3,FALSE), "※5", ""))), "")</f>
        <v>557</v>
      </c>
      <c r="E47" s="39">
        <f>IFERROR(INT(TRIM(SUBSTITUTE(VLOOKUP($A47&amp;"*",各都道府県の状況!$A:$I,E$3,FALSE), "※5", ""))), "")</f>
        <v>12621</v>
      </c>
      <c r="F47" s="39">
        <f>IFERROR(INT(TRIM(SUBSTITUTE(VLOOKUP($A47&amp;"*",各都道府県の状況!$A:$I,F$3,FALSE), "※5", ""))), "")</f>
        <v>506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35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44084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14122</v>
      </c>
      <c r="F48" s="39">
        <f>IFERROR(INT(TRIM(SUBSTITUTE(VLOOKUP($A48&amp;"*",各都道府県の状況!$A:$I,F$3,FALSE), "※5", ""))), "")</f>
        <v>140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16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44084</v>
      </c>
      <c r="C49" s="19" t="s">
        <v>58</v>
      </c>
      <c r="D49" s="39">
        <f>IFERROR(INT(TRIM(SUBSTITUTE(VLOOKUP($A49&amp;"*",各都道府県の状況!$A:$I,D$3,FALSE), "※5", ""))), "")</f>
        <v>339</v>
      </c>
      <c r="E49" s="39">
        <f>IFERROR(INT(TRIM(SUBSTITUTE(VLOOKUP($A49&amp;"*",各都道府県の状況!$A:$I,E$3,FALSE), "※5", ""))), "")</f>
        <v>8267</v>
      </c>
      <c r="F49" s="39">
        <f>IFERROR(INT(TRIM(SUBSTITUTE(VLOOKUP($A49&amp;"*",各都道府県の状況!$A:$I,F$3,FALSE), "※5", ""))), "")</f>
        <v>328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44084</v>
      </c>
      <c r="C50" s="19" t="s">
        <v>59</v>
      </c>
      <c r="D50" s="39">
        <f>IFERROR(INT(TRIM(SUBSTITUTE(VLOOKUP($A50&amp;"*",各都道府県の状況!$A:$I,D$3,FALSE), "※5", ""))), "")</f>
        <v>372</v>
      </c>
      <c r="E50" s="39">
        <f>IFERROR(INT(TRIM(SUBSTITUTE(VLOOKUP($A50&amp;"*",各都道府県の状況!$A:$I,E$3,FALSE), "※5", ""))), "")</f>
        <v>17011</v>
      </c>
      <c r="F50" s="39">
        <f>IFERROR(INT(TRIM(SUBSTITUTE(VLOOKUP($A50&amp;"*",各都道府県の状況!$A:$I,F$3,FALSE), "※5", ""))), "")</f>
        <v>335</v>
      </c>
      <c r="G50" s="39">
        <f>IFERROR(INT(TRIM(SUBSTITUTE(VLOOKUP($A50&amp;"*",各都道府県の状況!$A:$I,G$3,FALSE), "※5", ""))), "")</f>
        <v>11</v>
      </c>
      <c r="H50" s="39">
        <f>IFERROR(INT(TRIM(SUBSTITUTE(VLOOKUP($A50&amp;"*",各都道府県の状況!$A:$I,H$3,FALSE), "※5", ""))), "")</f>
        <v>25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44084</v>
      </c>
      <c r="C51" s="19" t="s">
        <v>60</v>
      </c>
      <c r="D51" s="39">
        <f>IFERROR(INT(TRIM(SUBSTITUTE(VLOOKUP($A51&amp;"*",各都道府県の状況!$A:$I,D$3,FALSE), "※5", ""))), "")</f>
        <v>2259</v>
      </c>
      <c r="E51" s="39">
        <f>IFERROR(INT(TRIM(SUBSTITUTE(VLOOKUP($A51&amp;"*",各都道府県の状況!$A:$I,E$3,FALSE), "※5", ""))), "")</f>
        <v>31139</v>
      </c>
      <c r="F51" s="39">
        <f>IFERROR(INT(TRIM(SUBSTITUTE(VLOOKUP($A51&amp;"*",各都道府県の状況!$A:$I,F$3,FALSE), "※5", ""))), "")</f>
        <v>1985</v>
      </c>
      <c r="G51" s="39">
        <f>IFERROR(INT(TRIM(SUBSTITUTE(VLOOKUP($A51&amp;"*",各都道府県の状況!$A:$I,G$3,FALSE), "※5", ""))), "")</f>
        <v>41</v>
      </c>
      <c r="H51" s="39">
        <f>IFERROR(INT(TRIM(SUBSTITUTE(VLOOKUP($A51&amp;"*",各都道府県の状況!$A:$I,H$3,FALSE), "※5", ""))), "")</f>
        <v>237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5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1849</v>
      </c>
      <c r="D6" s="44">
        <v>48361</v>
      </c>
      <c r="E6" s="45">
        <v>74</v>
      </c>
      <c r="F6" s="45">
        <v>2</v>
      </c>
      <c r="G6" s="44">
        <v>1670</v>
      </c>
      <c r="H6" s="45">
        <v>105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2189</v>
      </c>
      <c r="E7" s="45">
        <v>2</v>
      </c>
      <c r="F7" s="45">
        <v>0</v>
      </c>
      <c r="G7" s="45">
        <v>32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3554</v>
      </c>
      <c r="E8" s="45">
        <v>4</v>
      </c>
      <c r="F8" s="45">
        <v>0</v>
      </c>
      <c r="G8" s="45">
        <v>19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267</v>
      </c>
      <c r="D9" s="44">
        <v>8569</v>
      </c>
      <c r="E9" s="45">
        <v>56</v>
      </c>
      <c r="F9" s="45">
        <v>0</v>
      </c>
      <c r="G9" s="45">
        <v>209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50</v>
      </c>
      <c r="D10" s="44">
        <v>1850</v>
      </c>
      <c r="E10" s="45">
        <v>1</v>
      </c>
      <c r="F10" s="45">
        <v>0</v>
      </c>
      <c r="G10" s="45">
        <v>49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3138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191</v>
      </c>
      <c r="D12" s="44">
        <v>16451</v>
      </c>
      <c r="E12" s="45">
        <v>52</v>
      </c>
      <c r="F12" s="45">
        <v>2</v>
      </c>
      <c r="G12" s="45">
        <v>139</v>
      </c>
      <c r="H12" s="45">
        <v>0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593</v>
      </c>
      <c r="D13" s="44">
        <v>11520</v>
      </c>
      <c r="E13" s="45">
        <v>49</v>
      </c>
      <c r="F13" s="45">
        <v>3</v>
      </c>
      <c r="G13" s="45">
        <v>530</v>
      </c>
      <c r="H13" s="45">
        <v>14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323</v>
      </c>
      <c r="D14" s="44">
        <v>25197</v>
      </c>
      <c r="E14" s="45">
        <v>21</v>
      </c>
      <c r="F14" s="45">
        <v>1</v>
      </c>
      <c r="G14" s="45">
        <v>300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502</v>
      </c>
      <c r="D15" s="44">
        <v>16368</v>
      </c>
      <c r="E15" s="45">
        <v>73</v>
      </c>
      <c r="F15" s="45">
        <v>0</v>
      </c>
      <c r="G15" s="45">
        <v>410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4202</v>
      </c>
      <c r="D16" s="44">
        <v>122293</v>
      </c>
      <c r="E16" s="45">
        <v>317</v>
      </c>
      <c r="F16" s="45">
        <v>9</v>
      </c>
      <c r="G16" s="44">
        <v>3788</v>
      </c>
      <c r="H16" s="45">
        <v>97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3309</v>
      </c>
      <c r="D17" s="44">
        <v>63768</v>
      </c>
      <c r="E17" s="45">
        <v>289</v>
      </c>
      <c r="F17" s="45">
        <v>8</v>
      </c>
      <c r="G17" s="44">
        <v>2954</v>
      </c>
      <c r="H17" s="45">
        <v>66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22444</v>
      </c>
      <c r="D18" s="44">
        <v>372223</v>
      </c>
      <c r="E18" s="44">
        <v>2253</v>
      </c>
      <c r="F18" s="45">
        <v>23</v>
      </c>
      <c r="G18" s="44">
        <v>19812</v>
      </c>
      <c r="H18" s="45">
        <v>379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5741</v>
      </c>
      <c r="D19" s="44">
        <v>127408</v>
      </c>
      <c r="E19" s="45">
        <v>627</v>
      </c>
      <c r="F19" s="45">
        <v>27</v>
      </c>
      <c r="G19" s="44">
        <v>4988</v>
      </c>
      <c r="H19" s="45">
        <v>126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147</v>
      </c>
      <c r="D20" s="44">
        <v>13684</v>
      </c>
      <c r="E20" s="45">
        <v>7</v>
      </c>
      <c r="F20" s="45">
        <v>1</v>
      </c>
      <c r="G20" s="45">
        <v>140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407</v>
      </c>
      <c r="D21" s="44">
        <v>10487</v>
      </c>
      <c r="E21" s="45">
        <v>24</v>
      </c>
      <c r="F21" s="45">
        <v>0</v>
      </c>
      <c r="G21" s="45">
        <v>360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722</v>
      </c>
      <c r="D22" s="44">
        <v>10201</v>
      </c>
      <c r="E22" s="45">
        <v>104</v>
      </c>
      <c r="F22" s="45">
        <v>0</v>
      </c>
      <c r="G22" s="45">
        <v>577</v>
      </c>
      <c r="H22" s="45">
        <v>41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9099</v>
      </c>
      <c r="E23" s="45">
        <v>50</v>
      </c>
      <c r="F23" s="45">
        <v>4</v>
      </c>
      <c r="G23" s="45">
        <v>184</v>
      </c>
      <c r="H23" s="45">
        <v>8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178</v>
      </c>
      <c r="D24" s="44">
        <v>9927</v>
      </c>
      <c r="E24" s="45">
        <v>10</v>
      </c>
      <c r="F24" s="45">
        <v>1</v>
      </c>
      <c r="G24" s="45">
        <v>163</v>
      </c>
      <c r="H24" s="45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295</v>
      </c>
      <c r="D25" s="44">
        <v>16893</v>
      </c>
      <c r="E25" s="45">
        <v>29</v>
      </c>
      <c r="F25" s="45">
        <v>0</v>
      </c>
      <c r="G25" s="45">
        <v>271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569</v>
      </c>
      <c r="D26" s="44">
        <v>19425</v>
      </c>
      <c r="E26" s="45">
        <v>17</v>
      </c>
      <c r="F26" s="45">
        <v>2</v>
      </c>
      <c r="G26" s="45">
        <v>542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503</v>
      </c>
      <c r="D27" s="44">
        <v>29325</v>
      </c>
      <c r="E27" s="45">
        <v>29</v>
      </c>
      <c r="F27" s="45">
        <v>2</v>
      </c>
      <c r="G27" s="45">
        <v>473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4751</v>
      </c>
      <c r="D28" s="44">
        <v>60763</v>
      </c>
      <c r="E28" s="45">
        <v>421</v>
      </c>
      <c r="F28" s="45">
        <v>17</v>
      </c>
      <c r="G28" s="44">
        <v>4256</v>
      </c>
      <c r="H28" s="45">
        <v>74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445</v>
      </c>
      <c r="D29" s="44">
        <v>10957</v>
      </c>
      <c r="E29" s="45">
        <v>77</v>
      </c>
      <c r="F29" s="45">
        <v>2</v>
      </c>
      <c r="G29" s="45">
        <v>364</v>
      </c>
      <c r="H29" s="45">
        <v>4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467</v>
      </c>
      <c r="D30" s="44">
        <v>10321</v>
      </c>
      <c r="E30" s="45">
        <v>39</v>
      </c>
      <c r="F30" s="45">
        <v>1</v>
      </c>
      <c r="G30" s="45">
        <v>421</v>
      </c>
      <c r="H30" s="45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1600</v>
      </c>
      <c r="D31" s="44">
        <v>35400</v>
      </c>
      <c r="E31" s="45">
        <v>131</v>
      </c>
      <c r="F31" s="45">
        <v>3</v>
      </c>
      <c r="G31" s="44">
        <v>1444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9324</v>
      </c>
      <c r="D32" s="44">
        <v>153772</v>
      </c>
      <c r="E32" s="45">
        <v>783</v>
      </c>
      <c r="F32" s="45">
        <v>40</v>
      </c>
      <c r="G32" s="44">
        <v>8361</v>
      </c>
      <c r="H32" s="45">
        <v>172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2400</v>
      </c>
      <c r="D33" s="44">
        <v>48403</v>
      </c>
      <c r="E33" s="45">
        <v>123</v>
      </c>
      <c r="F33" s="45">
        <v>9</v>
      </c>
      <c r="G33" s="44">
        <v>2223</v>
      </c>
      <c r="H33" s="45">
        <v>54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542</v>
      </c>
      <c r="D34" s="44">
        <v>18123</v>
      </c>
      <c r="E34" s="45">
        <v>29</v>
      </c>
      <c r="F34" s="45">
        <v>2</v>
      </c>
      <c r="G34" s="45">
        <v>505</v>
      </c>
      <c r="H34" s="45">
        <v>8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235</v>
      </c>
      <c r="D35" s="44">
        <v>8858</v>
      </c>
      <c r="E35" s="45">
        <v>3</v>
      </c>
      <c r="F35" s="45">
        <v>0</v>
      </c>
      <c r="G35" s="45">
        <v>225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22</v>
      </c>
      <c r="D36" s="44">
        <v>4606</v>
      </c>
      <c r="E36" s="45">
        <v>0</v>
      </c>
      <c r="F36" s="45">
        <v>0</v>
      </c>
      <c r="G36" s="45">
        <v>22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137</v>
      </c>
      <c r="D37" s="44">
        <v>5145</v>
      </c>
      <c r="E37" s="45">
        <v>0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146</v>
      </c>
      <c r="D38" s="44">
        <v>7511</v>
      </c>
      <c r="E38" s="45">
        <v>1</v>
      </c>
      <c r="F38" s="46" t="s">
        <v>335</v>
      </c>
      <c r="G38" s="45">
        <v>145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464</v>
      </c>
      <c r="D39" s="44">
        <v>18590</v>
      </c>
      <c r="E39" s="45">
        <v>12</v>
      </c>
      <c r="F39" s="45">
        <v>0</v>
      </c>
      <c r="G39" s="45">
        <v>449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193</v>
      </c>
      <c r="D40" s="44">
        <v>7640</v>
      </c>
      <c r="E40" s="45">
        <v>42</v>
      </c>
      <c r="F40" s="45">
        <v>1</v>
      </c>
      <c r="G40" s="45">
        <v>150</v>
      </c>
      <c r="H40" s="45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146</v>
      </c>
      <c r="D41" s="44">
        <v>6513</v>
      </c>
      <c r="E41" s="45">
        <v>47</v>
      </c>
      <c r="F41" s="45">
        <v>3</v>
      </c>
      <c r="G41" s="45">
        <v>88</v>
      </c>
      <c r="H41" s="45">
        <v>6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86</v>
      </c>
      <c r="D42" s="44">
        <v>9006</v>
      </c>
      <c r="E42" s="45">
        <v>11</v>
      </c>
      <c r="F42" s="45">
        <v>0</v>
      </c>
      <c r="G42" s="45">
        <v>73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3909</v>
      </c>
      <c r="E43" s="45">
        <v>1</v>
      </c>
      <c r="F43" s="45">
        <v>0</v>
      </c>
      <c r="G43" s="45">
        <v>107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134</v>
      </c>
      <c r="D44" s="44">
        <v>3255</v>
      </c>
      <c r="E44" s="45">
        <v>7</v>
      </c>
      <c r="F44" s="45">
        <v>1</v>
      </c>
      <c r="G44" s="45">
        <v>124</v>
      </c>
      <c r="H44" s="45">
        <v>3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4869</v>
      </c>
      <c r="D45" s="44">
        <v>43555</v>
      </c>
      <c r="E45" s="45">
        <v>601</v>
      </c>
      <c r="F45" s="45">
        <v>16</v>
      </c>
      <c r="G45" s="44">
        <v>4194</v>
      </c>
      <c r="H45" s="45">
        <v>74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243</v>
      </c>
      <c r="D46" s="44">
        <v>5421</v>
      </c>
      <c r="E46" s="45">
        <v>6</v>
      </c>
      <c r="F46" s="45">
        <v>0</v>
      </c>
      <c r="G46" s="45">
        <v>237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234</v>
      </c>
      <c r="D47" s="44">
        <v>16081</v>
      </c>
      <c r="E47" s="45">
        <v>13</v>
      </c>
      <c r="F47" s="45">
        <v>0</v>
      </c>
      <c r="G47" s="45">
        <v>217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557</v>
      </c>
      <c r="D48" s="44">
        <v>12621</v>
      </c>
      <c r="E48" s="45">
        <v>35</v>
      </c>
      <c r="F48" s="45">
        <v>0</v>
      </c>
      <c r="G48" s="45">
        <v>506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14122</v>
      </c>
      <c r="E49" s="45">
        <v>16</v>
      </c>
      <c r="F49" s="45">
        <v>0</v>
      </c>
      <c r="G49" s="45">
        <v>140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339</v>
      </c>
      <c r="D50" s="44">
        <v>8267</v>
      </c>
      <c r="E50" s="45">
        <v>11</v>
      </c>
      <c r="F50" s="45">
        <v>0</v>
      </c>
      <c r="G50" s="45">
        <v>328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372</v>
      </c>
      <c r="D51" s="44">
        <v>17011</v>
      </c>
      <c r="E51" s="45">
        <v>25</v>
      </c>
      <c r="F51" s="45">
        <v>1</v>
      </c>
      <c r="G51" s="45">
        <v>335</v>
      </c>
      <c r="H51" s="45">
        <v>11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2259</v>
      </c>
      <c r="D52" s="44">
        <v>31139</v>
      </c>
      <c r="E52" s="45">
        <v>237</v>
      </c>
      <c r="F52" s="45">
        <v>9</v>
      </c>
      <c r="G52" s="44">
        <v>1985</v>
      </c>
      <c r="H52" s="45">
        <v>41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73058</v>
      </c>
      <c r="D54" s="44">
        <v>1502919</v>
      </c>
      <c r="E54" s="44">
        <v>6761</v>
      </c>
      <c r="F54" s="45">
        <v>191</v>
      </c>
      <c r="G54" s="44">
        <v>64871</v>
      </c>
      <c r="H54" s="44">
        <v>1411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2020-09-12T05:29:52Z</dcterms:modified>
</cp:coreProperties>
</file>