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F858753F-0A02-422A-ABC6-4318906D9AAE}" xr6:coauthVersionLast="45" xr6:coauthVersionMax="45" xr10:uidLastSave="{00000000-0000-0000-0000-000000000000}"/>
  <bookViews>
    <workbookView xWindow="-110" yWindow="-110" windowWidth="19420" windowHeight="10420" tabRatio="911" activeTab="1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<sst xmlns="http://schemas.openxmlformats.org/spreadsheetml/2006/main" count="19663" uniqueCount="342">
  <si>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</si>
  <si>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</si>
  <si>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</si>
  <si>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</si>
  <si>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</si>
  <si>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</si>
  <si>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</si>
  <si>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</si>
  <si>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</si>
  <si>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</si>
  <si>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</si>
  <si>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</si>
  <si>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</si>
  <si>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</si>
  <si>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</si>
  <si>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</si>
  <si>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</si>
  <si>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</si>
  <si>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</si>
  <si>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</si>
  <si>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</si>
  <si>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</si>
  <si>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</si>
  <si>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</si>
  <si>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</si>
  <si>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</si>
  <si>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</si>
  <si>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</si>
  <si>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</si>
  <si>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</si>
  <si>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</si>
  <si>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</si>
  <si>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</si>
  <si>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</si>
  <si>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</si>
  <si>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</si>
  <si>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</si>
  <si>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</si>
  <si>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</si>
  <si>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</si>
  <si>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</si>
  <si>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</si>
  <si>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</si>
  <si>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</si>
  <si>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</si>
  <si>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</si>
  <si>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</si>
  <si>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</si>
  <si>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</si>
  <si>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</si>
  <si>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</si>
  <si>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</si>
  <si>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</si>
  <si>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</si>
  <si>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</si>
  <si>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</si>
  <si>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</si>
  <si>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</si>
  <si>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</si>
  <si>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</si>
  <si>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</si>
  <si>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</si>
  <si>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</si>
  <si>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</si>
  <si>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</si>
  <si>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</si>
  <si>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</si>
  <si>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</si>
  <si>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</si>
  <si>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</si>
  <si>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</si>
  <si>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</si>
  <si>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</si>
  <si>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</si>
  <si>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</si>
  <si>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</si>
  <si>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</si>
  <si>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</si>
  <si>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</si>
  <si>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</si>
  <si>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</si>
  <si>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</si>
  <si>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</si>
  <si>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</si>
  <si>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</si>
  <si>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</si>
  <si>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</si>
  <si>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</si>
  <si>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</si>
  <si>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</si>
  <si>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</si>
  <si>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</si>
  <si>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</si>
  <si>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</si>
  <si>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</si>
  <si>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</si>
  <si>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</si>
  <si>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</si>
  <si>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</si>
  <si>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</si>
  <si>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</si>
  <si>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</si>
  <si>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</si>
  <si>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</si>
  <si>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</si>
  <si>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</si>
  <si>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</si>
  <si>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</si>
  <si>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</si>
  <si>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</si>
  <si>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</si>
  <si>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</si>
  <si>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</si>
  <si>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</si>
  <si>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</si>
  <si>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</si>
  <si>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</si>
  <si>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</si>
  <si>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</si>
  <si>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</si>
  <si>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</si>
  <si>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</si>
  <si>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</si>
  <si>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</si>
  <si>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</si>
  <si>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</si>
  <si>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</si>
  <si>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</si>
  <si>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</si>
  <si>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</si>
  <si>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</si>
  <si>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</si>
  <si>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</si>
  <si>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</si>
  <si>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</si>
  <si>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</si>
  <si>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</si>
  <si>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</si>
  <si>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</si>
  <si>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</si>
  <si>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</si>
  <si>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</si>
  <si>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</si>
  <si>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</si>
  <si>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</si>
  <si>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</si>
  <si>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</si>
  <si>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</si>
  <si>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</si>
  <si>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</si>
  <si>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</si>
  <si>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</si>
  <si>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</si>
  <si>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</si>
  <si>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</si>
  <si>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</si>
  <si>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</si>
  <si>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</si>
  <si>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</si>
  <si>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</si>
  <si>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</si>
  <si>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</si>
  <si>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</si>
  <si>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</si>
  <si>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</si>
  <si>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</si>
  <si>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</si>
  <si>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</si>
  <si>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</si>
  <si>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</si>
  <si>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</si>
  <si>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</si>
  <si>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</si>
  <si>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</si>
  <si>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</si>
  <si>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</si>
  <si>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</si>
  <si>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</si>
  <si>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</si>
  <si>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</si>
  <si>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</si>
  <si>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</si>
  <si>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</si>
  <si>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</si>
  <si>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</si>
  <si>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</si>
  <si>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</si>
  <si>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</si>
  <si>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</si>
  <si>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</si>
  <si>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</si>
  <si>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</si>
  <si>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</si>
  <si>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</si>
  <si>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</si>
  <si>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</si>
  <si>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</si>
  <si>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</si>
  <si>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</si>
  <si>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</si>
  <si>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</si>
  <si>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</si>
  <si>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</si>
  <si>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</si>
  <si>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</si>
  <si>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</si>
  <si>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</si>
  <si>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</si>
  <si>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</si>
  <si>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</si>
  <si>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</si>
  <si>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</si>
  <si>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</si>
  <si>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</si>
  <si>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</si>
  <si>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</si>
  <si>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</si>
  <si>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</si>
  <si>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</si>
  <si>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</si>
  <si>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</si>
  <si>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</si>
  <si>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</si>
  <si>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</si>
  <si>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</si>
  <si>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</si>
  <si>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</si>
  <si>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</si>
  <si>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</si>
  <si>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</si>
  <si>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</si>
  <si>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</si>
  <si>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</si>
  <si>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</si>
  <si>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</si>
  <si>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</si>
  <si>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</si>
  <si>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</si>
  <si>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</si>
  <si>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</si>
  <si>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</si>
  <si>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</si>
  <si>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</si>
  <si>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</si>
  <si>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</si>
  <si>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</si>
  <si>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</si>
  <si>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</si>
  <si>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</si>
  <si>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</si>
  <si>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</si>
  <si>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</si>
  <si>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</si>
  <si>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</si>
  <si>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</si>
  <si>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</si>
  <si>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</si>
  <si>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</si>
  <si>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</si>
  <si>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</si>
  <si>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</si>
  <si>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</si>
  <si>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</si>
  <si>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</si>
  <si>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</si>
  <si>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</si>
  <si>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</si>
  <si>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</si>
  <si>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</si>
  <si>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</si>
  <si>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</si>
  <si>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</si>
  <si>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</si>
  <si>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</si>
  <si>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</si>
  <si>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</si>
  <si>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</si>
  <si>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</si>
  <si>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</si>
  <si>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</si>
  <si>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</si>
  <si>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</si>
  <si>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</si>
  <si>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</si>
  <si>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</si>
  <si>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</si>
  <si>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</si>
  <si>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</si>
  <si>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</si>
  <si>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</si>
  <si>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</si>
  <si>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</si>
  <si>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</si>
  <si>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</si>
  <si>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</si>
  <si>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</si>
  <si>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</si>
  <si>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</si>
  <si>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</si>
  <si>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</si>
  <si>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</si>
  <si>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</si>
  <si>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</si>
  <si>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</si>
  <si>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</si>
  <si>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</si>
  <si>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</si>
  <si>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</si>
  <si>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</si>
  <si>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</si>
  <si>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</si>
  <si>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</si>
  <si>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</si>
  <si>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</si>
  <si>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</si>
  <si>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</si>
  <si>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</si>
  <si>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</si>
  <si>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</si>
  <si>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</si>
  <si>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</si>
  <si>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</si>
  <si>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</si>
  <si>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</si>
  <si>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</si>
  <si>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</si>
  <si>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</si>
  <si>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</si>
  <si>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</si>
  <si>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</si>
  <si>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</si>
  <si>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</si>
  <si>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</si>
  <si>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</si>
  <si>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sz val="6"/>
        <rFont val="SimSun"/>
      </rPr>
      <t>陽性者数</t>
    </r>
  </si>
  <si>
    <r>
      <rPr>
        <sz val="6"/>
        <rFont val="SimSun"/>
      </rPr>
      <t>PCR検査実施人数※1</t>
    </r>
  </si>
  <si>
    <r>
      <rPr>
        <sz val="6"/>
        <rFont val="SimSun"/>
      </rPr>
      <t>入院治療等を</t>
    </r>
  </si>
  <si>
    <r>
      <rPr>
        <sz val="6"/>
        <rFont val="SimSun"/>
      </rPr>
      <t xml:space="preserve">退院又は療養解除となった者の数
</t>
    </r>
    <r>
      <rPr>
        <sz val="6"/>
        <rFont val="SimSun"/>
      </rPr>
      <t>（人）</t>
    </r>
  </si>
  <si>
    <r>
      <rPr>
        <sz val="6"/>
        <rFont val="SimSun"/>
      </rPr>
      <t xml:space="preserve">死亡（累積）
</t>
    </r>
    <r>
      <rPr>
        <sz val="6"/>
        <rFont val="SimSun"/>
      </rPr>
      <t>（人）</t>
    </r>
  </si>
  <si>
    <r>
      <rPr>
        <sz val="6"/>
        <rFont val="SimSun"/>
      </rPr>
      <t>（人）</t>
    </r>
  </si>
  <si>
    <r>
      <rPr>
        <sz val="6"/>
        <rFont val="SimSun"/>
      </rPr>
      <t>うち重症※6</t>
    </r>
  </si>
  <si>
    <r>
      <rPr>
        <sz val="6"/>
        <rFont val="メイリオ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</si>
</sst>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6"/>
      <name val="SimSun"/>
    </font>
    <font>
      <sz val="6"/>
      <color rgb="FF000000"/>
      <name val="メイリオ"/>
      <family val="2"/>
    </font>
    <font>
      <sz val="6"/>
      <name val="メイリオ"/>
      <family val="3"/>
      <charset val="128"/>
    </font>
    <font>
      <sz val="6"/>
      <name val="メイリオ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14" fillId="0" borderId="7" xfId="0" applyFont="1" applyBorder="1" applyAlignment="1">
      <alignment horizontal="left" vertical="center" wrapText="1" indent="2"/>
    </xf>
    <xf numFmtId="0" fontId="14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top" wrapText="1" indent="1"/>
    </xf>
    <xf numFmtId="0" fontId="14" fillId="0" borderId="7" xfId="0" applyFont="1" applyBorder="1" applyAlignment="1">
      <alignment horizontal="left" vertical="top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800"/>
  <sheetViews>
    <sheetView tabSelected="1" zoomScaleNormal="100" workbookViewId="0">
      <pane xSplit="1" ySplit="1" topLeftCell="B792" activePane="bottomRight" state="frozen"/>
      <selection activeCell="A11141" sqref="A11141"/>
      <selection pane="topRight" activeCell="A11141" sqref="A11141"/>
      <selection pane="bottomLeft" activeCell="A11141" sqref="A11141"/>
      <selection pane="bottomRight" activeCell="A801" sqref="A801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140"/>
  <sheetViews>
    <sheetView workbookViewId="0">
      <pane xSplit="1" ySplit="1" topLeftCell="B11137" activePane="bottomRight" state="frozen"/>
      <selection activeCell="E807" sqref="E807"/>
      <selection pane="topRight" activeCell="E807" sqref="E807"/>
      <selection pane="bottomLeft" activeCell="E807" sqref="E807"/>
      <selection pane="bottomRight" activeCell="A11141" sqref="A11141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D9" sqref="D9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44145</v>
      </c>
      <c r="B3" s="7" t="s">
        <v>6</v>
      </c>
      <c r="C3" s="7">
        <f>IF(C13="", "", C13)</f>
        <v>107696</v>
      </c>
      <c r="D3" s="7">
        <f>IF(B13="", "", B13)</f>
        <v>2601036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8702</v>
      </c>
      <c r="I3" s="7" t="str">
        <f>IF(I13="", "", I13)</f>
        <v/>
      </c>
      <c r="J3" s="7">
        <f t="shared" ref="J3:L3" si="1">IF(J13="", "", J13)</f>
        <v>208</v>
      </c>
      <c r="K3" s="7" t="str">
        <f t="shared" si="1"/>
        <v/>
      </c>
      <c r="L3" s="7" t="str">
        <f t="shared" si="1"/>
        <v/>
      </c>
      <c r="M3" s="7">
        <f>IF(N13="", "", N13)</f>
        <v>97114</v>
      </c>
      <c r="N3" s="7">
        <f>IF(O13="", "", O13)</f>
        <v>1828</v>
      </c>
    </row>
    <row r="4" spans="1:15" x14ac:dyDescent="0.55000000000000004">
      <c r="A4" s="6">
        <f t="shared" ref="A4:A5" si="2">DATE($B$9, $C$9, $D$9)</f>
        <v>44145</v>
      </c>
      <c r="B4" s="7" t="s">
        <v>7</v>
      </c>
      <c r="C4" s="7">
        <f t="shared" ref="C4:C5" si="3">IF(C14="", "", C14)</f>
        <v>1272</v>
      </c>
      <c r="D4" s="7">
        <f t="shared" ref="D4:D5" si="4">IF(B14="", "", B14)</f>
        <v>296556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126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1145</v>
      </c>
      <c r="N4" s="7">
        <f t="shared" si="8"/>
        <v>1</v>
      </c>
    </row>
    <row r="5" spans="1:15" x14ac:dyDescent="0.55000000000000004">
      <c r="A5" s="6">
        <f t="shared" si="2"/>
        <v>44145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11</v>
      </c>
      <c r="D9" s="9">
        <v>10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2601036</v>
      </c>
      <c r="C13" s="9">
        <v>107696</v>
      </c>
      <c r="D13" s="8"/>
      <c r="E13" s="8"/>
      <c r="F13" s="8"/>
      <c r="G13" s="8"/>
      <c r="H13" s="9">
        <v>8702</v>
      </c>
      <c r="I13" s="8"/>
      <c r="J13" s="9">
        <v>208</v>
      </c>
      <c r="K13" s="8"/>
      <c r="L13" s="8"/>
      <c r="M13" s="31">
        <f>F13</f>
        <v>0</v>
      </c>
      <c r="N13" s="9">
        <v>97114</v>
      </c>
      <c r="O13" s="9">
        <v>1828</v>
      </c>
    </row>
    <row r="14" spans="1:15" x14ac:dyDescent="0.55000000000000004">
      <c r="A14" s="7" t="s">
        <v>64</v>
      </c>
      <c r="B14" s="9">
        <v>296556</v>
      </c>
      <c r="C14" s="9">
        <v>1272</v>
      </c>
      <c r="D14" s="8"/>
      <c r="E14" s="8"/>
      <c r="F14" s="8"/>
      <c r="G14" s="8"/>
      <c r="H14" s="9">
        <v>126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1145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2898421</v>
      </c>
      <c r="C16" s="7">
        <f t="shared" ref="C16:O16" si="13">SUM(C13:C15)</f>
        <v>108983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8828</v>
      </c>
      <c r="I16" s="7">
        <f t="shared" si="13"/>
        <v>0</v>
      </c>
      <c r="J16" s="7">
        <f t="shared" si="13"/>
        <v>208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98274</v>
      </c>
      <c r="O16" s="7">
        <f t="shared" si="13"/>
        <v>1829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9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44144</v>
      </c>
      <c r="C5" s="28" t="s">
        <v>17</v>
      </c>
      <c r="D5" s="39">
        <f>IFERROR(INT(TRIM(SUBSTITUTE(VLOOKUP($A5&amp;"*",各都道府県の状況!$A:$I,D$3,FALSE), "※5", ""))), "")</f>
        <v>3447</v>
      </c>
      <c r="E5" s="39">
        <f>IFERROR(INT(TRIM(SUBSTITUTE(VLOOKUP($A5&amp;"*",各都道府県の状況!$A:$I,E$3,FALSE), "※5", ""))), "")</f>
        <v>87181</v>
      </c>
      <c r="F5" s="39">
        <f>IFERROR(INT(TRIM(SUBSTITUTE(VLOOKUP($A5&amp;"*",各都道府県の状況!$A:$I,F$3,FALSE), "※5", ""))), "")</f>
        <v>2727</v>
      </c>
      <c r="G5" s="39">
        <f>IFERROR(INT(TRIM(SUBSTITUTE(VLOOKUP($A5&amp;"*",各都道府県の状況!$A:$I,G$3,FALSE), "※5", ""))), "")</f>
        <v>112</v>
      </c>
      <c r="H5" s="39">
        <f>IFERROR(INT(TRIM(SUBSTITUTE(VLOOKUP($A5&amp;"*",各都道府県の状況!$A:$I,H$3,FALSE), "※5", ""))), "")</f>
        <v>608</v>
      </c>
      <c r="I5" s="39">
        <f>IFERROR(INT(TRIM(SUBSTITUTE(VLOOKUP($A5&amp;"*",各都道府県の状況!$A:$I,I$3,FALSE), "※5", ""))), "")</f>
        <v>6</v>
      </c>
      <c r="J5" s="5"/>
    </row>
    <row r="6" spans="1:10" x14ac:dyDescent="0.55000000000000004">
      <c r="A6" s="24" t="s">
        <v>231</v>
      </c>
      <c r="B6" s="27">
        <f t="shared" si="0"/>
        <v>44144</v>
      </c>
      <c r="C6" s="19" t="s">
        <v>18</v>
      </c>
      <c r="D6" s="39">
        <f>IFERROR(INT(TRIM(SUBSTITUTE(VLOOKUP($A6&amp;"*",各都道府県の状況!$A:$I,D$3,FALSE), "※5", ""))), "")</f>
        <v>264</v>
      </c>
      <c r="E6" s="39">
        <f>IFERROR(INT(TRIM(SUBSTITUTE(VLOOKUP($A6&amp;"*",各都道府県の状況!$A:$I,E$3,FALSE), "※5", ""))), "")</f>
        <v>5536</v>
      </c>
      <c r="F6" s="39">
        <f>IFERROR(INT(TRIM(SUBSTITUTE(VLOOKUP($A6&amp;"*",各都道府県の状況!$A:$I,F$3,FALSE), "※5", ""))), "")</f>
        <v>186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74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44144</v>
      </c>
      <c r="C7" s="19" t="s">
        <v>19</v>
      </c>
      <c r="D7" s="39">
        <f>IFERROR(INT(TRIM(SUBSTITUTE(VLOOKUP($A7&amp;"*",各都道府県の状況!$A:$I,D$3,FALSE), "※5", ""))), "")</f>
        <v>29</v>
      </c>
      <c r="E7" s="39">
        <f>IFERROR(INT(TRIM(SUBSTITUTE(VLOOKUP($A7&amp;"*",各都道府県の状況!$A:$I,E$3,FALSE), "※5", ""))), "")</f>
        <v>5546</v>
      </c>
      <c r="F7" s="39">
        <f>IFERROR(INT(TRIM(SUBSTITUTE(VLOOKUP($A7&amp;"*",各都道府県の状況!$A:$I,F$3,FALSE), "※5", ""))), "")</f>
        <v>25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44144</v>
      </c>
      <c r="C8" s="19" t="s">
        <v>20</v>
      </c>
      <c r="D8" s="39">
        <f>IFERROR(INT(TRIM(SUBSTITUTE(VLOOKUP($A8&amp;"*",各都道府県の状況!$A:$I,D$3,FALSE), "※5", ""))), "")</f>
        <v>804</v>
      </c>
      <c r="E8" s="39">
        <f>IFERROR(INT(TRIM(SUBSTITUTE(VLOOKUP($A8&amp;"*",各都道府県の状況!$A:$I,E$3,FALSE), "※5", ""))), "")</f>
        <v>14655</v>
      </c>
      <c r="F8" s="39">
        <f>IFERROR(INT(TRIM(SUBSTITUTE(VLOOKUP($A8&amp;"*",各都道府県の状況!$A:$I,F$3,FALSE), "※5", ""))), "")</f>
        <v>573</v>
      </c>
      <c r="G8" s="39">
        <f>IFERROR(INT(TRIM(SUBSTITUTE(VLOOKUP($A8&amp;"*",各都道府県の状況!$A:$I,G$3,FALSE), "※5", ""))), "")</f>
        <v>3</v>
      </c>
      <c r="H8" s="39">
        <f>IFERROR(INT(TRIM(SUBSTITUTE(VLOOKUP($A8&amp;"*",各都道府県の状況!$A:$I,H$3,FALSE), "※5", ""))), "")</f>
        <v>228</v>
      </c>
      <c r="I8" s="39">
        <f>IFERROR(INT(TRIM(SUBSTITUTE(VLOOKUP($A8&amp;"*",各都道府県の状況!$A:$I,I$3,FALSE), "※5", ""))), "")</f>
        <v>3</v>
      </c>
    </row>
    <row r="9" spans="1:10" ht="21" customHeight="1" x14ac:dyDescent="0.55000000000000004">
      <c r="A9" s="24" t="s">
        <v>233</v>
      </c>
      <c r="B9" s="27">
        <f t="shared" si="0"/>
        <v>44144</v>
      </c>
      <c r="C9" s="19" t="s">
        <v>21</v>
      </c>
      <c r="D9" s="39">
        <f>IFERROR(INT(TRIM(SUBSTITUTE(VLOOKUP($A9&amp;"*",各都道府県の状況!$A:$I,D$3,FALSE), "※5", ""))), "")</f>
        <v>67</v>
      </c>
      <c r="E9" s="39">
        <f>IFERROR(INT(TRIM(SUBSTITUTE(VLOOKUP($A9&amp;"*",各都道府県の状況!$A:$I,E$3,FALSE), "※5", ""))), "")</f>
        <v>2613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6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44144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6560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44144</v>
      </c>
      <c r="C11" s="19" t="s">
        <v>62</v>
      </c>
      <c r="D11" s="39">
        <f>IFERROR(INT(TRIM(SUBSTITUTE(VLOOKUP($A11&amp;"*",各都道府県の状況!$A:$I,D$3,FALSE), "※5", ""))), "")</f>
        <v>401</v>
      </c>
      <c r="E11" s="39">
        <f>IFERROR(INT(TRIM(SUBSTITUTE(VLOOKUP($A11&amp;"*",各都道府県の状況!$A:$I,E$3,FALSE), "※5", ""))), "")</f>
        <v>30204</v>
      </c>
      <c r="F11" s="39">
        <f>IFERROR(INT(TRIM(SUBSTITUTE(VLOOKUP($A11&amp;"*",各都道府県の状況!$A:$I,F$3,FALSE), "※5", ""))), "")</f>
        <v>369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26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44144</v>
      </c>
      <c r="C12" s="19" t="s">
        <v>23</v>
      </c>
      <c r="D12" s="39">
        <f>IFERROR(INT(TRIM(SUBSTITUTE(VLOOKUP($A12&amp;"*",各都道府県の状況!$A:$I,D$3,FALSE), "※5", ""))), "")</f>
        <v>789</v>
      </c>
      <c r="E12" s="39">
        <f>IFERROR(INT(TRIM(SUBSTITUTE(VLOOKUP($A12&amp;"*",各都道府県の状況!$A:$I,E$3,FALSE), "※5", ""))), "")</f>
        <v>14094</v>
      </c>
      <c r="F12" s="39">
        <f>IFERROR(INT(TRIM(SUBSTITUTE(VLOOKUP($A12&amp;"*",各都道府県の状況!$A:$I,F$3,FALSE), "※5", ""))), "")</f>
        <v>727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44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44144</v>
      </c>
      <c r="C13" s="19" t="s">
        <v>24</v>
      </c>
      <c r="D13" s="39">
        <f>IFERROR(INT(TRIM(SUBSTITUTE(VLOOKUP($A13&amp;"*",各都道府県の状況!$A:$I,D$3,FALSE), "※5", ""))), "")</f>
        <v>494</v>
      </c>
      <c r="E13" s="39">
        <f>IFERROR(INT(TRIM(SUBSTITUTE(VLOOKUP($A13&amp;"*",各都道府県の状況!$A:$I,E$3,FALSE), "※5", ""))), "")</f>
        <v>44211</v>
      </c>
      <c r="F13" s="39">
        <f>IFERROR(INT(TRIM(SUBSTITUTE(VLOOKUP($A13&amp;"*",各都道府県の状況!$A:$I,F$3,FALSE), "※5", ""))), "")</f>
        <v>470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24</v>
      </c>
      <c r="I13" s="39">
        <f>IFERROR(INT(TRIM(SUBSTITUTE(VLOOKUP($A13&amp;"*",各都道府県の状況!$A:$I,I$3,FALSE), "※5", ""))), "")</f>
        <v>1</v>
      </c>
    </row>
    <row r="14" spans="1:10" x14ac:dyDescent="0.55000000000000004">
      <c r="A14" s="24" t="s">
        <v>238</v>
      </c>
      <c r="B14" s="27">
        <f t="shared" si="0"/>
        <v>44144</v>
      </c>
      <c r="C14" s="19" t="s">
        <v>25</v>
      </c>
      <c r="D14" s="39">
        <f>IFERROR(INT(TRIM(SUBSTITUTE(VLOOKUP($A14&amp;"*",各都道府県の状況!$A:$I,D$3,FALSE), "※5", ""))), "")</f>
        <v>913</v>
      </c>
      <c r="E14" s="39">
        <f>IFERROR(INT(TRIM(SUBSTITUTE(VLOOKUP($A14&amp;"*",各都道府県の状況!$A:$I,E$3,FALSE), "※5", ""))), "")</f>
        <v>30057</v>
      </c>
      <c r="F14" s="39">
        <f>IFERROR(INT(TRIM(SUBSTITUTE(VLOOKUP($A14&amp;"*",各都道府県の状況!$A:$I,F$3,FALSE), "※5", ""))), "")</f>
        <v>845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45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44144</v>
      </c>
      <c r="C15" s="19" t="s">
        <v>26</v>
      </c>
      <c r="D15" s="39">
        <f>IFERROR(INT(TRIM(SUBSTITUTE(VLOOKUP($A15&amp;"*",各都道府県の状況!$A:$I,D$3,FALSE), "※5", ""))), "")</f>
        <v>6018</v>
      </c>
      <c r="E15" s="39">
        <f>IFERROR(INT(TRIM(SUBSTITUTE(VLOOKUP($A15&amp;"*",各都道府県の状況!$A:$I,E$3,FALSE), "※5", ""))), "")</f>
        <v>191061</v>
      </c>
      <c r="F15" s="39">
        <f>IFERROR(INT(TRIM(SUBSTITUTE(VLOOKUP($A15&amp;"*",各都道府県の状況!$A:$I,F$3,FALSE), "※5", ""))), "")</f>
        <v>5515</v>
      </c>
      <c r="G15" s="39">
        <f>IFERROR(INT(TRIM(SUBSTITUTE(VLOOKUP($A15&amp;"*",各都道府県の状況!$A:$I,G$3,FALSE), "※5", ""))), "")</f>
        <v>111</v>
      </c>
      <c r="H15" s="39">
        <f>IFERROR(INT(TRIM(SUBSTITUTE(VLOOKUP($A15&amp;"*",各都道府県の状況!$A:$I,H$3,FALSE), "※5", ""))), "")</f>
        <v>392</v>
      </c>
      <c r="I15" s="39">
        <f>IFERROR(INT(TRIM(SUBSTITUTE(VLOOKUP($A15&amp;"*",各都道府県の状況!$A:$I,I$3,FALSE), "※5", ""))), "")</f>
        <v>6</v>
      </c>
    </row>
    <row r="16" spans="1:10" x14ac:dyDescent="0.55000000000000004">
      <c r="A16" s="24" t="s">
        <v>240</v>
      </c>
      <c r="B16" s="27">
        <f t="shared" si="0"/>
        <v>44144</v>
      </c>
      <c r="C16" s="19" t="s">
        <v>27</v>
      </c>
      <c r="D16" s="39">
        <f>IFERROR(INT(TRIM(SUBSTITUTE(VLOOKUP($A16&amp;"*",各都道府県の状況!$A:$I,D$3,FALSE), "※5", ""))), "")</f>
        <v>5207</v>
      </c>
      <c r="E16" s="39">
        <f>IFERROR(INT(TRIM(SUBSTITUTE(VLOOKUP($A16&amp;"*",各都道府県の状況!$A:$I,E$3,FALSE), "※5", ""))), "")</f>
        <v>132362</v>
      </c>
      <c r="F16" s="39">
        <f>IFERROR(INT(TRIM(SUBSTITUTE(VLOOKUP($A16&amp;"*",各都道府県の状況!$A:$I,F$3,FALSE), "※5", ""))), "")</f>
        <v>4789</v>
      </c>
      <c r="G16" s="39">
        <f>IFERROR(INT(TRIM(SUBSTITUTE(VLOOKUP($A16&amp;"*",各都道府県の状況!$A:$I,G$3,FALSE), "※5", ""))), "")</f>
        <v>81</v>
      </c>
      <c r="H16" s="39">
        <f>IFERROR(INT(TRIM(SUBSTITUTE(VLOOKUP($A16&amp;"*",各都道府県の状況!$A:$I,H$3,FALSE), "※5", ""))), "")</f>
        <v>337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44144</v>
      </c>
      <c r="C17" s="19" t="s">
        <v>28</v>
      </c>
      <c r="D17" s="39">
        <f>IFERROR(INT(TRIM(SUBSTITUTE(VLOOKUP($A17&amp;"*",各都道府県の状況!$A:$I,D$3,FALSE), "※5", ""))), "")</f>
        <v>31893</v>
      </c>
      <c r="E17" s="39">
        <f>IFERROR(INT(TRIM(SUBSTITUTE(VLOOKUP($A17&amp;"*",各都道府県の状況!$A:$I,E$3,FALSE), "※5", ""))), "")</f>
        <v>619099</v>
      </c>
      <c r="F17" s="39">
        <f>IFERROR(INT(TRIM(SUBSTITUTE(VLOOKUP($A17&amp;"*",各都道府県の状況!$A:$I,F$3,FALSE), "※5", ""))), "")</f>
        <v>29615</v>
      </c>
      <c r="G17" s="39">
        <f>IFERROR(INT(TRIM(SUBSTITUTE(VLOOKUP($A17&amp;"*",各都道府県の状況!$A:$I,G$3,FALSE), "※5", ""))), "")</f>
        <v>461</v>
      </c>
      <c r="H17" s="39">
        <f>IFERROR(INT(TRIM(SUBSTITUTE(VLOOKUP($A17&amp;"*",各都道府県の状況!$A:$I,H$3,FALSE), "※5", ""))), "")</f>
        <v>1817</v>
      </c>
      <c r="I17" s="39">
        <f>IFERROR(INT(TRIM(SUBSTITUTE(VLOOKUP($A17&amp;"*",各都道府県の状況!$A:$I,I$3,FALSE), "※5", ""))), "")</f>
        <v>38</v>
      </c>
    </row>
    <row r="18" spans="1:9" x14ac:dyDescent="0.55000000000000004">
      <c r="A18" s="24" t="s">
        <v>242</v>
      </c>
      <c r="B18" s="27">
        <f t="shared" si="0"/>
        <v>44144</v>
      </c>
      <c r="C18" s="19" t="s">
        <v>29</v>
      </c>
      <c r="D18" s="39">
        <f>IFERROR(INT(TRIM(SUBSTITUTE(VLOOKUP($A18&amp;"*",各都道府県の状況!$A:$I,D$3,FALSE), "※5", ""))), "")</f>
        <v>9021</v>
      </c>
      <c r="E18" s="39">
        <f>IFERROR(INT(TRIM(SUBSTITUTE(VLOOKUP($A18&amp;"*",各都道府県の状況!$A:$I,E$3,FALSE), "※5", ""))), "")</f>
        <v>206810</v>
      </c>
      <c r="F18" s="39">
        <f>IFERROR(INT(TRIM(SUBSTITUTE(VLOOKUP($A18&amp;"*",各都道府県の状況!$A:$I,F$3,FALSE), "※5", ""))), "")</f>
        <v>8262</v>
      </c>
      <c r="G18" s="39">
        <f>IFERROR(INT(TRIM(SUBSTITUTE(VLOOKUP($A18&amp;"*",各都道府県の状況!$A:$I,G$3,FALSE), "※5", ""))), "")</f>
        <v>173</v>
      </c>
      <c r="H18" s="39">
        <f>IFERROR(INT(TRIM(SUBSTITUTE(VLOOKUP($A18&amp;"*",各都道府県の状況!$A:$I,H$3,FALSE), "※5", ""))), "")</f>
        <v>586</v>
      </c>
      <c r="I18" s="39">
        <f>IFERROR(INT(TRIM(SUBSTITUTE(VLOOKUP($A18&amp;"*",各都道府県の状況!$A:$I,I$3,FALSE), "※5", ""))), "")</f>
        <v>25</v>
      </c>
    </row>
    <row r="19" spans="1:9" x14ac:dyDescent="0.55000000000000004">
      <c r="A19" s="24" t="s">
        <v>243</v>
      </c>
      <c r="B19" s="27">
        <f t="shared" si="0"/>
        <v>44144</v>
      </c>
      <c r="C19" s="19" t="s">
        <v>61</v>
      </c>
      <c r="D19" s="39">
        <f>IFERROR(INT(TRIM(SUBSTITUTE(VLOOKUP($A19&amp;"*",各都道府県の状況!$A:$I,D$3,FALSE), "※5", ""))), "")</f>
        <v>185</v>
      </c>
      <c r="E19" s="39">
        <f>IFERROR(INT(TRIM(SUBSTITUTE(VLOOKUP($A19&amp;"*",各都道府県の状況!$A:$I,E$3,FALSE), "※5", ""))), "")</f>
        <v>18101</v>
      </c>
      <c r="F19" s="39">
        <f>IFERROR(INT(TRIM(SUBSTITUTE(VLOOKUP($A19&amp;"*",各都道府県の状況!$A:$I,F$3,FALSE), "※5", ""))), "")</f>
        <v>181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4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44144</v>
      </c>
      <c r="C20" s="19" t="s">
        <v>30</v>
      </c>
      <c r="D20" s="39">
        <f>IFERROR(INT(TRIM(SUBSTITUTE(VLOOKUP($A20&amp;"*",各都道府県の状況!$A:$I,D$3,FALSE), "※5", ""))), "")</f>
        <v>424</v>
      </c>
      <c r="E20" s="39">
        <f>IFERROR(INT(TRIM(SUBSTITUTE(VLOOKUP($A20&amp;"*",各都道府県の状況!$A:$I,E$3,FALSE), "※5", ""))), "")</f>
        <v>14742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44144</v>
      </c>
      <c r="C21" s="19" t="s">
        <v>31</v>
      </c>
      <c r="D21" s="39">
        <f>IFERROR(INT(TRIM(SUBSTITUTE(VLOOKUP($A21&amp;"*",各都道府県の状況!$A:$I,D$3,FALSE), "※5", ""))), "")</f>
        <v>815</v>
      </c>
      <c r="E21" s="39">
        <f>IFERROR(INT(TRIM(SUBSTITUTE(VLOOKUP($A21&amp;"*",各都道府県の状況!$A:$I,E$3,FALSE), "※5", ""))), "")</f>
        <v>18104</v>
      </c>
      <c r="F21" s="39">
        <f>IFERROR(INT(TRIM(SUBSTITUTE(VLOOKUP($A21&amp;"*",各都道府県の状況!$A:$I,F$3,FALSE), "※5", ""))), "")</f>
        <v>748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18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44144</v>
      </c>
      <c r="C22" s="19" t="s">
        <v>32</v>
      </c>
      <c r="D22" s="39">
        <f>IFERROR(INT(TRIM(SUBSTITUTE(VLOOKUP($A22&amp;"*",各都道府県の状況!$A:$I,D$3,FALSE), "※5", ""))), "")</f>
        <v>257</v>
      </c>
      <c r="E22" s="39">
        <f>IFERROR(INT(TRIM(SUBSTITUTE(VLOOKUP($A22&amp;"*",各都道府県の状況!$A:$I,E$3,FALSE), "※5", ""))), "")</f>
        <v>11175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44144</v>
      </c>
      <c r="C23" s="19" t="s">
        <v>33</v>
      </c>
      <c r="D23" s="39">
        <f>IFERROR(INT(TRIM(SUBSTITUTE(VLOOKUP($A23&amp;"*",各都道府県の状況!$A:$I,D$3,FALSE), "※5", ""))), "")</f>
        <v>221</v>
      </c>
      <c r="E23" s="39">
        <f>IFERROR(INT(TRIM(SUBSTITUTE(VLOOKUP($A23&amp;"*",各都道府県の状況!$A:$I,E$3,FALSE), "※5", ""))), "")</f>
        <v>11897</v>
      </c>
      <c r="F23" s="39">
        <f>IFERROR(INT(TRIM(SUBSTITUTE(VLOOKUP($A23&amp;"*",各都道府県の状況!$A:$I,F$3,FALSE), "※5", ""))), "")</f>
        <v>198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17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44144</v>
      </c>
      <c r="C24" s="19" t="s">
        <v>34</v>
      </c>
      <c r="D24" s="39">
        <f>IFERROR(INT(TRIM(SUBSTITUTE(VLOOKUP($A24&amp;"*",各都道府県の状況!$A:$I,D$3,FALSE), "※5", ""))), "")</f>
        <v>350</v>
      </c>
      <c r="E24" s="39">
        <f>IFERROR(INT(TRIM(SUBSTITUTE(VLOOKUP($A24&amp;"*",各都道府県の状況!$A:$I,E$3,FALSE), "※5", ""))), "")</f>
        <v>23957</v>
      </c>
      <c r="F24" s="39">
        <f>IFERROR(INT(TRIM(SUBSTITUTE(VLOOKUP($A24&amp;"*",各都道府県の状況!$A:$I,F$3,FALSE), "※5", ""))), "")</f>
        <v>337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12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44144</v>
      </c>
      <c r="C25" s="19" t="s">
        <v>35</v>
      </c>
      <c r="D25" s="39">
        <f>IFERROR(INT(TRIM(SUBSTITUTE(VLOOKUP($A25&amp;"*",各都道府県の状況!$A:$I,D$3,FALSE), "※5", ""))), "")</f>
        <v>710</v>
      </c>
      <c r="E25" s="39">
        <f>IFERROR(INT(TRIM(SUBSTITUTE(VLOOKUP($A25&amp;"*",各都道府県の状況!$A:$I,E$3,FALSE), "※5", ""))), "")</f>
        <v>27497</v>
      </c>
      <c r="F25" s="39">
        <f>IFERROR(INT(TRIM(SUBSTITUTE(VLOOKUP($A25&amp;"*",各都道府県の状況!$A:$I,F$3,FALSE), "※5", ""))), "")</f>
        <v>651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47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44144</v>
      </c>
      <c r="C26" s="19" t="s">
        <v>36</v>
      </c>
      <c r="D26" s="39">
        <f>IFERROR(INT(TRIM(SUBSTITUTE(VLOOKUP($A26&amp;"*",各都道府県の状況!$A:$I,D$3,FALSE), "※5", ""))), "")</f>
        <v>690</v>
      </c>
      <c r="E26" s="39">
        <f>IFERROR(INT(TRIM(SUBSTITUTE(VLOOKUP($A26&amp;"*",各都道府県の状況!$A:$I,E$3,FALSE), "※5", ""))), "")</f>
        <v>44359</v>
      </c>
      <c r="F26" s="39">
        <f>IFERROR(INT(TRIM(SUBSTITUTE(VLOOKUP($A26&amp;"*",各都道府県の状況!$A:$I,F$3,FALSE), "※5", ""))), "")</f>
        <v>603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85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44144</v>
      </c>
      <c r="C27" s="19" t="s">
        <v>37</v>
      </c>
      <c r="D27" s="39">
        <f>IFERROR(INT(TRIM(SUBSTITUTE(VLOOKUP($A27&amp;"*",各都道府県の状況!$A:$I,D$3,FALSE), "※5", ""))), "")</f>
        <v>6457</v>
      </c>
      <c r="E27" s="39">
        <f>IFERROR(INT(TRIM(SUBSTITUTE(VLOOKUP($A27&amp;"*",各都道府県の状況!$A:$I,E$3,FALSE), "※5", ""))), "")</f>
        <v>103369</v>
      </c>
      <c r="F27" s="39">
        <f>IFERROR(INT(TRIM(SUBSTITUTE(VLOOKUP($A27&amp;"*",各都道府県の状況!$A:$I,F$3,FALSE), "※5", ""))), "")</f>
        <v>5749</v>
      </c>
      <c r="G27" s="39">
        <f>IFERROR(INT(TRIM(SUBSTITUTE(VLOOKUP($A27&amp;"*",各都道府県の状況!$A:$I,G$3,FALSE), "※5", ""))), "")</f>
        <v>96</v>
      </c>
      <c r="H27" s="39">
        <f>IFERROR(INT(TRIM(SUBSTITUTE(VLOOKUP($A27&amp;"*",各都道府県の状況!$A:$I,H$3,FALSE), "※5", ""))), "")</f>
        <v>612</v>
      </c>
      <c r="I27" s="39">
        <f>IFERROR(INT(TRIM(SUBSTITUTE(VLOOKUP($A27&amp;"*",各都道府県の状況!$A:$I,I$3,FALSE), "※5", ""))), "")</f>
        <v>11</v>
      </c>
    </row>
    <row r="28" spans="1:9" x14ac:dyDescent="0.55000000000000004">
      <c r="A28" s="24" t="s">
        <v>252</v>
      </c>
      <c r="B28" s="26">
        <f t="shared" si="0"/>
        <v>44144</v>
      </c>
      <c r="C28" s="28" t="s">
        <v>38</v>
      </c>
      <c r="D28" s="39">
        <f>IFERROR(INT(TRIM(SUBSTITUTE(VLOOKUP($A28&amp;"*",各都道府県の状況!$A:$I,D$3,FALSE), "※5", ""))), "")</f>
        <v>575</v>
      </c>
      <c r="E28" s="39">
        <f>IFERROR(INT(TRIM(SUBSTITUTE(VLOOKUP($A28&amp;"*",各都道府県の状況!$A:$I,E$3,FALSE), "※5", ""))), "")</f>
        <v>15683</v>
      </c>
      <c r="F28" s="39">
        <f>IFERROR(INT(TRIM(SUBSTITUTE(VLOOKUP($A28&amp;"*",各都道府県の状況!$A:$I,F$3,FALSE), "※5", ""))), "")</f>
        <v>543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25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44144</v>
      </c>
      <c r="C29" s="19" t="s">
        <v>39</v>
      </c>
      <c r="D29" s="39">
        <f>IFERROR(INT(TRIM(SUBSTITUTE(VLOOKUP($A29&amp;"*",各都道府県の状況!$A:$I,D$3,FALSE), "※5", ""))), "")</f>
        <v>584</v>
      </c>
      <c r="E29" s="39">
        <f>IFERROR(INT(TRIM(SUBSTITUTE(VLOOKUP($A29&amp;"*",各都道府県の状況!$A:$I,E$3,FALSE), "※5", ""))), "")</f>
        <v>14575</v>
      </c>
      <c r="F29" s="39">
        <f>IFERROR(INT(TRIM(SUBSTITUTE(VLOOKUP($A29&amp;"*",各都道府県の状況!$A:$I,F$3,FALSE), "※5", ""))), "")</f>
        <v>532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43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44144</v>
      </c>
      <c r="C30" s="19" t="s">
        <v>40</v>
      </c>
      <c r="D30" s="39">
        <f>IFERROR(INT(TRIM(SUBSTITUTE(VLOOKUP($A30&amp;"*",各都道府県の状況!$A:$I,D$3,FALSE), "※5", ""))), "")</f>
        <v>2090</v>
      </c>
      <c r="E30" s="39">
        <f>IFERROR(INT(TRIM(SUBSTITUTE(VLOOKUP($A30&amp;"*",各都道府県の状況!$A:$I,E$3,FALSE), "※5", ""))), "")</f>
        <v>54018</v>
      </c>
      <c r="F30" s="39">
        <f>IFERROR(INT(TRIM(SUBSTITUTE(VLOOKUP($A30&amp;"*",各都道府県の状況!$A:$I,F$3,FALSE), "※5", ""))), "")</f>
        <v>1969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91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44144</v>
      </c>
      <c r="C31" s="19" t="s">
        <v>41</v>
      </c>
      <c r="D31" s="39">
        <f>IFERROR(INT(TRIM(SUBSTITUTE(VLOOKUP($A31&amp;"*",各都道府県の状況!$A:$I,D$3,FALSE), "※5", ""))), "")</f>
        <v>13316</v>
      </c>
      <c r="E31" s="39">
        <f>IFERROR(INT(TRIM(SUBSTITUTE(VLOOKUP($A31&amp;"*",各都道府県の状況!$A:$I,E$3,FALSE), "※5", ""))), "")</f>
        <v>245639</v>
      </c>
      <c r="F31" s="39">
        <f>IFERROR(INT(TRIM(SUBSTITUTE(VLOOKUP($A31&amp;"*",各都道府県の状況!$A:$I,F$3,FALSE), "※5", ""))), "")</f>
        <v>12014</v>
      </c>
      <c r="G31" s="39">
        <f>IFERROR(INT(TRIM(SUBSTITUTE(VLOOKUP($A31&amp;"*",各都道府県の状況!$A:$I,G$3,FALSE), "※5", ""))), "")</f>
        <v>249</v>
      </c>
      <c r="H31" s="39">
        <f>IFERROR(INT(TRIM(SUBSTITUTE(VLOOKUP($A31&amp;"*",各都道府県の状況!$A:$I,H$3,FALSE), "※5", ""))), "")</f>
        <v>1034</v>
      </c>
      <c r="I31" s="39">
        <f>IFERROR(INT(TRIM(SUBSTITUTE(VLOOKUP($A31&amp;"*",各都道府県の状況!$A:$I,I$3,FALSE), "※5", ""))), "")</f>
        <v>40</v>
      </c>
    </row>
    <row r="32" spans="1:9" x14ac:dyDescent="0.55000000000000004">
      <c r="A32" s="24" t="s">
        <v>256</v>
      </c>
      <c r="B32" s="27">
        <f t="shared" si="0"/>
        <v>44144</v>
      </c>
      <c r="C32" s="19" t="s">
        <v>42</v>
      </c>
      <c r="D32" s="39">
        <f>IFERROR(INT(TRIM(SUBSTITUTE(VLOOKUP($A32&amp;"*",各都道府県の状況!$A:$I,D$3,FALSE), "※5", ""))), "")</f>
        <v>3363</v>
      </c>
      <c r="E32" s="39">
        <f>IFERROR(INT(TRIM(SUBSTITUTE(VLOOKUP($A32&amp;"*",各都道府県の状況!$A:$I,E$3,FALSE), "※5", ""))), "")</f>
        <v>70648</v>
      </c>
      <c r="F32" s="39">
        <f>IFERROR(INT(TRIM(SUBSTITUTE(VLOOKUP($A32&amp;"*",各都道府県の状況!$A:$I,F$3,FALSE), "※5", ""))), "")</f>
        <v>3078</v>
      </c>
      <c r="G32" s="39">
        <f>IFERROR(INT(TRIM(SUBSTITUTE(VLOOKUP($A32&amp;"*",各都道府県の状況!$A:$I,G$3,FALSE), "※5", ""))), "")</f>
        <v>67</v>
      </c>
      <c r="H32" s="39">
        <f>IFERROR(INT(TRIM(SUBSTITUTE(VLOOKUP($A32&amp;"*",各都道府県の状況!$A:$I,H$3,FALSE), "※5", ""))), "")</f>
        <v>218</v>
      </c>
      <c r="I32" s="39">
        <f>IFERROR(INT(TRIM(SUBSTITUTE(VLOOKUP($A32&amp;"*",各都道府県の状況!$A:$I,I$3,FALSE), "※5", ""))), "")</f>
        <v>16</v>
      </c>
    </row>
    <row r="33" spans="1:9" x14ac:dyDescent="0.55000000000000004">
      <c r="A33" s="24" t="s">
        <v>257</v>
      </c>
      <c r="B33" s="27">
        <f t="shared" si="0"/>
        <v>44144</v>
      </c>
      <c r="C33" s="19" t="s">
        <v>43</v>
      </c>
      <c r="D33" s="39">
        <f>IFERROR(INT(TRIM(SUBSTITUTE(VLOOKUP($A33&amp;"*",各都道府県の状況!$A:$I,D$3,FALSE), "※5", ""))), "")</f>
        <v>694</v>
      </c>
      <c r="E33" s="39">
        <f>IFERROR(INT(TRIM(SUBSTITUTE(VLOOKUP($A33&amp;"*",各都道府県の状況!$A:$I,E$3,FALSE), "※5", ""))), "")</f>
        <v>25498</v>
      </c>
      <c r="F33" s="39">
        <f>IFERROR(INT(TRIM(SUBSTITUTE(VLOOKUP($A33&amp;"*",各都道府県の状況!$A:$I,F$3,FALSE), "※5", ""))), "")</f>
        <v>618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66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44144</v>
      </c>
      <c r="C34" s="19" t="s">
        <v>44</v>
      </c>
      <c r="D34" s="39">
        <f>IFERROR(INT(TRIM(SUBSTITUTE(VLOOKUP($A34&amp;"*",各都道府県の状況!$A:$I,D$3,FALSE), "※5", ""))), "")</f>
        <v>280</v>
      </c>
      <c r="E34" s="39">
        <f>IFERROR(INT(TRIM(SUBSTITUTE(VLOOKUP($A34&amp;"*",各都道府県の状況!$A:$I,E$3,FALSE), "※5", ""))), "")</f>
        <v>10540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8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44144</v>
      </c>
      <c r="C35" s="19" t="s">
        <v>45</v>
      </c>
      <c r="D35" s="39">
        <f>IFERROR(INT(TRIM(SUBSTITUTE(VLOOKUP($A35&amp;"*",各都道府県の状況!$A:$I,D$3,FALSE), "※5", ""))), "")</f>
        <v>38</v>
      </c>
      <c r="E35" s="39">
        <f>IFERROR(INT(TRIM(SUBSTITUTE(VLOOKUP($A35&amp;"*",各都道府県の状況!$A:$I,E$3,FALSE), "※5", ""))), "")</f>
        <v>5786</v>
      </c>
      <c r="F35" s="39">
        <f>IFERROR(INT(TRIM(SUBSTITUTE(VLOOKUP($A35&amp;"*",各都道府県の状況!$A:$I,F$3,FALSE), "※5", ""))), "")</f>
        <v>36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2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44144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44144</v>
      </c>
      <c r="C37" s="19" t="s">
        <v>47</v>
      </c>
      <c r="D37" s="39">
        <f>IFERROR(INT(TRIM(SUBSTITUTE(VLOOKUP($A37&amp;"*",各都道府県の状況!$A:$I,D$3,FALSE), "※5", ""))), "")</f>
        <v>315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185</v>
      </c>
      <c r="G37" s="39">
        <f>IFERROR(INT(TRIM(SUBSTITUTE(VLOOKUP($A37&amp;"*",各都道府県の状況!$A:$I,G$3,FALSE), "※5", ""))), "")</f>
        <v>6</v>
      </c>
      <c r="H37" s="39">
        <f>IFERROR(INT(TRIM(SUBSTITUTE(VLOOKUP($A37&amp;"*",各都道府県の状況!$A:$I,H$3,FALSE), "※5", ""))), "")</f>
        <v>118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44144</v>
      </c>
      <c r="C38" s="19" t="s">
        <v>48</v>
      </c>
      <c r="D38" s="39">
        <f>IFERROR(INT(TRIM(SUBSTITUTE(VLOOKUP($A38&amp;"*",各都道府県の状況!$A:$I,D$3,FALSE), "※5", ""))), "")</f>
        <v>665</v>
      </c>
      <c r="E38" s="39">
        <f>IFERROR(INT(TRIM(SUBSTITUTE(VLOOKUP($A38&amp;"*",各都道府県の状況!$A:$I,E$3,FALSE), "※5", ""))), "")</f>
        <v>28303</v>
      </c>
      <c r="F38" s="39">
        <f>IFERROR(INT(TRIM(SUBSTITUTE(VLOOKUP($A38&amp;"*",各都道府県の状況!$A:$I,F$3,FALSE), "※5", ""))), "")</f>
        <v>647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13</v>
      </c>
      <c r="I38" s="39">
        <f>IFERROR(INT(TRIM(SUBSTITUTE(VLOOKUP($A38&amp;"*",各都道府県の状況!$A:$I,I$3,FALSE), "※5", ""))), "")</f>
        <v>0</v>
      </c>
    </row>
    <row r="39" spans="1:9" x14ac:dyDescent="0.55000000000000004">
      <c r="A39" s="24" t="s">
        <v>261</v>
      </c>
      <c r="B39" s="27">
        <f t="shared" si="0"/>
        <v>44144</v>
      </c>
      <c r="C39" s="19" t="s">
        <v>49</v>
      </c>
      <c r="D39" s="39">
        <f>IFERROR(INT(TRIM(SUBSTITUTE(VLOOKUP($A39&amp;"*",各都道府県の状況!$A:$I,D$3,FALSE), "※5", ""))), "")</f>
        <v>223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210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11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44144</v>
      </c>
      <c r="C40" s="19" t="s">
        <v>50</v>
      </c>
      <c r="D40" s="39">
        <f>IFERROR(INT(TRIM(SUBSTITUTE(VLOOKUP($A40&amp;"*",各都道府県の状況!$A:$I,D$3,FALSE), "※5", ""))), "")</f>
        <v>164</v>
      </c>
      <c r="E40" s="39">
        <f>IFERROR(INT(TRIM(SUBSTITUTE(VLOOKUP($A40&amp;"*",各都道府県の状況!$A:$I,E$3,FALSE), "※5", ""))), "")</f>
        <v>7525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44144</v>
      </c>
      <c r="C41" s="19" t="s">
        <v>51</v>
      </c>
      <c r="D41" s="39">
        <f>IFERROR(INT(TRIM(SUBSTITUTE(VLOOKUP($A41&amp;"*",各都道府県の状況!$A:$I,D$3,FALSE), "※5", ""))), "")</f>
        <v>103</v>
      </c>
      <c r="E41" s="39">
        <f>IFERROR(INT(TRIM(SUBSTITUTE(VLOOKUP($A41&amp;"*",各都道府県の状況!$A:$I,E$3,FALSE), "※5", ""))), "")</f>
        <v>13845</v>
      </c>
      <c r="F41" s="39">
        <f>IFERROR(INT(TRIM(SUBSTITUTE(VLOOKUP($A41&amp;"*",各都道府県の状況!$A:$I,F$3,FALSE), "※5", ""))), "")</f>
        <v>97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44144</v>
      </c>
      <c r="C42" s="19" t="s">
        <v>52</v>
      </c>
      <c r="D42" s="39">
        <f>IFERROR(INT(TRIM(SUBSTITUTE(VLOOKUP($A42&amp;"*",各都道府県の状況!$A:$I,D$3,FALSE), "※5", ""))), "")</f>
        <v>116</v>
      </c>
      <c r="E42" s="39">
        <f>IFERROR(INT(TRIM(SUBSTITUTE(VLOOKUP($A42&amp;"*",各都道府県の状況!$A:$I,E$3,FALSE), "※5", ""))), "")</f>
        <v>4419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0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44144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3661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44144</v>
      </c>
      <c r="C44" s="19" t="s">
        <v>53</v>
      </c>
      <c r="D44" s="39">
        <f>IFERROR(INT(TRIM(SUBSTITUTE(VLOOKUP($A44&amp;"*",各都道府県の状況!$A:$I,D$3,FALSE), "※5", ""))), "")</f>
        <v>5251</v>
      </c>
      <c r="E44" s="39">
        <f>IFERROR(INT(TRIM(SUBSTITUTE(VLOOKUP($A44&amp;"*",各都道府県の状況!$A:$I,E$3,FALSE), "※5", ""))), "")</f>
        <v>168839</v>
      </c>
      <c r="F44" s="39">
        <f>IFERROR(INT(TRIM(SUBSTITUTE(VLOOKUP($A44&amp;"*",各都道府県の状況!$A:$I,F$3,FALSE), "※5", ""))), "")</f>
        <v>5077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70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44144</v>
      </c>
      <c r="C45" s="19" t="s">
        <v>54</v>
      </c>
      <c r="D45" s="39">
        <f>IFERROR(INT(TRIM(SUBSTITUTE(VLOOKUP($A45&amp;"*",各都道府県の状況!$A:$I,D$3,FALSE), "※5", ""))), "")</f>
        <v>266</v>
      </c>
      <c r="E45" s="39">
        <f>IFERROR(INT(TRIM(SUBSTITUTE(VLOOKUP($A45&amp;"*",各都道府県の状況!$A:$I,E$3,FALSE), "※5", ""))), "")</f>
        <v>7429</v>
      </c>
      <c r="F45" s="39">
        <f>IFERROR(INT(TRIM(SUBSTITUTE(VLOOKUP($A45&amp;"*",各都道府県の状況!$A:$I,F$3,FALSE), "※5", ""))), "")</f>
        <v>256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12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44144</v>
      </c>
      <c r="C46" s="19" t="s">
        <v>55</v>
      </c>
      <c r="D46" s="39">
        <f>IFERROR(INT(TRIM(SUBSTITUTE(VLOOKUP($A46&amp;"*",各都道府県の状況!$A:$I,D$3,FALSE), "※5", ""))), "")</f>
        <v>245</v>
      </c>
      <c r="E46" s="39">
        <f>IFERROR(INT(TRIM(SUBSTITUTE(VLOOKUP($A46&amp;"*",各都道府県の状況!$A:$I,E$3,FALSE), "※5", ""))), "")</f>
        <v>23180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0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44144</v>
      </c>
      <c r="C47" s="19" t="s">
        <v>56</v>
      </c>
      <c r="D47" s="39">
        <f>IFERROR(INT(TRIM(SUBSTITUTE(VLOOKUP($A47&amp;"*",各都道府県の状況!$A:$I,D$3,FALSE), "※5", ""))), "")</f>
        <v>824</v>
      </c>
      <c r="E47" s="39">
        <f>IFERROR(INT(TRIM(SUBSTITUTE(VLOOKUP($A47&amp;"*",各都道府県の状況!$A:$I,E$3,FALSE), "※5", ""))), "")</f>
        <v>19986</v>
      </c>
      <c r="F47" s="39">
        <f>IFERROR(INT(TRIM(SUBSTITUTE(VLOOKUP($A47&amp;"*",各都道府県の状況!$A:$I,F$3,FALSE), "※5", ""))), "")</f>
        <v>755</v>
      </c>
      <c r="G47" s="39">
        <f>IFERROR(INT(TRIM(SUBSTITUTE(VLOOKUP($A47&amp;"*",各都道府県の状況!$A:$I,G$3,FALSE), "※5", ""))), "")</f>
        <v>8</v>
      </c>
      <c r="H47" s="39">
        <f>IFERROR(INT(TRIM(SUBSTITUTE(VLOOKUP($A47&amp;"*",各都道府県の状況!$A:$I,H$3,FALSE), "※5", ""))), "")</f>
        <v>45</v>
      </c>
      <c r="I47" s="39">
        <f>IFERROR(INT(TRIM(SUBSTITUTE(VLOOKUP($A47&amp;"*",各都道府県の状況!$A:$I,I$3,FALSE), "※5", ""))), "")</f>
        <v>1</v>
      </c>
    </row>
    <row r="48" spans="1:9" x14ac:dyDescent="0.55000000000000004">
      <c r="A48" s="24" t="s">
        <v>270</v>
      </c>
      <c r="B48" s="27">
        <f t="shared" si="0"/>
        <v>44144</v>
      </c>
      <c r="C48" s="19" t="s">
        <v>57</v>
      </c>
      <c r="D48" s="39">
        <f>IFERROR(INT(TRIM(SUBSTITUTE(VLOOKUP($A48&amp;"*",各都道府県の状況!$A:$I,D$3,FALSE), "※5", ""))), "")</f>
        <v>159</v>
      </c>
      <c r="E48" s="39">
        <f>IFERROR(INT(TRIM(SUBSTITUTE(VLOOKUP($A48&amp;"*",各都道府県の状況!$A:$I,E$3,FALSE), "※5", ""))), "")</f>
        <v>21490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0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44144</v>
      </c>
      <c r="C49" s="19" t="s">
        <v>58</v>
      </c>
      <c r="D49" s="39">
        <f>IFERROR(INT(TRIM(SUBSTITUTE(VLOOKUP($A49&amp;"*",各都道府県の状況!$A:$I,D$3,FALSE), "※5", ""))), "")</f>
        <v>371</v>
      </c>
      <c r="E49" s="39">
        <f>IFERROR(INT(TRIM(SUBSTITUTE(VLOOKUP($A49&amp;"*",各都道府県の状況!$A:$I,E$3,FALSE), "※5", ""))), "")</f>
        <v>8803</v>
      </c>
      <c r="F49" s="39">
        <f>IFERROR(INT(TRIM(SUBSTITUTE(VLOOKUP($A49&amp;"*",各都道府県の状況!$A:$I,F$3,FALSE), "※5", ""))), "")</f>
        <v>368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3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44144</v>
      </c>
      <c r="C50" s="19" t="s">
        <v>59</v>
      </c>
      <c r="D50" s="39">
        <f>IFERROR(INT(TRIM(SUBSTITUTE(VLOOKUP($A50&amp;"*",各都道府県の状況!$A:$I,D$3,FALSE), "※5", ""))), "")</f>
        <v>505</v>
      </c>
      <c r="E50" s="39">
        <f>IFERROR(INT(TRIM(SUBSTITUTE(VLOOKUP($A50&amp;"*",各都道府県の状況!$A:$I,E$3,FALSE), "※5", ""))), "")</f>
        <v>23128</v>
      </c>
      <c r="F50" s="39">
        <f>IFERROR(INT(TRIM(SUBSTITUTE(VLOOKUP($A50&amp;"*",各都道府県の状況!$A:$I,F$3,FALSE), "※5", ""))), "")</f>
        <v>464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44144</v>
      </c>
      <c r="C51" s="19" t="s">
        <v>60</v>
      </c>
      <c r="D51" s="39">
        <f>IFERROR(INT(TRIM(SUBSTITUTE(VLOOKUP($A51&amp;"*",各都道府県の状況!$A:$I,D$3,FALSE), "※5", ""))), "")</f>
        <v>3435</v>
      </c>
      <c r="E51" s="39">
        <f>IFERROR(INT(TRIM(SUBSTITUTE(VLOOKUP($A51&amp;"*",各都道府県の状況!$A:$I,E$3,FALSE), "※5", ""))), "")</f>
        <v>60235</v>
      </c>
      <c r="F51" s="39">
        <f>IFERROR(INT(TRIM(SUBSTITUTE(VLOOKUP($A51&amp;"*",各都道府県の状況!$A:$I,F$3,FALSE), "※5", ""))), "")</f>
        <v>3082</v>
      </c>
      <c r="G51" s="39">
        <f>IFERROR(INT(TRIM(SUBSTITUTE(VLOOKUP($A51&amp;"*",各都道府県の状況!$A:$I,G$3,FALSE), "※5", ""))), "")</f>
        <v>64</v>
      </c>
      <c r="H51" s="39">
        <f>IFERROR(INT(TRIM(SUBSTITUTE(VLOOKUP($A51&amp;"*",各都道府県の状況!$A:$I,H$3,FALSE), "※5", ""))), "")</f>
        <v>294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3447</v>
      </c>
      <c r="D6" s="45">
        <v>87181</v>
      </c>
      <c r="E6" s="46">
        <v>608</v>
      </c>
      <c r="F6" s="46">
        <v>6</v>
      </c>
      <c r="G6" s="45">
        <v>2727</v>
      </c>
      <c r="H6" s="46">
        <v>112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264</v>
      </c>
      <c r="D7" s="45">
        <v>5536</v>
      </c>
      <c r="E7" s="46">
        <v>74</v>
      </c>
      <c r="F7" s="46">
        <v>3</v>
      </c>
      <c r="G7" s="46">
        <v>186</v>
      </c>
      <c r="H7" s="46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29</v>
      </c>
      <c r="D8" s="45">
        <v>5546</v>
      </c>
      <c r="E8" s="46">
        <v>4</v>
      </c>
      <c r="F8" s="46">
        <v>0</v>
      </c>
      <c r="G8" s="46">
        <v>25</v>
      </c>
      <c r="H8" s="46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6">
        <v>804</v>
      </c>
      <c r="D9" s="45">
        <v>14655</v>
      </c>
      <c r="E9" s="46">
        <v>228</v>
      </c>
      <c r="F9" s="46">
        <v>3</v>
      </c>
      <c r="G9" s="46">
        <v>573</v>
      </c>
      <c r="H9" s="46">
        <v>3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67</v>
      </c>
      <c r="D10" s="45">
        <v>2613</v>
      </c>
      <c r="E10" s="46">
        <v>6</v>
      </c>
      <c r="F10" s="46">
        <v>1</v>
      </c>
      <c r="G10" s="46">
        <v>60</v>
      </c>
      <c r="H10" s="46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86</v>
      </c>
      <c r="D11" s="45">
        <v>6560</v>
      </c>
      <c r="E11" s="46">
        <v>4</v>
      </c>
      <c r="F11" s="46">
        <v>0</v>
      </c>
      <c r="G11" s="46">
        <v>81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401</v>
      </c>
      <c r="D12" s="45">
        <v>30204</v>
      </c>
      <c r="E12" s="46">
        <v>26</v>
      </c>
      <c r="F12" s="46">
        <v>3</v>
      </c>
      <c r="G12" s="46">
        <v>369</v>
      </c>
      <c r="H12" s="46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6">
        <v>789</v>
      </c>
      <c r="D13" s="45">
        <v>14094</v>
      </c>
      <c r="E13" s="46">
        <v>44</v>
      </c>
      <c r="F13" s="46">
        <v>1</v>
      </c>
      <c r="G13" s="46">
        <v>727</v>
      </c>
      <c r="H13" s="46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494</v>
      </c>
      <c r="D14" s="45">
        <v>44211</v>
      </c>
      <c r="E14" s="46">
        <v>24</v>
      </c>
      <c r="F14" s="46">
        <v>1</v>
      </c>
      <c r="G14" s="46">
        <v>470</v>
      </c>
      <c r="H14" s="46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6">
        <v>913</v>
      </c>
      <c r="D15" s="45">
        <v>30057</v>
      </c>
      <c r="E15" s="46">
        <v>45</v>
      </c>
      <c r="F15" s="46">
        <v>4</v>
      </c>
      <c r="G15" s="46">
        <v>845</v>
      </c>
      <c r="H15" s="46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6018</v>
      </c>
      <c r="D16" s="45">
        <v>191061</v>
      </c>
      <c r="E16" s="46">
        <v>392</v>
      </c>
      <c r="F16" s="46">
        <v>6</v>
      </c>
      <c r="G16" s="45">
        <v>5515</v>
      </c>
      <c r="H16" s="46">
        <v>111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5207</v>
      </c>
      <c r="D17" s="45">
        <v>132362</v>
      </c>
      <c r="E17" s="46">
        <v>337</v>
      </c>
      <c r="F17" s="46">
        <v>9</v>
      </c>
      <c r="G17" s="45">
        <v>4789</v>
      </c>
      <c r="H17" s="46">
        <v>81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31893</v>
      </c>
      <c r="D18" s="45">
        <v>619099</v>
      </c>
      <c r="E18" s="45">
        <v>1817</v>
      </c>
      <c r="F18" s="46">
        <v>38</v>
      </c>
      <c r="G18" s="45">
        <v>29615</v>
      </c>
      <c r="H18" s="46">
        <v>461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9021</v>
      </c>
      <c r="D19" s="45">
        <v>206810</v>
      </c>
      <c r="E19" s="46">
        <v>586</v>
      </c>
      <c r="F19" s="46">
        <v>25</v>
      </c>
      <c r="G19" s="45">
        <v>8262</v>
      </c>
      <c r="H19" s="46">
        <v>173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185</v>
      </c>
      <c r="D20" s="45">
        <v>18101</v>
      </c>
      <c r="E20" s="46">
        <v>4</v>
      </c>
      <c r="F20" s="46">
        <v>0</v>
      </c>
      <c r="G20" s="46">
        <v>181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424</v>
      </c>
      <c r="D21" s="45">
        <v>14742</v>
      </c>
      <c r="E21" s="46">
        <v>2</v>
      </c>
      <c r="F21" s="46">
        <v>0</v>
      </c>
      <c r="G21" s="46">
        <v>396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815</v>
      </c>
      <c r="D22" s="45">
        <v>18104</v>
      </c>
      <c r="E22" s="46">
        <v>18</v>
      </c>
      <c r="F22" s="46">
        <v>0</v>
      </c>
      <c r="G22" s="46">
        <v>748</v>
      </c>
      <c r="H22" s="46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257</v>
      </c>
      <c r="D23" s="45">
        <v>11175</v>
      </c>
      <c r="E23" s="46">
        <v>1</v>
      </c>
      <c r="F23" s="46">
        <v>1</v>
      </c>
      <c r="G23" s="46">
        <v>245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221</v>
      </c>
      <c r="D24" s="45">
        <v>11897</v>
      </c>
      <c r="E24" s="46">
        <v>17</v>
      </c>
      <c r="F24" s="46">
        <v>0</v>
      </c>
      <c r="G24" s="46">
        <v>198</v>
      </c>
      <c r="H24" s="46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350</v>
      </c>
      <c r="D25" s="45">
        <v>23957</v>
      </c>
      <c r="E25" s="46">
        <v>12</v>
      </c>
      <c r="F25" s="46">
        <v>0</v>
      </c>
      <c r="G25" s="46">
        <v>337</v>
      </c>
      <c r="H25" s="46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6">
        <v>710</v>
      </c>
      <c r="D26" s="45">
        <v>27497</v>
      </c>
      <c r="E26" s="46">
        <v>47</v>
      </c>
      <c r="F26" s="46">
        <v>0</v>
      </c>
      <c r="G26" s="46">
        <v>651</v>
      </c>
      <c r="H26" s="46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6">
        <v>690</v>
      </c>
      <c r="D27" s="45">
        <v>44359</v>
      </c>
      <c r="E27" s="46">
        <v>85</v>
      </c>
      <c r="F27" s="46">
        <v>0</v>
      </c>
      <c r="G27" s="46">
        <v>603</v>
      </c>
      <c r="H27" s="46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6457</v>
      </c>
      <c r="D28" s="45">
        <v>103369</v>
      </c>
      <c r="E28" s="46">
        <v>612</v>
      </c>
      <c r="F28" s="46">
        <v>11</v>
      </c>
      <c r="G28" s="45">
        <v>5749</v>
      </c>
      <c r="H28" s="46">
        <v>96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575</v>
      </c>
      <c r="D29" s="45">
        <v>15683</v>
      </c>
      <c r="E29" s="46">
        <v>25</v>
      </c>
      <c r="F29" s="46">
        <v>3</v>
      </c>
      <c r="G29" s="46">
        <v>543</v>
      </c>
      <c r="H29" s="46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584</v>
      </c>
      <c r="D30" s="45">
        <v>14575</v>
      </c>
      <c r="E30" s="46">
        <v>43</v>
      </c>
      <c r="F30" s="46">
        <v>0</v>
      </c>
      <c r="G30" s="46">
        <v>532</v>
      </c>
      <c r="H30" s="46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2090</v>
      </c>
      <c r="D31" s="45">
        <v>54018</v>
      </c>
      <c r="E31" s="46">
        <v>91</v>
      </c>
      <c r="F31" s="46">
        <v>2</v>
      </c>
      <c r="G31" s="45">
        <v>1969</v>
      </c>
      <c r="H31" s="46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13316</v>
      </c>
      <c r="D32" s="45">
        <v>245639</v>
      </c>
      <c r="E32" s="45">
        <v>1034</v>
      </c>
      <c r="F32" s="46">
        <v>40</v>
      </c>
      <c r="G32" s="45">
        <v>12014</v>
      </c>
      <c r="H32" s="46">
        <v>249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3363</v>
      </c>
      <c r="D33" s="45">
        <v>70648</v>
      </c>
      <c r="E33" s="46">
        <v>218</v>
      </c>
      <c r="F33" s="46">
        <v>16</v>
      </c>
      <c r="G33" s="45">
        <v>3078</v>
      </c>
      <c r="H33" s="46">
        <v>67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6">
        <v>694</v>
      </c>
      <c r="D34" s="45">
        <v>25498</v>
      </c>
      <c r="E34" s="46">
        <v>66</v>
      </c>
      <c r="F34" s="46">
        <v>0</v>
      </c>
      <c r="G34" s="46">
        <v>618</v>
      </c>
      <c r="H34" s="46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280</v>
      </c>
      <c r="D35" s="45">
        <v>10540</v>
      </c>
      <c r="E35" s="46">
        <v>8</v>
      </c>
      <c r="F35" s="46">
        <v>3</v>
      </c>
      <c r="G35" s="46">
        <v>263</v>
      </c>
      <c r="H35" s="46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38</v>
      </c>
      <c r="D36" s="45">
        <v>5786</v>
      </c>
      <c r="E36" s="46">
        <v>2</v>
      </c>
      <c r="F36" s="46">
        <v>0</v>
      </c>
      <c r="G36" s="46">
        <v>36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141</v>
      </c>
      <c r="D37" s="45">
        <v>6281</v>
      </c>
      <c r="E37" s="46">
        <v>0</v>
      </c>
      <c r="F37" s="46">
        <v>0</v>
      </c>
      <c r="G37" s="46">
        <v>141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315</v>
      </c>
      <c r="D38" s="45">
        <v>11198</v>
      </c>
      <c r="E38" s="46">
        <v>118</v>
      </c>
      <c r="F38" s="46">
        <v>2</v>
      </c>
      <c r="G38" s="46">
        <v>185</v>
      </c>
      <c r="H38" s="46">
        <v>6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665</v>
      </c>
      <c r="D39" s="45">
        <v>28303</v>
      </c>
      <c r="E39" s="46">
        <v>13</v>
      </c>
      <c r="F39" s="46">
        <v>0</v>
      </c>
      <c r="G39" s="46">
        <v>647</v>
      </c>
      <c r="H39" s="46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223</v>
      </c>
      <c r="D40" s="45">
        <v>11960</v>
      </c>
      <c r="E40" s="46">
        <v>11</v>
      </c>
      <c r="F40" s="46">
        <v>0</v>
      </c>
      <c r="G40" s="46">
        <v>210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164</v>
      </c>
      <c r="D41" s="45">
        <v>7525</v>
      </c>
      <c r="E41" s="46">
        <v>0</v>
      </c>
      <c r="F41" s="46">
        <v>0</v>
      </c>
      <c r="G41" s="46">
        <v>155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103</v>
      </c>
      <c r="D42" s="45">
        <v>13845</v>
      </c>
      <c r="E42" s="46">
        <v>4</v>
      </c>
      <c r="F42" s="46">
        <v>0</v>
      </c>
      <c r="G42" s="46">
        <v>97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116</v>
      </c>
      <c r="D43" s="45">
        <v>4419</v>
      </c>
      <c r="E43" s="46">
        <v>0</v>
      </c>
      <c r="F43" s="46">
        <v>0</v>
      </c>
      <c r="G43" s="46">
        <v>110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144</v>
      </c>
      <c r="D44" s="45">
        <v>3661</v>
      </c>
      <c r="E44" s="46">
        <v>1</v>
      </c>
      <c r="F44" s="46">
        <v>0</v>
      </c>
      <c r="G44" s="46">
        <v>139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5251</v>
      </c>
      <c r="D45" s="45">
        <v>168839</v>
      </c>
      <c r="E45" s="46">
        <v>70</v>
      </c>
      <c r="F45" s="46">
        <v>4</v>
      </c>
      <c r="G45" s="45">
        <v>5077</v>
      </c>
      <c r="H45" s="46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266</v>
      </c>
      <c r="D46" s="45">
        <v>7429</v>
      </c>
      <c r="E46" s="46">
        <v>12</v>
      </c>
      <c r="F46" s="46">
        <v>0</v>
      </c>
      <c r="G46" s="46">
        <v>256</v>
      </c>
      <c r="H46" s="46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245</v>
      </c>
      <c r="D47" s="45">
        <v>23180</v>
      </c>
      <c r="E47" s="46">
        <v>0</v>
      </c>
      <c r="F47" s="46">
        <v>0</v>
      </c>
      <c r="G47" s="46">
        <v>241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6">
        <v>824</v>
      </c>
      <c r="D48" s="45">
        <v>19986</v>
      </c>
      <c r="E48" s="46">
        <v>45</v>
      </c>
      <c r="F48" s="46">
        <v>1</v>
      </c>
      <c r="G48" s="46">
        <v>755</v>
      </c>
      <c r="H48" s="46">
        <v>8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159</v>
      </c>
      <c r="D49" s="45">
        <v>21490</v>
      </c>
      <c r="E49" s="46">
        <v>0</v>
      </c>
      <c r="F49" s="46">
        <v>0</v>
      </c>
      <c r="G49" s="46">
        <v>156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371</v>
      </c>
      <c r="D50" s="45">
        <v>8803</v>
      </c>
      <c r="E50" s="46">
        <v>3</v>
      </c>
      <c r="F50" s="46">
        <v>1</v>
      </c>
      <c r="G50" s="46">
        <v>368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505</v>
      </c>
      <c r="D51" s="45">
        <v>23128</v>
      </c>
      <c r="E51" s="46">
        <v>24</v>
      </c>
      <c r="F51" s="46">
        <v>0</v>
      </c>
      <c r="G51" s="46">
        <v>464</v>
      </c>
      <c r="H51" s="46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3435</v>
      </c>
      <c r="D52" s="45">
        <v>60235</v>
      </c>
      <c r="E52" s="46">
        <v>294</v>
      </c>
      <c r="F52" s="46">
        <v>5</v>
      </c>
      <c r="G52" s="45">
        <v>3082</v>
      </c>
      <c r="H52" s="46">
        <v>64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103558</v>
      </c>
      <c r="D54" s="45">
        <v>2525859</v>
      </c>
      <c r="E54" s="45">
        <v>7075</v>
      </c>
      <c r="F54" s="46">
        <v>189</v>
      </c>
      <c r="G54" s="45">
        <v>94637</v>
      </c>
      <c r="H54" s="45">
        <v>1805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2020-11-10T10:07:24Z</dcterms:modified>
</cp:coreProperties>
</file>