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CDE11E25-7879-46C9-A337-B39CFACC2FB8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<sst xmlns="http://schemas.openxmlformats.org/spreadsheetml/2006/main" count="15383" uniqueCount="343">
  <si>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</si>
  <si>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</si>
  <si>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</si>
  <si>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</si>
  <si>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</si>
  <si>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</si>
  <si>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</si>
  <si>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</si>
  <si>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</si>
  <si>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</si>
  <si>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</si>
  <si>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</si>
  <si>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</si>
  <si>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</si>
  <si>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</si>
  <si>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</si>
  <si>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</si>
  <si>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</si>
  <si>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</si>
  <si>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</si>
  <si>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</si>
  <si>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</si>
  <si>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</si>
  <si>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</si>
  <si>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</si>
  <si>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</si>
  <si>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</si>
  <si>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</si>
  <si>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</si>
  <si>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</si>
  <si>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</si>
  <si>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</si>
  <si>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</si>
  <si>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</si>
  <si>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</si>
  <si>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</si>
  <si>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</si>
  <si>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</si>
  <si>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</si>
  <si>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</si>
  <si>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</si>
  <si>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</si>
  <si>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</si>
  <si>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</si>
  <si>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</si>
  <si>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</si>
  <si>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</si>
  <si>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</si>
  <si>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</si>
  <si>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</si>
  <si>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</si>
  <si>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</si>
  <si>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</si>
  <si>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</si>
  <si>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</si>
  <si>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</si>
  <si>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</si>
  <si>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</si>
  <si>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</si>
  <si>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</si>
  <si>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</si>
  <si>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</si>
  <si>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</si>
  <si>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</si>
  <si>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</si>
  <si>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</si>
  <si>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</si>
  <si>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</si>
  <si>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</si>
  <si>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</si>
  <si>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</si>
  <si>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</si>
  <si>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</si>
  <si>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</si>
  <si>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</si>
  <si>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</si>
  <si>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</si>
  <si>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</si>
  <si>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</si>
  <si>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</si>
  <si>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</si>
  <si>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</si>
  <si>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</si>
  <si>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</si>
  <si>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</si>
  <si>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</si>
  <si>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</si>
  <si>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</si>
  <si>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</si>
  <si>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</si>
  <si>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</si>
  <si>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</si>
  <si>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</si>
  <si>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</si>
  <si>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</si>
  <si>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</si>
  <si>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</si>
  <si>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</si>
  <si>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</si>
  <si>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</si>
  <si>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</si>
  <si>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</si>
  <si>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</si>
  <si>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</si>
  <si>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</si>
  <si>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</si>
  <si>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</si>
  <si>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</si>
  <si>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</si>
  <si>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</si>
  <si>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</si>
  <si>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</si>
  <si>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</si>
  <si>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</si>
  <si>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</si>
  <si>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</si>
  <si>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</si>
  <si>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</si>
  <si>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</si>
  <si>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</si>
  <si>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</si>
  <si>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</si>
  <si>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</si>
  <si>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</si>
  <si>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</si>
  <si>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</si>
  <si>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</si>
  <si>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</si>
  <si>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</si>
  <si>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</si>
  <si>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</si>
  <si>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</si>
  <si>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</si>
  <si>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</si>
  <si>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</si>
  <si>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</si>
  <si>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</si>
  <si>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</si>
  <si>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</si>
  <si>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</si>
  <si>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</si>
  <si>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</si>
  <si>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</si>
  <si>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</si>
  <si>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</si>
  <si>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</si>
  <si>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</si>
  <si>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</si>
  <si>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</si>
  <si>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</si>
  <si>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</si>
  <si>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</si>
  <si>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</si>
  <si>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</si>
  <si>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</si>
  <si>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</si>
  <si>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</si>
  <si>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</si>
  <si>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</si>
  <si>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</si>
  <si>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</si>
  <si>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</si>
  <si>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</si>
  <si>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</si>
  <si>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</si>
  <si>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</si>
  <si>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</si>
  <si>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</si>
  <si>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</si>
  <si>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</si>
  <si>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</si>
  <si>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</si>
  <si>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</si>
  <si>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</si>
  <si>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</si>
  <si>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</si>
  <si>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</si>
  <si>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</si>
  <si>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</si>
  <si>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</si>
  <si>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</si>
  <si>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</si>
  <si>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</si>
  <si>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</si>
  <si>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</si>
  <si>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</si>
  <si>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</si>
  <si>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</si>
  <si>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</si>
  <si>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</si>
  <si>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</si>
  <si>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</si>
  <si>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</si>
  <si>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</si>
  <si>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</si>
  <si>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</si>
  <si>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</si>
  <si>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</si>
  <si>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</si>
  <si>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</si>
  <si>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</si>
  <si>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</si>
  <si>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</si>
  <si>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</si>
  <si>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</si>
  <si>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</si>
  <si>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</si>
  <si>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</si>
  <si>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</si>
  <si>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</si>
  <si>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</si>
  <si>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</si>
  <si>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</si>
  <si>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</si>
  <si>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</si>
  <si>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</si>
  <si>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</si>
  <si>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</si>
  <si>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</si>
  <si>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</si>
  <si>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</si>
  <si>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</si>
  <si>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</si>
  <si>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</si>
  <si>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</si>
  <si>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</si>
  <si>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</si>
  <si>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</si>
  <si>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</si>
  <si>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</si>
  <si>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</si>
  <si>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</si>
  <si>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</si>
  <si>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</si>
  <si>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</si>
  <si>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</si>
  <si>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</si>
  <si>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</si>
  <si>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</si>
  <si>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</si>
  <si>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</si>
  <si>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</si>
  <si>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</si>
  <si>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</si>
  <si>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</si>
  <si>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</si>
  <si>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</si>
  <si>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</si>
  <si>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</si>
  <si>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</si>
  <si>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</si>
  <si>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</si>
  <si>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</si>
  <si>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</si>
  <si>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</si>
  <si>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</si>
  <si>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</si>
  <si>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</si>
  <si>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</si>
  <si>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</si>
  <si>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</si>
  <si>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</si>
  <si>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</si>
  <si>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</si>
  <si>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</si>
  <si>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</si>
  <si>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</si>
  <si>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</si>
  <si>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</si>
  <si>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</si>
  <si>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</si>
  <si>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</si>
  <si>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</si>
  <si>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</si>
  <si>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</si>
  <si>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</si>
  <si>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</si>
  <si>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</si>
  <si>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</si>
  <si>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</si>
  <si>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</si>
  <si>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</si>
  <si>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</si>
  <si>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</si>
  <si>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</si>
  <si>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</si>
  <si>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</si>
  <si>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</si>
  <si>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</si>
  <si>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</si>
  <si>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</si>
  <si>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</si>
  <si>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</si>
  <si>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</si>
  <si>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</si>
  <si>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</si>
  <si>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</si>
  <si>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</si>
  <si>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</si>
  <si>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</si>
  <si>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</si>
  <si>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</si>
  <si>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</si>
  <si>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</si>
  <si>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</si>
  <si>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</si>
  <si>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</si>
  <si>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</si>
  <si>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</si>
  <si>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</si>
  <si>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</si>
  <si>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</si>
  <si>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</si>
  <si>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</si>
  <si>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</si>
  <si>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</si>
  <si>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</si>
  <si>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</si>
  <si>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</si>
  <si>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</si>
  <si>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</si>
  <si>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</si>
  <si>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</si>
  <si>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</si>
  <si>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</si>
  <si>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</si>
  <si>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</si>
  <si>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</si>
  <si>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</si>
  <si>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</si>
  <si>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</si>
  <si>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</si>
  <si>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</si>
  <si>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</si>
  <si>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</si>
  <si>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6.5"/>
        <rFont val="Microsoft YaHei"/>
        <family val="2"/>
      </rPr>
      <t>陽性者数</t>
    </r>
  </si>
  <si>
    <r>
      <rPr>
        <sz val="6.5"/>
        <rFont val="Microsoft YaHei"/>
        <family val="2"/>
      </rPr>
      <t>PCR検査実施人数※1</t>
    </r>
  </si>
  <si>
    <r>
      <rPr>
        <sz val="6.5"/>
        <rFont val="Microsoft YaHei"/>
        <family val="2"/>
      </rPr>
      <t>入院治療等を</t>
    </r>
  </si>
  <si>
    <r>
      <rPr>
        <sz val="6.5"/>
        <rFont val="Microsoft YaHei"/>
        <family val="2"/>
      </rPr>
      <t xml:space="preserve">退院又は療養解除となった者の数
</t>
    </r>
    <r>
      <rPr>
        <sz val="6.5"/>
        <rFont val="Microsoft YaHei"/>
        <family val="2"/>
      </rPr>
      <t>（人）</t>
    </r>
  </si>
  <si>
    <r>
      <rPr>
        <sz val="6.5"/>
        <rFont val="Microsoft YaHei"/>
        <family val="2"/>
      </rPr>
      <t xml:space="preserve">死亡（累積）
</t>
    </r>
    <r>
      <rPr>
        <sz val="6.5"/>
        <rFont val="Microsoft YaHei"/>
        <family val="2"/>
      </rPr>
      <t>（人）</t>
    </r>
  </si>
  <si>
    <r>
      <rPr>
        <sz val="6.5"/>
        <rFont val="Microsoft YaHei"/>
        <family val="2"/>
      </rPr>
      <t>（人）</t>
    </r>
  </si>
  <si>
    <r>
      <rPr>
        <sz val="6.5"/>
        <rFont val="Microsoft YaHei"/>
        <family val="2"/>
      </rPr>
      <t>うち重症※6</t>
    </r>
  </si>
  <si>
    <r>
      <rPr>
        <sz val="6.5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</si>
</sst>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.5"/>
      <name val="Microsoft YaHei"/>
      <family val="2"/>
      <charset val="134"/>
    </font>
    <font>
      <sz val="6.5"/>
      <name val="Microsoft YaHei"/>
      <family val="2"/>
    </font>
    <font>
      <sz val="6.5"/>
      <color rgb="FF000000"/>
      <name val="メイリオ"/>
      <family val="2"/>
    </font>
    <font>
      <sz val="6.5"/>
      <name val="メイリオ"/>
      <family val="3"/>
      <charset val="128"/>
    </font>
    <font>
      <sz val="6.5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center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center" wrapText="1" indent="1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 indent="2"/>
    </xf>
    <xf numFmtId="0" fontId="16" fillId="0" borderId="1" xfId="0" applyFont="1" applyBorder="1" applyAlignment="1">
      <alignment horizontal="right" vertical="top" wrapText="1"/>
    </xf>
    <xf numFmtId="3" fontId="18" fillId="0" borderId="1" xfId="0" applyNumberFormat="1" applyFont="1" applyBorder="1" applyAlignment="1">
      <alignment horizontal="right" vertical="top" shrinkToFit="1"/>
    </xf>
    <xf numFmtId="1" fontId="18" fillId="0" borderId="1" xfId="0" applyNumberFormat="1" applyFont="1" applyBorder="1" applyAlignment="1">
      <alignment horizontal="right" vertical="top" shrinkToFit="1"/>
    </xf>
    <xf numFmtId="0" fontId="1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11"/>
  <sheetViews>
    <sheetView zoomScaleNormal="100" workbookViewId="0">
      <pane xSplit="1" ySplit="1" topLeftCell="B600" activePane="bottomRight" state="frozen"/>
      <selection activeCell="A8180" sqref="A8180"/>
      <selection pane="topRight" activeCell="A8180" sqref="A8180"/>
      <selection pane="bottomLeft" activeCell="A8180" sqref="A8180"/>
      <selection pane="bottomRight" activeCell="A8180" sqref="A818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179"/>
  <sheetViews>
    <sheetView workbookViewId="0">
      <pane xSplit="1" ySplit="1" topLeftCell="B8170" activePane="bottomRight" state="frozen"/>
      <selection activeCell="A7804" sqref="A7804"/>
      <selection pane="topRight" activeCell="A7804" sqref="A7804"/>
      <selection pane="bottomLeft" activeCell="A7804" sqref="A7804"/>
      <selection pane="bottomRight" activeCell="A8180" sqref="A818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44082</v>
      </c>
      <c r="B3" s="7" t="s">
        <v>6</v>
      </c>
      <c r="C3" s="7">
        <f>IF(C13="", "", C13)</f>
        <v>71398</v>
      </c>
      <c r="D3" s="7">
        <f>IF(B13="", "", B13)</f>
        <v>1442904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7439</v>
      </c>
      <c r="I3" s="7" t="str">
        <f>IF(I13="", "", I13)</f>
        <v/>
      </c>
      <c r="J3" s="7">
        <f t="shared" ref="J3:L3" si="1">IF(J13="", "", J13)</f>
        <v>202</v>
      </c>
      <c r="K3" s="7" t="str">
        <f t="shared" si="1"/>
        <v/>
      </c>
      <c r="L3" s="7" t="str">
        <f t="shared" si="1"/>
        <v/>
      </c>
      <c r="M3" s="7">
        <f>IF(N13="", "", N13)</f>
        <v>62563</v>
      </c>
      <c r="N3" s="7">
        <f>IF(O13="", "", O13)</f>
        <v>1376</v>
      </c>
    </row>
    <row r="4" spans="1:15" x14ac:dyDescent="0.55000000000000004">
      <c r="A4" s="6">
        <f t="shared" ref="A4:A5" si="2">DATE($B$9, $C$9, $D$9)</f>
        <v>44082</v>
      </c>
      <c r="B4" s="7" t="s">
        <v>7</v>
      </c>
      <c r="C4" s="7">
        <f t="shared" ref="C4:C5" si="3">IF(C14="", "", C14)</f>
        <v>821</v>
      </c>
      <c r="D4" s="7">
        <f t="shared" ref="D4:D5" si="4">IF(B14="", "", B14)</f>
        <v>178416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116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704</v>
      </c>
      <c r="N4" s="7">
        <f t="shared" si="8"/>
        <v>1</v>
      </c>
    </row>
    <row r="5" spans="1:15" x14ac:dyDescent="0.55000000000000004">
      <c r="A5" s="6">
        <f t="shared" si="2"/>
        <v>44082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9</v>
      </c>
      <c r="D9" s="9">
        <v>8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1442904</v>
      </c>
      <c r="C13" s="9">
        <v>71398</v>
      </c>
      <c r="D13" s="8"/>
      <c r="E13" s="8"/>
      <c r="F13" s="8"/>
      <c r="G13" s="8"/>
      <c r="H13" s="9">
        <v>7439</v>
      </c>
      <c r="I13" s="8"/>
      <c r="J13" s="9">
        <v>202</v>
      </c>
      <c r="K13" s="8"/>
      <c r="L13" s="8"/>
      <c r="M13" s="31">
        <f>F13</f>
        <v>0</v>
      </c>
      <c r="N13" s="9">
        <v>62563</v>
      </c>
      <c r="O13" s="9">
        <v>1376</v>
      </c>
    </row>
    <row r="14" spans="1:15" x14ac:dyDescent="0.55000000000000004">
      <c r="A14" s="7" t="s">
        <v>64</v>
      </c>
      <c r="B14" s="9">
        <v>178416</v>
      </c>
      <c r="C14" s="9">
        <v>821</v>
      </c>
      <c r="D14" s="8"/>
      <c r="E14" s="8"/>
      <c r="F14" s="8"/>
      <c r="G14" s="8"/>
      <c r="H14" s="9">
        <v>116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704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1622149</v>
      </c>
      <c r="C16" s="7">
        <f t="shared" ref="C16:O16" si="13">SUM(C13:C15)</f>
        <v>72234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7555</v>
      </c>
      <c r="I16" s="7">
        <f t="shared" si="13"/>
        <v>0</v>
      </c>
      <c r="J16" s="7">
        <f t="shared" si="13"/>
        <v>202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63282</v>
      </c>
      <c r="O16" s="7">
        <f t="shared" si="13"/>
        <v>1377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7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44081</v>
      </c>
      <c r="C5" s="28" t="s">
        <v>17</v>
      </c>
      <c r="D5" s="39">
        <f>IFERROR(INT(TRIM(SUBSTITUTE(VLOOKUP($A5&amp;"*",各都道府県の状況!$A:$I,D$3,FALSE), "※5", ""))), "")</f>
        <v>1828</v>
      </c>
      <c r="E5" s="39">
        <f>IFERROR(INT(TRIM(SUBSTITUTE(VLOOKUP($A5&amp;"*",各都道府県の状況!$A:$I,E$3,FALSE), "※5", ""))), "")</f>
        <v>47213</v>
      </c>
      <c r="F5" s="39">
        <f>IFERROR(INT(TRIM(SUBSTITUTE(VLOOKUP($A5&amp;"*",各都道府県の状況!$A:$I,F$3,FALSE), "※5", ""))), "")</f>
        <v>1641</v>
      </c>
      <c r="G5" s="39">
        <f>IFERROR(INT(TRIM(SUBSTITUTE(VLOOKUP($A5&amp;"*",各都道府県の状況!$A:$I,G$3,FALSE), "※5", ""))), "")</f>
        <v>105</v>
      </c>
      <c r="H5" s="39">
        <f>IFERROR(INT(TRIM(SUBSTITUTE(VLOOKUP($A5&amp;"*",各都道府県の状況!$A:$I,H$3,FALSE), "※5", ""))), "")</f>
        <v>82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44081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2126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44081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3439</v>
      </c>
      <c r="F7" s="39">
        <f>IFERROR(INT(TRIM(SUBSTITUTE(VLOOKUP($A7&amp;"*",各都道府県の状況!$A:$I,F$3,FALSE), "※5", ""))), "")</f>
        <v>17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6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44081</v>
      </c>
      <c r="C8" s="19" t="s">
        <v>20</v>
      </c>
      <c r="D8" s="39">
        <f>IFERROR(INT(TRIM(SUBSTITUTE(VLOOKUP($A8&amp;"*",各都道府県の状況!$A:$I,D$3,FALSE), "※5", ""))), "")</f>
        <v>242</v>
      </c>
      <c r="E8" s="39">
        <f>IFERROR(INT(TRIM(SUBSTITUTE(VLOOKUP($A8&amp;"*",各都道府県の状況!$A:$I,E$3,FALSE), "※5", ""))), "")</f>
        <v>8308</v>
      </c>
      <c r="F8" s="39">
        <f>IFERROR(INT(TRIM(SUBSTITUTE(VLOOKUP($A8&amp;"*",各都道府県の状況!$A:$I,F$3,FALSE), "※5", ""))), "")</f>
        <v>195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45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44081</v>
      </c>
      <c r="C9" s="19" t="s">
        <v>21</v>
      </c>
      <c r="D9" s="39">
        <f>IFERROR(INT(TRIM(SUBSTITUTE(VLOOKUP($A9&amp;"*",各都道府県の状況!$A:$I,D$3,FALSE), "※5", ""))), "")</f>
        <v>50</v>
      </c>
      <c r="E9" s="39">
        <f>IFERROR(INT(TRIM(SUBSTITUTE(VLOOKUP($A9&amp;"*",各都道府県の状況!$A:$I,E$3,FALSE), "※5", ""))), "")</f>
        <v>1834</v>
      </c>
      <c r="F9" s="39">
        <f>IFERROR(INT(TRIM(SUBSTITUTE(VLOOKUP($A9&amp;"*",各都道府県の状況!$A:$I,F$3,FALSE), "※5", ""))), "")</f>
        <v>47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3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44081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3130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44081</v>
      </c>
      <c r="C11" s="19" t="s">
        <v>62</v>
      </c>
      <c r="D11" s="39">
        <f>IFERROR(INT(TRIM(SUBSTITUTE(VLOOKUP($A11&amp;"*",各都道府県の状況!$A:$I,D$3,FALSE), "※5", ""))), "")</f>
        <v>179</v>
      </c>
      <c r="E11" s="39">
        <f>IFERROR(INT(TRIM(SUBSTITUTE(VLOOKUP($A11&amp;"*",各都道府県の状況!$A:$I,E$3,FALSE), "※5", ""))), "")</f>
        <v>15917</v>
      </c>
      <c r="F11" s="39">
        <f>IFERROR(INT(TRIM(SUBSTITUTE(VLOOKUP($A11&amp;"*",各都道府県の状況!$A:$I,F$3,FALSE), "※5", ""))), "")</f>
        <v>133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46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44081</v>
      </c>
      <c r="C12" s="19" t="s">
        <v>23</v>
      </c>
      <c r="D12" s="39">
        <f>IFERROR(INT(TRIM(SUBSTITUTE(VLOOKUP($A12&amp;"*",各都道府県の状況!$A:$I,D$3,FALSE), "※5", ""))), "")</f>
        <v>583</v>
      </c>
      <c r="E12" s="39">
        <f>IFERROR(INT(TRIM(SUBSTITUTE(VLOOKUP($A12&amp;"*",各都道府県の状況!$A:$I,E$3,FALSE), "※5", ""))), "")</f>
        <v>11303</v>
      </c>
      <c r="F12" s="39">
        <f>IFERROR(INT(TRIM(SUBSTITUTE(VLOOKUP($A12&amp;"*",各都道府県の状況!$A:$I,F$3,FALSE), "※5", ""))), "")</f>
        <v>508</v>
      </c>
      <c r="G12" s="39">
        <f>IFERROR(INT(TRIM(SUBSTITUTE(VLOOKUP($A12&amp;"*",各都道府県の状況!$A:$I,G$3,FALSE), "※5", ""))), "")</f>
        <v>14</v>
      </c>
      <c r="H12" s="39">
        <f>IFERROR(INT(TRIM(SUBSTITUTE(VLOOKUP($A12&amp;"*",各都道府県の状況!$A:$I,H$3,FALSE), "※5", ""))), "")</f>
        <v>61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44081</v>
      </c>
      <c r="C13" s="19" t="s">
        <v>24</v>
      </c>
      <c r="D13" s="39">
        <f>IFERROR(INT(TRIM(SUBSTITUTE(VLOOKUP($A13&amp;"*",各都道府県の状況!$A:$I,D$3,FALSE), "※5", ""))), "")</f>
        <v>314</v>
      </c>
      <c r="E13" s="39">
        <f>IFERROR(INT(TRIM(SUBSTITUTE(VLOOKUP($A13&amp;"*",各都道府県の状況!$A:$I,E$3,FALSE), "※5", ""))), "")</f>
        <v>24277</v>
      </c>
      <c r="F13" s="39">
        <f>IFERROR(INT(TRIM(SUBSTITUTE(VLOOKUP($A13&amp;"*",各都道府県の状況!$A:$I,F$3,FALSE), "※5", ""))), "")</f>
        <v>296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18</v>
      </c>
      <c r="I13" s="39">
        <f>IFERROR(INT(TRIM(SUBSTITUTE(VLOOKUP($A13&amp;"*",各都道府県の状況!$A:$I,I$3,FALSE), "※5", ""))), "")</f>
        <v>3</v>
      </c>
    </row>
    <row r="14" spans="1:10" x14ac:dyDescent="0.55000000000000004">
      <c r="A14" s="24" t="s">
        <v>238</v>
      </c>
      <c r="B14" s="27">
        <f t="shared" si="0"/>
        <v>44081</v>
      </c>
      <c r="C14" s="19" t="s">
        <v>25</v>
      </c>
      <c r="D14" s="39">
        <f>IFERROR(INT(TRIM(SUBSTITUTE(VLOOKUP($A14&amp;"*",各都道府県の状況!$A:$I,D$3,FALSE), "※5", ""))), "")</f>
        <v>492</v>
      </c>
      <c r="E14" s="39">
        <f>IFERROR(INT(TRIM(SUBSTITUTE(VLOOKUP($A14&amp;"*",各都道府県の状況!$A:$I,E$3,FALSE), "※5", ""))), "")</f>
        <v>15694</v>
      </c>
      <c r="F14" s="39">
        <f>IFERROR(INT(TRIM(SUBSTITUTE(VLOOKUP($A14&amp;"*",各都道府県の状況!$A:$I,F$3,FALSE), "※5", ""))), "")</f>
        <v>400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63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44081</v>
      </c>
      <c r="C15" s="19" t="s">
        <v>26</v>
      </c>
      <c r="D15" s="39">
        <f>IFERROR(INT(TRIM(SUBSTITUTE(VLOOKUP($A15&amp;"*",各都道府県の状況!$A:$I,D$3,FALSE), "※5", ""))), "")</f>
        <v>4136</v>
      </c>
      <c r="E15" s="39">
        <f>IFERROR(INT(TRIM(SUBSTITUTE(VLOOKUP($A15&amp;"*",各都道府県の状況!$A:$I,E$3,FALSE), "※5", ""))), "")</f>
        <v>115297</v>
      </c>
      <c r="F15" s="39">
        <f>IFERROR(INT(TRIM(SUBSTITUTE(VLOOKUP($A15&amp;"*",各都道府県の状況!$A:$I,F$3,FALSE), "※5", ""))), "")</f>
        <v>3659</v>
      </c>
      <c r="G15" s="39">
        <f>IFERROR(INT(TRIM(SUBSTITUTE(VLOOKUP($A15&amp;"*",各都道府県の状況!$A:$I,G$3,FALSE), "※5", ""))), "")</f>
        <v>93</v>
      </c>
      <c r="H15" s="39">
        <f>IFERROR(INT(TRIM(SUBSTITUTE(VLOOKUP($A15&amp;"*",各都道府県の状況!$A:$I,H$3,FALSE), "※5", ""))), "")</f>
        <v>384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44081</v>
      </c>
      <c r="C16" s="19" t="s">
        <v>27</v>
      </c>
      <c r="D16" s="39">
        <f>IFERROR(INT(TRIM(SUBSTITUTE(VLOOKUP($A16&amp;"*",各都道府県の状況!$A:$I,D$3,FALSE), "※5", ""))), "")</f>
        <v>3225</v>
      </c>
      <c r="E16" s="39">
        <f>IFERROR(INT(TRIM(SUBSTITUTE(VLOOKUP($A16&amp;"*",各都道府県の状況!$A:$I,E$3,FALSE), "※5", ""))), "")</f>
        <v>60171</v>
      </c>
      <c r="F16" s="39">
        <f>IFERROR(INT(TRIM(SUBSTITUTE(VLOOKUP($A16&amp;"*",各都道府県の状況!$A:$I,F$3,FALSE), "※5", ""))), "")</f>
        <v>2854</v>
      </c>
      <c r="G16" s="39">
        <f>IFERROR(INT(TRIM(SUBSTITUTE(VLOOKUP($A16&amp;"*",各都道府県の状況!$A:$I,G$3,FALSE), "※5", ""))), "")</f>
        <v>64</v>
      </c>
      <c r="H16" s="39">
        <f>IFERROR(INT(TRIM(SUBSTITUTE(VLOOKUP($A16&amp;"*",各都道府県の状況!$A:$I,H$3,FALSE), "※5", ""))), "")</f>
        <v>307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44081</v>
      </c>
      <c r="C17" s="19" t="s">
        <v>28</v>
      </c>
      <c r="D17" s="39">
        <f>IFERROR(INT(TRIM(SUBSTITUTE(VLOOKUP($A17&amp;"*",各都道府県の状況!$A:$I,D$3,FALSE), "※5", ""))), "")</f>
        <v>21849</v>
      </c>
      <c r="E17" s="39">
        <f>IFERROR(INT(TRIM(SUBSTITUTE(VLOOKUP($A17&amp;"*",各都道府県の状況!$A:$I,E$3,FALSE), "※5", ""))), "")</f>
        <v>355758</v>
      </c>
      <c r="F17" s="39">
        <f>IFERROR(INT(TRIM(SUBSTITUTE(VLOOKUP($A17&amp;"*",各都道府県の状況!$A:$I,F$3,FALSE), "※5", ""))), "")</f>
        <v>19171</v>
      </c>
      <c r="G17" s="39">
        <f>IFERROR(INT(TRIM(SUBSTITUTE(VLOOKUP($A17&amp;"*",各都道府県の状況!$A:$I,G$3,FALSE), "※5", ""))), "")</f>
        <v>372</v>
      </c>
      <c r="H17" s="39">
        <f>IFERROR(INT(TRIM(SUBSTITUTE(VLOOKUP($A17&amp;"*",各都道府県の状況!$A:$I,H$3,FALSE), "※5", ""))), "")</f>
        <v>2306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44081</v>
      </c>
      <c r="C18" s="19" t="s">
        <v>29</v>
      </c>
      <c r="D18" s="39">
        <f>IFERROR(INT(TRIM(SUBSTITUTE(VLOOKUP($A18&amp;"*",各都道府県の状況!$A:$I,D$3,FALSE), "※5", ""))), "")</f>
        <v>5460</v>
      </c>
      <c r="E18" s="39">
        <f>IFERROR(INT(TRIM(SUBSTITUTE(VLOOKUP($A18&amp;"*",各都道府県の状況!$A:$I,E$3,FALSE), "※5", ""))), "")</f>
        <v>123815</v>
      </c>
      <c r="F18" s="39">
        <f>IFERROR(INT(TRIM(SUBSTITUTE(VLOOKUP($A18&amp;"*",各都道府県の状況!$A:$I,F$3,FALSE), "※5", ""))), "")</f>
        <v>4747</v>
      </c>
      <c r="G18" s="39">
        <f>IFERROR(INT(TRIM(SUBSTITUTE(VLOOKUP($A18&amp;"*",各都道府県の状況!$A:$I,G$3,FALSE), "※5", ""))), "")</f>
        <v>126</v>
      </c>
      <c r="H18" s="39">
        <f>IFERROR(INT(TRIM(SUBSTITUTE(VLOOKUP($A18&amp;"*",各都道府県の状況!$A:$I,H$3,FALSE), "※5", ""))), "")</f>
        <v>587</v>
      </c>
      <c r="I18" s="39">
        <f>IFERROR(INT(TRIM(SUBSTITUTE(VLOOKUP($A18&amp;"*",各都道府県の状況!$A:$I,I$3,FALSE), "※5", ""))), "")</f>
        <v>25</v>
      </c>
    </row>
    <row r="19" spans="1:9" x14ac:dyDescent="0.55000000000000004">
      <c r="A19" s="24" t="s">
        <v>243</v>
      </c>
      <c r="B19" s="27">
        <f t="shared" si="0"/>
        <v>44081</v>
      </c>
      <c r="C19" s="19" t="s">
        <v>61</v>
      </c>
      <c r="D19" s="39">
        <f>IFERROR(INT(TRIM(SUBSTITUTE(VLOOKUP($A19&amp;"*",各都道府県の状況!$A:$I,D$3,FALSE), "※5", ""))), "")</f>
        <v>145</v>
      </c>
      <c r="E19" s="39">
        <f>IFERROR(INT(TRIM(SUBSTITUTE(VLOOKUP($A19&amp;"*",各都道府県の状況!$A:$I,E$3,FALSE), "※5", ""))), "")</f>
        <v>13350</v>
      </c>
      <c r="F19" s="39">
        <f>IFERROR(INT(TRIM(SUBSTITUTE(VLOOKUP($A19&amp;"*",各都道府県の状況!$A:$I,F$3,FALSE), "※5", ""))), "")</f>
        <v>139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6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44081</v>
      </c>
      <c r="C20" s="19" t="s">
        <v>30</v>
      </c>
      <c r="D20" s="39">
        <f>IFERROR(INT(TRIM(SUBSTITUTE(VLOOKUP($A20&amp;"*",各都道府県の状況!$A:$I,D$3,FALSE), "※5", ""))), "")</f>
        <v>402</v>
      </c>
      <c r="E20" s="39">
        <f>IFERROR(INT(TRIM(SUBSTITUTE(VLOOKUP($A20&amp;"*",各都道府県の状況!$A:$I,E$3,FALSE), "※5", ""))), "")</f>
        <v>9947</v>
      </c>
      <c r="F20" s="39">
        <f>IFERROR(INT(TRIM(SUBSTITUTE(VLOOKUP($A20&amp;"*",各都道府県の状況!$A:$I,F$3,FALSE), "※5", ""))), "")</f>
        <v>345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39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44081</v>
      </c>
      <c r="C21" s="19" t="s">
        <v>31</v>
      </c>
      <c r="D21" s="39">
        <f>IFERROR(INT(TRIM(SUBSTITUTE(VLOOKUP($A21&amp;"*",各都道府県の状況!$A:$I,D$3,FALSE), "※5", ""))), "")</f>
        <v>708</v>
      </c>
      <c r="E21" s="39">
        <f>IFERROR(INT(TRIM(SUBSTITUTE(VLOOKUP($A21&amp;"*",各都道府県の状況!$A:$I,E$3,FALSE), "※5", ""))), "")</f>
        <v>9509</v>
      </c>
      <c r="F21" s="39">
        <f>IFERROR(INT(TRIM(SUBSTITUTE(VLOOKUP($A21&amp;"*",各都道府県の状況!$A:$I,F$3,FALSE), "※5", ""))), "")</f>
        <v>537</v>
      </c>
      <c r="G21" s="39">
        <f>IFERROR(INT(TRIM(SUBSTITUTE(VLOOKUP($A21&amp;"*",各都道府県の状況!$A:$I,G$3,FALSE), "※5", ""))), "")</f>
        <v>39</v>
      </c>
      <c r="H21" s="39">
        <f>IFERROR(INT(TRIM(SUBSTITUTE(VLOOKUP($A21&amp;"*",各都道府県の状況!$A:$I,H$3,FALSE), "※5", ""))), "")</f>
        <v>132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44081</v>
      </c>
      <c r="C22" s="19" t="s">
        <v>32</v>
      </c>
      <c r="D22" s="39">
        <f>IFERROR(INT(TRIM(SUBSTITUTE(VLOOKUP($A22&amp;"*",各都道府県の状況!$A:$I,D$3,FALSE), "※5", ""))), "")</f>
        <v>243</v>
      </c>
      <c r="E22" s="39">
        <f>IFERROR(INT(TRIM(SUBSTITUTE(VLOOKUP($A22&amp;"*",各都道府県の状況!$A:$I,E$3,FALSE), "※5", ""))), "")</f>
        <v>8887</v>
      </c>
      <c r="F22" s="39">
        <f>IFERROR(INT(TRIM(SUBSTITUTE(VLOOKUP($A22&amp;"*",各都道府県の状況!$A:$I,F$3,FALSE), "※5", ""))), "")</f>
        <v>171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62</v>
      </c>
      <c r="I22" s="39">
        <f>IFERROR(INT(TRIM(SUBSTITUTE(VLOOKUP($A22&amp;"*",各都道府県の状況!$A:$I,I$3,FALSE), "※5", ""))), "")</f>
        <v>5</v>
      </c>
    </row>
    <row r="23" spans="1:9" ht="21" customHeight="1" x14ac:dyDescent="0.55000000000000004">
      <c r="A23" s="24" t="s">
        <v>247</v>
      </c>
      <c r="B23" s="27">
        <f t="shared" si="0"/>
        <v>44081</v>
      </c>
      <c r="C23" s="19" t="s">
        <v>33</v>
      </c>
      <c r="D23" s="39">
        <f>IFERROR(INT(TRIM(SUBSTITUTE(VLOOKUP($A23&amp;"*",各都道府県の状況!$A:$I,D$3,FALSE), "※5", ""))), "")</f>
        <v>176</v>
      </c>
      <c r="E23" s="39">
        <f>IFERROR(INT(TRIM(SUBSTITUTE(VLOOKUP($A23&amp;"*",各都道府県の状況!$A:$I,E$3,FALSE), "※5", ""))), "")</f>
        <v>9815</v>
      </c>
      <c r="F23" s="39">
        <f>IFERROR(INT(TRIM(SUBSTITUTE(VLOOKUP($A23&amp;"*",各都道府県の状況!$A:$I,F$3,FALSE), "※5", ""))), "")</f>
        <v>163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8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44081</v>
      </c>
      <c r="C24" s="19" t="s">
        <v>34</v>
      </c>
      <c r="D24" s="39">
        <f>IFERROR(INT(TRIM(SUBSTITUTE(VLOOKUP($A24&amp;"*",各都道府県の状況!$A:$I,D$3,FALSE), "※5", ""))), "")</f>
        <v>290</v>
      </c>
      <c r="E24" s="39">
        <f>IFERROR(INT(TRIM(SUBSTITUTE(VLOOKUP($A24&amp;"*",各都道府県の状況!$A:$I,E$3,FALSE), "※5", ""))), "")</f>
        <v>16285</v>
      </c>
      <c r="F24" s="39">
        <f>IFERROR(INT(TRIM(SUBSTITUTE(VLOOKUP($A24&amp;"*",各都道府県の状況!$A:$I,F$3,FALSE), "※5", ""))), "")</f>
        <v>246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48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44081</v>
      </c>
      <c r="C25" s="19" t="s">
        <v>35</v>
      </c>
      <c r="D25" s="39">
        <f>IFERROR(INT(TRIM(SUBSTITUTE(VLOOKUP($A25&amp;"*",各都道府県の状況!$A:$I,D$3,FALSE), "※5", ""))), "")</f>
        <v>564</v>
      </c>
      <c r="E25" s="39">
        <f>IFERROR(INT(TRIM(SUBSTITUTE(VLOOKUP($A25&amp;"*",各都道府県の状況!$A:$I,E$3,FALSE), "※5", ""))), "")</f>
        <v>18884</v>
      </c>
      <c r="F25" s="39">
        <f>IFERROR(INT(TRIM(SUBSTITUTE(VLOOKUP($A25&amp;"*",各都道府県の状況!$A:$I,F$3,FALSE), "※5", ""))), "")</f>
        <v>535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19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44081</v>
      </c>
      <c r="C26" s="19" t="s">
        <v>36</v>
      </c>
      <c r="D26" s="39">
        <f>IFERROR(INT(TRIM(SUBSTITUTE(VLOOKUP($A26&amp;"*",各都道府県の状況!$A:$I,D$3,FALSE), "※5", ""))), "")</f>
        <v>494</v>
      </c>
      <c r="E26" s="39">
        <f>IFERROR(INT(TRIM(SUBSTITUTE(VLOOKUP($A26&amp;"*",各都道府県の状況!$A:$I,E$3,FALSE), "※5", ""))), "")</f>
        <v>27475</v>
      </c>
      <c r="F26" s="39">
        <f>IFERROR(INT(TRIM(SUBSTITUTE(VLOOKUP($A26&amp;"*",各都道府県の状況!$A:$I,F$3,FALSE), "※5", ""))), "")</f>
        <v>465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28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44081</v>
      </c>
      <c r="C27" s="19" t="s">
        <v>37</v>
      </c>
      <c r="D27" s="39">
        <f>IFERROR(INT(TRIM(SUBSTITUTE(VLOOKUP($A27&amp;"*",各都道府県の状況!$A:$I,D$3,FALSE), "※5", ""))), "")</f>
        <v>4698</v>
      </c>
      <c r="E27" s="39">
        <f>IFERROR(INT(TRIM(SUBSTITUTE(VLOOKUP($A27&amp;"*",各都道府県の状況!$A:$I,E$3,FALSE), "※5", ""))), "")</f>
        <v>58530</v>
      </c>
      <c r="F27" s="39">
        <f>IFERROR(INT(TRIM(SUBSTITUTE(VLOOKUP($A27&amp;"*",各都道府県の状況!$A:$I,F$3,FALSE), "※5", ""))), "")</f>
        <v>4088</v>
      </c>
      <c r="G27" s="39">
        <f>IFERROR(INT(TRIM(SUBSTITUTE(VLOOKUP($A27&amp;"*",各都道府県の状況!$A:$I,G$3,FALSE), "※5", ""))), "")</f>
        <v>74</v>
      </c>
      <c r="H27" s="39">
        <f>IFERROR(INT(TRIM(SUBSTITUTE(VLOOKUP($A27&amp;"*",各都道府県の状況!$A:$I,H$3,FALSE), "※5", ""))), "")</f>
        <v>536</v>
      </c>
      <c r="I27" s="39">
        <f>IFERROR(INT(TRIM(SUBSTITUTE(VLOOKUP($A27&amp;"*",各都道府県の状況!$A:$I,I$3,FALSE), "※5", ""))), "")</f>
        <v>15</v>
      </c>
    </row>
    <row r="28" spans="1:9" x14ac:dyDescent="0.55000000000000004">
      <c r="A28" s="24" t="s">
        <v>252</v>
      </c>
      <c r="B28" s="26">
        <f t="shared" si="0"/>
        <v>44081</v>
      </c>
      <c r="C28" s="28" t="s">
        <v>38</v>
      </c>
      <c r="D28" s="39">
        <f>IFERROR(INT(TRIM(SUBSTITUTE(VLOOKUP($A28&amp;"*",各都道府県の状況!$A:$I,D$3,FALSE), "※5", ""))), "")</f>
        <v>424</v>
      </c>
      <c r="E28" s="39">
        <f>IFERROR(INT(TRIM(SUBSTITUTE(VLOOKUP($A28&amp;"*",各都道府県の状況!$A:$I,E$3,FALSE), "※5", ""))), "")</f>
        <v>10641</v>
      </c>
      <c r="F28" s="39">
        <f>IFERROR(INT(TRIM(SUBSTITUTE(VLOOKUP($A28&amp;"*",各都道府県の状況!$A:$I,F$3,FALSE), "※5", ""))), "")</f>
        <v>349</v>
      </c>
      <c r="G28" s="39">
        <f>IFERROR(INT(TRIM(SUBSTITUTE(VLOOKUP($A28&amp;"*",各都道府県の状況!$A:$I,G$3,FALSE), "※5", ""))), "")</f>
        <v>3</v>
      </c>
      <c r="H28" s="39">
        <f>IFERROR(INT(TRIM(SUBSTITUTE(VLOOKUP($A28&amp;"*",各都道府県の状況!$A:$I,H$3,FALSE), "※5", ""))), "")</f>
        <v>72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44081</v>
      </c>
      <c r="C29" s="19" t="s">
        <v>39</v>
      </c>
      <c r="D29" s="39">
        <f>IFERROR(INT(TRIM(SUBSTITUTE(VLOOKUP($A29&amp;"*",各都道府県の状況!$A:$I,D$3,FALSE), "※5", ""))), "")</f>
        <v>464</v>
      </c>
      <c r="E29" s="39">
        <f>IFERROR(INT(TRIM(SUBSTITUTE(VLOOKUP($A29&amp;"*",各都道府県の状況!$A:$I,E$3,FALSE), "※5", ""))), "")</f>
        <v>9952</v>
      </c>
      <c r="F29" s="39">
        <f>IFERROR(INT(TRIM(SUBSTITUTE(VLOOKUP($A29&amp;"*",各都道府県の状況!$A:$I,F$3,FALSE), "※5", ""))), "")</f>
        <v>407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50</v>
      </c>
      <c r="I29" s="39">
        <f>IFERROR(INT(TRIM(SUBSTITUTE(VLOOKUP($A29&amp;"*",各都道府県の状況!$A:$I,I$3,FALSE), "※5", ""))), "")</f>
        <v>3</v>
      </c>
    </row>
    <row r="30" spans="1:9" x14ac:dyDescent="0.55000000000000004">
      <c r="A30" s="24" t="s">
        <v>254</v>
      </c>
      <c r="B30" s="27">
        <f t="shared" si="0"/>
        <v>44081</v>
      </c>
      <c r="C30" s="19" t="s">
        <v>40</v>
      </c>
      <c r="D30" s="39">
        <f>IFERROR(INT(TRIM(SUBSTITUTE(VLOOKUP($A30&amp;"*",各都道府県の状況!$A:$I,D$3,FALSE), "※5", ""))), "")</f>
        <v>1575</v>
      </c>
      <c r="E30" s="39">
        <f>IFERROR(INT(TRIM(SUBSTITUTE(VLOOKUP($A30&amp;"*",各都道府県の状況!$A:$I,E$3,FALSE), "※5", ""))), "")</f>
        <v>34050</v>
      </c>
      <c r="F30" s="39">
        <f>IFERROR(INT(TRIM(SUBSTITUTE(VLOOKUP($A30&amp;"*",各都道府県の状況!$A:$I,F$3,FALSE), "※5", ""))), "")</f>
        <v>1388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162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44081</v>
      </c>
      <c r="C31" s="19" t="s">
        <v>41</v>
      </c>
      <c r="D31" s="39">
        <f>IFERROR(INT(TRIM(SUBSTITUTE(VLOOKUP($A31&amp;"*",各都道府県の状況!$A:$I,D$3,FALSE), "※5", ""))), "")</f>
        <v>9088</v>
      </c>
      <c r="E31" s="39">
        <f>IFERROR(INT(TRIM(SUBSTITUTE(VLOOKUP($A31&amp;"*",各都道府県の状況!$A:$I,E$3,FALSE), "※5", ""))), "")</f>
        <v>147096</v>
      </c>
      <c r="F31" s="39">
        <f>IFERROR(INT(TRIM(SUBSTITUTE(VLOOKUP($A31&amp;"*",各都道府県の状況!$A:$I,F$3,FALSE), "※5", ""))), "")</f>
        <v>8050</v>
      </c>
      <c r="G31" s="39">
        <f>IFERROR(INT(TRIM(SUBSTITUTE(VLOOKUP($A31&amp;"*",各都道府県の状況!$A:$I,G$3,FALSE), "※5", ""))), "")</f>
        <v>166</v>
      </c>
      <c r="H31" s="39">
        <f>IFERROR(INT(TRIM(SUBSTITUTE(VLOOKUP($A31&amp;"*",各都道府県の状況!$A:$I,H$3,FALSE), "※5", ""))), "")</f>
        <v>865</v>
      </c>
      <c r="I31" s="39">
        <f>IFERROR(INT(TRIM(SUBSTITUTE(VLOOKUP($A31&amp;"*",各都道府県の状況!$A:$I,I$3,FALSE), "※5", ""))), "")</f>
        <v>46</v>
      </c>
    </row>
    <row r="32" spans="1:9" x14ac:dyDescent="0.55000000000000004">
      <c r="A32" s="24" t="s">
        <v>256</v>
      </c>
      <c r="B32" s="27">
        <f t="shared" si="0"/>
        <v>44081</v>
      </c>
      <c r="C32" s="19" t="s">
        <v>42</v>
      </c>
      <c r="D32" s="39">
        <f>IFERROR(INT(TRIM(SUBSTITUTE(VLOOKUP($A32&amp;"*",各都道府県の状況!$A:$I,D$3,FALSE), "※5", ""))), "")</f>
        <v>2354</v>
      </c>
      <c r="E32" s="39">
        <f>IFERROR(INT(TRIM(SUBSTITUTE(VLOOKUP($A32&amp;"*",各都道府県の状況!$A:$I,E$3,FALSE), "※5", ""))), "")</f>
        <v>47189</v>
      </c>
      <c r="F32" s="39">
        <f>IFERROR(INT(TRIM(SUBSTITUTE(VLOOKUP($A32&amp;"*",各都道府県の状況!$A:$I,F$3,FALSE), "※5", ""))), "")</f>
        <v>2178</v>
      </c>
      <c r="G32" s="39">
        <f>IFERROR(INT(TRIM(SUBSTITUTE(VLOOKUP($A32&amp;"*",各都道府県の状況!$A:$I,G$3,FALSE), "※5", ""))), "")</f>
        <v>54</v>
      </c>
      <c r="H32" s="39">
        <f>IFERROR(INT(TRIM(SUBSTITUTE(VLOOKUP($A32&amp;"*",各都道府県の状況!$A:$I,H$3,FALSE), "※5", ""))), "")</f>
        <v>122</v>
      </c>
      <c r="I32" s="39">
        <f>IFERROR(INT(TRIM(SUBSTITUTE(VLOOKUP($A32&amp;"*",各都道府県の状況!$A:$I,I$3,FALSE), "※5", ""))), "")</f>
        <v>7</v>
      </c>
    </row>
    <row r="33" spans="1:9" x14ac:dyDescent="0.55000000000000004">
      <c r="A33" s="24" t="s">
        <v>257</v>
      </c>
      <c r="B33" s="27">
        <f t="shared" si="0"/>
        <v>44081</v>
      </c>
      <c r="C33" s="19" t="s">
        <v>43</v>
      </c>
      <c r="D33" s="39">
        <f>IFERROR(INT(TRIM(SUBSTITUTE(VLOOKUP($A33&amp;"*",各都道府県の状況!$A:$I,D$3,FALSE), "※5", ""))), "")</f>
        <v>538</v>
      </c>
      <c r="E33" s="39">
        <f>IFERROR(INT(TRIM(SUBSTITUTE(VLOOKUP($A33&amp;"*",各都道府県の状況!$A:$I,E$3,FALSE), "※5", ""))), "")</f>
        <v>15262</v>
      </c>
      <c r="F33" s="39">
        <f>IFERROR(INT(TRIM(SUBSTITUTE(VLOOKUP($A33&amp;"*",各都道府県の状況!$A:$I,F$3,FALSE), "※5", ""))), "")</f>
        <v>489</v>
      </c>
      <c r="G33" s="39">
        <f>IFERROR(INT(TRIM(SUBSTITUTE(VLOOKUP($A33&amp;"*",各都道府県の状況!$A:$I,G$3,FALSE), "※5", ""))), "")</f>
        <v>8</v>
      </c>
      <c r="H33" s="39">
        <f>IFERROR(INT(TRIM(SUBSTITUTE(VLOOKUP($A33&amp;"*",各都道府県の状況!$A:$I,H$3,FALSE), "※5", ""))), "")</f>
        <v>41</v>
      </c>
      <c r="I33" s="39">
        <f>IFERROR(INT(TRIM(SUBSTITUTE(VLOOKUP($A33&amp;"*",各都道府県の状況!$A:$I,I$3,FALSE), "※5", ""))), "")</f>
        <v>3</v>
      </c>
    </row>
    <row r="34" spans="1:9" x14ac:dyDescent="0.55000000000000004">
      <c r="A34" s="24" t="s">
        <v>258</v>
      </c>
      <c r="B34" s="27">
        <f t="shared" si="0"/>
        <v>44081</v>
      </c>
      <c r="C34" s="19" t="s">
        <v>44</v>
      </c>
      <c r="D34" s="39">
        <f>IFERROR(INT(TRIM(SUBSTITUTE(VLOOKUP($A34&amp;"*",各都道府県の状況!$A:$I,D$3,FALSE), "※5", ""))), "")</f>
        <v>234</v>
      </c>
      <c r="E34" s="39">
        <f>IFERROR(INT(TRIM(SUBSTITUTE(VLOOKUP($A34&amp;"*",各都道府県の状況!$A:$I,E$3,FALSE), "※5", ""))), "")</f>
        <v>8787</v>
      </c>
      <c r="F34" s="39">
        <f>IFERROR(INT(TRIM(SUBSTITUTE(VLOOKUP($A34&amp;"*",各都道府県の状況!$A:$I,F$3,FALSE), "※5", ""))), "")</f>
        <v>223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4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44081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4588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44081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5010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44081</v>
      </c>
      <c r="C37" s="19" t="s">
        <v>47</v>
      </c>
      <c r="D37" s="39">
        <f>IFERROR(INT(TRIM(SUBSTITUTE(VLOOKUP($A37&amp;"*",各都道府県の状況!$A:$I,D$3,FALSE), "※5", ""))), "")</f>
        <v>146</v>
      </c>
      <c r="E37" s="39">
        <f>IFERROR(INT(TRIM(SUBSTITUTE(VLOOKUP($A37&amp;"*",各都道府県の状況!$A:$I,E$3,FALSE), "※5", ""))), "")</f>
        <v>7049</v>
      </c>
      <c r="F37" s="39">
        <f>IFERROR(INT(TRIM(SUBSTITUTE(VLOOKUP($A37&amp;"*",各都道府県の状況!$A:$I,F$3,FALSE), "※5", ""))), "")</f>
        <v>141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44081</v>
      </c>
      <c r="C38" s="19" t="s">
        <v>48</v>
      </c>
      <c r="D38" s="39">
        <f>IFERROR(INT(TRIM(SUBSTITUTE(VLOOKUP($A38&amp;"*",各都道府県の状況!$A:$I,D$3,FALSE), "※5", ""))), "")</f>
        <v>459</v>
      </c>
      <c r="E38" s="39">
        <f>IFERROR(INT(TRIM(SUBSTITUTE(VLOOKUP($A38&amp;"*",各都道府県の状況!$A:$I,E$3,FALSE), "※5", ""))), "")</f>
        <v>18346</v>
      </c>
      <c r="F38" s="39">
        <f>IFERROR(INT(TRIM(SUBSTITUTE(VLOOKUP($A38&amp;"*",各都道府県の状況!$A:$I,F$3,FALSE), "※5", ""))), "")</f>
        <v>447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9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44081</v>
      </c>
      <c r="C39" s="19" t="s">
        <v>49</v>
      </c>
      <c r="D39" s="39">
        <f>IFERROR(INT(TRIM(SUBSTITUTE(VLOOKUP($A39&amp;"*",各都道府県の状況!$A:$I,D$3,FALSE), "※5", ""))), "")</f>
        <v>184</v>
      </c>
      <c r="E39" s="39">
        <f>IFERROR(INT(TRIM(SUBSTITUTE(VLOOKUP($A39&amp;"*",各都道府県の状況!$A:$I,E$3,FALSE), "※5", ""))), "")</f>
        <v>7288</v>
      </c>
      <c r="F39" s="39">
        <f>IFERROR(INT(TRIM(SUBSTITUTE(VLOOKUP($A39&amp;"*",各都道府県の状況!$A:$I,F$3,FALSE), "※5", ""))), "")</f>
        <v>129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55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44081</v>
      </c>
      <c r="C40" s="19" t="s">
        <v>50</v>
      </c>
      <c r="D40" s="39">
        <f>IFERROR(INT(TRIM(SUBSTITUTE(VLOOKUP($A40&amp;"*",各都道府県の状況!$A:$I,D$3,FALSE), "※5", ""))), "")</f>
        <v>145</v>
      </c>
      <c r="E40" s="39">
        <f>IFERROR(INT(TRIM(SUBSTITUTE(VLOOKUP($A40&amp;"*",各都道府県の状況!$A:$I,E$3,FALSE), "※5", ""))), "")</f>
        <v>6371</v>
      </c>
      <c r="F40" s="39">
        <f>IFERROR(INT(TRIM(SUBSTITUTE(VLOOKUP($A40&amp;"*",各都道府県の状況!$A:$I,F$3,FALSE), "※5", ""))), "")</f>
        <v>80</v>
      </c>
      <c r="G40" s="39">
        <f>IFERROR(INT(TRIM(SUBSTITUTE(VLOOKUP($A40&amp;"*",各都道府県の状況!$A:$I,G$3,FALSE), "※5", ""))), "")</f>
        <v>5</v>
      </c>
      <c r="H40" s="39">
        <f>IFERROR(INT(TRIM(SUBSTITUTE(VLOOKUP($A40&amp;"*",各都道府県の状況!$A:$I,H$3,FALSE), "※5", ""))), "")</f>
        <v>58</v>
      </c>
      <c r="I40" s="39">
        <f>IFERROR(INT(TRIM(SUBSTITUTE(VLOOKUP($A40&amp;"*",各都道府県の状況!$A:$I,I$3,FALSE), "※5", ""))), "")</f>
        <v>3</v>
      </c>
    </row>
    <row r="41" spans="1:9" x14ac:dyDescent="0.55000000000000004">
      <c r="A41" s="24" t="s">
        <v>263</v>
      </c>
      <c r="B41" s="27">
        <f t="shared" si="0"/>
        <v>44081</v>
      </c>
      <c r="C41" s="19" t="s">
        <v>51</v>
      </c>
      <c r="D41" s="39">
        <f>IFERROR(INT(TRIM(SUBSTITUTE(VLOOKUP($A41&amp;"*",各都道府県の状況!$A:$I,D$3,FALSE), "※5", ""))), "")</f>
        <v>84</v>
      </c>
      <c r="E41" s="39">
        <f>IFERROR(INT(TRIM(SUBSTITUTE(VLOOKUP($A41&amp;"*",各都道府県の状況!$A:$I,E$3,FALSE), "※5", ""))), "")</f>
        <v>8794</v>
      </c>
      <c r="F41" s="39">
        <f>IFERROR(INT(TRIM(SUBSTITUTE(VLOOKUP($A41&amp;"*",各都道府県の状況!$A:$I,F$3,FALSE), "※5", ""))), "")</f>
        <v>73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10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44081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3881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44081</v>
      </c>
      <c r="C43" s="19" t="s">
        <v>169</v>
      </c>
      <c r="D43" s="39">
        <f>IFERROR(INT(TRIM(SUBSTITUTE(VLOOKUP($A43&amp;"*",各都道府県の状況!$A:$I,D$3,FALSE), "※5", ""))), "")</f>
        <v>132</v>
      </c>
      <c r="E43" s="39">
        <f>IFERROR(INT(TRIM(SUBSTITUTE(VLOOKUP($A43&amp;"*",各都道府県の状況!$A:$I,E$3,FALSE), "※5", ""))), "")</f>
        <v>3229</v>
      </c>
      <c r="F43" s="39">
        <f>IFERROR(INT(TRIM(SUBSTITUTE(VLOOKUP($A43&amp;"*",各都道府県の状況!$A:$I,F$3,FALSE), "※5", ""))), "")</f>
        <v>121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8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44081</v>
      </c>
      <c r="C44" s="19" t="s">
        <v>53</v>
      </c>
      <c r="D44" s="39">
        <f>IFERROR(INT(TRIM(SUBSTITUTE(VLOOKUP($A44&amp;"*",各都道府県の状況!$A:$I,D$3,FALSE), "※5", ""))), "")</f>
        <v>4817</v>
      </c>
      <c r="E44" s="39">
        <f>IFERROR(INT(TRIM(SUBSTITUTE(VLOOKUP($A44&amp;"*",各都道府県の状況!$A:$I,E$3,FALSE), "※5", ""))), "")</f>
        <v>43120</v>
      </c>
      <c r="F44" s="39">
        <f>IFERROR(INT(TRIM(SUBSTITUTE(VLOOKUP($A44&amp;"*",各都道府県の状況!$A:$I,F$3,FALSE), "※5", ""))), "")</f>
        <v>4031</v>
      </c>
      <c r="G44" s="39">
        <f>IFERROR(INT(TRIM(SUBSTITUTE(VLOOKUP($A44&amp;"*",各都道府県の状況!$A:$I,G$3,FALSE), "※5", ""))), "")</f>
        <v>69</v>
      </c>
      <c r="H44" s="39">
        <f>IFERROR(INT(TRIM(SUBSTITUTE(VLOOKUP($A44&amp;"*",各都道府県の状況!$A:$I,H$3,FALSE), "※5", ""))), "")</f>
        <v>717</v>
      </c>
      <c r="I44" s="39">
        <f>IFERROR(INT(TRIM(SUBSTITUTE(VLOOKUP($A44&amp;"*",各都道府県の状況!$A:$I,I$3,FALSE), "※5", ""))), "")</f>
        <v>15</v>
      </c>
    </row>
    <row r="45" spans="1:9" x14ac:dyDescent="0.55000000000000004">
      <c r="A45" s="24" t="s">
        <v>267</v>
      </c>
      <c r="B45" s="27">
        <f t="shared" si="0"/>
        <v>44081</v>
      </c>
      <c r="C45" s="19" t="s">
        <v>54</v>
      </c>
      <c r="D45" s="39">
        <f>IFERROR(INT(TRIM(SUBSTITUTE(VLOOKUP($A45&amp;"*",各都道府県の状況!$A:$I,D$3,FALSE), "※5", ""))), "")</f>
        <v>241</v>
      </c>
      <c r="E45" s="39">
        <f>IFERROR(INT(TRIM(SUBSTITUTE(VLOOKUP($A45&amp;"*",各都道府県の状況!$A:$I,E$3,FALSE), "※5", ""))), "")</f>
        <v>5272</v>
      </c>
      <c r="F45" s="39">
        <f>IFERROR(INT(TRIM(SUBSTITUTE(VLOOKUP($A45&amp;"*",各都道府県の状況!$A:$I,F$3,FALSE), "※5", ""))), "")</f>
        <v>234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7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44081</v>
      </c>
      <c r="C46" s="19" t="s">
        <v>55</v>
      </c>
      <c r="D46" s="39">
        <f>IFERROR(INT(TRIM(SUBSTITUTE(VLOOKUP($A46&amp;"*",各都道府県の状況!$A:$I,D$3,FALSE), "※5", ""))), "")</f>
        <v>234</v>
      </c>
      <c r="E46" s="39">
        <f>IFERROR(INT(TRIM(SUBSTITUTE(VLOOKUP($A46&amp;"*",各都道府県の状況!$A:$I,E$3,FALSE), "※5", ""))), "")</f>
        <v>15530</v>
      </c>
      <c r="F46" s="39">
        <f>IFERROR(INT(TRIM(SUBSTITUTE(VLOOKUP($A46&amp;"*",各都道府県の状況!$A:$I,F$3,FALSE), "※5", ""))), "")</f>
        <v>206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19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44081</v>
      </c>
      <c r="C47" s="19" t="s">
        <v>56</v>
      </c>
      <c r="D47" s="39">
        <f>IFERROR(INT(TRIM(SUBSTITUTE(VLOOKUP($A47&amp;"*",各都道府県の状況!$A:$I,D$3,FALSE), "※5", ""))), "")</f>
        <v>547</v>
      </c>
      <c r="E47" s="39">
        <f>IFERROR(INT(TRIM(SUBSTITUTE(VLOOKUP($A47&amp;"*",各都道府県の状況!$A:$I,E$3,FALSE), "※5", ""))), "")</f>
        <v>12352</v>
      </c>
      <c r="F47" s="39">
        <f>IFERROR(INT(TRIM(SUBSTITUTE(VLOOKUP($A47&amp;"*",各都道府県の状況!$A:$I,F$3,FALSE), "※5", ""))), "")</f>
        <v>474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58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44081</v>
      </c>
      <c r="C48" s="19" t="s">
        <v>57</v>
      </c>
      <c r="D48" s="39">
        <f>IFERROR(INT(TRIM(SUBSTITUTE(VLOOKUP($A48&amp;"*",各都道府県の状況!$A:$I,D$3,FALSE), "※5", ""))), "")</f>
        <v>157</v>
      </c>
      <c r="E48" s="39">
        <f>IFERROR(INT(TRIM(SUBSTITUTE(VLOOKUP($A48&amp;"*",各都道府県の状況!$A:$I,E$3,FALSE), "※5", ""))), "")</f>
        <v>13543</v>
      </c>
      <c r="F48" s="39">
        <f>IFERROR(INT(TRIM(SUBSTITUTE(VLOOKUP($A48&amp;"*",各都道府県の状況!$A:$I,F$3,FALSE), "※5", ""))), "")</f>
        <v>137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18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44081</v>
      </c>
      <c r="C49" s="19" t="s">
        <v>58</v>
      </c>
      <c r="D49" s="39">
        <f>IFERROR(INT(TRIM(SUBSTITUTE(VLOOKUP($A49&amp;"*",各都道府県の状況!$A:$I,D$3,FALSE), "※5", ""))), "")</f>
        <v>339</v>
      </c>
      <c r="E49" s="39">
        <f>IFERROR(INT(TRIM(SUBSTITUTE(VLOOKUP($A49&amp;"*",各都道府県の状況!$A:$I,E$3,FALSE), "※5", ""))), "")</f>
        <v>8190</v>
      </c>
      <c r="F49" s="39">
        <f>IFERROR(INT(TRIM(SUBSTITUTE(VLOOKUP($A49&amp;"*",各都道府県の状況!$A:$I,F$3,FALSE), "※5", ""))), "")</f>
        <v>321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18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44081</v>
      </c>
      <c r="C50" s="19" t="s">
        <v>59</v>
      </c>
      <c r="D50" s="39">
        <f>IFERROR(INT(TRIM(SUBSTITUTE(VLOOKUP($A50&amp;"*",各都道府県の状況!$A:$I,D$3,FALSE), "※5", ""))), "")</f>
        <v>371</v>
      </c>
      <c r="E50" s="39">
        <f>IFERROR(INT(TRIM(SUBSTITUTE(VLOOKUP($A50&amp;"*",各都道府県の状況!$A:$I,E$3,FALSE), "※5", ""))), "")</f>
        <v>16697</v>
      </c>
      <c r="F50" s="39">
        <f>IFERROR(INT(TRIM(SUBSTITUTE(VLOOKUP($A50&amp;"*",各都道府県の状況!$A:$I,F$3,FALSE), "※5", ""))), "")</f>
        <v>319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40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44081</v>
      </c>
      <c r="C51" s="19" t="s">
        <v>60</v>
      </c>
      <c r="D51" s="39">
        <f>IFERROR(INT(TRIM(SUBSTITUTE(VLOOKUP($A51&amp;"*",各都道府県の状況!$A:$I,D$3,FALSE), "※5", ""))), "")</f>
        <v>2229</v>
      </c>
      <c r="E51" s="39">
        <f>IFERROR(INT(TRIM(SUBSTITUTE(VLOOKUP($A51&amp;"*",各都道府県の状況!$A:$I,E$3,FALSE), "※5", ""))), "")</f>
        <v>29703</v>
      </c>
      <c r="F51" s="39">
        <f>IFERROR(INT(TRIM(SUBSTITUTE(VLOOKUP($A51&amp;"*",各都道府県の状況!$A:$I,F$3,FALSE), "※5", ""))), "")</f>
        <v>1886</v>
      </c>
      <c r="G51" s="39">
        <f>IFERROR(INT(TRIM(SUBSTITUTE(VLOOKUP($A51&amp;"*",各都道府県の状況!$A:$I,G$3,FALSE), "※5", ""))), "")</f>
        <v>36</v>
      </c>
      <c r="H51" s="39">
        <f>IFERROR(INT(TRIM(SUBSTITUTE(VLOOKUP($A51&amp;"*",各都道府県の状況!$A:$I,H$3,FALSE), "※5", ""))), "")</f>
        <v>311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1828</v>
      </c>
      <c r="D6" s="63">
        <v>47213</v>
      </c>
      <c r="E6" s="64">
        <v>82</v>
      </c>
      <c r="F6" s="64">
        <v>2</v>
      </c>
      <c r="G6" s="63">
        <v>1641</v>
      </c>
      <c r="H6" s="64">
        <v>105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35</v>
      </c>
      <c r="D7" s="63">
        <v>2126</v>
      </c>
      <c r="E7" s="64">
        <v>2</v>
      </c>
      <c r="F7" s="64">
        <v>0</v>
      </c>
      <c r="G7" s="64">
        <v>32</v>
      </c>
      <c r="H7" s="64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23</v>
      </c>
      <c r="D8" s="63">
        <v>3439</v>
      </c>
      <c r="E8" s="64">
        <v>6</v>
      </c>
      <c r="F8" s="64">
        <v>0</v>
      </c>
      <c r="G8" s="64">
        <v>17</v>
      </c>
      <c r="H8" s="64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4">
        <v>242</v>
      </c>
      <c r="D9" s="63">
        <v>8308</v>
      </c>
      <c r="E9" s="64">
        <v>45</v>
      </c>
      <c r="F9" s="64">
        <v>0</v>
      </c>
      <c r="G9" s="64">
        <v>195</v>
      </c>
      <c r="H9" s="64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50</v>
      </c>
      <c r="D10" s="63">
        <v>1834</v>
      </c>
      <c r="E10" s="64">
        <v>3</v>
      </c>
      <c r="F10" s="64">
        <v>0</v>
      </c>
      <c r="G10" s="64">
        <v>47</v>
      </c>
      <c r="H10" s="64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4">
        <v>78</v>
      </c>
      <c r="D11" s="63">
        <v>3130</v>
      </c>
      <c r="E11" s="64">
        <v>2</v>
      </c>
      <c r="F11" s="64">
        <v>1</v>
      </c>
      <c r="G11" s="64">
        <v>76</v>
      </c>
      <c r="H11" s="64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179</v>
      </c>
      <c r="D12" s="63">
        <v>15917</v>
      </c>
      <c r="E12" s="64">
        <v>46</v>
      </c>
      <c r="F12" s="64">
        <v>2</v>
      </c>
      <c r="G12" s="64">
        <v>133</v>
      </c>
      <c r="H12" s="64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583</v>
      </c>
      <c r="D13" s="63">
        <v>11303</v>
      </c>
      <c r="E13" s="64">
        <v>61</v>
      </c>
      <c r="F13" s="64">
        <v>3</v>
      </c>
      <c r="G13" s="64">
        <v>508</v>
      </c>
      <c r="H13" s="64">
        <v>14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314</v>
      </c>
      <c r="D14" s="63">
        <v>24277</v>
      </c>
      <c r="E14" s="64">
        <v>18</v>
      </c>
      <c r="F14" s="64">
        <v>3</v>
      </c>
      <c r="G14" s="64">
        <v>296</v>
      </c>
      <c r="H14" s="6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4">
        <v>492</v>
      </c>
      <c r="D15" s="63">
        <v>15694</v>
      </c>
      <c r="E15" s="64">
        <v>63</v>
      </c>
      <c r="F15" s="64">
        <v>0</v>
      </c>
      <c r="G15" s="64">
        <v>400</v>
      </c>
      <c r="H15" s="64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3">
        <v>4136</v>
      </c>
      <c r="D16" s="63">
        <v>115297</v>
      </c>
      <c r="E16" s="64">
        <v>384</v>
      </c>
      <c r="F16" s="64">
        <v>10</v>
      </c>
      <c r="G16" s="63">
        <v>3659</v>
      </c>
      <c r="H16" s="64">
        <v>93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3225</v>
      </c>
      <c r="D17" s="63">
        <v>60171</v>
      </c>
      <c r="E17" s="64">
        <v>307</v>
      </c>
      <c r="F17" s="64">
        <v>9</v>
      </c>
      <c r="G17" s="63">
        <v>2854</v>
      </c>
      <c r="H17" s="64">
        <v>64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21849</v>
      </c>
      <c r="D18" s="63">
        <v>355758</v>
      </c>
      <c r="E18" s="63">
        <v>2306</v>
      </c>
      <c r="F18" s="64">
        <v>24</v>
      </c>
      <c r="G18" s="63">
        <v>19171</v>
      </c>
      <c r="H18" s="64">
        <v>372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5460</v>
      </c>
      <c r="D19" s="63">
        <v>123815</v>
      </c>
      <c r="E19" s="64">
        <v>587</v>
      </c>
      <c r="F19" s="64">
        <v>25</v>
      </c>
      <c r="G19" s="63">
        <v>4747</v>
      </c>
      <c r="H19" s="64">
        <v>126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145</v>
      </c>
      <c r="D20" s="63">
        <v>13350</v>
      </c>
      <c r="E20" s="64">
        <v>6</v>
      </c>
      <c r="F20" s="64">
        <v>1</v>
      </c>
      <c r="G20" s="64">
        <v>139</v>
      </c>
      <c r="H20" s="64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402</v>
      </c>
      <c r="D21" s="63">
        <v>9947</v>
      </c>
      <c r="E21" s="64">
        <v>39</v>
      </c>
      <c r="F21" s="64">
        <v>1</v>
      </c>
      <c r="G21" s="64">
        <v>345</v>
      </c>
      <c r="H21" s="64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4">
        <v>708</v>
      </c>
      <c r="D22" s="63">
        <v>9509</v>
      </c>
      <c r="E22" s="64">
        <v>132</v>
      </c>
      <c r="F22" s="64">
        <v>2</v>
      </c>
      <c r="G22" s="64">
        <v>537</v>
      </c>
      <c r="H22" s="64">
        <v>39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243</v>
      </c>
      <c r="D23" s="63">
        <v>8887</v>
      </c>
      <c r="E23" s="64">
        <v>62</v>
      </c>
      <c r="F23" s="64">
        <v>5</v>
      </c>
      <c r="G23" s="64">
        <v>171</v>
      </c>
      <c r="H23" s="64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176</v>
      </c>
      <c r="D24" s="63">
        <v>9815</v>
      </c>
      <c r="E24" s="64">
        <v>8</v>
      </c>
      <c r="F24" s="64">
        <v>1</v>
      </c>
      <c r="G24" s="64">
        <v>163</v>
      </c>
      <c r="H24" s="64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290</v>
      </c>
      <c r="D25" s="63">
        <v>16285</v>
      </c>
      <c r="E25" s="64">
        <v>48</v>
      </c>
      <c r="F25" s="64">
        <v>0</v>
      </c>
      <c r="G25" s="64">
        <v>246</v>
      </c>
      <c r="H25" s="64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4">
        <v>564</v>
      </c>
      <c r="D26" s="63">
        <v>18884</v>
      </c>
      <c r="E26" s="64">
        <v>19</v>
      </c>
      <c r="F26" s="64">
        <v>2</v>
      </c>
      <c r="G26" s="64">
        <v>535</v>
      </c>
      <c r="H26" s="64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494</v>
      </c>
      <c r="D27" s="63">
        <v>27475</v>
      </c>
      <c r="E27" s="64">
        <v>28</v>
      </c>
      <c r="F27" s="64">
        <v>2</v>
      </c>
      <c r="G27" s="64">
        <v>465</v>
      </c>
      <c r="H27" s="64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4698</v>
      </c>
      <c r="D28" s="63">
        <v>58530</v>
      </c>
      <c r="E28" s="64">
        <v>536</v>
      </c>
      <c r="F28" s="64">
        <v>15</v>
      </c>
      <c r="G28" s="63">
        <v>4088</v>
      </c>
      <c r="H28" s="64">
        <v>74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424</v>
      </c>
      <c r="D29" s="63">
        <v>10641</v>
      </c>
      <c r="E29" s="64">
        <v>72</v>
      </c>
      <c r="F29" s="64">
        <v>2</v>
      </c>
      <c r="G29" s="64">
        <v>349</v>
      </c>
      <c r="H29" s="64">
        <v>3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464</v>
      </c>
      <c r="D30" s="63">
        <v>9952</v>
      </c>
      <c r="E30" s="64">
        <v>50</v>
      </c>
      <c r="F30" s="64">
        <v>3</v>
      </c>
      <c r="G30" s="64">
        <v>407</v>
      </c>
      <c r="H30" s="64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1575</v>
      </c>
      <c r="D31" s="63">
        <v>34050</v>
      </c>
      <c r="E31" s="64">
        <v>162</v>
      </c>
      <c r="F31" s="64">
        <v>3</v>
      </c>
      <c r="G31" s="63">
        <v>1388</v>
      </c>
      <c r="H31" s="64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9088</v>
      </c>
      <c r="D32" s="63">
        <v>147096</v>
      </c>
      <c r="E32" s="64">
        <v>865</v>
      </c>
      <c r="F32" s="64">
        <v>46</v>
      </c>
      <c r="G32" s="63">
        <v>8050</v>
      </c>
      <c r="H32" s="64">
        <v>166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2354</v>
      </c>
      <c r="D33" s="63">
        <v>47189</v>
      </c>
      <c r="E33" s="64">
        <v>122</v>
      </c>
      <c r="F33" s="64">
        <v>7</v>
      </c>
      <c r="G33" s="63">
        <v>2178</v>
      </c>
      <c r="H33" s="64">
        <v>54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538</v>
      </c>
      <c r="D34" s="63">
        <v>15262</v>
      </c>
      <c r="E34" s="64">
        <v>41</v>
      </c>
      <c r="F34" s="64">
        <v>3</v>
      </c>
      <c r="G34" s="64">
        <v>489</v>
      </c>
      <c r="H34" s="64">
        <v>8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234</v>
      </c>
      <c r="D35" s="63">
        <v>8787</v>
      </c>
      <c r="E35" s="64">
        <v>4</v>
      </c>
      <c r="F35" s="64">
        <v>0</v>
      </c>
      <c r="G35" s="64">
        <v>223</v>
      </c>
      <c r="H35" s="64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22</v>
      </c>
      <c r="D36" s="63">
        <v>4588</v>
      </c>
      <c r="E36" s="64">
        <v>0</v>
      </c>
      <c r="F36" s="64">
        <v>0</v>
      </c>
      <c r="G36" s="64">
        <v>22</v>
      </c>
      <c r="H36" s="64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137</v>
      </c>
      <c r="D37" s="63">
        <v>5010</v>
      </c>
      <c r="E37" s="64">
        <v>0</v>
      </c>
      <c r="F37" s="64">
        <v>0</v>
      </c>
      <c r="G37" s="64">
        <v>137</v>
      </c>
      <c r="H37" s="64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146</v>
      </c>
      <c r="D38" s="63">
        <v>7049</v>
      </c>
      <c r="E38" s="64">
        <v>4</v>
      </c>
      <c r="F38" s="65" t="s">
        <v>342</v>
      </c>
      <c r="G38" s="64">
        <v>141</v>
      </c>
      <c r="H38" s="65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4">
        <v>459</v>
      </c>
      <c r="D39" s="63">
        <v>18346</v>
      </c>
      <c r="E39" s="64">
        <v>9</v>
      </c>
      <c r="F39" s="64">
        <v>0</v>
      </c>
      <c r="G39" s="64">
        <v>447</v>
      </c>
      <c r="H39" s="64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184</v>
      </c>
      <c r="D40" s="63">
        <v>7288</v>
      </c>
      <c r="E40" s="64">
        <v>55</v>
      </c>
      <c r="F40" s="64">
        <v>1</v>
      </c>
      <c r="G40" s="64">
        <v>129</v>
      </c>
      <c r="H40" s="64">
        <v>0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145</v>
      </c>
      <c r="D41" s="63">
        <v>6371</v>
      </c>
      <c r="E41" s="64">
        <v>58</v>
      </c>
      <c r="F41" s="64">
        <v>3</v>
      </c>
      <c r="G41" s="64">
        <v>80</v>
      </c>
      <c r="H41" s="64">
        <v>5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4">
        <v>84</v>
      </c>
      <c r="D42" s="63">
        <v>8794</v>
      </c>
      <c r="E42" s="64">
        <v>10</v>
      </c>
      <c r="F42" s="64">
        <v>0</v>
      </c>
      <c r="G42" s="64">
        <v>73</v>
      </c>
      <c r="H42" s="64">
        <v>1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3881</v>
      </c>
      <c r="E43" s="64">
        <v>1</v>
      </c>
      <c r="F43" s="64">
        <v>0</v>
      </c>
      <c r="G43" s="64">
        <v>107</v>
      </c>
      <c r="H43" s="64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132</v>
      </c>
      <c r="D44" s="63">
        <v>3229</v>
      </c>
      <c r="E44" s="64">
        <v>8</v>
      </c>
      <c r="F44" s="64">
        <v>1</v>
      </c>
      <c r="G44" s="64">
        <v>121</v>
      </c>
      <c r="H44" s="64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4817</v>
      </c>
      <c r="D45" s="63">
        <v>43120</v>
      </c>
      <c r="E45" s="64">
        <v>717</v>
      </c>
      <c r="F45" s="64">
        <v>15</v>
      </c>
      <c r="G45" s="63">
        <v>4031</v>
      </c>
      <c r="H45" s="64">
        <v>69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241</v>
      </c>
      <c r="D46" s="63">
        <v>5272</v>
      </c>
      <c r="E46" s="64">
        <v>7</v>
      </c>
      <c r="F46" s="64">
        <v>0</v>
      </c>
      <c r="G46" s="64">
        <v>234</v>
      </c>
      <c r="H46" s="64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234</v>
      </c>
      <c r="D47" s="63">
        <v>15530</v>
      </c>
      <c r="E47" s="64">
        <v>19</v>
      </c>
      <c r="F47" s="64">
        <v>0</v>
      </c>
      <c r="G47" s="64">
        <v>206</v>
      </c>
      <c r="H47" s="64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4">
        <v>547</v>
      </c>
      <c r="D48" s="63">
        <v>12352</v>
      </c>
      <c r="E48" s="64">
        <v>58</v>
      </c>
      <c r="F48" s="64">
        <v>0</v>
      </c>
      <c r="G48" s="64">
        <v>474</v>
      </c>
      <c r="H48" s="64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4">
        <v>157</v>
      </c>
      <c r="D49" s="63">
        <v>13543</v>
      </c>
      <c r="E49" s="64">
        <v>18</v>
      </c>
      <c r="F49" s="64">
        <v>0</v>
      </c>
      <c r="G49" s="64">
        <v>137</v>
      </c>
      <c r="H49" s="64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339</v>
      </c>
      <c r="D50" s="63">
        <v>8190</v>
      </c>
      <c r="E50" s="64">
        <v>18</v>
      </c>
      <c r="F50" s="64">
        <v>0</v>
      </c>
      <c r="G50" s="64">
        <v>321</v>
      </c>
      <c r="H50" s="64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371</v>
      </c>
      <c r="D51" s="63">
        <v>16697</v>
      </c>
      <c r="E51" s="64">
        <v>40</v>
      </c>
      <c r="F51" s="64">
        <v>1</v>
      </c>
      <c r="G51" s="64">
        <v>319</v>
      </c>
      <c r="H51" s="64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3">
        <v>2229</v>
      </c>
      <c r="D52" s="63">
        <v>29703</v>
      </c>
      <c r="E52" s="64">
        <v>311</v>
      </c>
      <c r="F52" s="64">
        <v>9</v>
      </c>
      <c r="G52" s="63">
        <v>1886</v>
      </c>
      <c r="H52" s="64">
        <v>36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3">
        <v>71398</v>
      </c>
      <c r="D54" s="63">
        <v>1442904</v>
      </c>
      <c r="E54" s="63">
        <v>7439</v>
      </c>
      <c r="F54" s="64">
        <v>202</v>
      </c>
      <c r="G54" s="63">
        <v>62563</v>
      </c>
      <c r="H54" s="63">
        <v>1376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2020-09-08T10:47:29Z</dcterms:modified>
</cp:coreProperties>
</file>