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filterPrivacy="1" defaultThemeVersion="166925"/>
  <xr:revisionPtr revIDLastSave="0" documentId="13_ncr:1_{E8402C15-1B4A-441A-81A7-5CCF62E9B66E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<sst xmlns="http://schemas.openxmlformats.org/spreadsheetml/2006/main" count="18256" uniqueCount="342">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</sst>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1" fillId="0" borderId="6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left" vertical="top" wrapText="1" inden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37"/>
  <sheetViews>
    <sheetView zoomScaleNormal="100" workbookViewId="0">
      <pane xSplit="1" ySplit="1" topLeftCell="B726" activePane="bottomRight" state="frozen"/>
      <selection activeCell="A10107" sqref="A10107"/>
      <selection pane="topRight" activeCell="A10107" sqref="A10107"/>
      <selection pane="bottomLeft" activeCell="A10107" sqref="A10107"/>
      <selection pane="bottomRight" activeCell="A738" sqref="A73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0153"/>
  <sheetViews>
    <sheetView tabSelected="1" workbookViewId="0">
      <pane xSplit="1" ySplit="1" topLeftCell="B10141" activePane="bottomRight" state="frozen"/>
      <selection activeCell="A9919" sqref="A9919"/>
      <selection pane="topRight" activeCell="A9919" sqref="A9919"/>
      <selection pane="bottomLeft" activeCell="A9919" sqref="A9919"/>
      <selection pane="bottomRight" activeCell="A10154" sqref="A10154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44124</v>
      </c>
      <c r="B3" s="7" t="s">
        <v>6</v>
      </c>
      <c r="C3" s="7">
        <f>IF(C13="", "", C13)</f>
        <v>92373</v>
      </c>
      <c r="D3" s="7">
        <f>IF(B13="", "", B13)</f>
        <v>2211630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5174</v>
      </c>
      <c r="I3" s="7" t="str">
        <f>IF(I13="", "", I13)</f>
        <v/>
      </c>
      <c r="J3" s="7">
        <f t="shared" ref="J3:L3" si="1">IF(J13="", "", J13)</f>
        <v>143</v>
      </c>
      <c r="K3" s="7" t="str">
        <f t="shared" si="1"/>
        <v/>
      </c>
      <c r="L3" s="7" t="str">
        <f t="shared" si="1"/>
        <v/>
      </c>
      <c r="M3" s="7">
        <f>IF(N13="", "", N13)</f>
        <v>85518</v>
      </c>
      <c r="N3" s="7">
        <f>IF(O13="", "", O13)</f>
        <v>1675</v>
      </c>
    </row>
    <row r="4" spans="1:15" x14ac:dyDescent="0.55000000000000004">
      <c r="A4" s="6">
        <f t="shared" ref="A4:A5" si="2">DATE($B$9, $C$9, $D$9)</f>
        <v>44124</v>
      </c>
      <c r="B4" s="7" t="s">
        <v>7</v>
      </c>
      <c r="C4" s="7">
        <f t="shared" ref="C4:C5" si="3">IF(C14="", "", C14)</f>
        <v>1092</v>
      </c>
      <c r="D4" s="7">
        <f t="shared" ref="D4:D5" si="4">IF(B14="", "", B14)</f>
        <v>253054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111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980</v>
      </c>
      <c r="N4" s="7">
        <f t="shared" si="8"/>
        <v>1</v>
      </c>
    </row>
    <row r="5" spans="1:15" x14ac:dyDescent="0.55000000000000004">
      <c r="A5" s="6">
        <f t="shared" si="2"/>
        <v>44124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10</v>
      </c>
      <c r="D9" s="9">
        <v>20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2211630</v>
      </c>
      <c r="C13" s="9">
        <v>92373</v>
      </c>
      <c r="D13" s="8"/>
      <c r="E13" s="8"/>
      <c r="F13" s="8"/>
      <c r="G13" s="8"/>
      <c r="H13" s="9">
        <v>5174</v>
      </c>
      <c r="I13" s="8"/>
      <c r="J13" s="9">
        <v>143</v>
      </c>
      <c r="K13" s="8"/>
      <c r="L13" s="8"/>
      <c r="M13" s="31">
        <f>F13</f>
        <v>0</v>
      </c>
      <c r="N13" s="9">
        <v>85518</v>
      </c>
      <c r="O13" s="9">
        <v>1675</v>
      </c>
    </row>
    <row r="14" spans="1:15" x14ac:dyDescent="0.55000000000000004">
      <c r="A14" s="7" t="s">
        <v>64</v>
      </c>
      <c r="B14" s="9">
        <v>253054</v>
      </c>
      <c r="C14" s="9">
        <v>1092</v>
      </c>
      <c r="D14" s="8"/>
      <c r="E14" s="8"/>
      <c r="F14" s="8"/>
      <c r="G14" s="8"/>
      <c r="H14" s="9">
        <v>111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980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2465513</v>
      </c>
      <c r="C16" s="7">
        <f t="shared" ref="C16:O16" si="13">SUM(C13:C15)</f>
        <v>93480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5285</v>
      </c>
      <c r="I16" s="7">
        <f t="shared" si="13"/>
        <v>0</v>
      </c>
      <c r="J16" s="7">
        <f t="shared" si="13"/>
        <v>143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86513</v>
      </c>
      <c r="O16" s="7">
        <f t="shared" si="13"/>
        <v>1676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10</v>
      </c>
      <c r="C2" s="25">
        <f>DAY(DATE('Conv-total'!$B$9, 'Conv-total'!$C$9, 'Conv-total'!$D$9) -1)</f>
        <v>19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44123</v>
      </c>
      <c r="C5" s="28" t="s">
        <v>17</v>
      </c>
      <c r="D5" s="39">
        <f>IFERROR(INT(TRIM(SUBSTITUTE(VLOOKUP($A5&amp;"*",各都道府県の状況!$A:$I,D$3,FALSE), "※5", ""))), "")</f>
        <v>2542</v>
      </c>
      <c r="E5" s="39">
        <f>IFERROR(INT(TRIM(SUBSTITUTE(VLOOKUP($A5&amp;"*",各都道府県の状況!$A:$I,E$3,FALSE), "※5", ""))), "")</f>
        <v>70302</v>
      </c>
      <c r="F5" s="39">
        <f>IFERROR(INT(TRIM(SUBSTITUTE(VLOOKUP($A5&amp;"*",各都道府県の状況!$A:$I,F$3,FALSE), "※5", ""))), "")</f>
        <v>2221</v>
      </c>
      <c r="G5" s="39">
        <f>IFERROR(INT(TRIM(SUBSTITUTE(VLOOKUP($A5&amp;"*",各都道府県の状況!$A:$I,G$3,FALSE), "※5", ""))), "")</f>
        <v>108</v>
      </c>
      <c r="H5" s="39">
        <f>IFERROR(INT(TRIM(SUBSTITUTE(VLOOKUP($A5&amp;"*",各都道府県の状況!$A:$I,H$3,FALSE), "※5", ""))), "")</f>
        <v>213</v>
      </c>
      <c r="I5" s="39">
        <f>IFERROR(INT(TRIM(SUBSTITUTE(VLOOKUP($A5&amp;"*",各都道府県の状況!$A:$I,I$3,FALSE), "※5", ""))), "")</f>
        <v>2</v>
      </c>
      <c r="J5" s="5"/>
    </row>
    <row r="6" spans="1:10" x14ac:dyDescent="0.55000000000000004">
      <c r="A6" s="24" t="s">
        <v>231</v>
      </c>
      <c r="B6" s="27">
        <f t="shared" si="0"/>
        <v>44123</v>
      </c>
      <c r="C6" s="19" t="s">
        <v>18</v>
      </c>
      <c r="D6" s="39">
        <f>IFERROR(INT(TRIM(SUBSTITUTE(VLOOKUP($A6&amp;"*",各都道府県の状況!$A:$I,D$3,FALSE), "※5", ""))), "")</f>
        <v>122</v>
      </c>
      <c r="E6" s="39">
        <f>IFERROR(INT(TRIM(SUBSTITUTE(VLOOKUP($A6&amp;"*",各都道府県の状況!$A:$I,E$3,FALSE), "※5", ""))), "")</f>
        <v>3217</v>
      </c>
      <c r="F6" s="39">
        <f>IFERROR(INT(TRIM(SUBSTITUTE(VLOOKUP($A6&amp;"*",各都道府県の状況!$A:$I,F$3,FALSE), "※5", ""))), "")</f>
        <v>36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85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44123</v>
      </c>
      <c r="C7" s="19" t="s">
        <v>19</v>
      </c>
      <c r="D7" s="39">
        <f>IFERROR(INT(TRIM(SUBSTITUTE(VLOOKUP($A7&amp;"*",各都道府県の状況!$A:$I,D$3,FALSE), "※5", ""))), "")</f>
        <v>26</v>
      </c>
      <c r="E7" s="39">
        <f>IFERROR(INT(TRIM(SUBSTITUTE(VLOOKUP($A7&amp;"*",各都道府県の状況!$A:$I,E$3,FALSE), "※5", ""))), "")</f>
        <v>4915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3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44123</v>
      </c>
      <c r="C8" s="19" t="s">
        <v>20</v>
      </c>
      <c r="D8" s="39">
        <f>IFERROR(INT(TRIM(SUBSTITUTE(VLOOKUP($A8&amp;"*",各都道府県の状況!$A:$I,D$3,FALSE), "※5", ""))), "")</f>
        <v>526</v>
      </c>
      <c r="E8" s="39">
        <f>IFERROR(INT(TRIM(SUBSTITUTE(VLOOKUP($A8&amp;"*",各都道府県の状況!$A:$I,E$3,FALSE), "※5", ""))), "")</f>
        <v>12334</v>
      </c>
      <c r="F8" s="39">
        <f>IFERROR(INT(TRIM(SUBSTITUTE(VLOOKUP($A8&amp;"*",各都道府県の状況!$A:$I,F$3,FALSE), "※5", ""))), "")</f>
        <v>482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42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44123</v>
      </c>
      <c r="C9" s="19" t="s">
        <v>21</v>
      </c>
      <c r="D9" s="39">
        <f>IFERROR(INT(TRIM(SUBSTITUTE(VLOOKUP($A9&amp;"*",各都道府県の状況!$A:$I,D$3,FALSE), "※5", ""))), "")</f>
        <v>59</v>
      </c>
      <c r="E9" s="39">
        <f>IFERROR(INT(TRIM(SUBSTITUTE(VLOOKUP($A9&amp;"*",各都道府県の状況!$A:$I,E$3,FALSE), "※5", ""))), "")</f>
        <v>2384</v>
      </c>
      <c r="F9" s="39">
        <f>IFERROR(INT(TRIM(SUBSTITUTE(VLOOKUP($A9&amp;"*",各都道府県の状況!$A:$I,F$3,FALSE), "※5", ""))), "")</f>
        <v>59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44123</v>
      </c>
      <c r="C10" s="19" t="s">
        <v>22</v>
      </c>
      <c r="D10" s="39">
        <f>IFERROR(INT(TRIM(SUBSTITUTE(VLOOKUP($A10&amp;"*",各都道府県の状況!$A:$I,D$3,FALSE), "※5", ""))), "")</f>
        <v>81</v>
      </c>
      <c r="E10" s="39">
        <f>IFERROR(INT(TRIM(SUBSTITUTE(VLOOKUP($A10&amp;"*",各都道府県の状況!$A:$I,E$3,FALSE), "※5", ""))), "")</f>
        <v>5370</v>
      </c>
      <c r="F10" s="39">
        <f>IFERROR(INT(TRIM(SUBSTITUTE(VLOOKUP($A10&amp;"*",各都道府県の状況!$A:$I,F$3,FALSE), "※5", ""))), "")</f>
        <v>78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44123</v>
      </c>
      <c r="C11" s="19" t="s">
        <v>62</v>
      </c>
      <c r="D11" s="39">
        <f>IFERROR(INT(TRIM(SUBSTITUTE(VLOOKUP($A11&amp;"*",各都道府県の状況!$A:$I,D$3,FALSE), "※5", ""))), "")</f>
        <v>369</v>
      </c>
      <c r="E11" s="39">
        <f>IFERROR(INT(TRIM(SUBSTITUTE(VLOOKUP($A11&amp;"*",各都道府県の状況!$A:$I,E$3,FALSE), "※5", ""))), "")</f>
        <v>25322</v>
      </c>
      <c r="F11" s="39">
        <f>IFERROR(INT(TRIM(SUBSTITUTE(VLOOKUP($A11&amp;"*",各都道府県の状況!$A:$I,F$3,FALSE), "※5", ""))), "")</f>
        <v>273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90</v>
      </c>
      <c r="I11" s="39">
        <f>IFERROR(INT(TRIM(SUBSTITUTE(VLOOKUP($A11&amp;"*",各都道府県の状況!$A:$I,I$3,FALSE), "※5", ""))), "")</f>
        <v>2</v>
      </c>
    </row>
    <row r="12" spans="1:10" x14ac:dyDescent="0.55000000000000004">
      <c r="A12" s="24" t="s">
        <v>236</v>
      </c>
      <c r="B12" s="27">
        <f t="shared" si="0"/>
        <v>44123</v>
      </c>
      <c r="C12" s="19" t="s">
        <v>23</v>
      </c>
      <c r="D12" s="39">
        <f>IFERROR(INT(TRIM(SUBSTITUTE(VLOOKUP($A12&amp;"*",各都道府県の状況!$A:$I,D$3,FALSE), "※5", ""))), "")</f>
        <v>728</v>
      </c>
      <c r="E12" s="39">
        <f>IFERROR(INT(TRIM(SUBSTITUTE(VLOOKUP($A12&amp;"*",各都道府県の状況!$A:$I,E$3,FALSE), "※5", ""))), "")</f>
        <v>13174</v>
      </c>
      <c r="F12" s="39">
        <f>IFERROR(INT(TRIM(SUBSTITUTE(VLOOKUP($A12&amp;"*",各都道府県の状況!$A:$I,F$3,FALSE), "※5", ""))), "")</f>
        <v>681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29</v>
      </c>
      <c r="I12" s="39">
        <f>IFERROR(INT(TRIM(SUBSTITUTE(VLOOKUP($A12&amp;"*",各都道府県の状況!$A:$I,I$3,FALSE), "※5", ""))), "")</f>
        <v>2</v>
      </c>
    </row>
    <row r="13" spans="1:10" x14ac:dyDescent="0.55000000000000004">
      <c r="A13" s="24" t="s">
        <v>237</v>
      </c>
      <c r="B13" s="27">
        <f t="shared" si="0"/>
        <v>44123</v>
      </c>
      <c r="C13" s="19" t="s">
        <v>24</v>
      </c>
      <c r="D13" s="39">
        <f>IFERROR(INT(TRIM(SUBSTITUTE(VLOOKUP($A13&amp;"*",各都道府県の状況!$A:$I,D$3,FALSE), "※5", ""))), "")</f>
        <v>466</v>
      </c>
      <c r="E13" s="39">
        <f>IFERROR(INT(TRIM(SUBSTITUTE(VLOOKUP($A13&amp;"*",各都道府県の状況!$A:$I,E$3,FALSE), "※5", ""))), "")</f>
        <v>34491</v>
      </c>
      <c r="F13" s="39">
        <f>IFERROR(INT(TRIM(SUBSTITUTE(VLOOKUP($A13&amp;"*",各都道府県の状況!$A:$I,F$3,FALSE), "※5", ""))), "")</f>
        <v>440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25</v>
      </c>
      <c r="I13" s="39">
        <f>IFERROR(INT(TRIM(SUBSTITUTE(VLOOKUP($A13&amp;"*",各都道府県の状況!$A:$I,I$3,FALSE), "※5", ""))), "")</f>
        <v>0</v>
      </c>
    </row>
    <row r="14" spans="1:10" x14ac:dyDescent="0.55000000000000004">
      <c r="A14" s="24" t="s">
        <v>238</v>
      </c>
      <c r="B14" s="27">
        <f t="shared" si="0"/>
        <v>44123</v>
      </c>
      <c r="C14" s="19" t="s">
        <v>25</v>
      </c>
      <c r="D14" s="39">
        <f>IFERROR(INT(TRIM(SUBSTITUTE(VLOOKUP($A14&amp;"*",各都道府県の状況!$A:$I,D$3,FALSE), "※5", ""))), "")</f>
        <v>785</v>
      </c>
      <c r="E14" s="39">
        <f>IFERROR(INT(TRIM(SUBSTITUTE(VLOOKUP($A14&amp;"*",各都道府県の状況!$A:$I,E$3,FALSE), "※5", ""))), "")</f>
        <v>26435</v>
      </c>
      <c r="F14" s="39">
        <f>IFERROR(INT(TRIM(SUBSTITUTE(VLOOKUP($A14&amp;"*",各都道府県の状況!$A:$I,F$3,FALSE), "※5", ""))), "")</f>
        <v>717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38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44123</v>
      </c>
      <c r="C15" s="19" t="s">
        <v>26</v>
      </c>
      <c r="D15" s="39">
        <f>IFERROR(INT(TRIM(SUBSTITUTE(VLOOKUP($A15&amp;"*",各都道府県の状況!$A:$I,D$3,FALSE), "※5", ""))), "")</f>
        <v>5393</v>
      </c>
      <c r="E15" s="39">
        <f>IFERROR(INT(TRIM(SUBSTITUTE(VLOOKUP($A15&amp;"*",各都道府県の状況!$A:$I,E$3,FALSE), "※5", ""))), "")</f>
        <v>165689</v>
      </c>
      <c r="F15" s="39">
        <f>IFERROR(INT(TRIM(SUBSTITUTE(VLOOKUP($A15&amp;"*",各都道府県の状況!$A:$I,F$3,FALSE), "※5", ""))), "")</f>
        <v>4901</v>
      </c>
      <c r="G15" s="39">
        <f>IFERROR(INT(TRIM(SUBSTITUTE(VLOOKUP($A15&amp;"*",各都道府県の状況!$A:$I,G$3,FALSE), "※5", ""))), "")</f>
        <v>103</v>
      </c>
      <c r="H15" s="39">
        <f>IFERROR(INT(TRIM(SUBSTITUTE(VLOOKUP($A15&amp;"*",各都道府県の状況!$A:$I,H$3,FALSE), "※5", ""))), "")</f>
        <v>389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44123</v>
      </c>
      <c r="C16" s="19" t="s">
        <v>27</v>
      </c>
      <c r="D16" s="39">
        <f>IFERROR(INT(TRIM(SUBSTITUTE(VLOOKUP($A16&amp;"*",各都道府県の状況!$A:$I,D$3,FALSE), "※5", ""))), "")</f>
        <v>4548</v>
      </c>
      <c r="E16" s="39">
        <f>IFERROR(INT(TRIM(SUBSTITUTE(VLOOKUP($A16&amp;"*",各都道府県の状況!$A:$I,E$3,FALSE), "※5", ""))), "")</f>
        <v>113355</v>
      </c>
      <c r="F16" s="39">
        <f>IFERROR(INT(TRIM(SUBSTITUTE(VLOOKUP($A16&amp;"*",各都道府県の状況!$A:$I,F$3,FALSE), "※5", ""))), "")</f>
        <v>4135</v>
      </c>
      <c r="G16" s="39">
        <f>IFERROR(INT(TRIM(SUBSTITUTE(VLOOKUP($A16&amp;"*",各都道府県の状況!$A:$I,G$3,FALSE), "※5", ""))), "")</f>
        <v>76</v>
      </c>
      <c r="H16" s="39">
        <f>IFERROR(INT(TRIM(SUBSTITUTE(VLOOKUP($A16&amp;"*",各都道府県の状況!$A:$I,H$3,FALSE), "※5", ""))), "")</f>
        <v>337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44123</v>
      </c>
      <c r="C17" s="19" t="s">
        <v>28</v>
      </c>
      <c r="D17" s="39">
        <f>IFERROR(INT(TRIM(SUBSTITUTE(VLOOKUP($A17&amp;"*",各都道府県の状況!$A:$I,D$3,FALSE), "※5", ""))), "")</f>
        <v>29046</v>
      </c>
      <c r="E17" s="39">
        <f>IFERROR(INT(TRIM(SUBSTITUTE(VLOOKUP($A17&amp;"*",各都道府県の状況!$A:$I,E$3,FALSE), "※5", ""))), "")</f>
        <v>541987</v>
      </c>
      <c r="F17" s="39">
        <f>IFERROR(INT(TRIM(SUBSTITUTE(VLOOKUP($A17&amp;"*",各都道府県の状況!$A:$I,F$3,FALSE), "※5", ""))), "")</f>
        <v>26810</v>
      </c>
      <c r="G17" s="39">
        <f>IFERROR(INT(TRIM(SUBSTITUTE(VLOOKUP($A17&amp;"*",各都道府県の状況!$A:$I,G$3,FALSE), "※5", ""))), "")</f>
        <v>436</v>
      </c>
      <c r="H17" s="39">
        <f>IFERROR(INT(TRIM(SUBSTITUTE(VLOOKUP($A17&amp;"*",各都道府県の状況!$A:$I,H$3,FALSE), "※5", ""))), "")</f>
        <v>1800</v>
      </c>
      <c r="I17" s="39">
        <f>IFERROR(INT(TRIM(SUBSTITUTE(VLOOKUP($A17&amp;"*",各都道府県の状況!$A:$I,I$3,FALSE), "※5", ""))), "")</f>
        <v>24</v>
      </c>
    </row>
    <row r="18" spans="1:9" x14ac:dyDescent="0.55000000000000004">
      <c r="A18" s="24" t="s">
        <v>242</v>
      </c>
      <c r="B18" s="27">
        <f t="shared" si="0"/>
        <v>44123</v>
      </c>
      <c r="C18" s="19" t="s">
        <v>29</v>
      </c>
      <c r="D18" s="39">
        <f>IFERROR(INT(TRIM(SUBSTITUTE(VLOOKUP($A18&amp;"*",各都道府県の状況!$A:$I,D$3,FALSE), "※5", ""))), "")</f>
        <v>7965</v>
      </c>
      <c r="E18" s="39">
        <f>IFERROR(INT(TRIM(SUBSTITUTE(VLOOKUP($A18&amp;"*",各都道府県の状況!$A:$I,E$3,FALSE), "※5", ""))), "")</f>
        <v>182376</v>
      </c>
      <c r="F18" s="39">
        <f>IFERROR(INT(TRIM(SUBSTITUTE(VLOOKUP($A18&amp;"*",各都道府県の状況!$A:$I,F$3,FALSE), "※5", ""))), "")</f>
        <v>7255</v>
      </c>
      <c r="G18" s="39">
        <f>IFERROR(INT(TRIM(SUBSTITUTE(VLOOKUP($A18&amp;"*",各都道府県の状況!$A:$I,G$3,FALSE), "※5", ""))), "")</f>
        <v>154</v>
      </c>
      <c r="H18" s="39">
        <f>IFERROR(INT(TRIM(SUBSTITUTE(VLOOKUP($A18&amp;"*",各都道府県の状況!$A:$I,H$3,FALSE), "※5", ""))), "")</f>
        <v>556</v>
      </c>
      <c r="I18" s="39">
        <f>IFERROR(INT(TRIM(SUBSTITUTE(VLOOKUP($A18&amp;"*",各都道府県の状況!$A:$I,I$3,FALSE), "※5", ""))), "")</f>
        <v>23</v>
      </c>
    </row>
    <row r="19" spans="1:9" x14ac:dyDescent="0.55000000000000004">
      <c r="A19" s="24" t="s">
        <v>243</v>
      </c>
      <c r="B19" s="27">
        <f t="shared" si="0"/>
        <v>44123</v>
      </c>
      <c r="C19" s="19" t="s">
        <v>61</v>
      </c>
      <c r="D19" s="39">
        <f>IFERROR(INT(TRIM(SUBSTITUTE(VLOOKUP($A19&amp;"*",各都道府県の状況!$A:$I,D$3,FALSE), "※5", ""))), "")</f>
        <v>180</v>
      </c>
      <c r="E19" s="39">
        <f>IFERROR(INT(TRIM(SUBSTITUTE(VLOOKUP($A19&amp;"*",各都道府県の状況!$A:$I,E$3,FALSE), "※5", ""))), "")</f>
        <v>16905</v>
      </c>
      <c r="F19" s="39">
        <f>IFERROR(INT(TRIM(SUBSTITUTE(VLOOKUP($A19&amp;"*",各都道府県の状況!$A:$I,F$3,FALSE), "※5", ""))), "")</f>
        <v>177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3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44123</v>
      </c>
      <c r="C20" s="19" t="s">
        <v>30</v>
      </c>
      <c r="D20" s="39">
        <f>IFERROR(INT(TRIM(SUBSTITUTE(VLOOKUP($A20&amp;"*",各都道府県の状況!$A:$I,D$3,FALSE), "※5", ""))), "")</f>
        <v>422</v>
      </c>
      <c r="E20" s="39">
        <f>IFERROR(INT(TRIM(SUBSTITUTE(VLOOKUP($A20&amp;"*",各都道府県の状況!$A:$I,E$3,FALSE), "※5", ""))), "")</f>
        <v>14003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0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44123</v>
      </c>
      <c r="C21" s="19" t="s">
        <v>31</v>
      </c>
      <c r="D21" s="39">
        <f>IFERROR(INT(TRIM(SUBSTITUTE(VLOOKUP($A21&amp;"*",各都道府県の状況!$A:$I,D$3,FALSE), "※5", ""))), "")</f>
        <v>795</v>
      </c>
      <c r="E21" s="39">
        <f>IFERROR(INT(TRIM(SUBSTITUTE(VLOOKUP($A21&amp;"*",各都道府県の状況!$A:$I,E$3,FALSE), "※5", ""))), "")</f>
        <v>15422</v>
      </c>
      <c r="F21" s="39">
        <f>IFERROR(INT(TRIM(SUBSTITUTE(VLOOKUP($A21&amp;"*",各都道府県の状況!$A:$I,F$3,FALSE), "※5", ""))), "")</f>
        <v>726</v>
      </c>
      <c r="G21" s="39">
        <f>IFERROR(INT(TRIM(SUBSTITUTE(VLOOKUP($A21&amp;"*",各都道府県の状況!$A:$I,G$3,FALSE), "※5", ""))), "")</f>
        <v>47</v>
      </c>
      <c r="H21" s="39">
        <f>IFERROR(INT(TRIM(SUBSTITUTE(VLOOKUP($A21&amp;"*",各都道府県の状況!$A:$I,H$3,FALSE), "※5", ""))), "")</f>
        <v>22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44123</v>
      </c>
      <c r="C22" s="19" t="s">
        <v>32</v>
      </c>
      <c r="D22" s="39">
        <f>IFERROR(INT(TRIM(SUBSTITUTE(VLOOKUP($A22&amp;"*",各都道府県の状況!$A:$I,D$3,FALSE), "※5", ""))), "")</f>
        <v>256</v>
      </c>
      <c r="E22" s="39">
        <f>IFERROR(INT(TRIM(SUBSTITUTE(VLOOKUP($A22&amp;"*",各都道府県の状況!$A:$I,E$3,FALSE), "※5", ""))), "")</f>
        <v>10562</v>
      </c>
      <c r="F22" s="39">
        <f>IFERROR(INT(TRIM(SUBSTITUTE(VLOOKUP($A22&amp;"*",各都道府県の状況!$A:$I,F$3,FALSE), "※5", ""))), "")</f>
        <v>236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9</v>
      </c>
      <c r="I22" s="39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24" t="s">
        <v>247</v>
      </c>
      <c r="B23" s="27">
        <f t="shared" si="0"/>
        <v>44123</v>
      </c>
      <c r="C23" s="19" t="s">
        <v>33</v>
      </c>
      <c r="D23" s="39">
        <f>IFERROR(INT(TRIM(SUBSTITUTE(VLOOKUP($A23&amp;"*",各都道府県の状況!$A:$I,D$3,FALSE), "※5", ""))), "")</f>
        <v>199</v>
      </c>
      <c r="E23" s="39">
        <f>IFERROR(INT(TRIM(SUBSTITUTE(VLOOKUP($A23&amp;"*",各都道府県の状況!$A:$I,E$3,FALSE), "※5", ""))), "")</f>
        <v>11252</v>
      </c>
      <c r="F23" s="39">
        <f>IFERROR(INT(TRIM(SUBSTITUTE(VLOOKUP($A23&amp;"*",各都道府県の状況!$A:$I,F$3,FALSE), "※5", ""))), "")</f>
        <v>191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2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44123</v>
      </c>
      <c r="C24" s="19" t="s">
        <v>34</v>
      </c>
      <c r="D24" s="39">
        <f>IFERROR(INT(TRIM(SUBSTITUTE(VLOOKUP($A24&amp;"*",各都道府県の状況!$A:$I,D$3,FALSE), "※5", ""))), "")</f>
        <v>326</v>
      </c>
      <c r="E24" s="39">
        <f>IFERROR(INT(TRIM(SUBSTITUTE(VLOOKUP($A24&amp;"*",各都道府県の状況!$A:$I,E$3,FALSE), "※5", ""))), "")</f>
        <v>21163</v>
      </c>
      <c r="F24" s="39">
        <f>IFERROR(INT(TRIM(SUBSTITUTE(VLOOKUP($A24&amp;"*",各都道府県の状況!$A:$I,F$3,FALSE), "※5", ""))), "")</f>
        <v>317</v>
      </c>
      <c r="G24" s="39">
        <f>IFERROR(INT(TRIM(SUBSTITUTE(VLOOKUP($A24&amp;"*",各都道府県の状況!$A:$I,G$3,FALSE), "※5", ""))), "")</f>
        <v>4</v>
      </c>
      <c r="H24" s="39">
        <f>IFERROR(INT(TRIM(SUBSTITUTE(VLOOKUP($A24&amp;"*",各都道府県の状況!$A:$I,H$3,FALSE), "※5", ""))), "")</f>
        <v>8</v>
      </c>
      <c r="I24" s="39">
        <f>IFERROR(INT(TRIM(SUBSTITUTE(VLOOKUP($A24&amp;"*",各都道府県の状況!$A:$I,I$3,FALSE), "※5", ""))), "")</f>
        <v>1</v>
      </c>
    </row>
    <row r="25" spans="1:9" x14ac:dyDescent="0.55000000000000004">
      <c r="A25" s="24" t="s">
        <v>249</v>
      </c>
      <c r="B25" s="27">
        <f t="shared" si="0"/>
        <v>44123</v>
      </c>
      <c r="C25" s="19" t="s">
        <v>35</v>
      </c>
      <c r="D25" s="39">
        <f>IFERROR(INT(TRIM(SUBSTITUTE(VLOOKUP($A25&amp;"*",各都道府県の状況!$A:$I,D$3,FALSE), "※5", ""))), "")</f>
        <v>644</v>
      </c>
      <c r="E25" s="39">
        <f>IFERROR(INT(TRIM(SUBSTITUTE(VLOOKUP($A25&amp;"*",各都道府県の状況!$A:$I,E$3,FALSE), "※5", ""))), "")</f>
        <v>24988</v>
      </c>
      <c r="F25" s="39">
        <f>IFERROR(INT(TRIM(SUBSTITUTE(VLOOKUP($A25&amp;"*",各都道府県の状況!$A:$I,F$3,FALSE), "※5", ""))), "")</f>
        <v>620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14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44123</v>
      </c>
      <c r="C26" s="19" t="s">
        <v>36</v>
      </c>
      <c r="D26" s="39">
        <f>IFERROR(INT(TRIM(SUBSTITUTE(VLOOKUP($A26&amp;"*",各都道府県の状況!$A:$I,D$3,FALSE), "※5", ""))), "")</f>
        <v>580</v>
      </c>
      <c r="E26" s="39">
        <f>IFERROR(INT(TRIM(SUBSTITUTE(VLOOKUP($A26&amp;"*",各都道府県の状況!$A:$I,E$3,FALSE), "※5", ""))), "")</f>
        <v>39592</v>
      </c>
      <c r="F26" s="39">
        <f>IFERROR(INT(TRIM(SUBSTITUTE(VLOOKUP($A26&amp;"*",各都道府県の状況!$A:$I,F$3,FALSE), "※5", ""))), "")</f>
        <v>564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14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44123</v>
      </c>
      <c r="C27" s="19" t="s">
        <v>37</v>
      </c>
      <c r="D27" s="39">
        <f>IFERROR(INT(TRIM(SUBSTITUTE(VLOOKUP($A27&amp;"*",各都道府県の状況!$A:$I,D$3,FALSE), "※5", ""))), "")</f>
        <v>5685</v>
      </c>
      <c r="E27" s="39">
        <f>IFERROR(INT(TRIM(SUBSTITUTE(VLOOKUP($A27&amp;"*",各都道府県の状況!$A:$I,E$3,FALSE), "※5", ""))), "")</f>
        <v>89287</v>
      </c>
      <c r="F27" s="39">
        <f>IFERROR(INT(TRIM(SUBSTITUTE(VLOOKUP($A27&amp;"*",各都道府県の状況!$A:$I,F$3,FALSE), "※5", ""))), "")</f>
        <v>5361</v>
      </c>
      <c r="G27" s="39">
        <f>IFERROR(INT(TRIM(SUBSTITUTE(VLOOKUP($A27&amp;"*",各都道府県の状況!$A:$I,G$3,FALSE), "※5", ""))), "")</f>
        <v>91</v>
      </c>
      <c r="H27" s="39">
        <f>IFERROR(INT(TRIM(SUBSTITUTE(VLOOKUP($A27&amp;"*",各都道府県の状況!$A:$I,H$3,FALSE), "※5", ""))), "")</f>
        <v>233</v>
      </c>
      <c r="I27" s="39">
        <f>IFERROR(INT(TRIM(SUBSTITUTE(VLOOKUP($A27&amp;"*",各都道府県の状況!$A:$I,I$3,FALSE), "※5", ""))), "")</f>
        <v>10</v>
      </c>
    </row>
    <row r="28" spans="1:9" x14ac:dyDescent="0.55000000000000004">
      <c r="A28" s="24" t="s">
        <v>252</v>
      </c>
      <c r="B28" s="26">
        <f t="shared" si="0"/>
        <v>44123</v>
      </c>
      <c r="C28" s="28" t="s">
        <v>38</v>
      </c>
      <c r="D28" s="39">
        <f>IFERROR(INT(TRIM(SUBSTITUTE(VLOOKUP($A28&amp;"*",各都道府県の状況!$A:$I,D$3,FALSE), "※5", ""))), "")</f>
        <v>549</v>
      </c>
      <c r="E28" s="39">
        <f>IFERROR(INT(TRIM(SUBSTITUTE(VLOOKUP($A28&amp;"*",各都道府県の状況!$A:$I,E$3,FALSE), "※5", ""))), "")</f>
        <v>14763</v>
      </c>
      <c r="F28" s="39">
        <f>IFERROR(INT(TRIM(SUBSTITUTE(VLOOKUP($A28&amp;"*",各都道府県の状況!$A:$I,F$3,FALSE), "※5", ""))), "")</f>
        <v>525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17</v>
      </c>
      <c r="I28" s="39">
        <f>IFERROR(INT(TRIM(SUBSTITUTE(VLOOKUP($A28&amp;"*",各都道府県の状況!$A:$I,I$3,FALSE), "※5", ""))), "")</f>
        <v>0</v>
      </c>
    </row>
    <row r="29" spans="1:9" x14ac:dyDescent="0.55000000000000004">
      <c r="A29" s="24" t="s">
        <v>253</v>
      </c>
      <c r="B29" s="27">
        <f t="shared" si="0"/>
        <v>44123</v>
      </c>
      <c r="C29" s="19" t="s">
        <v>39</v>
      </c>
      <c r="D29" s="39">
        <f>IFERROR(INT(TRIM(SUBSTITUTE(VLOOKUP($A29&amp;"*",各都道府県の状況!$A:$I,D$3,FALSE), "※5", ""))), "")</f>
        <v>527</v>
      </c>
      <c r="E29" s="39">
        <f>IFERROR(INT(TRIM(SUBSTITUTE(VLOOKUP($A29&amp;"*",各都道府県の状況!$A:$I,E$3,FALSE), "※5", ""))), "")</f>
        <v>13359</v>
      </c>
      <c r="F29" s="39">
        <f>IFERROR(INT(TRIM(SUBSTITUTE(VLOOKUP($A29&amp;"*",各都道府県の状況!$A:$I,F$3,FALSE), "※5", ""))), "")</f>
        <v>506</v>
      </c>
      <c r="G29" s="39">
        <f>IFERROR(INT(TRIM(SUBSTITUTE(VLOOKUP($A29&amp;"*",各都道府県の状況!$A:$I,G$3,FALSE), "※5", ""))), "")</f>
        <v>8</v>
      </c>
      <c r="H29" s="39">
        <f>IFERROR(INT(TRIM(SUBSTITUTE(VLOOKUP($A29&amp;"*",各都道府県の状況!$A:$I,H$3,FALSE), "※5", ""))), "")</f>
        <v>13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44123</v>
      </c>
      <c r="C30" s="19" t="s">
        <v>40</v>
      </c>
      <c r="D30" s="39">
        <f>IFERROR(INT(TRIM(SUBSTITUTE(VLOOKUP($A30&amp;"*",各都道府県の状況!$A:$I,D$3,FALSE), "※5", ""))), "")</f>
        <v>1928</v>
      </c>
      <c r="E30" s="39">
        <f>IFERROR(INT(TRIM(SUBSTITUTE(VLOOKUP($A30&amp;"*",各都道府県の状況!$A:$I,E$3,FALSE), "※5", ""))), "")</f>
        <v>49179</v>
      </c>
      <c r="F30" s="39">
        <f>IFERROR(INT(TRIM(SUBSTITUTE(VLOOKUP($A30&amp;"*",各都道府県の状況!$A:$I,F$3,FALSE), "※5", ""))), "")</f>
        <v>1780</v>
      </c>
      <c r="G30" s="39">
        <f>IFERROR(INT(TRIM(SUBSTITUTE(VLOOKUP($A30&amp;"*",各都道府県の状況!$A:$I,G$3,FALSE), "※5", ""))), "")</f>
        <v>27</v>
      </c>
      <c r="H30" s="39">
        <f>IFERROR(INT(TRIM(SUBSTITUTE(VLOOKUP($A30&amp;"*",各都道府県の状況!$A:$I,H$3,FALSE), "※5", ""))), "")</f>
        <v>121</v>
      </c>
      <c r="I30" s="39">
        <f>IFERROR(INT(TRIM(SUBSTITUTE(VLOOKUP($A30&amp;"*",各都道府県の状況!$A:$I,I$3,FALSE), "※5", ""))), "")</f>
        <v>0</v>
      </c>
    </row>
    <row r="31" spans="1:9" x14ac:dyDescent="0.55000000000000004">
      <c r="A31" s="24" t="s">
        <v>255</v>
      </c>
      <c r="B31" s="27">
        <f t="shared" si="0"/>
        <v>44123</v>
      </c>
      <c r="C31" s="19" t="s">
        <v>41</v>
      </c>
      <c r="D31" s="39">
        <f>IFERROR(INT(TRIM(SUBSTITUTE(VLOOKUP($A31&amp;"*",各都道府県の状況!$A:$I,D$3,FALSE), "※5", ""))), "")</f>
        <v>11555</v>
      </c>
      <c r="E31" s="39">
        <f>IFERROR(INT(TRIM(SUBSTITUTE(VLOOKUP($A31&amp;"*",各都道府県の状況!$A:$I,E$3,FALSE), "※5", ""))), "")</f>
        <v>213697</v>
      </c>
      <c r="F31" s="39">
        <f>IFERROR(INT(TRIM(SUBSTITUTE(VLOOKUP($A31&amp;"*",各都道府県の状況!$A:$I,F$3,FALSE), "※5", ""))), "")</f>
        <v>10867</v>
      </c>
      <c r="G31" s="39">
        <f>IFERROR(INT(TRIM(SUBSTITUTE(VLOOKUP($A31&amp;"*",各都道府県の状況!$A:$I,G$3,FALSE), "※5", ""))), "")</f>
        <v>227</v>
      </c>
      <c r="H31" s="39">
        <f>IFERROR(INT(TRIM(SUBSTITUTE(VLOOKUP($A31&amp;"*",各都道府県の状況!$A:$I,H$3,FALSE), "※5", ""))), "")</f>
        <v>445</v>
      </c>
      <c r="I31" s="39">
        <f>IFERROR(INT(TRIM(SUBSTITUTE(VLOOKUP($A31&amp;"*",各都道府県の状況!$A:$I,I$3,FALSE), "※5", ""))), "")</f>
        <v>16</v>
      </c>
    </row>
    <row r="32" spans="1:9" x14ac:dyDescent="0.55000000000000004">
      <c r="A32" s="24" t="s">
        <v>256</v>
      </c>
      <c r="B32" s="27">
        <f t="shared" si="0"/>
        <v>44123</v>
      </c>
      <c r="C32" s="19" t="s">
        <v>42</v>
      </c>
      <c r="D32" s="39">
        <f>IFERROR(INT(TRIM(SUBSTITUTE(VLOOKUP($A32&amp;"*",各都道府県の状況!$A:$I,D$3,FALSE), "※5", ""))), "")</f>
        <v>3008</v>
      </c>
      <c r="E32" s="39">
        <f>IFERROR(INT(TRIM(SUBSTITUTE(VLOOKUP($A32&amp;"*",各都道府県の状況!$A:$I,E$3,FALSE), "※5", ""))), "")</f>
        <v>63825</v>
      </c>
      <c r="F32" s="39">
        <f>IFERROR(INT(TRIM(SUBSTITUTE(VLOOKUP($A32&amp;"*",各都道府県の状況!$A:$I,F$3,FALSE), "※5", ""))), "")</f>
        <v>2831</v>
      </c>
      <c r="G32" s="39">
        <f>IFERROR(INT(TRIM(SUBSTITUTE(VLOOKUP($A32&amp;"*",各都道府県の状況!$A:$I,G$3,FALSE), "※5", ""))), "")</f>
        <v>61</v>
      </c>
      <c r="H32" s="39">
        <f>IFERROR(INT(TRIM(SUBSTITUTE(VLOOKUP($A32&amp;"*",各都道府県の状況!$A:$I,H$3,FALSE), "※5", ""))), "")</f>
        <v>116</v>
      </c>
      <c r="I32" s="39">
        <f>IFERROR(INT(TRIM(SUBSTITUTE(VLOOKUP($A32&amp;"*",各都道府県の状況!$A:$I,I$3,FALSE), "※5", ""))), "")</f>
        <v>18</v>
      </c>
    </row>
    <row r="33" spans="1:9" x14ac:dyDescent="0.55000000000000004">
      <c r="A33" s="24" t="s">
        <v>257</v>
      </c>
      <c r="B33" s="27">
        <f t="shared" si="0"/>
        <v>44123</v>
      </c>
      <c r="C33" s="19" t="s">
        <v>43</v>
      </c>
      <c r="D33" s="39">
        <f>IFERROR(INT(TRIM(SUBSTITUTE(VLOOKUP($A33&amp;"*",各都道府県の状況!$A:$I,D$3,FALSE), "※5", ""))), "")</f>
        <v>613</v>
      </c>
      <c r="E33" s="39">
        <f>IFERROR(INT(TRIM(SUBSTITUTE(VLOOKUP($A33&amp;"*",各都道府県の状況!$A:$I,E$3,FALSE), "※5", ""))), "")</f>
        <v>23285</v>
      </c>
      <c r="F33" s="39">
        <f>IFERROR(INT(TRIM(SUBSTITUTE(VLOOKUP($A33&amp;"*",各都道府県の状況!$A:$I,F$3,FALSE), "※5", ""))), "")</f>
        <v>581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23</v>
      </c>
      <c r="I33" s="39">
        <f>IFERROR(INT(TRIM(SUBSTITUTE(VLOOKUP($A33&amp;"*",各都道府県の状況!$A:$I,I$3,FALSE), "※5", ""))), "")</f>
        <v>2</v>
      </c>
    </row>
    <row r="34" spans="1:9" x14ac:dyDescent="0.55000000000000004">
      <c r="A34" s="24" t="s">
        <v>258</v>
      </c>
      <c r="B34" s="27">
        <f t="shared" si="0"/>
        <v>44123</v>
      </c>
      <c r="C34" s="19" t="s">
        <v>44</v>
      </c>
      <c r="D34" s="39">
        <f>IFERROR(INT(TRIM(SUBSTITUTE(VLOOKUP($A34&amp;"*",各都道府県の状況!$A:$I,D$3,FALSE), "※5", ""))), "")</f>
        <v>255</v>
      </c>
      <c r="E34" s="39">
        <f>IFERROR(INT(TRIM(SUBSTITUTE(VLOOKUP($A34&amp;"*",各都道府県の状況!$A:$I,E$3,FALSE), "※5", ""))), "")</f>
        <v>9940</v>
      </c>
      <c r="F34" s="39">
        <f>IFERROR(INT(TRIM(SUBSTITUTE(VLOOKUP($A34&amp;"*",各都道府県の状況!$A:$I,F$3,FALSE), "※5", ""))), "")</f>
        <v>241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7</v>
      </c>
      <c r="I34" s="39">
        <f>IFERROR(INT(TRIM(SUBSTITUTE(VLOOKUP($A34&amp;"*",各都道府県の状況!$A:$I,I$3,FALSE), "※5", ""))), "")</f>
        <v>1</v>
      </c>
    </row>
    <row r="35" spans="1:9" x14ac:dyDescent="0.55000000000000004">
      <c r="A35" s="24" t="s">
        <v>226</v>
      </c>
      <c r="B35" s="27">
        <f t="shared" si="0"/>
        <v>44123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5559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0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44123</v>
      </c>
      <c r="C36" s="19" t="s">
        <v>46</v>
      </c>
      <c r="D36" s="39">
        <f>IFERROR(INT(TRIM(SUBSTITUTE(VLOOKUP($A36&amp;"*",各都道府県の状況!$A:$I,D$3,FALSE), "※5", ""))), "")</f>
        <v>140</v>
      </c>
      <c r="E36" s="39">
        <f>IFERROR(INT(TRIM(SUBSTITUTE(VLOOKUP($A36&amp;"*",各都道府県の状況!$A:$I,E$3,FALSE), "※5", ""))), "")</f>
        <v>6033</v>
      </c>
      <c r="F36" s="39">
        <f>IFERROR(INT(TRIM(SUBSTITUTE(VLOOKUP($A36&amp;"*",各都道府県の状況!$A:$I,F$3,FALSE), "※5", ""))), "")</f>
        <v>140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44123</v>
      </c>
      <c r="C37" s="19" t="s">
        <v>47</v>
      </c>
      <c r="D37" s="39">
        <f>IFERROR(INT(TRIM(SUBSTITUTE(VLOOKUP($A37&amp;"*",各都道府県の状況!$A:$I,D$3,FALSE), "※5", ""))), "")</f>
        <v>173</v>
      </c>
      <c r="E37" s="39">
        <f>IFERROR(INT(TRIM(SUBSTITUTE(VLOOKUP($A37&amp;"*",各都道府県の状況!$A:$I,E$3,FALSE), "※5", ""))), "")</f>
        <v>8654</v>
      </c>
      <c r="F37" s="39">
        <f>IFERROR(INT(TRIM(SUBSTITUTE(VLOOKUP($A37&amp;"*",各都道府県の状況!$A:$I,F$3,FALSE), "※5", ""))), "")</f>
        <v>155</v>
      </c>
      <c r="G37" s="39">
        <f>IFERROR(INT(TRIM(SUBSTITUTE(VLOOKUP($A37&amp;"*",各都道府県の状況!$A:$I,G$3,FALSE), "※5", ""))), "")</f>
        <v>1</v>
      </c>
      <c r="H37" s="39">
        <f>IFERROR(INT(TRIM(SUBSTITUTE(VLOOKUP($A37&amp;"*",各都道府県の状況!$A:$I,H$3,FALSE), "※5", ""))), "")</f>
        <v>12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44123</v>
      </c>
      <c r="C38" s="19" t="s">
        <v>48</v>
      </c>
      <c r="D38" s="39">
        <f>IFERROR(INT(TRIM(SUBSTITUTE(VLOOKUP($A38&amp;"*",各都道府県の状況!$A:$I,D$3,FALSE), "※5", ""))), "")</f>
        <v>650</v>
      </c>
      <c r="E38" s="39">
        <f>IFERROR(INT(TRIM(SUBSTITUTE(VLOOKUP($A38&amp;"*",各都道府県の状況!$A:$I,E$3,FALSE), "※5", ""))), "")</f>
        <v>25370</v>
      </c>
      <c r="F38" s="39">
        <f>IFERROR(INT(TRIM(SUBSTITUTE(VLOOKUP($A38&amp;"*",各都道府県の状況!$A:$I,F$3,FALSE), "※5", ""))), "")</f>
        <v>606</v>
      </c>
      <c r="G38" s="39">
        <f>IFERROR(INT(TRIM(SUBSTITUTE(VLOOKUP($A38&amp;"*",各都道府県の状況!$A:$I,G$3,FALSE), "※5", ""))), "")</f>
        <v>4</v>
      </c>
      <c r="H38" s="39">
        <f>IFERROR(INT(TRIM(SUBSTITUTE(VLOOKUP($A38&amp;"*",各都道府県の状況!$A:$I,H$3,FALSE), "※5", ""))), "")</f>
        <v>40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44123</v>
      </c>
      <c r="C39" s="19" t="s">
        <v>49</v>
      </c>
      <c r="D39" s="39">
        <f>IFERROR(INT(TRIM(SUBSTITUTE(VLOOKUP($A39&amp;"*",各都道府県の状況!$A:$I,D$3,FALSE), "※5", ""))), "")</f>
        <v>209</v>
      </c>
      <c r="E39" s="39">
        <f>IFERROR(INT(TRIM(SUBSTITUTE(VLOOKUP($A39&amp;"*",各都道府県の状況!$A:$I,E$3,FALSE), "※5", ""))), "")</f>
        <v>11045</v>
      </c>
      <c r="F39" s="39">
        <f>IFERROR(INT(TRIM(SUBSTITUTE(VLOOKUP($A39&amp;"*",各都道府県の状況!$A:$I,F$3,FALSE), "※5", ""))), "")</f>
        <v>205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2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44123</v>
      </c>
      <c r="C40" s="19" t="s">
        <v>50</v>
      </c>
      <c r="D40" s="39">
        <f>IFERROR(INT(TRIM(SUBSTITUTE(VLOOKUP($A40&amp;"*",各都道府県の状況!$A:$I,D$3,FALSE), "※5", ""))), "")</f>
        <v>159</v>
      </c>
      <c r="E40" s="39">
        <f>IFERROR(INT(TRIM(SUBSTITUTE(VLOOKUP($A40&amp;"*",各都道府県の状況!$A:$I,E$3,FALSE), "※5", ""))), "")</f>
        <v>7230</v>
      </c>
      <c r="F40" s="39">
        <f>IFERROR(INT(TRIM(SUBSTITUTE(VLOOKUP($A40&amp;"*",各都道府県の状況!$A:$I,F$3,FALSE), "※5", ""))), "")</f>
        <v>140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9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44123</v>
      </c>
      <c r="C41" s="19" t="s">
        <v>51</v>
      </c>
      <c r="D41" s="39">
        <f>IFERROR(INT(TRIM(SUBSTITUTE(VLOOKUP($A41&amp;"*",各都道府県の状況!$A:$I,D$3,FALSE), "※5", ""))), "")</f>
        <v>99</v>
      </c>
      <c r="E41" s="39">
        <f>IFERROR(INT(TRIM(SUBSTITUTE(VLOOKUP($A41&amp;"*",各都道府県の状況!$A:$I,E$3,FALSE), "※5", ""))), "")</f>
        <v>12515</v>
      </c>
      <c r="F41" s="39">
        <f>IFERROR(INT(TRIM(SUBSTITUTE(VLOOKUP($A41&amp;"*",各都道府県の状況!$A:$I,F$3,FALSE), "※5", ""))), "")</f>
        <v>93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44123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4246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2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44123</v>
      </c>
      <c r="C43" s="19" t="s">
        <v>169</v>
      </c>
      <c r="D43" s="39">
        <f>IFERROR(INT(TRIM(SUBSTITUTE(VLOOKUP($A43&amp;"*",各都道府県の状況!$A:$I,D$3,FALSE), "※5", ""))), "")</f>
        <v>140</v>
      </c>
      <c r="E43" s="39">
        <f>IFERROR(INT(TRIM(SUBSTITUTE(VLOOKUP($A43&amp;"*",各都道府県の状況!$A:$I,E$3,FALSE), "※5", ""))), "")</f>
        <v>3587</v>
      </c>
      <c r="F43" s="39">
        <f>IFERROR(INT(TRIM(SUBSTITUTE(VLOOKUP($A43&amp;"*",各都道府県の状況!$A:$I,F$3,FALSE), "※5", ""))), "")</f>
        <v>135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44123</v>
      </c>
      <c r="C44" s="19" t="s">
        <v>53</v>
      </c>
      <c r="D44" s="39">
        <f>IFERROR(INT(TRIM(SUBSTITUTE(VLOOKUP($A44&amp;"*",各都道府県の状況!$A:$I,D$3,FALSE), "※5", ""))), "")</f>
        <v>5142</v>
      </c>
      <c r="E44" s="39">
        <f>IFERROR(INT(TRIM(SUBSTITUTE(VLOOKUP($A44&amp;"*",各都道府県の状況!$A:$I,E$3,FALSE), "※5", ""))), "")</f>
        <v>151512</v>
      </c>
      <c r="F44" s="39">
        <f>IFERROR(INT(TRIM(SUBSTITUTE(VLOOKUP($A44&amp;"*",各都道府県の状況!$A:$I,F$3,FALSE), "※5", ""))), "")</f>
        <v>4977</v>
      </c>
      <c r="G44" s="39">
        <f>IFERROR(INT(TRIM(SUBSTITUTE(VLOOKUP($A44&amp;"*",各都道府県の状況!$A:$I,G$3,FALSE), "※5", ""))), "")</f>
        <v>100</v>
      </c>
      <c r="H44" s="39">
        <f>IFERROR(INT(TRIM(SUBSTITUTE(VLOOKUP($A44&amp;"*",各都道府県の状況!$A:$I,H$3,FALSE), "※5", ""))), "")</f>
        <v>65</v>
      </c>
      <c r="I44" s="39">
        <f>IFERROR(INT(TRIM(SUBSTITUTE(VLOOKUP($A44&amp;"*",各都道府県の状況!$A:$I,I$3,FALSE), "※5", ""))), "")</f>
        <v>5</v>
      </c>
    </row>
    <row r="45" spans="1:9" x14ac:dyDescent="0.55000000000000004">
      <c r="A45" s="24" t="s">
        <v>267</v>
      </c>
      <c r="B45" s="27">
        <f t="shared" si="0"/>
        <v>44123</v>
      </c>
      <c r="C45" s="19" t="s">
        <v>54</v>
      </c>
      <c r="D45" s="39">
        <f>IFERROR(INT(TRIM(SUBSTITUTE(VLOOKUP($A45&amp;"*",各都道府県の状況!$A:$I,D$3,FALSE), "※5", ""))), "")</f>
        <v>252</v>
      </c>
      <c r="E45" s="39">
        <f>IFERROR(INT(TRIM(SUBSTITUTE(VLOOKUP($A45&amp;"*",各都道府県の状況!$A:$I,E$3,FALSE), "※5", ""))), "")</f>
        <v>6617</v>
      </c>
      <c r="F45" s="39">
        <f>IFERROR(INT(TRIM(SUBSTITUTE(VLOOKUP($A45&amp;"*",各都道府県の状況!$A:$I,F$3,FALSE), "※5", ""))), "")</f>
        <v>249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44123</v>
      </c>
      <c r="C46" s="19" t="s">
        <v>55</v>
      </c>
      <c r="D46" s="39">
        <f>IFERROR(INT(TRIM(SUBSTITUTE(VLOOKUP($A46&amp;"*",各都道府県の状況!$A:$I,D$3,FALSE), "※5", ""))), "")</f>
        <v>242</v>
      </c>
      <c r="E46" s="39">
        <f>IFERROR(INT(TRIM(SUBSTITUTE(VLOOKUP($A46&amp;"*",各都道府県の状況!$A:$I,E$3,FALSE), "※5", ""))), "")</f>
        <v>20834</v>
      </c>
      <c r="F46" s="39">
        <f>IFERROR(INT(TRIM(SUBSTITUTE(VLOOKUP($A46&amp;"*",各都道府県の状況!$A:$I,F$3,FALSE), "※5", ""))), "")</f>
        <v>235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44123</v>
      </c>
      <c r="C47" s="19" t="s">
        <v>56</v>
      </c>
      <c r="D47" s="39">
        <f>IFERROR(INT(TRIM(SUBSTITUTE(VLOOKUP($A47&amp;"*",各都道府県の状況!$A:$I,D$3,FALSE), "※5", ""))), "")</f>
        <v>746</v>
      </c>
      <c r="E47" s="39">
        <f>IFERROR(INT(TRIM(SUBSTITUTE(VLOOKUP($A47&amp;"*",各都道府県の状況!$A:$I,E$3,FALSE), "※5", ""))), "")</f>
        <v>18505</v>
      </c>
      <c r="F47" s="39">
        <f>IFERROR(INT(TRIM(SUBSTITUTE(VLOOKUP($A47&amp;"*",各都道府県の状況!$A:$I,F$3,FALSE), "※5", ""))), "")</f>
        <v>669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60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44123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19211</v>
      </c>
      <c r="F48" s="39">
        <f>IFERROR(INT(TRIM(SUBSTITUTE(VLOOKUP($A48&amp;"*",各都道府県の状況!$A:$I,F$3,FALSE), "※5", ""))), "")</f>
        <v>155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44123</v>
      </c>
      <c r="C49" s="19" t="s">
        <v>58</v>
      </c>
      <c r="D49" s="39">
        <f>IFERROR(INT(TRIM(SUBSTITUTE(VLOOKUP($A49&amp;"*",各都道府県の状況!$A:$I,D$3,FALSE), "※5", ""))), "")</f>
        <v>366</v>
      </c>
      <c r="E49" s="39">
        <f>IFERROR(INT(TRIM(SUBSTITUTE(VLOOKUP($A49&amp;"*",各都道府県の状況!$A:$I,E$3,FALSE), "※5", ""))), "")</f>
        <v>8720</v>
      </c>
      <c r="F49" s="39">
        <f>IFERROR(INT(TRIM(SUBSTITUTE(VLOOKUP($A49&amp;"*",各都道府県の状況!$A:$I,F$3,FALSE), "※5", ""))), "")</f>
        <v>365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1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44123</v>
      </c>
      <c r="C50" s="19" t="s">
        <v>59</v>
      </c>
      <c r="D50" s="39">
        <f>IFERROR(INT(TRIM(SUBSTITUTE(VLOOKUP($A50&amp;"*",各都道府県の状況!$A:$I,D$3,FALSE), "※5", ""))), "")</f>
        <v>463</v>
      </c>
      <c r="E50" s="39">
        <f>IFERROR(INT(TRIM(SUBSTITUTE(VLOOKUP($A50&amp;"*",各都道府県の状況!$A:$I,E$3,FALSE), "※5", ""))), "")</f>
        <v>21449</v>
      </c>
      <c r="F50" s="39">
        <f>IFERROR(INT(TRIM(SUBSTITUTE(VLOOKUP($A50&amp;"*",各都道府県の状況!$A:$I,F$3,FALSE), "※5", ""))), "")</f>
        <v>463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18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44123</v>
      </c>
      <c r="C51" s="19" t="s">
        <v>60</v>
      </c>
      <c r="D51" s="39">
        <f>IFERROR(INT(TRIM(SUBSTITUTE(VLOOKUP($A51&amp;"*",各都道府県の状況!$A:$I,D$3,FALSE), "※5", ""))), "")</f>
        <v>2954</v>
      </c>
      <c r="E51" s="39">
        <f>IFERROR(INT(TRIM(SUBSTITUTE(VLOOKUP($A51&amp;"*",各都道府県の状況!$A:$I,E$3,FALSE), "※5", ""))), "")</f>
        <v>47970</v>
      </c>
      <c r="F51" s="39">
        <f>IFERROR(INT(TRIM(SUBSTITUTE(VLOOKUP($A51&amp;"*",各都道府県の状況!$A:$I,F$3,FALSE), "※5", ""))), "")</f>
        <v>2608</v>
      </c>
      <c r="G51" s="39">
        <f>IFERROR(INT(TRIM(SUBSTITUTE(VLOOKUP($A51&amp;"*",各都道府県の状況!$A:$I,G$3,FALSE), "※5", ""))), "")</f>
        <v>55</v>
      </c>
      <c r="H51" s="39">
        <f>IFERROR(INT(TRIM(SUBSTITUTE(VLOOKUP($A51&amp;"*",各都道府県の状況!$A:$I,H$3,FALSE), "※5", ""))), "")</f>
        <v>295</v>
      </c>
      <c r="I51" s="39">
        <f>IFERROR(INT(TRIM(SUBSTITUTE(VLOOKUP($A51&amp;"*",各都道府県の状況!$A:$I,I$3,FALSE), "※5", ""))), "")</f>
        <v>9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2542</v>
      </c>
      <c r="D6" s="62">
        <v>70302</v>
      </c>
      <c r="E6" s="63">
        <v>213</v>
      </c>
      <c r="F6" s="63">
        <v>2</v>
      </c>
      <c r="G6" s="62">
        <v>2221</v>
      </c>
      <c r="H6" s="63">
        <v>108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122</v>
      </c>
      <c r="D7" s="62">
        <v>3217</v>
      </c>
      <c r="E7" s="63">
        <v>85</v>
      </c>
      <c r="F7" s="63">
        <v>2</v>
      </c>
      <c r="G7" s="63">
        <v>36</v>
      </c>
      <c r="H7" s="63">
        <v>1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26</v>
      </c>
      <c r="D8" s="62">
        <v>4915</v>
      </c>
      <c r="E8" s="63">
        <v>3</v>
      </c>
      <c r="F8" s="63">
        <v>0</v>
      </c>
      <c r="G8" s="63">
        <v>23</v>
      </c>
      <c r="H8" s="63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3">
        <v>526</v>
      </c>
      <c r="D9" s="62">
        <v>12334</v>
      </c>
      <c r="E9" s="63">
        <v>42</v>
      </c>
      <c r="F9" s="63">
        <v>1</v>
      </c>
      <c r="G9" s="63">
        <v>482</v>
      </c>
      <c r="H9" s="63">
        <v>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59</v>
      </c>
      <c r="D10" s="62">
        <v>2384</v>
      </c>
      <c r="E10" s="63">
        <v>0</v>
      </c>
      <c r="F10" s="63">
        <v>0</v>
      </c>
      <c r="G10" s="63">
        <v>59</v>
      </c>
      <c r="H10" s="63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81</v>
      </c>
      <c r="D11" s="62">
        <v>5370</v>
      </c>
      <c r="E11" s="63">
        <v>2</v>
      </c>
      <c r="F11" s="63">
        <v>0</v>
      </c>
      <c r="G11" s="63">
        <v>78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369</v>
      </c>
      <c r="D12" s="62">
        <v>25322</v>
      </c>
      <c r="E12" s="63">
        <v>90</v>
      </c>
      <c r="F12" s="63">
        <v>2</v>
      </c>
      <c r="G12" s="63">
        <v>273</v>
      </c>
      <c r="H12" s="63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3">
        <v>728</v>
      </c>
      <c r="D13" s="62">
        <v>13174</v>
      </c>
      <c r="E13" s="63">
        <v>29</v>
      </c>
      <c r="F13" s="63">
        <v>2</v>
      </c>
      <c r="G13" s="63">
        <v>681</v>
      </c>
      <c r="H13" s="63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466</v>
      </c>
      <c r="D14" s="62">
        <v>34491</v>
      </c>
      <c r="E14" s="63">
        <v>25</v>
      </c>
      <c r="F14" s="63">
        <v>0</v>
      </c>
      <c r="G14" s="63">
        <v>440</v>
      </c>
      <c r="H14" s="63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3">
        <v>785</v>
      </c>
      <c r="D15" s="62">
        <v>26435</v>
      </c>
      <c r="E15" s="63">
        <v>38</v>
      </c>
      <c r="F15" s="63">
        <v>4</v>
      </c>
      <c r="G15" s="63">
        <v>717</v>
      </c>
      <c r="H15" s="63">
        <v>19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5393</v>
      </c>
      <c r="D16" s="62">
        <v>165689</v>
      </c>
      <c r="E16" s="63">
        <v>389</v>
      </c>
      <c r="F16" s="63">
        <v>7</v>
      </c>
      <c r="G16" s="62">
        <v>4901</v>
      </c>
      <c r="H16" s="63">
        <v>103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4548</v>
      </c>
      <c r="D17" s="62">
        <v>113355</v>
      </c>
      <c r="E17" s="63">
        <v>337</v>
      </c>
      <c r="F17" s="63">
        <v>9</v>
      </c>
      <c r="G17" s="62">
        <v>4135</v>
      </c>
      <c r="H17" s="63">
        <v>76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29046</v>
      </c>
      <c r="D18" s="62">
        <v>541987</v>
      </c>
      <c r="E18" s="62">
        <v>1800</v>
      </c>
      <c r="F18" s="63">
        <v>24</v>
      </c>
      <c r="G18" s="62">
        <v>26810</v>
      </c>
      <c r="H18" s="63">
        <v>436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7965</v>
      </c>
      <c r="D19" s="62">
        <v>182376</v>
      </c>
      <c r="E19" s="63">
        <v>556</v>
      </c>
      <c r="F19" s="63">
        <v>23</v>
      </c>
      <c r="G19" s="62">
        <v>7255</v>
      </c>
      <c r="H19" s="63">
        <v>154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180</v>
      </c>
      <c r="D20" s="62">
        <v>16905</v>
      </c>
      <c r="E20" s="63">
        <v>3</v>
      </c>
      <c r="F20" s="63">
        <v>0</v>
      </c>
      <c r="G20" s="63">
        <v>177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422</v>
      </c>
      <c r="D21" s="62">
        <v>14003</v>
      </c>
      <c r="E21" s="63">
        <v>0</v>
      </c>
      <c r="F21" s="63">
        <v>0</v>
      </c>
      <c r="G21" s="63">
        <v>396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795</v>
      </c>
      <c r="D22" s="62">
        <v>15422</v>
      </c>
      <c r="E22" s="63">
        <v>22</v>
      </c>
      <c r="F22" s="63">
        <v>0</v>
      </c>
      <c r="G22" s="63">
        <v>726</v>
      </c>
      <c r="H22" s="63">
        <v>47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256</v>
      </c>
      <c r="D23" s="62">
        <v>10562</v>
      </c>
      <c r="E23" s="63">
        <v>9</v>
      </c>
      <c r="F23" s="63">
        <v>0</v>
      </c>
      <c r="G23" s="63">
        <v>236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199</v>
      </c>
      <c r="D24" s="62">
        <v>11252</v>
      </c>
      <c r="E24" s="63">
        <v>2</v>
      </c>
      <c r="F24" s="63">
        <v>0</v>
      </c>
      <c r="G24" s="63">
        <v>191</v>
      </c>
      <c r="H24" s="63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326</v>
      </c>
      <c r="D25" s="62">
        <v>21163</v>
      </c>
      <c r="E25" s="63">
        <v>8</v>
      </c>
      <c r="F25" s="63">
        <v>1</v>
      </c>
      <c r="G25" s="63">
        <v>317</v>
      </c>
      <c r="H25" s="63">
        <v>4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3">
        <v>644</v>
      </c>
      <c r="D26" s="62">
        <v>24988</v>
      </c>
      <c r="E26" s="63">
        <v>14</v>
      </c>
      <c r="F26" s="63">
        <v>1</v>
      </c>
      <c r="G26" s="63">
        <v>620</v>
      </c>
      <c r="H26" s="63">
        <v>10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3">
        <v>580</v>
      </c>
      <c r="D27" s="62">
        <v>39592</v>
      </c>
      <c r="E27" s="63">
        <v>14</v>
      </c>
      <c r="F27" s="63">
        <v>0</v>
      </c>
      <c r="G27" s="63">
        <v>564</v>
      </c>
      <c r="H27" s="63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5685</v>
      </c>
      <c r="D28" s="62">
        <v>89287</v>
      </c>
      <c r="E28" s="63">
        <v>233</v>
      </c>
      <c r="F28" s="63">
        <v>10</v>
      </c>
      <c r="G28" s="62">
        <v>5361</v>
      </c>
      <c r="H28" s="63">
        <v>91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3">
        <v>549</v>
      </c>
      <c r="D29" s="62">
        <v>14763</v>
      </c>
      <c r="E29" s="63">
        <v>17</v>
      </c>
      <c r="F29" s="63">
        <v>0</v>
      </c>
      <c r="G29" s="63">
        <v>525</v>
      </c>
      <c r="H29" s="63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527</v>
      </c>
      <c r="D30" s="62">
        <v>13359</v>
      </c>
      <c r="E30" s="63">
        <v>13</v>
      </c>
      <c r="F30" s="63">
        <v>0</v>
      </c>
      <c r="G30" s="63">
        <v>506</v>
      </c>
      <c r="H30" s="63">
        <v>8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1928</v>
      </c>
      <c r="D31" s="62">
        <v>49179</v>
      </c>
      <c r="E31" s="63">
        <v>121</v>
      </c>
      <c r="F31" s="63">
        <v>0</v>
      </c>
      <c r="G31" s="62">
        <v>1780</v>
      </c>
      <c r="H31" s="63">
        <v>27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11555</v>
      </c>
      <c r="D32" s="62">
        <v>213697</v>
      </c>
      <c r="E32" s="63">
        <v>445</v>
      </c>
      <c r="F32" s="63">
        <v>16</v>
      </c>
      <c r="G32" s="62">
        <v>10867</v>
      </c>
      <c r="H32" s="63">
        <v>227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3008</v>
      </c>
      <c r="D33" s="62">
        <v>63825</v>
      </c>
      <c r="E33" s="63">
        <v>116</v>
      </c>
      <c r="F33" s="63">
        <v>18</v>
      </c>
      <c r="G33" s="62">
        <v>2831</v>
      </c>
      <c r="H33" s="63">
        <v>61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3">
        <v>613</v>
      </c>
      <c r="D34" s="62">
        <v>23285</v>
      </c>
      <c r="E34" s="63">
        <v>23</v>
      </c>
      <c r="F34" s="63">
        <v>2</v>
      </c>
      <c r="G34" s="63">
        <v>581</v>
      </c>
      <c r="H34" s="63">
        <v>9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255</v>
      </c>
      <c r="D35" s="62">
        <v>9940</v>
      </c>
      <c r="E35" s="63">
        <v>7</v>
      </c>
      <c r="F35" s="63">
        <v>1</v>
      </c>
      <c r="G35" s="63">
        <v>241</v>
      </c>
      <c r="H35" s="63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36</v>
      </c>
      <c r="D36" s="62">
        <v>5559</v>
      </c>
      <c r="E36" s="63">
        <v>0</v>
      </c>
      <c r="F36" s="63">
        <v>0</v>
      </c>
      <c r="G36" s="63">
        <v>36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140</v>
      </c>
      <c r="D37" s="62">
        <v>6033</v>
      </c>
      <c r="E37" s="63">
        <v>0</v>
      </c>
      <c r="F37" s="63">
        <v>0</v>
      </c>
      <c r="G37" s="63">
        <v>140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173</v>
      </c>
      <c r="D38" s="62">
        <v>8654</v>
      </c>
      <c r="E38" s="63">
        <v>12</v>
      </c>
      <c r="F38" s="63">
        <v>2</v>
      </c>
      <c r="G38" s="63">
        <v>155</v>
      </c>
      <c r="H38" s="63">
        <v>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3">
        <v>650</v>
      </c>
      <c r="D39" s="62">
        <v>25370</v>
      </c>
      <c r="E39" s="63">
        <v>40</v>
      </c>
      <c r="F39" s="63">
        <v>1</v>
      </c>
      <c r="G39" s="63">
        <v>606</v>
      </c>
      <c r="H39" s="63">
        <v>4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209</v>
      </c>
      <c r="D40" s="62">
        <v>11045</v>
      </c>
      <c r="E40" s="63">
        <v>2</v>
      </c>
      <c r="F40" s="63">
        <v>1</v>
      </c>
      <c r="G40" s="63">
        <v>205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159</v>
      </c>
      <c r="D41" s="62">
        <v>7230</v>
      </c>
      <c r="E41" s="63">
        <v>9</v>
      </c>
      <c r="F41" s="63">
        <v>0</v>
      </c>
      <c r="G41" s="63">
        <v>140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99</v>
      </c>
      <c r="D42" s="62">
        <v>12515</v>
      </c>
      <c r="E42" s="63">
        <v>4</v>
      </c>
      <c r="F42" s="63">
        <v>0</v>
      </c>
      <c r="G42" s="63">
        <v>93</v>
      </c>
      <c r="H42" s="63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116</v>
      </c>
      <c r="D43" s="62">
        <v>4246</v>
      </c>
      <c r="E43" s="63">
        <v>2</v>
      </c>
      <c r="F43" s="63">
        <v>0</v>
      </c>
      <c r="G43" s="63">
        <v>108</v>
      </c>
      <c r="H43" s="63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140</v>
      </c>
      <c r="D44" s="62">
        <v>3587</v>
      </c>
      <c r="E44" s="63">
        <v>1</v>
      </c>
      <c r="F44" s="63">
        <v>0</v>
      </c>
      <c r="G44" s="63">
        <v>135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5142</v>
      </c>
      <c r="D45" s="62">
        <v>151512</v>
      </c>
      <c r="E45" s="63">
        <v>65</v>
      </c>
      <c r="F45" s="63">
        <v>5</v>
      </c>
      <c r="G45" s="62">
        <v>4977</v>
      </c>
      <c r="H45" s="63">
        <v>100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252</v>
      </c>
      <c r="D46" s="62">
        <v>6617</v>
      </c>
      <c r="E46" s="63">
        <v>5</v>
      </c>
      <c r="F46" s="63">
        <v>0</v>
      </c>
      <c r="G46" s="63">
        <v>249</v>
      </c>
      <c r="H46" s="63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242</v>
      </c>
      <c r="D47" s="62">
        <v>20834</v>
      </c>
      <c r="E47" s="63">
        <v>3</v>
      </c>
      <c r="F47" s="63">
        <v>0</v>
      </c>
      <c r="G47" s="63">
        <v>235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3">
        <v>746</v>
      </c>
      <c r="D48" s="62">
        <v>18505</v>
      </c>
      <c r="E48" s="63">
        <v>60</v>
      </c>
      <c r="F48" s="63">
        <v>0</v>
      </c>
      <c r="G48" s="63">
        <v>669</v>
      </c>
      <c r="H48" s="63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159</v>
      </c>
      <c r="D49" s="62">
        <v>19211</v>
      </c>
      <c r="E49" s="63">
        <v>1</v>
      </c>
      <c r="F49" s="63">
        <v>0</v>
      </c>
      <c r="G49" s="63">
        <v>155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366</v>
      </c>
      <c r="D50" s="62">
        <v>8720</v>
      </c>
      <c r="E50" s="63">
        <v>1</v>
      </c>
      <c r="F50" s="63">
        <v>0</v>
      </c>
      <c r="G50" s="63">
        <v>365</v>
      </c>
      <c r="H50" s="63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463</v>
      </c>
      <c r="D51" s="62">
        <v>21449</v>
      </c>
      <c r="E51" s="63">
        <v>18</v>
      </c>
      <c r="F51" s="63">
        <v>0</v>
      </c>
      <c r="G51" s="63">
        <v>463</v>
      </c>
      <c r="H51" s="63">
        <v>12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2954</v>
      </c>
      <c r="D52" s="62">
        <v>47970</v>
      </c>
      <c r="E52" s="63">
        <v>295</v>
      </c>
      <c r="F52" s="63">
        <v>9</v>
      </c>
      <c r="G52" s="62">
        <v>2608</v>
      </c>
      <c r="H52" s="63">
        <v>55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92373</v>
      </c>
      <c r="D54" s="62">
        <v>2211630</v>
      </c>
      <c r="E54" s="62">
        <v>5174</v>
      </c>
      <c r="F54" s="63">
        <v>143</v>
      </c>
      <c r="G54" s="62">
        <v>85518</v>
      </c>
      <c r="H54" s="62">
        <v>1675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2020-10-20T14:21:43Z</dcterms:modified>
</cp:coreProperties>
</file>