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B21B1435-793E-42F5-9C80-350F5B0DE371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<sst xmlns="http://schemas.openxmlformats.org/spreadsheetml/2006/main" count="11853" uniqueCount="342">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</sst>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61"/>
  <sheetViews>
    <sheetView zoomScaleNormal="100" workbookViewId="0">
      <pane xSplit="1" ySplit="1" topLeftCell="B453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462" sqref="A462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829"/>
  <sheetViews>
    <sheetView tabSelected="1" workbookViewId="0">
      <pane xSplit="1" ySplit="1" topLeftCell="B5827" activePane="bottomRight" state="frozen"/>
      <selection activeCell="A5783" sqref="A5783"/>
      <selection pane="topRight" activeCell="A5783" sqref="A5783"/>
      <selection pane="bottomLeft" activeCell="A5783" sqref="A5783"/>
      <selection pane="bottomRight" activeCell="A5830" sqref="A583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44032</v>
      </c>
      <c r="B3" s="7" t="s">
        <v>6</v>
      </c>
      <c r="C3" s="7">
        <f>IF(C13="", "", C13)</f>
        <v>24626</v>
      </c>
      <c r="D3" s="7">
        <f>IF(B13="", "", B13)</f>
        <v>534755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4113</v>
      </c>
      <c r="I3" s="7" t="str">
        <f>IF(I13="", "", I13)</f>
        <v/>
      </c>
      <c r="J3" s="7">
        <f t="shared" ref="J3:L3" si="1">IF(J13="", "", J13)</f>
        <v>47</v>
      </c>
      <c r="K3" s="7" t="str">
        <f t="shared" si="1"/>
        <v/>
      </c>
      <c r="L3" s="7" t="str">
        <f t="shared" si="1"/>
        <v/>
      </c>
      <c r="M3" s="7">
        <f>IF(N13="", "", N13)</f>
        <v>19523</v>
      </c>
      <c r="N3" s="7">
        <f>IF(O13="", "", O13)</f>
        <v>984</v>
      </c>
    </row>
    <row r="4" spans="1:15" x14ac:dyDescent="0.55000000000000004">
      <c r="A4" s="6">
        <f t="shared" ref="A4:A5" si="2">DATE($B$9, $C$9, $D$9)</f>
        <v>44032</v>
      </c>
      <c r="B4" s="7" t="s">
        <v>7</v>
      </c>
      <c r="C4" s="7">
        <f t="shared" ref="C4:C5" si="3">IF(C14="", "", C14)</f>
        <v>455</v>
      </c>
      <c r="D4" s="7">
        <f t="shared" ref="D4:D5" si="4">IF(B14="", "", B14)</f>
        <v>104237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235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219</v>
      </c>
      <c r="N4" s="7">
        <f t="shared" si="8"/>
        <v>1</v>
      </c>
    </row>
    <row r="5" spans="1:15" x14ac:dyDescent="0.55000000000000004">
      <c r="A5" s="6">
        <f t="shared" si="2"/>
        <v>44032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20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534755</v>
      </c>
      <c r="C13" s="9">
        <v>24626</v>
      </c>
      <c r="D13" s="8"/>
      <c r="E13" s="8"/>
      <c r="F13" s="8"/>
      <c r="G13" s="8"/>
      <c r="H13" s="9">
        <v>4113</v>
      </c>
      <c r="I13" s="8"/>
      <c r="J13" s="9">
        <v>47</v>
      </c>
      <c r="K13" s="8"/>
      <c r="L13" s="8"/>
      <c r="M13" s="31">
        <f>F13</f>
        <v>0</v>
      </c>
      <c r="N13" s="9">
        <v>19523</v>
      </c>
      <c r="O13" s="9">
        <v>984</v>
      </c>
    </row>
    <row r="14" spans="1:15" x14ac:dyDescent="0.55000000000000004">
      <c r="A14" s="7" t="s">
        <v>64</v>
      </c>
      <c r="B14" s="9">
        <v>104237</v>
      </c>
      <c r="C14" s="9">
        <v>455</v>
      </c>
      <c r="D14" s="8"/>
      <c r="E14" s="8"/>
      <c r="F14" s="8"/>
      <c r="G14" s="8"/>
      <c r="H14" s="9">
        <v>235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639821</v>
      </c>
      <c r="C16" s="7">
        <f t="shared" ref="C16:O16" si="13">SUM(C13:C15)</f>
        <v>25096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4348</v>
      </c>
      <c r="I16" s="7">
        <f t="shared" si="13"/>
        <v>0</v>
      </c>
      <c r="J16" s="7">
        <f t="shared" si="13"/>
        <v>47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19757</v>
      </c>
      <c r="O16" s="7">
        <f t="shared" si="13"/>
        <v>985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19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44031</v>
      </c>
      <c r="C5" s="28" t="s">
        <v>17</v>
      </c>
      <c r="D5" s="39">
        <f>IFERROR(INT(TRIM(SUBSTITUTE(VLOOKUP($A5&amp;"*",各都道府県の状況!$A:$I,D$3,FALSE), "※5", ""))), "")</f>
        <v>1339</v>
      </c>
      <c r="E5" s="39">
        <f>IFERROR(INT(TRIM(SUBSTITUTE(VLOOKUP($A5&amp;"*",各都道府県の状況!$A:$I,E$3,FALSE), "※5", ""))), "")</f>
        <v>25042</v>
      </c>
      <c r="F5" s="39">
        <f>IFERROR(INT(TRIM(SUBSTITUTE(VLOOKUP($A5&amp;"*",各都道府県の状況!$A:$I,F$3,FALSE), "※5", ""))), "")</f>
        <v>1156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81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44031</v>
      </c>
      <c r="C6" s="19" t="s">
        <v>18</v>
      </c>
      <c r="D6" s="39">
        <f>IFERROR(INT(TRIM(SUBSTITUTE(VLOOKUP($A6&amp;"*",各都道府県の状況!$A:$I,D$3,FALSE), "※5", ""))), "")</f>
        <v>30</v>
      </c>
      <c r="E6" s="39">
        <f>IFERROR(INT(TRIM(SUBSTITUTE(VLOOKUP($A6&amp;"*",各都道府県の状況!$A:$I,E$3,FALSE), "※5", ""))), "")</f>
        <v>1201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44031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1224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44031</v>
      </c>
      <c r="C8" s="19" t="s">
        <v>20</v>
      </c>
      <c r="D8" s="39">
        <f>IFERROR(INT(TRIM(SUBSTITUTE(VLOOKUP($A8&amp;"*",各都道府県の状況!$A:$I,D$3,FALSE), "※5", ""))), "")</f>
        <v>132</v>
      </c>
      <c r="E8" s="39">
        <f>IFERROR(INT(TRIM(SUBSTITUTE(VLOOKUP($A8&amp;"*",各都道府県の状況!$A:$I,E$3,FALSE), "※5", ""))), "")</f>
        <v>5103</v>
      </c>
      <c r="F8" s="39">
        <f>IFERROR(INT(TRIM(SUBSTITUTE(VLOOKUP($A8&amp;"*",各都道府県の状況!$A:$I,F$3,FALSE), "※5", ""))), "")</f>
        <v>100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31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44031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1032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44031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2817</v>
      </c>
      <c r="F10" s="39">
        <f>IFERROR(INT(TRIM(SUBSTITUTE(VLOOKUP($A10&amp;"*",各都道府県の状況!$A:$I,F$3,FALSE), "※5", ""))), "")</f>
        <v>71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44031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8488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44031</v>
      </c>
      <c r="C12" s="19" t="s">
        <v>23</v>
      </c>
      <c r="D12" s="39">
        <f>IFERROR(INT(TRIM(SUBSTITUTE(VLOOKUP($A12&amp;"*",各都道府県の状況!$A:$I,D$3,FALSE), "※5", ""))), "")</f>
        <v>225</v>
      </c>
      <c r="E12" s="39">
        <f>IFERROR(INT(TRIM(SUBSTITUTE(VLOOKUP($A12&amp;"*",各都道府県の状況!$A:$I,E$3,FALSE), "※5", ""))), "")</f>
        <v>6066</v>
      </c>
      <c r="F12" s="39">
        <f>IFERROR(INT(TRIM(SUBSTITUTE(VLOOKUP($A12&amp;"*",各都道府県の状況!$A:$I,F$3,FALSE), "※5", ""))), "")</f>
        <v>193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22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44031</v>
      </c>
      <c r="C13" s="19" t="s">
        <v>24</v>
      </c>
      <c r="D13" s="39">
        <f>IFERROR(INT(TRIM(SUBSTITUTE(VLOOKUP($A13&amp;"*",各都道府県の状況!$A:$I,D$3,FALSE), "※5", ""))), "")</f>
        <v>124</v>
      </c>
      <c r="E13" s="39">
        <f>IFERROR(INT(TRIM(SUBSTITUTE(VLOOKUP($A13&amp;"*",各都道府県の状況!$A:$I,E$3,FALSE), "※5", ""))), "")</f>
        <v>10851</v>
      </c>
      <c r="F13" s="39">
        <f>IFERROR(INT(TRIM(SUBSTITUTE(VLOOKUP($A13&amp;"*",各都道府県の状況!$A:$I,F$3,FALSE), "※5", ""))), "")</f>
        <v>90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30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44031</v>
      </c>
      <c r="C14" s="19" t="s">
        <v>25</v>
      </c>
      <c r="D14" s="39">
        <f>IFERROR(INT(TRIM(SUBSTITUTE(VLOOKUP($A14&amp;"*",各都道府県の状況!$A:$I,D$3,FALSE), "※5", ""))), "")</f>
        <v>167</v>
      </c>
      <c r="E14" s="39">
        <f>IFERROR(INT(TRIM(SUBSTITUTE(VLOOKUP($A14&amp;"*",各都道府県の状況!$A:$I,E$3,FALSE), "※5", ""))), "")</f>
        <v>6836</v>
      </c>
      <c r="F14" s="39">
        <f>IFERROR(INT(TRIM(SUBSTITUTE(VLOOKUP($A14&amp;"*",各都道府県の状況!$A:$I,F$3,FALSE), "※5", ""))), "")</f>
        <v>136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12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44031</v>
      </c>
      <c r="C15" s="19" t="s">
        <v>26</v>
      </c>
      <c r="D15" s="39">
        <f>IFERROR(INT(TRIM(SUBSTITUTE(VLOOKUP($A15&amp;"*",各都道府県の状況!$A:$I,D$3,FALSE), "※5", ""))), "")</f>
        <v>1754</v>
      </c>
      <c r="E15" s="39">
        <f>IFERROR(INT(TRIM(SUBSTITUTE(VLOOKUP($A15&amp;"*",各都道府県の状況!$A:$I,E$3,FALSE), "※5", ""))), "")</f>
        <v>50742</v>
      </c>
      <c r="F15" s="39">
        <f>IFERROR(INT(TRIM(SUBSTITUTE(VLOOKUP($A15&amp;"*",各都道府県の状況!$A:$I,F$3,FALSE), "※5", ""))), "")</f>
        <v>1247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440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44031</v>
      </c>
      <c r="C16" s="19" t="s">
        <v>27</v>
      </c>
      <c r="D16" s="39">
        <f>IFERROR(INT(TRIM(SUBSTITUTE(VLOOKUP($A16&amp;"*",各都道府県の状況!$A:$I,D$3,FALSE), "※5", ""))), "")</f>
        <v>1300</v>
      </c>
      <c r="E16" s="39">
        <f>IFERROR(INT(TRIM(SUBSTITUTE(VLOOKUP($A16&amp;"*",各都道府県の状況!$A:$I,E$3,FALSE), "※5", ""))), "")</f>
        <v>23565</v>
      </c>
      <c r="F16" s="39">
        <f>IFERROR(INT(TRIM(SUBSTITUTE(VLOOKUP($A16&amp;"*",各都道府県の状況!$A:$I,F$3,FALSE), "※5", ""))), "")</f>
        <v>1004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250</v>
      </c>
      <c r="I16" s="39">
        <f>IFERROR(INT(TRIM(SUBSTITUTE(VLOOKUP($A16&amp;"*",各都道府県の状況!$A:$I,I$3,FALSE), "※5", ""))), "")</f>
        <v>2</v>
      </c>
    </row>
    <row r="17" spans="1:9" x14ac:dyDescent="0.55000000000000004">
      <c r="A17" s="24" t="s">
        <v>241</v>
      </c>
      <c r="B17" s="27">
        <f t="shared" si="0"/>
        <v>44031</v>
      </c>
      <c r="C17" s="19" t="s">
        <v>28</v>
      </c>
      <c r="D17" s="39">
        <f>IFERROR(INT(TRIM(SUBSTITUTE(VLOOKUP($A17&amp;"*",各都道府県の状況!$A:$I,D$3,FALSE), "※5", ""))), "")</f>
        <v>9411</v>
      </c>
      <c r="E17" s="39">
        <f>IFERROR(INT(TRIM(SUBSTITUTE(VLOOKUP($A17&amp;"*",各都道府県の状況!$A:$I,E$3,FALSE), "※5", ""))), "")</f>
        <v>137338</v>
      </c>
      <c r="F17" s="39">
        <f>IFERROR(INT(TRIM(SUBSTITUTE(VLOOKUP($A17&amp;"*",各都道府県の状況!$A:$I,F$3,FALSE), "※5", ""))), "")</f>
        <v>7057</v>
      </c>
      <c r="G17" s="39">
        <f>IFERROR(INT(TRIM(SUBSTITUTE(VLOOKUP($A17&amp;"*",各都道府県の状況!$A:$I,G$3,FALSE), "※5", ""))), "")</f>
        <v>326</v>
      </c>
      <c r="H17" s="39">
        <f>IFERROR(INT(TRIM(SUBSTITUTE(VLOOKUP($A17&amp;"*",各都道府県の状況!$A:$I,H$3,FALSE), "※5", ""))), "")</f>
        <v>2028</v>
      </c>
      <c r="I17" s="39">
        <f>IFERROR(INT(TRIM(SUBSTITUTE(VLOOKUP($A17&amp;"*",各都道府県の状況!$A:$I,I$3,FALSE), "※5", ""))), "")</f>
        <v>12</v>
      </c>
    </row>
    <row r="18" spans="1:9" x14ac:dyDescent="0.55000000000000004">
      <c r="A18" s="24" t="s">
        <v>242</v>
      </c>
      <c r="B18" s="27">
        <f t="shared" si="0"/>
        <v>44031</v>
      </c>
      <c r="C18" s="19" t="s">
        <v>29</v>
      </c>
      <c r="D18" s="39">
        <f>IFERROR(INT(TRIM(SUBSTITUTE(VLOOKUP($A18&amp;"*",各都道府県の状況!$A:$I,D$3,FALSE), "※5", ""))), "")</f>
        <v>1998</v>
      </c>
      <c r="E18" s="39">
        <f>IFERROR(INT(TRIM(SUBSTITUTE(VLOOKUP($A18&amp;"*",各都道府県の状況!$A:$I,E$3,FALSE), "※5", ""))), "")</f>
        <v>15233</v>
      </c>
      <c r="F18" s="39">
        <f>IFERROR(INT(TRIM(SUBSTITUTE(VLOOKUP($A18&amp;"*",各都道府県の状況!$A:$I,F$3,FALSE), "※5", ""))), "")</f>
        <v>1638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262</v>
      </c>
      <c r="I18" s="39">
        <f>IFERROR(INT(TRIM(SUBSTITUTE(VLOOKUP($A18&amp;"*",各都道府県の状況!$A:$I,I$3,FALSE), "※5", ""))), "")</f>
        <v>9</v>
      </c>
    </row>
    <row r="19" spans="1:9" x14ac:dyDescent="0.55000000000000004">
      <c r="A19" s="24" t="s">
        <v>243</v>
      </c>
      <c r="B19" s="27">
        <f t="shared" si="0"/>
        <v>44031</v>
      </c>
      <c r="C19" s="19" t="s">
        <v>61</v>
      </c>
      <c r="D19" s="39">
        <f>IFERROR(INT(TRIM(SUBSTITUTE(VLOOKUP($A19&amp;"*",各都道府県の状況!$A:$I,D$3,FALSE), "※5", ""))), "")</f>
        <v>89</v>
      </c>
      <c r="E19" s="39">
        <f>IFERROR(INT(TRIM(SUBSTITUTE(VLOOKUP($A19&amp;"*",各都道府県の状況!$A:$I,E$3,FALSE), "※5", ""))), "")</f>
        <v>5578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44031</v>
      </c>
      <c r="C20" s="19" t="s">
        <v>30</v>
      </c>
      <c r="D20" s="39">
        <f>IFERROR(INT(TRIM(SUBSTITUTE(VLOOKUP($A20&amp;"*",各都道府県の状況!$A:$I,D$3,FALSE), "※5", ""))), "")</f>
        <v>231</v>
      </c>
      <c r="E20" s="39">
        <f>IFERROR(INT(TRIM(SUBSTITUTE(VLOOKUP($A20&amp;"*",各都道府県の状況!$A:$I,E$3,FALSE), "※5", ""))), "")</f>
        <v>4533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44031</v>
      </c>
      <c r="C21" s="19" t="s">
        <v>31</v>
      </c>
      <c r="D21" s="39">
        <f>IFERROR(INT(TRIM(SUBSTITUTE(VLOOKUP($A21&amp;"*",各都道府県の状況!$A:$I,D$3,FALSE), "※5", ""))), "")</f>
        <v>303</v>
      </c>
      <c r="E21" s="39">
        <f>IFERROR(INT(TRIM(SUBSTITUTE(VLOOKUP($A21&amp;"*",各都道府県の状況!$A:$I,E$3,FALSE), "※5", ""))), "")</f>
        <v>3005</v>
      </c>
      <c r="F21" s="39">
        <f>IFERROR(INT(TRIM(SUBSTITUTE(VLOOKUP($A21&amp;"*",各都道府県の状況!$A:$I,F$3,FALSE), "※5", ""))), "")</f>
        <v>270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44031</v>
      </c>
      <c r="C22" s="19" t="s">
        <v>32</v>
      </c>
      <c r="D22" s="39">
        <f>IFERROR(INT(TRIM(SUBSTITUTE(VLOOKUP($A22&amp;"*",各都道府県の状況!$A:$I,D$3,FALSE), "※5", ""))), "")</f>
        <v>126</v>
      </c>
      <c r="E22" s="39">
        <f>IFERROR(INT(TRIM(SUBSTITUTE(VLOOKUP($A22&amp;"*",各都道府県の状況!$A:$I,E$3,FALSE), "※5", ""))), "")</f>
        <v>4005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44031</v>
      </c>
      <c r="C23" s="19" t="s">
        <v>33</v>
      </c>
      <c r="D23" s="39">
        <f>IFERROR(INT(TRIM(SUBSTITUTE(VLOOKUP($A23&amp;"*",各都道府県の状況!$A:$I,D$3,FALSE), "※5", ""))), "")</f>
        <v>77</v>
      </c>
      <c r="E23" s="39">
        <f>IFERROR(INT(TRIM(SUBSTITUTE(VLOOKUP($A23&amp;"*",各都道府県の状況!$A:$I,E$3,FALSE), "※5", ""))), "")</f>
        <v>6427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44031</v>
      </c>
      <c r="C24" s="19" t="s">
        <v>34</v>
      </c>
      <c r="D24" s="39">
        <f>IFERROR(INT(TRIM(SUBSTITUTE(VLOOKUP($A24&amp;"*",各都道府県の状況!$A:$I,D$3,FALSE), "※5", ""))), "")</f>
        <v>84</v>
      </c>
      <c r="E24" s="39">
        <f>IFERROR(INT(TRIM(SUBSTITUTE(VLOOKUP($A24&amp;"*",各都道府県の状況!$A:$I,E$3,FALSE), "※5", ""))), "")</f>
        <v>5055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44031</v>
      </c>
      <c r="C25" s="19" t="s">
        <v>35</v>
      </c>
      <c r="D25" s="39">
        <f>IFERROR(INT(TRIM(SUBSTITUTE(VLOOKUP($A25&amp;"*",各都道府県の状況!$A:$I,D$3,FALSE), "※5", ""))), "")</f>
        <v>177</v>
      </c>
      <c r="E25" s="39">
        <f>IFERROR(INT(TRIM(SUBSTITUTE(VLOOKUP($A25&amp;"*",各都道府県の状況!$A:$I,E$3,FALSE), "※5", ""))), "")</f>
        <v>6981</v>
      </c>
      <c r="F25" s="39">
        <f>IFERROR(INT(TRIM(SUBSTITUTE(VLOOKUP($A25&amp;"*",各都道府県の状況!$A:$I,F$3,FALSE), "※5", ""))), "")</f>
        <v>151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19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44031</v>
      </c>
      <c r="C26" s="19" t="s">
        <v>36</v>
      </c>
      <c r="D26" s="39">
        <f>IFERROR(INT(TRIM(SUBSTITUTE(VLOOKUP($A26&amp;"*",各都道府県の状況!$A:$I,D$3,FALSE), "※5", ""))), "")</f>
        <v>104</v>
      </c>
      <c r="E26" s="39">
        <f>IFERROR(INT(TRIM(SUBSTITUTE(VLOOKUP($A26&amp;"*",各都道府県の状況!$A:$I,E$3,FALSE), "※5", ""))), "")</f>
        <v>9608</v>
      </c>
      <c r="F26" s="39">
        <f>IFERROR(INT(TRIM(SUBSTITUTE(VLOOKUP($A26&amp;"*",各都道府県の状況!$A:$I,F$3,FALSE), "※5", ""))), "")</f>
        <v>84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44031</v>
      </c>
      <c r="C27" s="19" t="s">
        <v>37</v>
      </c>
      <c r="D27" s="39">
        <f>IFERROR(INT(TRIM(SUBSTITUTE(VLOOKUP($A27&amp;"*",各都道府県の状況!$A:$I,D$3,FALSE), "※5", ""))), "")</f>
        <v>613</v>
      </c>
      <c r="E27" s="39">
        <f>IFERROR(INT(TRIM(SUBSTITUTE(VLOOKUP($A27&amp;"*",各都道府県の状況!$A:$I,E$3,FALSE), "※5", ""))), "")</f>
        <v>15158</v>
      </c>
      <c r="F27" s="39">
        <f>IFERROR(INT(TRIM(SUBSTITUTE(VLOOKUP($A27&amp;"*",各都道府県の状況!$A:$I,F$3,FALSE), "※5", ""))), "")</f>
        <v>489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90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44031</v>
      </c>
      <c r="C28" s="28" t="s">
        <v>38</v>
      </c>
      <c r="D28" s="39">
        <f>IFERROR(INT(TRIM(SUBSTITUTE(VLOOKUP($A28&amp;"*",各都道府県の状況!$A:$I,D$3,FALSE), "※5", ""))), "")</f>
        <v>56</v>
      </c>
      <c r="E28" s="39">
        <f>IFERROR(INT(TRIM(SUBSTITUTE(VLOOKUP($A28&amp;"*",各都道府県の状況!$A:$I,E$3,FALSE), "※5", ""))), "")</f>
        <v>3299</v>
      </c>
      <c r="F28" s="39">
        <f>IFERROR(INT(TRIM(SUBSTITUTE(VLOOKUP($A28&amp;"*",各都道府県の状況!$A:$I,F$3,FALSE), "※5", ""))), "")</f>
        <v>46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8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44031</v>
      </c>
      <c r="C29" s="19" t="s">
        <v>39</v>
      </c>
      <c r="D29" s="39">
        <f>IFERROR(INT(TRIM(SUBSTITUTE(VLOOKUP($A29&amp;"*",各都道府県の状況!$A:$I,D$3,FALSE), "※5", ""))), "")</f>
        <v>110</v>
      </c>
      <c r="E29" s="39">
        <f>IFERROR(INT(TRIM(SUBSTITUTE(VLOOKUP($A29&amp;"*",各都道府県の状況!$A:$I,E$3,FALSE), "※5", ""))), "")</f>
        <v>3296</v>
      </c>
      <c r="F29" s="39">
        <f>IFERROR(INT(TRIM(SUBSTITUTE(VLOOKUP($A29&amp;"*",各都道府県の状況!$A:$I,F$3,FALSE), "※5", ""))), "")</f>
        <v>103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6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44031</v>
      </c>
      <c r="C30" s="19" t="s">
        <v>40</v>
      </c>
      <c r="D30" s="39">
        <f>IFERROR(INT(TRIM(SUBSTITUTE(VLOOKUP($A30&amp;"*",各都道府県の状況!$A:$I,D$3,FALSE), "※5", ""))), "")</f>
        <v>490</v>
      </c>
      <c r="E30" s="39">
        <f>IFERROR(INT(TRIM(SUBSTITUTE(VLOOKUP($A30&amp;"*",各都道府県の状況!$A:$I,E$3,FALSE), "※5", ""))), "")</f>
        <v>13461</v>
      </c>
      <c r="F30" s="39">
        <f>IFERROR(INT(TRIM(SUBSTITUTE(VLOOKUP($A30&amp;"*",各都道府県の状況!$A:$I,F$3,FALSE), "※5", ""))), "")</f>
        <v>395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77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44031</v>
      </c>
      <c r="C31" s="19" t="s">
        <v>41</v>
      </c>
      <c r="D31" s="39">
        <f>IFERROR(INT(TRIM(SUBSTITUTE(VLOOKUP($A31&amp;"*",各都道府県の状況!$A:$I,D$3,FALSE), "※5", ""))), "")</f>
        <v>2245</v>
      </c>
      <c r="E31" s="39">
        <f>IFERROR(INT(TRIM(SUBSTITUTE(VLOOKUP($A31&amp;"*",各都道府県の状況!$A:$I,E$3,FALSE), "※5", ""))), "")</f>
        <v>51997</v>
      </c>
      <c r="F31" s="39">
        <f>IFERROR(INT(TRIM(SUBSTITUTE(VLOOKUP($A31&amp;"*",各都道府県の状況!$A:$I,F$3,FALSE), "※5", ""))), "")</f>
        <v>1873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286</v>
      </c>
      <c r="I31" s="39">
        <f>IFERROR(INT(TRIM(SUBSTITUTE(VLOOKUP($A31&amp;"*",各都道府県の状況!$A:$I,I$3,FALSE), "※5", ""))), "")</f>
        <v>4</v>
      </c>
    </row>
    <row r="32" spans="1:9" x14ac:dyDescent="0.55000000000000004">
      <c r="A32" s="24" t="s">
        <v>256</v>
      </c>
      <c r="B32" s="27">
        <f t="shared" si="0"/>
        <v>44031</v>
      </c>
      <c r="C32" s="19" t="s">
        <v>42</v>
      </c>
      <c r="D32" s="39">
        <f>IFERROR(INT(TRIM(SUBSTITUTE(VLOOKUP($A32&amp;"*",各都道府県の状況!$A:$I,D$3,FALSE), "※5", ""))), "")</f>
        <v>813</v>
      </c>
      <c r="E32" s="39">
        <f>IFERROR(INT(TRIM(SUBSTITUTE(VLOOKUP($A32&amp;"*",各都道府県の状況!$A:$I,E$3,FALSE), "※5", ""))), "")</f>
        <v>18933</v>
      </c>
      <c r="F32" s="39">
        <f>IFERROR(INT(TRIM(SUBSTITUTE(VLOOKUP($A32&amp;"*",各都道府県の状況!$A:$I,F$3,FALSE), "※5", ""))), "")</f>
        <v>697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71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44031</v>
      </c>
      <c r="C33" s="19" t="s">
        <v>43</v>
      </c>
      <c r="D33" s="39">
        <f>IFERROR(INT(TRIM(SUBSTITUTE(VLOOKUP($A33&amp;"*",各都道府県の状況!$A:$I,D$3,FALSE), "※5", ""))), "")</f>
        <v>154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103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49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44031</v>
      </c>
      <c r="C34" s="19" t="s">
        <v>44</v>
      </c>
      <c r="D34" s="39">
        <f>IFERROR(INT(TRIM(SUBSTITUTE(VLOOKUP($A34&amp;"*",各都道府県の状況!$A:$I,D$3,FALSE), "※5", ""))), "")</f>
        <v>89</v>
      </c>
      <c r="E34" s="39">
        <f>IFERROR(INT(TRIM(SUBSTITUTE(VLOOKUP($A34&amp;"*",各都道府県の状況!$A:$I,E$3,FALSE), "※5", ""))), "")</f>
        <v>4984</v>
      </c>
      <c r="F34" s="39">
        <f>IFERROR(INT(TRIM(SUBSTITUTE(VLOOKUP($A34&amp;"*",各都道府県の状況!$A:$I,F$3,FALSE), "※5", ""))), "")</f>
        <v>73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13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44031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2214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44031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1992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44031</v>
      </c>
      <c r="C37" s="19" t="s">
        <v>47</v>
      </c>
      <c r="D37" s="39">
        <f>IFERROR(INT(TRIM(SUBSTITUTE(VLOOKUP($A37&amp;"*",各都道府県の状況!$A:$I,D$3,FALSE), "※5", ""))), "")</f>
        <v>41</v>
      </c>
      <c r="E37" s="39">
        <f>IFERROR(INT(TRIM(SUBSTITUTE(VLOOKUP($A37&amp;"*",各都道府県の状況!$A:$I,E$3,FALSE), "※5", ""))), "")</f>
        <v>2341</v>
      </c>
      <c r="F37" s="39">
        <f>IFERROR(INT(TRIM(SUBSTITUTE(VLOOKUP($A37&amp;"*",各都道府県の状況!$A:$I,F$3,FALSE), "※5", ""))), "")</f>
        <v>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9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44031</v>
      </c>
      <c r="C38" s="19" t="s">
        <v>48</v>
      </c>
      <c r="D38" s="39">
        <f>IFERROR(INT(TRIM(SUBSTITUTE(VLOOKUP($A38&amp;"*",各都道府県の状況!$A:$I,D$3,FALSE), "※5", ""))), "")</f>
        <v>207</v>
      </c>
      <c r="E38" s="39">
        <f>IFERROR(INT(TRIM(SUBSTITUTE(VLOOKUP($A38&amp;"*",各都道府県の状況!$A:$I,E$3,FALSE), "※5", ""))), "")</f>
        <v>8806</v>
      </c>
      <c r="F38" s="39">
        <f>IFERROR(INT(TRIM(SUBSTITUTE(VLOOKUP($A38&amp;"*",各都道府県の状況!$A:$I,F$3,FALSE), "※5", ""))), "")</f>
        <v>170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44031</v>
      </c>
      <c r="C39" s="19" t="s">
        <v>49</v>
      </c>
      <c r="D39" s="39">
        <f>IFERROR(INT(TRIM(SUBSTITUTE(VLOOKUP($A39&amp;"*",各都道府県の状況!$A:$I,D$3,FALSE), "※5", ""))), "")</f>
        <v>42</v>
      </c>
      <c r="E39" s="39">
        <f>IFERROR(INT(TRIM(SUBSTITUTE(VLOOKUP($A39&amp;"*",各都道府県の状況!$A:$I,E$3,FALSE), "※5", ""))), "")</f>
        <v>3230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44031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1415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44031</v>
      </c>
      <c r="C41" s="19" t="s">
        <v>51</v>
      </c>
      <c r="D41" s="39">
        <f>IFERROR(INT(TRIM(SUBSTITUTE(VLOOKUP($A41&amp;"*",各都道府県の状況!$A:$I,D$3,FALSE), "※5", ""))), "")</f>
        <v>44</v>
      </c>
      <c r="E41" s="39">
        <f>IFERROR(INT(TRIM(SUBSTITUTE(VLOOKUP($A41&amp;"*",各都道府県の状況!$A:$I,E$3,FALSE), "※5", ""))), "")</f>
        <v>3607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16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44031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2707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44031</v>
      </c>
      <c r="C43" s="19" t="s">
        <v>169</v>
      </c>
      <c r="D43" s="39">
        <f>IFERROR(INT(TRIM(SUBSTITUTE(VLOOKUP($A43&amp;"*",各都道府県の状況!$A:$I,D$3,FALSE), "※5", ""))), "")</f>
        <v>76</v>
      </c>
      <c r="E43" s="39">
        <f>IFERROR(INT(TRIM(SUBSTITUTE(VLOOKUP($A43&amp;"*",各都道府県の状況!$A:$I,E$3,FALSE), "※5", ""))), "")</f>
        <v>2130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44031</v>
      </c>
      <c r="C44" s="19" t="s">
        <v>53</v>
      </c>
      <c r="D44" s="39">
        <f>IFERROR(INT(TRIM(SUBSTITUTE(VLOOKUP($A44&amp;"*",各都道府県の状況!$A:$I,D$3,FALSE), "※5", ""))), "")</f>
        <v>996</v>
      </c>
      <c r="E44" s="39">
        <f>IFERROR(INT(TRIM(SUBSTITUTE(VLOOKUP($A44&amp;"*",各都道府県の状況!$A:$I,E$3,FALSE), "※5", ""))), "")</f>
        <v>19119</v>
      </c>
      <c r="F44" s="39">
        <f>IFERROR(INT(TRIM(SUBSTITUTE(VLOOKUP($A44&amp;"*",各都道府県の状況!$A:$I,F$3,FALSE), "※5", ""))), "")</f>
        <v>863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100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44031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1781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44031</v>
      </c>
      <c r="C46" s="19" t="s">
        <v>55</v>
      </c>
      <c r="D46" s="39">
        <f>IFERROR(INT(TRIM(SUBSTITUTE(VLOOKUP($A46&amp;"*",各都道府県の状況!$A:$I,D$3,FALSE), "※5", ""))), "")</f>
        <v>40</v>
      </c>
      <c r="E46" s="39">
        <f>IFERROR(INT(TRIM(SUBSTITUTE(VLOOKUP($A46&amp;"*",各都道府県の状況!$A:$I,E$3,FALSE), "※5", ""))), "")</f>
        <v>4753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23</v>
      </c>
      <c r="I46" s="39" t="str">
        <f>IFERROR(INT(TRIM(SUBSTITUTE(VLOOKUP($A46&amp;"*",各都道府県の状況!$A:$I,I$3,FALSE), "※5", ""))), "")</f>
        <v/>
      </c>
    </row>
    <row r="47" spans="1:9" x14ac:dyDescent="0.55000000000000004">
      <c r="A47" s="24" t="s">
        <v>269</v>
      </c>
      <c r="B47" s="27">
        <f t="shared" si="0"/>
        <v>44031</v>
      </c>
      <c r="C47" s="19" t="s">
        <v>56</v>
      </c>
      <c r="D47" s="39">
        <f>IFERROR(INT(TRIM(SUBSTITUTE(VLOOKUP($A47&amp;"*",各都道府県の状況!$A:$I,D$3,FALSE), "※5", ""))), "")</f>
        <v>50</v>
      </c>
      <c r="E47" s="39">
        <f>IFERROR(INT(TRIM(SUBSTITUTE(VLOOKUP($A47&amp;"*",各都道府県の状況!$A:$I,E$3,FALSE), "※5", ""))), "")</f>
        <v>4527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44031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5689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44031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1770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44031</v>
      </c>
      <c r="C50" s="19" t="s">
        <v>59</v>
      </c>
      <c r="D50" s="39">
        <f>IFERROR(INT(TRIM(SUBSTITUTE(VLOOKUP($A50&amp;"*",各都道府県の状況!$A:$I,D$3,FALSE), "※5", ""))), "")</f>
        <v>165</v>
      </c>
      <c r="E50" s="39">
        <f>IFERROR(INT(TRIM(SUBSTITUTE(VLOOKUP($A50&amp;"*",各都道府県の状況!$A:$I,E$3,FALSE), "※5", ""))), "")</f>
        <v>8314</v>
      </c>
      <c r="F50" s="39">
        <f>IFERROR(INT(TRIM(SUBSTITUTE(VLOOKUP($A50&amp;"*",各都道府県の状況!$A:$I,F$3,FALSE), "※5", ""))), "")</f>
        <v>89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75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44031</v>
      </c>
      <c r="C51" s="19" t="s">
        <v>60</v>
      </c>
      <c r="D51" s="39">
        <f>IFERROR(INT(TRIM(SUBSTITUTE(VLOOKUP($A51&amp;"*",各都道府県の状況!$A:$I,D$3,FALSE), "※5", ""))), "")</f>
        <v>151</v>
      </c>
      <c r="E51" s="39">
        <f>IFERROR(INT(TRIM(SUBSTITUTE(VLOOKUP($A51&amp;"*",各都道府県の状況!$A:$I,E$3,FALSE), "※5", ""))), "")</f>
        <v>3457</v>
      </c>
      <c r="F51" s="39">
        <f>IFERROR(INT(TRIM(SUBSTITUTE(VLOOKUP($A51&amp;"*",各都道府県の状況!$A:$I,F$3,FALSE), "※5", ""))), "")</f>
        <v>142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6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1339</v>
      </c>
      <c r="D6" s="44">
        <v>25042</v>
      </c>
      <c r="E6" s="45">
        <v>81</v>
      </c>
      <c r="F6" s="45">
        <v>5</v>
      </c>
      <c r="G6" s="44">
        <v>1156</v>
      </c>
      <c r="H6" s="45">
        <v>102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30</v>
      </c>
      <c r="D7" s="44">
        <v>1201</v>
      </c>
      <c r="E7" s="45">
        <v>4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1224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132</v>
      </c>
      <c r="D9" s="44">
        <v>5103</v>
      </c>
      <c r="E9" s="45">
        <v>31</v>
      </c>
      <c r="F9" s="45">
        <v>0</v>
      </c>
      <c r="G9" s="45">
        <v>100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1032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2817</v>
      </c>
      <c r="E11" s="45">
        <v>4</v>
      </c>
      <c r="F11" s="45">
        <v>0</v>
      </c>
      <c r="G11" s="45">
        <v>71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8488</v>
      </c>
      <c r="E12" s="45">
        <v>2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225</v>
      </c>
      <c r="D13" s="44">
        <v>6066</v>
      </c>
      <c r="E13" s="45">
        <v>22</v>
      </c>
      <c r="F13" s="45">
        <v>2</v>
      </c>
      <c r="G13" s="45">
        <v>193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124</v>
      </c>
      <c r="D14" s="44">
        <v>10851</v>
      </c>
      <c r="E14" s="45">
        <v>30</v>
      </c>
      <c r="F14" s="45">
        <v>0</v>
      </c>
      <c r="G14" s="45">
        <v>90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167</v>
      </c>
      <c r="D15" s="44">
        <v>6836</v>
      </c>
      <c r="E15" s="45">
        <v>12</v>
      </c>
      <c r="F15" s="45">
        <v>1</v>
      </c>
      <c r="G15" s="45">
        <v>136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1754</v>
      </c>
      <c r="D16" s="44">
        <v>50742</v>
      </c>
      <c r="E16" s="45">
        <v>440</v>
      </c>
      <c r="F16" s="45">
        <v>6</v>
      </c>
      <c r="G16" s="44">
        <v>1247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1300</v>
      </c>
      <c r="D17" s="44">
        <v>23565</v>
      </c>
      <c r="E17" s="45">
        <v>250</v>
      </c>
      <c r="F17" s="45">
        <v>2</v>
      </c>
      <c r="G17" s="44">
        <v>1004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9411</v>
      </c>
      <c r="D18" s="44">
        <v>137338</v>
      </c>
      <c r="E18" s="44">
        <v>2028</v>
      </c>
      <c r="F18" s="45">
        <v>12</v>
      </c>
      <c r="G18" s="44">
        <v>7057</v>
      </c>
      <c r="H18" s="45">
        <v>326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1998</v>
      </c>
      <c r="D19" s="44">
        <v>15233</v>
      </c>
      <c r="E19" s="45">
        <v>262</v>
      </c>
      <c r="F19" s="45">
        <v>9</v>
      </c>
      <c r="G19" s="44">
        <v>1638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89</v>
      </c>
      <c r="D20" s="44">
        <v>5578</v>
      </c>
      <c r="E20" s="45">
        <v>5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231</v>
      </c>
      <c r="D21" s="44">
        <v>4533</v>
      </c>
      <c r="E21" s="45">
        <v>3</v>
      </c>
      <c r="F21" s="45">
        <v>0</v>
      </c>
      <c r="G21" s="45">
        <v>206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303</v>
      </c>
      <c r="D22" s="44">
        <v>3005</v>
      </c>
      <c r="E22" s="45">
        <v>6</v>
      </c>
      <c r="F22" s="45">
        <v>1</v>
      </c>
      <c r="G22" s="45">
        <v>270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126</v>
      </c>
      <c r="D23" s="44">
        <v>4005</v>
      </c>
      <c r="E23" s="45">
        <v>4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77</v>
      </c>
      <c r="D24" s="44">
        <v>6427</v>
      </c>
      <c r="E24" s="45">
        <v>2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84</v>
      </c>
      <c r="D25" s="44">
        <v>5055</v>
      </c>
      <c r="E25" s="45">
        <v>7</v>
      </c>
      <c r="F25" s="45">
        <v>0</v>
      </c>
      <c r="G25" s="45">
        <v>76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177</v>
      </c>
      <c r="D26" s="44">
        <v>6981</v>
      </c>
      <c r="E26" s="45">
        <v>19</v>
      </c>
      <c r="F26" s="45">
        <v>0</v>
      </c>
      <c r="G26" s="45">
        <v>151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104</v>
      </c>
      <c r="D27" s="44">
        <v>9608</v>
      </c>
      <c r="E27" s="45">
        <v>19</v>
      </c>
      <c r="F27" s="45">
        <v>0</v>
      </c>
      <c r="G27" s="45">
        <v>84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613</v>
      </c>
      <c r="D28" s="44">
        <v>15158</v>
      </c>
      <c r="E28" s="45">
        <v>90</v>
      </c>
      <c r="F28" s="45">
        <v>0</v>
      </c>
      <c r="G28" s="45">
        <v>489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56</v>
      </c>
      <c r="D29" s="44">
        <v>3299</v>
      </c>
      <c r="E29" s="45">
        <v>8</v>
      </c>
      <c r="F29" s="45">
        <v>0</v>
      </c>
      <c r="G29" s="45">
        <v>46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110</v>
      </c>
      <c r="D30" s="44">
        <v>3296</v>
      </c>
      <c r="E30" s="45">
        <v>6</v>
      </c>
      <c r="F30" s="45">
        <v>1</v>
      </c>
      <c r="G30" s="45">
        <v>103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490</v>
      </c>
      <c r="D31" s="44">
        <v>13461</v>
      </c>
      <c r="E31" s="45">
        <v>77</v>
      </c>
      <c r="F31" s="45">
        <v>0</v>
      </c>
      <c r="G31" s="45">
        <v>395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2245</v>
      </c>
      <c r="D32" s="44">
        <v>51997</v>
      </c>
      <c r="E32" s="45">
        <v>286</v>
      </c>
      <c r="F32" s="45">
        <v>4</v>
      </c>
      <c r="G32" s="44">
        <v>1873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813</v>
      </c>
      <c r="D33" s="44">
        <v>18933</v>
      </c>
      <c r="E33" s="45">
        <v>71</v>
      </c>
      <c r="F33" s="45">
        <v>0</v>
      </c>
      <c r="G33" s="45">
        <v>697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154</v>
      </c>
      <c r="D34" s="44">
        <v>5045</v>
      </c>
      <c r="E34" s="45">
        <v>49</v>
      </c>
      <c r="F34" s="45">
        <v>0</v>
      </c>
      <c r="G34" s="45">
        <v>103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89</v>
      </c>
      <c r="D35" s="44">
        <v>4984</v>
      </c>
      <c r="E35" s="45">
        <v>13</v>
      </c>
      <c r="F35" s="45">
        <v>1</v>
      </c>
      <c r="G35" s="45">
        <v>73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2214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25</v>
      </c>
      <c r="D37" s="44">
        <v>1992</v>
      </c>
      <c r="E37" s="45">
        <v>1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41</v>
      </c>
      <c r="D38" s="44">
        <v>2341</v>
      </c>
      <c r="E38" s="45">
        <v>9</v>
      </c>
      <c r="F38" s="46" t="s">
        <v>341</v>
      </c>
      <c r="G38" s="45">
        <v>28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207</v>
      </c>
      <c r="D39" s="44">
        <v>8806</v>
      </c>
      <c r="E39" s="45">
        <v>35</v>
      </c>
      <c r="F39" s="45">
        <v>0</v>
      </c>
      <c r="G39" s="45">
        <v>170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42</v>
      </c>
      <c r="D40" s="44">
        <v>3230</v>
      </c>
      <c r="E40" s="45">
        <v>5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1415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44</v>
      </c>
      <c r="D42" s="44">
        <v>3607</v>
      </c>
      <c r="E42" s="45">
        <v>16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2707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76</v>
      </c>
      <c r="D44" s="44">
        <v>2130</v>
      </c>
      <c r="E44" s="45">
        <v>2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996</v>
      </c>
      <c r="D45" s="44">
        <v>19119</v>
      </c>
      <c r="E45" s="45">
        <v>100</v>
      </c>
      <c r="F45" s="45">
        <v>3</v>
      </c>
      <c r="G45" s="45">
        <v>863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1781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40</v>
      </c>
      <c r="D47" s="44">
        <v>4753</v>
      </c>
      <c r="E47" s="45">
        <v>23</v>
      </c>
      <c r="F47" s="46" t="s">
        <v>341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50</v>
      </c>
      <c r="D48" s="44">
        <v>4527</v>
      </c>
      <c r="E48" s="45">
        <v>1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5689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1770</v>
      </c>
      <c r="E50" s="45">
        <v>2</v>
      </c>
      <c r="F50" s="45">
        <v>0</v>
      </c>
      <c r="G50" s="45">
        <v>18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165</v>
      </c>
      <c r="D51" s="44">
        <v>8314</v>
      </c>
      <c r="E51" s="45">
        <v>75</v>
      </c>
      <c r="F51" s="45">
        <v>0</v>
      </c>
      <c r="G51" s="45">
        <v>89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151</v>
      </c>
      <c r="D52" s="44">
        <v>3457</v>
      </c>
      <c r="E52" s="45">
        <v>6</v>
      </c>
      <c r="F52" s="45">
        <v>0</v>
      </c>
      <c r="G52" s="45">
        <v>142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24626</v>
      </c>
      <c r="D54" s="44">
        <v>534755</v>
      </c>
      <c r="E54" s="44">
        <v>4113</v>
      </c>
      <c r="F54" s="45">
        <v>47</v>
      </c>
      <c r="G54" s="44">
        <v>19523</v>
      </c>
      <c r="H54" s="45">
        <v>984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2020-07-20T11:47:19Z</dcterms:modified>
</cp:coreProperties>
</file>