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D69A681F-FE5F-4485-BFA7-47D809128139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<sst xmlns="http://schemas.openxmlformats.org/spreadsheetml/2006/main" count="21204" uniqueCount="342">
  <si>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</si>
  <si>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</si>
  <si>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</si>
  <si>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</si>
  <si>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</si>
  <si>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</si>
  <si>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</si>
  <si>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</si>
  <si>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</si>
  <si>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</si>
  <si>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</si>
  <si>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</si>
  <si>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</si>
  <si>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</si>
  <si>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</si>
  <si>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</si>
  <si>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</si>
  <si>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</si>
  <si>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</si>
  <si>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</si>
  <si>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</si>
  <si>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</si>
  <si>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</si>
  <si>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</si>
  <si>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</si>
  <si>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</si>
  <si>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</si>
  <si>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</si>
  <si>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</si>
  <si>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</si>
  <si>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</si>
  <si>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</si>
  <si>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</si>
  <si>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</si>
  <si>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</si>
  <si>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</si>
  <si>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</si>
  <si>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</si>
  <si>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</si>
  <si>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</si>
  <si>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</si>
  <si>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</si>
  <si>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</si>
  <si>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</si>
  <si>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</si>
  <si>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</si>
  <si>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</si>
  <si>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</si>
  <si>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</si>
  <si>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</si>
  <si>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</si>
  <si>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</si>
  <si>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</si>
  <si>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</si>
  <si>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</si>
  <si>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</si>
  <si>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</si>
  <si>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</si>
  <si>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</si>
  <si>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</si>
  <si>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</si>
  <si>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</si>
  <si>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</si>
  <si>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</si>
  <si>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</si>
  <si>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</si>
  <si>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</si>
  <si>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</si>
  <si>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</si>
  <si>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</si>
  <si>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</si>
  <si>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</si>
  <si>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</si>
  <si>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</si>
  <si>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</si>
  <si>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</si>
  <si>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</si>
  <si>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</si>
  <si>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</si>
  <si>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</si>
  <si>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</si>
  <si>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</si>
  <si>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</si>
  <si>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</si>
  <si>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</si>
  <si>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</si>
  <si>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</si>
  <si>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</si>
  <si>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</si>
  <si>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</si>
  <si>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</si>
  <si>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</si>
  <si>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</si>
  <si>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</si>
  <si>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</si>
  <si>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</si>
  <si>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</si>
  <si>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</si>
  <si>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</si>
  <si>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</si>
  <si>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</si>
  <si>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</si>
  <si>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</si>
  <si>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</si>
  <si>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</si>
  <si>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</si>
  <si>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</si>
  <si>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</si>
  <si>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</si>
  <si>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</si>
  <si>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</si>
  <si>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</si>
  <si>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</si>
  <si>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</si>
  <si>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</si>
  <si>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</si>
  <si>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</si>
  <si>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</si>
  <si>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</si>
  <si>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</si>
  <si>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</si>
  <si>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</si>
  <si>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</si>
  <si>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</si>
  <si>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</si>
  <si>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</si>
  <si>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</si>
  <si>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</si>
  <si>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</si>
  <si>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</si>
  <si>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</si>
  <si>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</si>
  <si>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</si>
  <si>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</si>
  <si>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</si>
  <si>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</si>
  <si>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</si>
  <si>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</si>
  <si>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</si>
  <si>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</si>
  <si>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</si>
  <si>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</si>
  <si>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</si>
  <si>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</si>
  <si>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</si>
  <si>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</si>
  <si>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</si>
  <si>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</si>
  <si>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</si>
  <si>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</si>
  <si>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</si>
  <si>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</si>
  <si>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</si>
  <si>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</si>
  <si>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</si>
  <si>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</si>
  <si>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</si>
  <si>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</si>
  <si>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</si>
  <si>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</si>
  <si>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</si>
  <si>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</si>
  <si>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</si>
  <si>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</si>
  <si>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</si>
  <si>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</si>
  <si>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</si>
  <si>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</si>
  <si>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</si>
  <si>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</si>
  <si>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</si>
  <si>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</si>
  <si>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</si>
  <si>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</si>
  <si>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</si>
  <si>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</si>
  <si>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</si>
  <si>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</si>
  <si>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</si>
  <si>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</si>
  <si>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</si>
  <si>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</si>
  <si>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</si>
  <si>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</si>
  <si>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</si>
  <si>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</si>
  <si>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</si>
  <si>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</si>
  <si>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</si>
  <si>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</si>
  <si>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</si>
  <si>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</si>
  <si>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</si>
  <si>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</si>
  <si>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</si>
  <si>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</si>
  <si>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</si>
  <si>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</si>
  <si>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</si>
  <si>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</si>
  <si>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</si>
  <si>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</si>
  <si>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</si>
  <si>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</si>
  <si>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</si>
  <si>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</si>
  <si>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</si>
  <si>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</si>
  <si>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</si>
  <si>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</si>
  <si>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</si>
  <si>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</si>
  <si>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</si>
  <si>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</si>
  <si>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</si>
  <si>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</si>
  <si>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</si>
  <si>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</si>
  <si>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</si>
  <si>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</si>
  <si>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</si>
  <si>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</si>
  <si>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</si>
  <si>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</si>
  <si>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</si>
  <si>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</si>
  <si>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</si>
  <si>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</si>
  <si>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</si>
  <si>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</si>
  <si>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</si>
  <si>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</si>
  <si>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</si>
  <si>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</si>
  <si>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</si>
  <si>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</si>
  <si>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</si>
  <si>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</si>
  <si>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</si>
  <si>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</si>
  <si>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</si>
  <si>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</si>
  <si>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</si>
  <si>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</si>
  <si>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</si>
  <si>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</si>
  <si>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</si>
  <si>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</si>
  <si>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</si>
  <si>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</si>
  <si>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</si>
  <si>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</si>
  <si>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</si>
  <si>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</si>
  <si>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</si>
  <si>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</si>
  <si>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</si>
  <si>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</si>
  <si>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</si>
  <si>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</si>
  <si>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</si>
  <si>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</si>
  <si>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</si>
  <si>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</si>
  <si>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</si>
  <si>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</si>
  <si>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</si>
  <si>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</si>
  <si>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</si>
  <si>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</si>
  <si>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</si>
  <si>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</si>
  <si>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</si>
  <si>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</si>
  <si>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</si>
  <si>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</si>
  <si>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</si>
  <si>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</si>
  <si>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</si>
  <si>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</si>
  <si>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</si>
  <si>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</si>
  <si>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</si>
  <si>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</si>
  <si>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</si>
  <si>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</si>
  <si>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</si>
  <si>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</si>
  <si>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</si>
  <si>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</si>
  <si>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</si>
  <si>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</si>
  <si>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</si>
  <si>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</si>
  <si>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</si>
  <si>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</si>
  <si>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</si>
  <si>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</si>
  <si>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</si>
  <si>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</si>
  <si>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</si>
  <si>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</si>
  <si>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</si>
  <si>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</si>
  <si>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</si>
  <si>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</si>
  <si>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</si>
  <si>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</si>
  <si>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</si>
  <si>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</si>
  <si>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</si>
  <si>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</si>
  <si>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</si>
  <si>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</si>
  <si>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</si>
  <si>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</si>
  <si>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</si>
  <si>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</si>
  <si>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</si>
  <si>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</si>
  <si>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</si>
  <si>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</si>
  <si>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</si>
  <si>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</si>
  <si>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</si>
  <si>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</si>
  <si>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</si>
  <si>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</si>
  <si>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</si>
  <si>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</si>
  <si>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</si>
  <si>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</si>
  <si>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</si>
  <si>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</si>
  <si>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6"/>
        <rFont val="Microsoft YaHei"/>
        <family val="2"/>
      </rPr>
      <t>陽性者数</t>
    </r>
  </si>
  <si>
    <r>
      <rPr>
        <sz val="6"/>
        <rFont val="Microsoft YaHei"/>
        <family val="2"/>
      </rPr>
      <t>PCR検査実施人数※1</t>
    </r>
  </si>
  <si>
    <r>
      <rPr>
        <sz val="6"/>
        <rFont val="Microsoft YaHei"/>
        <family val="2"/>
      </rPr>
      <t>入院治療等を</t>
    </r>
  </si>
  <si>
    <r>
      <rPr>
        <sz val="6"/>
        <rFont val="Microsoft YaHei"/>
        <family val="2"/>
      </rPr>
      <t xml:space="preserve">退院又は療養解除となった者の数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</si>
  <si>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 xml:space="preserve">死亡（累積）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</si>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</sst>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name val="Microsoft YaHei"/>
      <family val="2"/>
      <charset val="134"/>
    </font>
    <font>
      <sz val="6"/>
      <name val="Microsoft YaHei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69"/>
  <sheetViews>
    <sheetView zoomScaleNormal="100" workbookViewId="0">
      <pane xSplit="1" ySplit="1" topLeftCell="B861" activePane="bottomRight" state="frozen"/>
      <selection activeCell="A12222" sqref="A12222"/>
      <selection pane="topRight" activeCell="A12222" sqref="A12222"/>
      <selection pane="bottomLeft" activeCell="A12222" sqref="A12222"/>
      <selection pane="bottomRight" activeCell="A12222" sqref="A1222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221"/>
  <sheetViews>
    <sheetView workbookViewId="0">
      <pane xSplit="1" ySplit="1" topLeftCell="B12211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2222" sqref="A12222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8" t="s">
        <v>229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44168</v>
      </c>
      <c r="B3" s="7" t="s">
        <v>6</v>
      </c>
      <c r="C3" s="7">
        <f>IF(C13="", "", C13)</f>
        <v>151263</v>
      </c>
      <c r="D3" s="7">
        <f>IF(B13="", "", B13)</f>
        <v>3300402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21044</v>
      </c>
      <c r="I3" s="7" t="str">
        <f>IF(I13="", "", I13)</f>
        <v/>
      </c>
      <c r="J3" s="7">
        <f t="shared" ref="J3:L3" si="1">IF(J13="", "", J13)</f>
        <v>497</v>
      </c>
      <c r="K3" s="7" t="str">
        <f t="shared" si="1"/>
        <v/>
      </c>
      <c r="L3" s="7" t="str">
        <f t="shared" si="1"/>
        <v/>
      </c>
      <c r="M3" s="7">
        <f>IF(N13="", "", N13)</f>
        <v>127814</v>
      </c>
      <c r="N3" s="7">
        <f>IF(O13="", "", O13)</f>
        <v>2212</v>
      </c>
    </row>
    <row r="4" spans="1:15" x14ac:dyDescent="0.55000000000000004">
      <c r="A4" s="6">
        <f t="shared" ref="A4:A5" si="2">DATE($B$9, $C$9, $D$9)</f>
        <v>44168</v>
      </c>
      <c r="B4" s="7" t="s">
        <v>7</v>
      </c>
      <c r="C4" s="7">
        <f t="shared" ref="C4:C5" si="3">IF(C14="", "", C14)</f>
        <v>1549</v>
      </c>
      <c r="D4" s="7">
        <f t="shared" ref="D4:D5" si="4">IF(B14="", "", B14)</f>
        <v>335281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1412</v>
      </c>
      <c r="N4" s="7">
        <f t="shared" si="8"/>
        <v>1</v>
      </c>
    </row>
    <row r="5" spans="1:15" x14ac:dyDescent="0.55000000000000004">
      <c r="A5" s="6">
        <f t="shared" si="2"/>
        <v>44168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8" t="s">
        <v>278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55000000000000004">
      <c r="A8" s="49" t="s">
        <v>333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55000000000000004">
      <c r="B9" s="9">
        <v>2020</v>
      </c>
      <c r="C9" s="9">
        <v>12</v>
      </c>
      <c r="D9" s="9">
        <v>3</v>
      </c>
    </row>
    <row r="10" spans="1:15" x14ac:dyDescent="0.55000000000000004">
      <c r="B10" s="48" t="s">
        <v>66</v>
      </c>
      <c r="C10" s="48"/>
      <c r="D10" s="48" t="s">
        <v>67</v>
      </c>
      <c r="E10" s="48"/>
      <c r="F10" s="48"/>
      <c r="G10" s="48" t="s">
        <v>70</v>
      </c>
      <c r="H10" s="48"/>
      <c r="I10" s="48"/>
      <c r="J10" s="48"/>
      <c r="K10" s="48"/>
      <c r="L10" s="48"/>
      <c r="M10" s="48"/>
      <c r="N10" s="48"/>
      <c r="O10" s="48"/>
    </row>
    <row r="11" spans="1:15" x14ac:dyDescent="0.55000000000000004">
      <c r="B11" s="48"/>
      <c r="C11" s="48"/>
      <c r="D11" s="48"/>
      <c r="E11" s="48"/>
      <c r="F11" s="48"/>
      <c r="G11" s="48" t="s">
        <v>71</v>
      </c>
      <c r="H11" s="48"/>
      <c r="I11" s="48"/>
      <c r="J11" s="48"/>
      <c r="K11" s="48"/>
      <c r="L11" s="48"/>
      <c r="M11" s="48"/>
      <c r="N11" s="48" t="s">
        <v>79</v>
      </c>
      <c r="O11" s="48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8"/>
      <c r="O12" s="48"/>
    </row>
    <row r="13" spans="1:15" x14ac:dyDescent="0.55000000000000004">
      <c r="A13" s="7" t="s">
        <v>63</v>
      </c>
      <c r="B13" s="9">
        <v>3300402</v>
      </c>
      <c r="C13" s="9">
        <v>151263</v>
      </c>
      <c r="D13" s="8"/>
      <c r="E13" s="8"/>
      <c r="F13" s="8"/>
      <c r="G13" s="8"/>
      <c r="H13" s="9">
        <v>21044</v>
      </c>
      <c r="I13" s="8"/>
      <c r="J13" s="9">
        <v>497</v>
      </c>
      <c r="K13" s="8"/>
      <c r="L13" s="8"/>
      <c r="M13" s="31">
        <f>F13</f>
        <v>0</v>
      </c>
      <c r="N13" s="9">
        <v>127814</v>
      </c>
      <c r="O13" s="9">
        <v>2212</v>
      </c>
    </row>
    <row r="14" spans="1:15" x14ac:dyDescent="0.55000000000000004">
      <c r="A14" s="7" t="s">
        <v>64</v>
      </c>
      <c r="B14" s="9">
        <v>335281</v>
      </c>
      <c r="C14" s="9">
        <v>1549</v>
      </c>
      <c r="D14" s="8"/>
      <c r="E14" s="8"/>
      <c r="F14" s="8"/>
      <c r="G14" s="8"/>
      <c r="H14" s="9">
        <v>136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1412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3636512</v>
      </c>
      <c r="C16" s="7">
        <f t="shared" ref="C16:O16" si="13">SUM(C13:C15)</f>
        <v>152827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21180</v>
      </c>
      <c r="I16" s="7">
        <f t="shared" si="13"/>
        <v>0</v>
      </c>
      <c r="J16" s="7">
        <f t="shared" si="13"/>
        <v>497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129241</v>
      </c>
      <c r="O16" s="7">
        <f t="shared" si="13"/>
        <v>2213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8" t="s">
        <v>277</v>
      </c>
      <c r="B1" s="48"/>
      <c r="C1" s="48"/>
      <c r="D1" s="48"/>
      <c r="E1" s="48"/>
      <c r="F1" s="48"/>
      <c r="G1" s="48"/>
      <c r="H1" s="48"/>
      <c r="I1" s="48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2</v>
      </c>
      <c r="D2" s="50" t="s">
        <v>275</v>
      </c>
      <c r="E2" s="48"/>
      <c r="F2" s="48"/>
      <c r="G2" s="48"/>
      <c r="H2" s="48"/>
      <c r="I2" s="48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44167</v>
      </c>
      <c r="C5" s="28" t="s">
        <v>17</v>
      </c>
      <c r="D5" s="39">
        <f>IFERROR(INT(TRIM(SUBSTITUTE(VLOOKUP($A5&amp;"*",各都道府県の状況!$A:$I,D$3,FALSE), "※5", ""))), "")</f>
        <v>9075</v>
      </c>
      <c r="E5" s="39">
        <f>IFERROR(INT(TRIM(SUBSTITUTE(VLOOKUP($A5&amp;"*",各都道府県の状況!$A:$I,E$3,FALSE), "※5", ""))), "")</f>
        <v>154998</v>
      </c>
      <c r="F5" s="39">
        <f>IFERROR(INT(TRIM(SUBSTITUTE(VLOOKUP($A5&amp;"*",各都道府県の状況!$A:$I,F$3,FALSE), "※5", ""))), "")</f>
        <v>6588</v>
      </c>
      <c r="G5" s="39">
        <f>IFERROR(INT(TRIM(SUBSTITUTE(VLOOKUP($A5&amp;"*",各都道府県の状況!$A:$I,G$3,FALSE), "※5", ""))), "")</f>
        <v>208</v>
      </c>
      <c r="H5" s="39">
        <f>IFERROR(INT(TRIM(SUBSTITUTE(VLOOKUP($A5&amp;"*",各都道府県の状況!$A:$I,H$3,FALSE), "※5", ""))), "")</f>
        <v>2279</v>
      </c>
      <c r="I5" s="39">
        <f>IFERROR(INT(TRIM(SUBSTITUTE(VLOOKUP($A5&amp;"*",各都道府県の状況!$A:$I,I$3,FALSE), "※5", ""))), "")</f>
        <v>28</v>
      </c>
      <c r="J5" s="5"/>
    </row>
    <row r="6" spans="1:10" x14ac:dyDescent="0.55000000000000004">
      <c r="A6" s="24" t="s">
        <v>231</v>
      </c>
      <c r="B6" s="27">
        <f t="shared" si="0"/>
        <v>44167</v>
      </c>
      <c r="C6" s="19" t="s">
        <v>18</v>
      </c>
      <c r="D6" s="39">
        <f>IFERROR(INT(TRIM(SUBSTITUTE(VLOOKUP($A6&amp;"*",各都道府県の状況!$A:$I,D$3,FALSE), "※5", ""))), "")</f>
        <v>307</v>
      </c>
      <c r="E6" s="39">
        <f>IFERROR(INT(TRIM(SUBSTITUTE(VLOOKUP($A6&amp;"*",各都道府県の状況!$A:$I,E$3,FALSE), "※5", ""))), "")</f>
        <v>6889</v>
      </c>
      <c r="F6" s="39">
        <f>IFERROR(INT(TRIM(SUBSTITUTE(VLOOKUP($A6&amp;"*",各都道府県の状況!$A:$I,F$3,FALSE), "※5", ""))), "")</f>
        <v>268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33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44167</v>
      </c>
      <c r="C7" s="19" t="s">
        <v>19</v>
      </c>
      <c r="D7" s="39">
        <f>IFERROR(INT(TRIM(SUBSTITUTE(VLOOKUP($A7&amp;"*",各都道府県の状況!$A:$I,D$3,FALSE), "※5", ""))), "")</f>
        <v>208</v>
      </c>
      <c r="E7" s="39">
        <f>IFERROR(INT(TRIM(SUBSTITUTE(VLOOKUP($A7&amp;"*",各都道府県の状況!$A:$I,E$3,FALSE), "※5", ""))), "")</f>
        <v>9681</v>
      </c>
      <c r="F7" s="39">
        <f>IFERROR(INT(TRIM(SUBSTITUTE(VLOOKUP($A7&amp;"*",各都道府県の状況!$A:$I,F$3,FALSE), "※5", ""))), "")</f>
        <v>124</v>
      </c>
      <c r="G7" s="39">
        <f>IFERROR(INT(TRIM(SUBSTITUTE(VLOOKUP($A7&amp;"*",各都道府県の状況!$A:$I,G$3,FALSE), "※5", ""))), "")</f>
        <v>4</v>
      </c>
      <c r="H7" s="39">
        <f>IFERROR(INT(TRIM(SUBSTITUTE(VLOOKUP($A7&amp;"*",各都道府県の状況!$A:$I,H$3,FALSE), "※5", ""))), "")</f>
        <v>80</v>
      </c>
      <c r="I7" s="39">
        <f>IFERROR(INT(TRIM(SUBSTITUTE(VLOOKUP($A7&amp;"*",各都道府県の状況!$A:$I,I$3,FALSE), "※5", ""))), "")</f>
        <v>2</v>
      </c>
    </row>
    <row r="8" spans="1:10" x14ac:dyDescent="0.55000000000000004">
      <c r="A8" s="24" t="s">
        <v>232</v>
      </c>
      <c r="B8" s="27">
        <f t="shared" si="0"/>
        <v>44167</v>
      </c>
      <c r="C8" s="19" t="s">
        <v>20</v>
      </c>
      <c r="D8" s="39">
        <f>IFERROR(INT(TRIM(SUBSTITUTE(VLOOKUP($A8&amp;"*",各都道府県の状況!$A:$I,D$3,FALSE), "※5", ""))), "")</f>
        <v>1221</v>
      </c>
      <c r="E8" s="39">
        <f>IFERROR(INT(TRIM(SUBSTITUTE(VLOOKUP($A8&amp;"*",各都道府県の状況!$A:$I,E$3,FALSE), "※5", ""))), "")</f>
        <v>19125</v>
      </c>
      <c r="F8" s="39">
        <f>IFERROR(INT(TRIM(SUBSTITUTE(VLOOKUP($A8&amp;"*",各都道府県の状況!$A:$I,F$3,FALSE), "※5", ""))), "")</f>
        <v>1075</v>
      </c>
      <c r="G8" s="39">
        <f>IFERROR(INT(TRIM(SUBSTITUTE(VLOOKUP($A8&amp;"*",各都道府県の状況!$A:$I,G$3,FALSE), "※5", ""))), "")</f>
        <v>10</v>
      </c>
      <c r="H8" s="39">
        <f>IFERROR(INT(TRIM(SUBSTITUTE(VLOOKUP($A8&amp;"*",各都道府県の状況!$A:$I,H$3,FALSE), "※5", ""))), "")</f>
        <v>136</v>
      </c>
      <c r="I8" s="39">
        <f>IFERROR(INT(TRIM(SUBSTITUTE(VLOOKUP($A8&amp;"*",各都道府県の状況!$A:$I,I$3,FALSE), "※5", ""))), "")</f>
        <v>5</v>
      </c>
    </row>
    <row r="9" spans="1:10" ht="21" customHeight="1" x14ac:dyDescent="0.55000000000000004">
      <c r="A9" s="24" t="s">
        <v>233</v>
      </c>
      <c r="B9" s="27">
        <f t="shared" si="0"/>
        <v>44167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3676</v>
      </c>
      <c r="F9" s="39">
        <f>IFERROR(INT(TRIM(SUBSTITUTE(VLOOKUP($A9&amp;"*",各都道府県の状況!$A:$I,F$3,FALSE), "※5", ""))), "")</f>
        <v>79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10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44167</v>
      </c>
      <c r="C10" s="19" t="s">
        <v>22</v>
      </c>
      <c r="D10" s="39">
        <f>IFERROR(INT(TRIM(SUBSTITUTE(VLOOKUP($A10&amp;"*",各都道府県の状況!$A:$I,D$3,FALSE), "※5", ""))), "")</f>
        <v>141</v>
      </c>
      <c r="E10" s="39">
        <f>IFERROR(INT(TRIM(SUBSTITUTE(VLOOKUP($A10&amp;"*",各都道府県の状況!$A:$I,E$3,FALSE), "※5", ""))), "")</f>
        <v>7663</v>
      </c>
      <c r="F10" s="39">
        <f>IFERROR(INT(TRIM(SUBSTITUTE(VLOOKUP($A10&amp;"*",各都道府県の状況!$A:$I,F$3,FALSE), "※5", ""))), "")</f>
        <v>109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31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44167</v>
      </c>
      <c r="C11" s="19" t="s">
        <v>62</v>
      </c>
      <c r="D11" s="39">
        <f>IFERROR(INT(TRIM(SUBSTITUTE(VLOOKUP($A11&amp;"*",各都道府県の状況!$A:$I,D$3,FALSE), "※5", ""))), "")</f>
        <v>506</v>
      </c>
      <c r="E11" s="39">
        <f>IFERROR(INT(TRIM(SUBSTITUTE(VLOOKUP($A11&amp;"*",各都道府県の状況!$A:$I,E$3,FALSE), "※5", ""))), "")</f>
        <v>40549</v>
      </c>
      <c r="F11" s="39">
        <f>IFERROR(INT(TRIM(SUBSTITUTE(VLOOKUP($A11&amp;"*",各都道府県の状況!$A:$I,F$3,FALSE), "※5", ""))), "")</f>
        <v>450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48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44167</v>
      </c>
      <c r="C12" s="19" t="s">
        <v>23</v>
      </c>
      <c r="D12" s="39">
        <f>IFERROR(INT(TRIM(SUBSTITUTE(VLOOKUP($A12&amp;"*",各都道府県の状況!$A:$I,D$3,FALSE), "※5", ""))), "")</f>
        <v>1655</v>
      </c>
      <c r="E12" s="39">
        <f>IFERROR(INT(TRIM(SUBSTITUTE(VLOOKUP($A12&amp;"*",各都道府県の状況!$A:$I,E$3,FALSE), "※5", ""))), "")</f>
        <v>17086</v>
      </c>
      <c r="F12" s="39">
        <f>IFERROR(INT(TRIM(SUBSTITUTE(VLOOKUP($A12&amp;"*",各都道府県の状況!$A:$I,F$3,FALSE), "※5", ""))), "")</f>
        <v>1267</v>
      </c>
      <c r="G12" s="39">
        <f>IFERROR(INT(TRIM(SUBSTITUTE(VLOOKUP($A12&amp;"*",各都道府県の状況!$A:$I,G$3,FALSE), "※5", ""))), "")</f>
        <v>23</v>
      </c>
      <c r="H12" s="39">
        <f>IFERROR(INT(TRIM(SUBSTITUTE(VLOOKUP($A12&amp;"*",各都道府県の状況!$A:$I,H$3,FALSE), "※5", ""))), "")</f>
        <v>365</v>
      </c>
      <c r="I12" s="39">
        <f>IFERROR(INT(TRIM(SUBSTITUTE(VLOOKUP($A12&amp;"*",各都道府県の状況!$A:$I,I$3,FALSE), "※5", ""))), "")</f>
        <v>13</v>
      </c>
    </row>
    <row r="13" spans="1:10" x14ac:dyDescent="0.55000000000000004">
      <c r="A13" s="24" t="s">
        <v>237</v>
      </c>
      <c r="B13" s="27">
        <f t="shared" si="0"/>
        <v>44167</v>
      </c>
      <c r="C13" s="19" t="s">
        <v>24</v>
      </c>
      <c r="D13" s="39">
        <f>IFERROR(INT(TRIM(SUBSTITUTE(VLOOKUP($A13&amp;"*",各都道府県の状況!$A:$I,D$3,FALSE), "※5", ""))), "")</f>
        <v>688</v>
      </c>
      <c r="E13" s="39">
        <f>IFERROR(INT(TRIM(SUBSTITUTE(VLOOKUP($A13&amp;"*",各都道府県の状況!$A:$I,E$3,FALSE), "※5", ""))), "")</f>
        <v>55743</v>
      </c>
      <c r="F13" s="39">
        <f>IFERROR(INT(TRIM(SUBSTITUTE(VLOOKUP($A13&amp;"*",各都道府県の状況!$A:$I,F$3,FALSE), "※5", ""))), "")</f>
        <v>550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138</v>
      </c>
      <c r="I13" s="39">
        <f>IFERROR(INT(TRIM(SUBSTITUTE(VLOOKUP($A13&amp;"*",各都道府県の状況!$A:$I,I$3,FALSE), "※5", ""))), "")</f>
        <v>7</v>
      </c>
    </row>
    <row r="14" spans="1:10" x14ac:dyDescent="0.55000000000000004">
      <c r="A14" s="24" t="s">
        <v>238</v>
      </c>
      <c r="B14" s="27">
        <f t="shared" si="0"/>
        <v>44167</v>
      </c>
      <c r="C14" s="19" t="s">
        <v>25</v>
      </c>
      <c r="D14" s="39">
        <f>IFERROR(INT(TRIM(SUBSTITUTE(VLOOKUP($A14&amp;"*",各都道府県の状況!$A:$I,D$3,FALSE), "※5", ""))), "")</f>
        <v>1283</v>
      </c>
      <c r="E14" s="39">
        <f>IFERROR(INT(TRIM(SUBSTITUTE(VLOOKUP($A14&amp;"*",各都道府県の状況!$A:$I,E$3,FALSE), "※5", ""))), "")</f>
        <v>36339</v>
      </c>
      <c r="F14" s="39">
        <f>IFERROR(INT(TRIM(SUBSTITUTE(VLOOKUP($A14&amp;"*",各都道府県の状況!$A:$I,F$3,FALSE), "※5", ""))), "")</f>
        <v>1018</v>
      </c>
      <c r="G14" s="39">
        <f>IFERROR(INT(TRIM(SUBSTITUTE(VLOOKUP($A14&amp;"*",各都道府県の状況!$A:$I,G$3,FALSE), "※5", ""))), "")</f>
        <v>22</v>
      </c>
      <c r="H14" s="39">
        <f>IFERROR(INT(TRIM(SUBSTITUTE(VLOOKUP($A14&amp;"*",各都道府県の状況!$A:$I,H$3,FALSE), "※5", ""))), "")</f>
        <v>199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44167</v>
      </c>
      <c r="C15" s="19" t="s">
        <v>26</v>
      </c>
      <c r="D15" s="39">
        <f>IFERROR(INT(TRIM(SUBSTITUTE(VLOOKUP($A15&amp;"*",各都道府県の状況!$A:$I,D$3,FALSE), "※5", ""))), "")</f>
        <v>8680</v>
      </c>
      <c r="E15" s="39">
        <f>IFERROR(INT(TRIM(SUBSTITUTE(VLOOKUP($A15&amp;"*",各都道府県の状況!$A:$I,E$3,FALSE), "※5", ""))), "")</f>
        <v>240236</v>
      </c>
      <c r="F15" s="39">
        <f>IFERROR(INT(TRIM(SUBSTITUTE(VLOOKUP($A15&amp;"*",各都道府県の状況!$A:$I,F$3,FALSE), "※5", ""))), "")</f>
        <v>7252</v>
      </c>
      <c r="G15" s="39">
        <f>IFERROR(INT(TRIM(SUBSTITUTE(VLOOKUP($A15&amp;"*",各都道府県の状況!$A:$I,G$3,FALSE), "※5", ""))), "")</f>
        <v>146</v>
      </c>
      <c r="H15" s="39">
        <f>IFERROR(INT(TRIM(SUBSTITUTE(VLOOKUP($A15&amp;"*",各都道府県の状況!$A:$I,H$3,FALSE), "※5", ""))), "")</f>
        <v>1282</v>
      </c>
      <c r="I15" s="39">
        <f>IFERROR(INT(TRIM(SUBSTITUTE(VLOOKUP($A15&amp;"*",各都道府県の状況!$A:$I,I$3,FALSE), "※5", ""))), "")</f>
        <v>31</v>
      </c>
    </row>
    <row r="16" spans="1:10" x14ac:dyDescent="0.55000000000000004">
      <c r="A16" s="24" t="s">
        <v>240</v>
      </c>
      <c r="B16" s="27">
        <f t="shared" si="0"/>
        <v>44167</v>
      </c>
      <c r="C16" s="19" t="s">
        <v>27</v>
      </c>
      <c r="D16" s="39">
        <f>IFERROR(INT(TRIM(SUBSTITUTE(VLOOKUP($A16&amp;"*",各都道府県の状況!$A:$I,D$3,FALSE), "※5", ""))), "")</f>
        <v>7158</v>
      </c>
      <c r="E16" s="39">
        <f>IFERROR(INT(TRIM(SUBSTITUTE(VLOOKUP($A16&amp;"*",各都道府県の状況!$A:$I,E$3,FALSE), "※5", ""))), "")</f>
        <v>167709</v>
      </c>
      <c r="F16" s="39">
        <f>IFERROR(INT(TRIM(SUBSTITUTE(VLOOKUP($A16&amp;"*",各都道府県の状況!$A:$I,F$3,FALSE), "※5", ""))), "")</f>
        <v>6229</v>
      </c>
      <c r="G16" s="39">
        <f>IFERROR(INT(TRIM(SUBSTITUTE(VLOOKUP($A16&amp;"*",各都道府県の状況!$A:$I,G$3,FALSE), "※5", ""))), "")</f>
        <v>90</v>
      </c>
      <c r="H16" s="39">
        <f>IFERROR(INT(TRIM(SUBSTITUTE(VLOOKUP($A16&amp;"*",各都道府県の状況!$A:$I,H$3,FALSE), "※5", ""))), "")</f>
        <v>839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44167</v>
      </c>
      <c r="C17" s="19" t="s">
        <v>28</v>
      </c>
      <c r="D17" s="39">
        <f>IFERROR(INT(TRIM(SUBSTITUTE(VLOOKUP($A17&amp;"*",各都道府県の状況!$A:$I,D$3,FALSE), "※5", ""))), "")</f>
        <v>41811</v>
      </c>
      <c r="E17" s="39">
        <f>IFERROR(INT(TRIM(SUBSTITUTE(VLOOKUP($A17&amp;"*",各都道府県の状況!$A:$I,E$3,FALSE), "※5", ""))), "")</f>
        <v>776098</v>
      </c>
      <c r="F17" s="39">
        <f>IFERROR(INT(TRIM(SUBSTITUTE(VLOOKUP($A17&amp;"*",各都道府県の状況!$A:$I,F$3,FALSE), "※5", ""))), "")</f>
        <v>37348</v>
      </c>
      <c r="G17" s="39">
        <f>IFERROR(INT(TRIM(SUBSTITUTE(VLOOKUP($A17&amp;"*",各都道府県の状況!$A:$I,G$3,FALSE), "※5", ""))), "")</f>
        <v>499</v>
      </c>
      <c r="H17" s="39">
        <f>IFERROR(INT(TRIM(SUBSTITUTE(VLOOKUP($A17&amp;"*",各都道府県の状況!$A:$I,H$3,FALSE), "※5", ""))), "")</f>
        <v>3964</v>
      </c>
      <c r="I17" s="39">
        <f>IFERROR(INT(TRIM(SUBSTITUTE(VLOOKUP($A17&amp;"*",各都道府県の状況!$A:$I,I$3,FALSE), "※5", ""))), "")</f>
        <v>59</v>
      </c>
    </row>
    <row r="18" spans="1:9" x14ac:dyDescent="0.55000000000000004">
      <c r="A18" s="24" t="s">
        <v>242</v>
      </c>
      <c r="B18" s="27">
        <f t="shared" si="0"/>
        <v>44167</v>
      </c>
      <c r="C18" s="19" t="s">
        <v>29</v>
      </c>
      <c r="D18" s="39">
        <f>IFERROR(INT(TRIM(SUBSTITUTE(VLOOKUP($A18&amp;"*",各都道府県の状況!$A:$I,D$3,FALSE), "※5", ""))), "")</f>
        <v>12929</v>
      </c>
      <c r="E18" s="39">
        <f>IFERROR(INT(TRIM(SUBSTITUTE(VLOOKUP($A18&amp;"*",各都道府県の状況!$A:$I,E$3,FALSE), "※5", ""))), "")</f>
        <v>260211</v>
      </c>
      <c r="F18" s="39">
        <f>IFERROR(INT(TRIM(SUBSTITUTE(VLOOKUP($A18&amp;"*",各都道府県の状況!$A:$I,F$3,FALSE), "※5", ""))), "")</f>
        <v>11404</v>
      </c>
      <c r="G18" s="39">
        <f>IFERROR(INT(TRIM(SUBSTITUTE(VLOOKUP($A18&amp;"*",各都道府県の状況!$A:$I,G$3,FALSE), "※5", ""))), "")</f>
        <v>198</v>
      </c>
      <c r="H18" s="39">
        <f>IFERROR(INT(TRIM(SUBSTITUTE(VLOOKUP($A18&amp;"*",各都道府県の状況!$A:$I,H$3,FALSE), "※5", ""))), "")</f>
        <v>1327</v>
      </c>
      <c r="I18" s="39">
        <f>IFERROR(INT(TRIM(SUBSTITUTE(VLOOKUP($A18&amp;"*",各都道府県の状況!$A:$I,I$3,FALSE), "※5", ""))), "")</f>
        <v>61</v>
      </c>
    </row>
    <row r="19" spans="1:9" x14ac:dyDescent="0.55000000000000004">
      <c r="A19" s="24" t="s">
        <v>243</v>
      </c>
      <c r="B19" s="27">
        <f t="shared" si="0"/>
        <v>44167</v>
      </c>
      <c r="C19" s="19" t="s">
        <v>61</v>
      </c>
      <c r="D19" s="39">
        <f>IFERROR(INT(TRIM(SUBSTITUTE(VLOOKUP($A19&amp;"*",各都道府県の状況!$A:$I,D$3,FALSE), "※5", ""))), "")</f>
        <v>340</v>
      </c>
      <c r="E19" s="39">
        <f>IFERROR(INT(TRIM(SUBSTITUTE(VLOOKUP($A19&amp;"*",各都道府県の状況!$A:$I,E$3,FALSE), "※5", ""))), "")</f>
        <v>22619</v>
      </c>
      <c r="F19" s="39">
        <f>IFERROR(INT(TRIM(SUBSTITUTE(VLOOKUP($A19&amp;"*",各都道府県の状況!$A:$I,F$3,FALSE), "※5", ""))), "")</f>
        <v>247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44167</v>
      </c>
      <c r="C20" s="19" t="s">
        <v>30</v>
      </c>
      <c r="D20" s="39">
        <f>IFERROR(INT(TRIM(SUBSTITUTE(VLOOKUP($A20&amp;"*",各都道府県の状況!$A:$I,D$3,FALSE), "※5", ""))), "")</f>
        <v>460</v>
      </c>
      <c r="E20" s="39">
        <f>IFERROR(INT(TRIM(SUBSTITUTE(VLOOKUP($A20&amp;"*",各都道府県の状況!$A:$I,E$3,FALSE), "※5", ""))), "")</f>
        <v>17465</v>
      </c>
      <c r="F20" s="39">
        <f>IFERROR(INT(TRIM(SUBSTITUTE(VLOOKUP($A20&amp;"*",各都道府県の状況!$A:$I,F$3,FALSE), "※5", ""))), "")</f>
        <v>416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18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44167</v>
      </c>
      <c r="C21" s="19" t="s">
        <v>31</v>
      </c>
      <c r="D21" s="39">
        <f>IFERROR(INT(TRIM(SUBSTITUTE(VLOOKUP($A21&amp;"*",各都道府県の状況!$A:$I,D$3,FALSE), "※5", ""))), "")</f>
        <v>861</v>
      </c>
      <c r="E21" s="39">
        <f>IFERROR(INT(TRIM(SUBSTITUTE(VLOOKUP($A21&amp;"*",各都道府県の状況!$A:$I,E$3,FALSE), "※5", ""))), "")</f>
        <v>22622</v>
      </c>
      <c r="F21" s="39">
        <f>IFERROR(INT(TRIM(SUBSTITUTE(VLOOKUP($A21&amp;"*",各都道府県の状況!$A:$I,F$3,FALSE), "※5", ""))), "")</f>
        <v>787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24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44167</v>
      </c>
      <c r="C22" s="19" t="s">
        <v>32</v>
      </c>
      <c r="D22" s="39">
        <f>IFERROR(INT(TRIM(SUBSTITUTE(VLOOKUP($A22&amp;"*",各都道府県の状況!$A:$I,D$3,FALSE), "※5", ""))), "")</f>
        <v>319</v>
      </c>
      <c r="E22" s="39">
        <f>IFERROR(INT(TRIM(SUBSTITUTE(VLOOKUP($A22&amp;"*",各都道府県の状況!$A:$I,E$3,FALSE), "※5", ""))), "")</f>
        <v>15274</v>
      </c>
      <c r="F22" s="39">
        <f>IFERROR(INT(TRIM(SUBSTITUTE(VLOOKUP($A22&amp;"*",各都道府県の状況!$A:$I,F$3,FALSE), "※5", ""))), "")</f>
        <v>287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44167</v>
      </c>
      <c r="C23" s="19" t="s">
        <v>33</v>
      </c>
      <c r="D23" s="39">
        <f>IFERROR(INT(TRIM(SUBSTITUTE(VLOOKUP($A23&amp;"*",各都道府県の状況!$A:$I,D$3,FALSE), "※5", ""))), "")</f>
        <v>353</v>
      </c>
      <c r="E23" s="39">
        <f>IFERROR(INT(TRIM(SUBSTITUTE(VLOOKUP($A23&amp;"*",各都道府県の状況!$A:$I,E$3,FALSE), "※5", ""))), "")</f>
        <v>13599</v>
      </c>
      <c r="F23" s="39">
        <f>IFERROR(INT(TRIM(SUBSTITUTE(VLOOKUP($A23&amp;"*",各都道府県の状況!$A:$I,F$3,FALSE), "※5", ""))), "")</f>
        <v>300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44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44167</v>
      </c>
      <c r="C24" s="19" t="s">
        <v>34</v>
      </c>
      <c r="D24" s="39">
        <f>IFERROR(INT(TRIM(SUBSTITUTE(VLOOKUP($A24&amp;"*",各都道府県の状況!$A:$I,D$3,FALSE), "※5", ""))), "")</f>
        <v>748</v>
      </c>
      <c r="E24" s="39">
        <f>IFERROR(INT(TRIM(SUBSTITUTE(VLOOKUP($A24&amp;"*",各都道府県の状況!$A:$I,E$3,FALSE), "※5", ""))), "")</f>
        <v>32320</v>
      </c>
      <c r="F24" s="39">
        <f>IFERROR(INT(TRIM(SUBSTITUTE(VLOOKUP($A24&amp;"*",各都道府県の状況!$A:$I,F$3,FALSE), "※5", ""))), "")</f>
        <v>631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97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44167</v>
      </c>
      <c r="C25" s="19" t="s">
        <v>35</v>
      </c>
      <c r="D25" s="39">
        <f>IFERROR(INT(TRIM(SUBSTITUTE(VLOOKUP($A25&amp;"*",各都道府県の状況!$A:$I,D$3,FALSE), "※5", ""))), "")</f>
        <v>1119</v>
      </c>
      <c r="E25" s="39">
        <f>IFERROR(INT(TRIM(SUBSTITUTE(VLOOKUP($A25&amp;"*",各都道府県の状況!$A:$I,E$3,FALSE), "※5", ""))), "")</f>
        <v>41349</v>
      </c>
      <c r="F25" s="39">
        <f>IFERROR(INT(TRIM(SUBSTITUTE(VLOOKUP($A25&amp;"*",各都道府県の状況!$A:$I,F$3,FALSE), "※5", ""))), "")</f>
        <v>901</v>
      </c>
      <c r="G25" s="39">
        <f>IFERROR(INT(TRIM(SUBSTITUTE(VLOOKUP($A25&amp;"*",各都道府県の状況!$A:$I,G$3,FALSE), "※5", ""))), "")</f>
        <v>14</v>
      </c>
      <c r="H25" s="39">
        <f>IFERROR(INT(TRIM(SUBSTITUTE(VLOOKUP($A25&amp;"*",各都道府県の状況!$A:$I,H$3,FALSE), "※5", ""))), "")</f>
        <v>204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44167</v>
      </c>
      <c r="C26" s="19" t="s">
        <v>36</v>
      </c>
      <c r="D26" s="39">
        <f>IFERROR(INT(TRIM(SUBSTITUTE(VLOOKUP($A26&amp;"*",各都道府県の状況!$A:$I,D$3,FALSE), "※5", ""))), "")</f>
        <v>1722</v>
      </c>
      <c r="E26" s="39">
        <f>IFERROR(INT(TRIM(SUBSTITUTE(VLOOKUP($A26&amp;"*",各都道府県の状況!$A:$I,E$3,FALSE), "※5", ""))), "")</f>
        <v>59560</v>
      </c>
      <c r="F26" s="39">
        <f>IFERROR(INT(TRIM(SUBSTITUTE(VLOOKUP($A26&amp;"*",各都道府県の状況!$A:$I,F$3,FALSE), "※5", ""))), "")</f>
        <v>1159</v>
      </c>
      <c r="G26" s="39">
        <f>IFERROR(INT(TRIM(SUBSTITUTE(VLOOKUP($A26&amp;"*",各都道府県の状況!$A:$I,G$3,FALSE), "※5", ""))), "")</f>
        <v>12</v>
      </c>
      <c r="H26" s="39">
        <f>IFERROR(INT(TRIM(SUBSTITUTE(VLOOKUP($A26&amp;"*",各都道府県の状況!$A:$I,H$3,FALSE), "※5", ""))), "")</f>
        <v>551</v>
      </c>
      <c r="I26" s="39">
        <f>IFERROR(INT(TRIM(SUBSTITUTE(VLOOKUP($A26&amp;"*",各都道府県の状況!$A:$I,I$3,FALSE), "※5", ""))), "")</f>
        <v>9</v>
      </c>
    </row>
    <row r="27" spans="1:9" x14ac:dyDescent="0.55000000000000004">
      <c r="A27" s="24" t="s">
        <v>251</v>
      </c>
      <c r="B27" s="27">
        <f t="shared" si="0"/>
        <v>44167</v>
      </c>
      <c r="C27" s="19" t="s">
        <v>37</v>
      </c>
      <c r="D27" s="39">
        <f>IFERROR(INT(TRIM(SUBSTITUTE(VLOOKUP($A27&amp;"*",各都道府県の状況!$A:$I,D$3,FALSE), "※5", ""))), "")</f>
        <v>10309</v>
      </c>
      <c r="E27" s="39">
        <f>IFERROR(INT(TRIM(SUBSTITUTE(VLOOKUP($A27&amp;"*",各都道府県の状況!$A:$I,E$3,FALSE), "※5", ""))), "")</f>
        <v>143080</v>
      </c>
      <c r="F27" s="39">
        <f>IFERROR(INT(TRIM(SUBSTITUTE(VLOOKUP($A27&amp;"*",各都道府県の状況!$A:$I,F$3,FALSE), "※5", ""))), "")</f>
        <v>8457</v>
      </c>
      <c r="G27" s="39">
        <f>IFERROR(INT(TRIM(SUBSTITUTE(VLOOKUP($A27&amp;"*",各都道府県の状況!$A:$I,G$3,FALSE), "※5", ""))), "")</f>
        <v>121</v>
      </c>
      <c r="H27" s="39">
        <f>IFERROR(INT(TRIM(SUBSTITUTE(VLOOKUP($A27&amp;"*",各都道府県の状況!$A:$I,H$3,FALSE), "※5", ""))), "")</f>
        <v>1731</v>
      </c>
      <c r="I27" s="39">
        <f>IFERROR(INT(TRIM(SUBSTITUTE(VLOOKUP($A27&amp;"*",各都道府県の状況!$A:$I,I$3,FALSE), "※5", ""))), "")</f>
        <v>30</v>
      </c>
    </row>
    <row r="28" spans="1:9" x14ac:dyDescent="0.55000000000000004">
      <c r="A28" s="24" t="s">
        <v>252</v>
      </c>
      <c r="B28" s="26">
        <f t="shared" si="0"/>
        <v>44167</v>
      </c>
      <c r="C28" s="28" t="s">
        <v>38</v>
      </c>
      <c r="D28" s="39">
        <f>IFERROR(INT(TRIM(SUBSTITUTE(VLOOKUP($A28&amp;"*",各都道府県の状況!$A:$I,D$3,FALSE), "※5", ""))), "")</f>
        <v>880</v>
      </c>
      <c r="E28" s="39">
        <f>IFERROR(INT(TRIM(SUBSTITUTE(VLOOKUP($A28&amp;"*",各都道府県の状況!$A:$I,E$3,FALSE), "※5", ""))), "")</f>
        <v>19848</v>
      </c>
      <c r="F28" s="39">
        <f>IFERROR(INT(TRIM(SUBSTITUTE(VLOOKUP($A28&amp;"*",各都道府県の状況!$A:$I,F$3,FALSE), "※5", ""))), "")</f>
        <v>690</v>
      </c>
      <c r="G28" s="39">
        <f>IFERROR(INT(TRIM(SUBSTITUTE(VLOOKUP($A28&amp;"*",各都道府県の状況!$A:$I,G$3,FALSE), "※5", ""))), "")</f>
        <v>8</v>
      </c>
      <c r="H28" s="39">
        <f>IFERROR(INT(TRIM(SUBSTITUTE(VLOOKUP($A28&amp;"*",各都道府県の状況!$A:$I,H$3,FALSE), "※5", ""))), "")</f>
        <v>182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44167</v>
      </c>
      <c r="C29" s="19" t="s">
        <v>39</v>
      </c>
      <c r="D29" s="39">
        <f>IFERROR(INT(TRIM(SUBSTITUTE(VLOOKUP($A29&amp;"*",各都道府県の状況!$A:$I,D$3,FALSE), "※5", ""))), "")</f>
        <v>796</v>
      </c>
      <c r="E29" s="39">
        <f>IFERROR(INT(TRIM(SUBSTITUTE(VLOOKUP($A29&amp;"*",各都道府県の状況!$A:$I,E$3,FALSE), "※5", ""))), "")</f>
        <v>28288</v>
      </c>
      <c r="F29" s="39">
        <f>IFERROR(INT(TRIM(SUBSTITUTE(VLOOKUP($A29&amp;"*",各都道府県の状況!$A:$I,F$3,FALSE), "※5", ""))), "")</f>
        <v>719</v>
      </c>
      <c r="G29" s="39">
        <f>IFERROR(INT(TRIM(SUBSTITUTE(VLOOKUP($A29&amp;"*",各都道府県の状況!$A:$I,G$3,FALSE), "※5", ""))), "")</f>
        <v>10</v>
      </c>
      <c r="H29" s="39">
        <f>IFERROR(INT(TRIM(SUBSTITUTE(VLOOKUP($A29&amp;"*",各都道府県の状況!$A:$I,H$3,FALSE), "※5", ""))), "")</f>
        <v>67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44167</v>
      </c>
      <c r="C30" s="19" t="s">
        <v>40</v>
      </c>
      <c r="D30" s="39">
        <f>IFERROR(INT(TRIM(SUBSTITUTE(VLOOKUP($A30&amp;"*",各都道府県の状況!$A:$I,D$3,FALSE), "※5", ""))), "")</f>
        <v>2693</v>
      </c>
      <c r="E30" s="39">
        <f>IFERROR(INT(TRIM(SUBSTITUTE(VLOOKUP($A30&amp;"*",各都道府県の状況!$A:$I,E$3,FALSE), "※5", ""))), "")</f>
        <v>67261</v>
      </c>
      <c r="F30" s="39">
        <f>IFERROR(INT(TRIM(SUBSTITUTE(VLOOKUP($A30&amp;"*",各都道府県の状況!$A:$I,F$3,FALSE), "※5", ""))), "")</f>
        <v>2425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229</v>
      </c>
      <c r="I30" s="39">
        <f>IFERROR(INT(TRIM(SUBSTITUTE(VLOOKUP($A30&amp;"*",各都道府県の状況!$A:$I,I$3,FALSE), "※5", ""))), "")</f>
        <v>5</v>
      </c>
    </row>
    <row r="31" spans="1:9" x14ac:dyDescent="0.55000000000000004">
      <c r="A31" s="24" t="s">
        <v>255</v>
      </c>
      <c r="B31" s="27">
        <f t="shared" si="0"/>
        <v>44167</v>
      </c>
      <c r="C31" s="19" t="s">
        <v>41</v>
      </c>
      <c r="D31" s="39">
        <f>IFERROR(INT(TRIM(SUBSTITUTE(VLOOKUP($A31&amp;"*",各都道府県の状況!$A:$I,D$3,FALSE), "※5", ""))), "")</f>
        <v>21018</v>
      </c>
      <c r="E31" s="39">
        <f>IFERROR(INT(TRIM(SUBSTITUTE(VLOOKUP($A31&amp;"*",各都道府県の状況!$A:$I,E$3,FALSE), "※5", ""))), "")</f>
        <v>334185</v>
      </c>
      <c r="F31" s="39">
        <f>IFERROR(INT(TRIM(SUBSTITUTE(VLOOKUP($A31&amp;"*",各都道府県の状況!$A:$I,F$3,FALSE), "※5", ""))), "")</f>
        <v>16245</v>
      </c>
      <c r="G31" s="39">
        <f>IFERROR(INT(TRIM(SUBSTITUTE(VLOOKUP($A31&amp;"*",各都道府県の状況!$A:$I,G$3,FALSE), "※5", ""))), "")</f>
        <v>333</v>
      </c>
      <c r="H31" s="39">
        <f>IFERROR(INT(TRIM(SUBSTITUTE(VLOOKUP($A31&amp;"*",各都道府県の状況!$A:$I,H$3,FALSE), "※5", ""))), "")</f>
        <v>4421</v>
      </c>
      <c r="I31" s="39">
        <f>IFERROR(INT(TRIM(SUBSTITUTE(VLOOKUP($A31&amp;"*",各都道府県の状況!$A:$I,I$3,FALSE), "※5", ""))), "")</f>
        <v>131</v>
      </c>
    </row>
    <row r="32" spans="1:9" x14ac:dyDescent="0.55000000000000004">
      <c r="A32" s="24" t="s">
        <v>256</v>
      </c>
      <c r="B32" s="27">
        <f t="shared" si="0"/>
        <v>44167</v>
      </c>
      <c r="C32" s="19" t="s">
        <v>42</v>
      </c>
      <c r="D32" s="39">
        <f>IFERROR(INT(TRIM(SUBSTITUTE(VLOOKUP($A32&amp;"*",各都道府県の状況!$A:$I,D$3,FALSE), "※5", ""))), "")</f>
        <v>5749</v>
      </c>
      <c r="E32" s="39">
        <f>IFERROR(INT(TRIM(SUBSTITUTE(VLOOKUP($A32&amp;"*",各都道府県の状況!$A:$I,E$3,FALSE), "※5", ""))), "")</f>
        <v>98300</v>
      </c>
      <c r="F32" s="39">
        <f>IFERROR(INT(TRIM(SUBSTITUTE(VLOOKUP($A32&amp;"*",各都道府県の状況!$A:$I,F$3,FALSE), "※5", ""))), "")</f>
        <v>4961</v>
      </c>
      <c r="G32" s="39">
        <f>IFERROR(INT(TRIM(SUBSTITUTE(VLOOKUP($A32&amp;"*",各都道府県の状況!$A:$I,G$3,FALSE), "※5", ""))), "")</f>
        <v>84</v>
      </c>
      <c r="H32" s="39">
        <f>IFERROR(INT(TRIM(SUBSTITUTE(VLOOKUP($A32&amp;"*",各都道府県の状況!$A:$I,H$3,FALSE), "※5", ""))), "")</f>
        <v>704</v>
      </c>
      <c r="I32" s="39">
        <f>IFERROR(INT(TRIM(SUBSTITUTE(VLOOKUP($A32&amp;"*",各都道府県の状況!$A:$I,I$3,FALSE), "※5", ""))), "")</f>
        <v>34</v>
      </c>
    </row>
    <row r="33" spans="1:9" x14ac:dyDescent="0.55000000000000004">
      <c r="A33" s="24" t="s">
        <v>257</v>
      </c>
      <c r="B33" s="27">
        <f t="shared" si="0"/>
        <v>44167</v>
      </c>
      <c r="C33" s="19" t="s">
        <v>43</v>
      </c>
      <c r="D33" s="39">
        <f>IFERROR(INT(TRIM(SUBSTITUTE(VLOOKUP($A33&amp;"*",各都道府県の状況!$A:$I,D$3,FALSE), "※5", ""))), "")</f>
        <v>1190</v>
      </c>
      <c r="E33" s="39">
        <f>IFERROR(INT(TRIM(SUBSTITUTE(VLOOKUP($A33&amp;"*",各都道府県の状況!$A:$I,E$3,FALSE), "※5", ""))), "")</f>
        <v>33927</v>
      </c>
      <c r="F33" s="39">
        <f>IFERROR(INT(TRIM(SUBSTITUTE(VLOOKUP($A33&amp;"*",各都道府県の状況!$A:$I,F$3,FALSE), "※5", ""))), "")</f>
        <v>973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204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44167</v>
      </c>
      <c r="C34" s="19" t="s">
        <v>44</v>
      </c>
      <c r="D34" s="39">
        <f>IFERROR(INT(TRIM(SUBSTITUTE(VLOOKUP($A34&amp;"*",各都道府県の状況!$A:$I,D$3,FALSE), "※5", ""))), "")</f>
        <v>471</v>
      </c>
      <c r="E34" s="39">
        <f>IFERROR(INT(TRIM(SUBSTITUTE(VLOOKUP($A34&amp;"*",各都道府県の状況!$A:$I,E$3,FALSE), "※5", ""))), "")</f>
        <v>13692</v>
      </c>
      <c r="F34" s="39">
        <f>IFERROR(INT(TRIM(SUBSTITUTE(VLOOKUP($A34&amp;"*",各都道府県の状況!$A:$I,F$3,FALSE), "※5", ""))), "")</f>
        <v>382</v>
      </c>
      <c r="G34" s="39">
        <f>IFERROR(INT(TRIM(SUBSTITUTE(VLOOKUP($A34&amp;"*",各都道府県の状況!$A:$I,G$3,FALSE), "※5", ""))), "")</f>
        <v>6</v>
      </c>
      <c r="H34" s="39">
        <f>IFERROR(INT(TRIM(SUBSTITUTE(VLOOKUP($A34&amp;"*",各都道府県の状況!$A:$I,H$3,FALSE), "※5", ""))), "")</f>
        <v>72</v>
      </c>
      <c r="I34" s="39">
        <f>IFERROR(INT(TRIM(SUBSTITUTE(VLOOKUP($A34&amp;"*",各都道府県の状況!$A:$I,I$3,FALSE), "※5", ""))), "")</f>
        <v>7</v>
      </c>
    </row>
    <row r="35" spans="1:9" x14ac:dyDescent="0.55000000000000004">
      <c r="A35" s="24" t="s">
        <v>226</v>
      </c>
      <c r="B35" s="27">
        <f t="shared" si="0"/>
        <v>44167</v>
      </c>
      <c r="C35" s="19" t="s">
        <v>45</v>
      </c>
      <c r="D35" s="39">
        <f>IFERROR(INT(TRIM(SUBSTITUTE(VLOOKUP($A35&amp;"*",各都道府県の状況!$A:$I,D$3,FALSE), "※5", ""))), "")</f>
        <v>60</v>
      </c>
      <c r="E35" s="39">
        <f>IFERROR(INT(TRIM(SUBSTITUTE(VLOOKUP($A35&amp;"*",各都道府県の状況!$A:$I,E$3,FALSE), "※5", ""))), "")</f>
        <v>17317</v>
      </c>
      <c r="F35" s="39">
        <f>IFERROR(INT(TRIM(SUBSTITUTE(VLOOKUP($A35&amp;"*",各都道府県の状況!$A:$I,F$3,FALSE), "※5", ""))), "")</f>
        <v>52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7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44167</v>
      </c>
      <c r="C36" s="19" t="s">
        <v>46</v>
      </c>
      <c r="D36" s="39">
        <f>IFERROR(INT(TRIM(SUBSTITUTE(VLOOKUP($A36&amp;"*",各都道府県の状況!$A:$I,D$3,FALSE), "※5", ""))), "")</f>
        <v>148</v>
      </c>
      <c r="E36" s="39">
        <f>IFERROR(INT(TRIM(SUBSTITUTE(VLOOKUP($A36&amp;"*",各都道府県の状況!$A:$I,E$3,FALSE), "※5", ""))), "")</f>
        <v>6772</v>
      </c>
      <c r="F36" s="39">
        <f>IFERROR(INT(TRIM(SUBSTITUTE(VLOOKUP($A36&amp;"*",各都道府県の状況!$A:$I,F$3,FALSE), "※5", ""))), "")</f>
        <v>143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5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44167</v>
      </c>
      <c r="C37" s="19" t="s">
        <v>47</v>
      </c>
      <c r="D37" s="39">
        <f>IFERROR(INT(TRIM(SUBSTITUTE(VLOOKUP($A37&amp;"*",各都道府県の状況!$A:$I,D$3,FALSE), "※5", ""))), "")</f>
        <v>619</v>
      </c>
      <c r="E37" s="39">
        <f>IFERROR(INT(TRIM(SUBSTITUTE(VLOOKUP($A37&amp;"*",各都道府県の状況!$A:$I,E$3,FALSE), "※5", ""))), "")</f>
        <v>19205</v>
      </c>
      <c r="F37" s="39">
        <f>IFERROR(INT(TRIM(SUBSTITUTE(VLOOKUP($A37&amp;"*",各都道府県の状況!$A:$I,F$3,FALSE), "※5", ""))), "")</f>
        <v>363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156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44167</v>
      </c>
      <c r="C38" s="19" t="s">
        <v>48</v>
      </c>
      <c r="D38" s="39">
        <f>IFERROR(INT(TRIM(SUBSTITUTE(VLOOKUP($A38&amp;"*",各都道府県の状況!$A:$I,D$3,FALSE), "※5", ""))), "")</f>
        <v>872</v>
      </c>
      <c r="E38" s="39">
        <f>IFERROR(INT(TRIM(SUBSTITUTE(VLOOKUP($A38&amp;"*",各都道府県の状況!$A:$I,E$3,FALSE), "※5", ""))), "")</f>
        <v>35884</v>
      </c>
      <c r="F38" s="39">
        <f>IFERROR(INT(TRIM(SUBSTITUTE(VLOOKUP($A38&amp;"*",各都道府県の状況!$A:$I,F$3,FALSE), "※5", ""))), "")</f>
        <v>749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111</v>
      </c>
      <c r="I38" s="39">
        <f>IFERROR(INT(TRIM(SUBSTITUTE(VLOOKUP($A38&amp;"*",各都道府県の状況!$A:$I,I$3,FALSE), "※5", ""))), "")</f>
        <v>6</v>
      </c>
    </row>
    <row r="39" spans="1:9" x14ac:dyDescent="0.55000000000000004">
      <c r="A39" s="24" t="s">
        <v>261</v>
      </c>
      <c r="B39" s="27">
        <f t="shared" si="0"/>
        <v>44167</v>
      </c>
      <c r="C39" s="19" t="s">
        <v>49</v>
      </c>
      <c r="D39" s="39">
        <f>IFERROR(INT(TRIM(SUBSTITUTE(VLOOKUP($A39&amp;"*",各都道府県の状況!$A:$I,D$3,FALSE), "※5", ""))), "")</f>
        <v>398</v>
      </c>
      <c r="E39" s="39">
        <f>IFERROR(INT(TRIM(SUBSTITUTE(VLOOKUP($A39&amp;"*",各都道府県の状況!$A:$I,E$3,FALSE), "※5", ""))), "")</f>
        <v>19028</v>
      </c>
      <c r="F39" s="39">
        <f>IFERROR(INT(TRIM(SUBSTITUTE(VLOOKUP($A39&amp;"*",各都道府県の状況!$A:$I,F$3,FALSE), "※5", ""))), "")</f>
        <v>326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66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44167</v>
      </c>
      <c r="C40" s="19" t="s">
        <v>50</v>
      </c>
      <c r="D40" s="39">
        <f>IFERROR(INT(TRIM(SUBSTITUTE(VLOOKUP($A40&amp;"*",各都道府県の状況!$A:$I,D$3,FALSE), "※5", ""))), "")</f>
        <v>181</v>
      </c>
      <c r="E40" s="39">
        <f>IFERROR(INT(TRIM(SUBSTITUTE(VLOOKUP($A40&amp;"*",各都道府県の状況!$A:$I,E$3,FALSE), "※5", ""))), "")</f>
        <v>7839</v>
      </c>
      <c r="F40" s="39">
        <f>IFERROR(INT(TRIM(SUBSTITUTE(VLOOKUP($A40&amp;"*",各都道府県の状況!$A:$I,F$3,FALSE), "※5", ""))), "")</f>
        <v>166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44167</v>
      </c>
      <c r="C41" s="19" t="s">
        <v>51</v>
      </c>
      <c r="D41" s="39">
        <f>IFERROR(INT(TRIM(SUBSTITUTE(VLOOKUP($A41&amp;"*",各都道府県の状況!$A:$I,D$3,FALSE), "※5", ""))), "")</f>
        <v>148</v>
      </c>
      <c r="E41" s="39">
        <f>IFERROR(INT(TRIM(SUBSTITUTE(VLOOKUP($A41&amp;"*",各都道府県の状況!$A:$I,E$3,FALSE), "※5", ""))), "")</f>
        <v>17450</v>
      </c>
      <c r="F41" s="39">
        <f>IFERROR(INT(TRIM(SUBSTITUTE(VLOOKUP($A41&amp;"*",各都道府県の状況!$A:$I,F$3,FALSE), "※5", ""))), "")</f>
        <v>124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22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44167</v>
      </c>
      <c r="C42" s="19" t="s">
        <v>52</v>
      </c>
      <c r="D42" s="39">
        <f>IFERROR(INT(TRIM(SUBSTITUTE(VLOOKUP($A42&amp;"*",各都道府県の状況!$A:$I,D$3,FALSE), "※5", ""))), "")</f>
        <v>327</v>
      </c>
      <c r="E42" s="39">
        <f>IFERROR(INT(TRIM(SUBSTITUTE(VLOOKUP($A42&amp;"*",各都道府県の状況!$A:$I,E$3,FALSE), "※5", ""))), "")</f>
        <v>7273</v>
      </c>
      <c r="F42" s="39">
        <f>IFERROR(INT(TRIM(SUBSTITUTE(VLOOKUP($A42&amp;"*",各都道府県の状況!$A:$I,F$3,FALSE), "※5", ""))), "")</f>
        <v>180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141</v>
      </c>
      <c r="I42" s="39">
        <f>IFERROR(INT(TRIM(SUBSTITUTE(VLOOKUP($A42&amp;"*",各都道府県の状況!$A:$I,I$3,FALSE), "※5", ""))), "")</f>
        <v>6</v>
      </c>
    </row>
    <row r="43" spans="1:9" x14ac:dyDescent="0.55000000000000004">
      <c r="A43" s="24" t="s">
        <v>265</v>
      </c>
      <c r="B43" s="27">
        <f t="shared" si="0"/>
        <v>44167</v>
      </c>
      <c r="C43" s="19" t="s">
        <v>169</v>
      </c>
      <c r="D43" s="39">
        <f>IFERROR(INT(TRIM(SUBSTITUTE(VLOOKUP($A43&amp;"*",各都道府県の状況!$A:$I,D$3,FALSE), "※5", ""))), "")</f>
        <v>165</v>
      </c>
      <c r="E43" s="39">
        <f>IFERROR(INT(TRIM(SUBSTITUTE(VLOOKUP($A43&amp;"*",各都道府県の状況!$A:$I,E$3,FALSE), "※5", ""))), "")</f>
        <v>3806</v>
      </c>
      <c r="F43" s="39">
        <f>IFERROR(INT(TRIM(SUBSTITUTE(VLOOKUP($A43&amp;"*",各都道府県の状況!$A:$I,F$3,FALSE), "※5", ""))), "")</f>
        <v>143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14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44167</v>
      </c>
      <c r="C44" s="19" t="s">
        <v>53</v>
      </c>
      <c r="D44" s="39">
        <f>IFERROR(INT(TRIM(SUBSTITUTE(VLOOKUP($A44&amp;"*",各都道府県の状況!$A:$I,D$3,FALSE), "※5", ""))), "")</f>
        <v>5901</v>
      </c>
      <c r="E44" s="39">
        <f>IFERROR(INT(TRIM(SUBSTITUTE(VLOOKUP($A44&amp;"*",各都道府県の状況!$A:$I,E$3,FALSE), "※5", ""))), "")</f>
        <v>204387</v>
      </c>
      <c r="F44" s="39">
        <f>IFERROR(INT(TRIM(SUBSTITUTE(VLOOKUP($A44&amp;"*",各都道府県の状況!$A:$I,F$3,FALSE), "※5", ""))), "")</f>
        <v>5446</v>
      </c>
      <c r="G44" s="39">
        <f>IFERROR(INT(TRIM(SUBSTITUTE(VLOOKUP($A44&amp;"*",各都道府県の状況!$A:$I,G$3,FALSE), "※5", ""))), "")</f>
        <v>108</v>
      </c>
      <c r="H44" s="39">
        <f>IFERROR(INT(TRIM(SUBSTITUTE(VLOOKUP($A44&amp;"*",各都道府県の状況!$A:$I,H$3,FALSE), "※5", ""))), "")</f>
        <v>347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44167</v>
      </c>
      <c r="C45" s="19" t="s">
        <v>54</v>
      </c>
      <c r="D45" s="39">
        <f>IFERROR(INT(TRIM(SUBSTITUTE(VLOOKUP($A45&amp;"*",各都道府県の状況!$A:$I,D$3,FALSE), "※5", ""))), "")</f>
        <v>325</v>
      </c>
      <c r="E45" s="39">
        <f>IFERROR(INT(TRIM(SUBSTITUTE(VLOOKUP($A45&amp;"*",各都道府県の状況!$A:$I,E$3,FALSE), "※5", ""))), "")</f>
        <v>9931</v>
      </c>
      <c r="F45" s="39">
        <f>IFERROR(INT(TRIM(SUBSTITUTE(VLOOKUP($A45&amp;"*",各都道府県の状況!$A:$I,F$3,FALSE), "※5", ""))), "")</f>
        <v>292</v>
      </c>
      <c r="G45" s="39">
        <f>IFERROR(INT(TRIM(SUBSTITUTE(VLOOKUP($A45&amp;"*",各都道府県の状況!$A:$I,G$3,FALSE), "※5", ""))), "")</f>
        <v>2</v>
      </c>
      <c r="H45" s="39">
        <f>IFERROR(INT(TRIM(SUBSTITUTE(VLOOKUP($A45&amp;"*",各都道府県の状況!$A:$I,H$3,FALSE), "※5", ""))), "")</f>
        <v>34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44167</v>
      </c>
      <c r="C46" s="19" t="s">
        <v>55</v>
      </c>
      <c r="D46" s="39">
        <f>IFERROR(INT(TRIM(SUBSTITUTE(VLOOKUP($A46&amp;"*",各都道府県の状況!$A:$I,D$3,FALSE), "※5", ""))), "")</f>
        <v>273</v>
      </c>
      <c r="E46" s="39">
        <f>IFERROR(INT(TRIM(SUBSTITUTE(VLOOKUP($A46&amp;"*",各都道府県の状況!$A:$I,E$3,FALSE), "※5", ""))), "")</f>
        <v>27465</v>
      </c>
      <c r="F46" s="39">
        <f>IFERROR(INT(TRIM(SUBSTITUTE(VLOOKUP($A46&amp;"*",各都道府県の状況!$A:$I,F$3,FALSE), "※5", ""))), "")</f>
        <v>253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17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44167</v>
      </c>
      <c r="C47" s="19" t="s">
        <v>56</v>
      </c>
      <c r="D47" s="39">
        <f>IFERROR(INT(TRIM(SUBSTITUTE(VLOOKUP($A47&amp;"*",各都道府県の状況!$A:$I,D$3,FALSE), "※5", ""))), "")</f>
        <v>1045</v>
      </c>
      <c r="E47" s="39">
        <f>IFERROR(INT(TRIM(SUBSTITUTE(VLOOKUP($A47&amp;"*",各都道府県の状況!$A:$I,E$3,FALSE), "※5", ""))), "")</f>
        <v>24408</v>
      </c>
      <c r="F47" s="39">
        <f>IFERROR(INT(TRIM(SUBSTITUTE(VLOOKUP($A47&amp;"*",各都道府県の状況!$A:$I,F$3,FALSE), "※5", ""))), "")</f>
        <v>940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67</v>
      </c>
      <c r="I47" s="39">
        <f>IFERROR(INT(TRIM(SUBSTITUTE(VLOOKUP($A47&amp;"*",各都道府県の状況!$A:$I,I$3,FALSE), "※5", ""))), "")</f>
        <v>8</v>
      </c>
    </row>
    <row r="48" spans="1:9" x14ac:dyDescent="0.55000000000000004">
      <c r="A48" s="24" t="s">
        <v>270</v>
      </c>
      <c r="B48" s="27">
        <f t="shared" si="0"/>
        <v>44167</v>
      </c>
      <c r="C48" s="19" t="s">
        <v>57</v>
      </c>
      <c r="D48" s="39">
        <f>IFERROR(INT(TRIM(SUBSTITUTE(VLOOKUP($A48&amp;"*",各都道府県の状況!$A:$I,D$3,FALSE), "※5", ""))), "")</f>
        <v>324</v>
      </c>
      <c r="E48" s="39">
        <f>IFERROR(INT(TRIM(SUBSTITUTE(VLOOKUP($A48&amp;"*",各都道府県の状況!$A:$I,E$3,FALSE), "※5", ""))), "")</f>
        <v>28476</v>
      </c>
      <c r="F48" s="39">
        <f>IFERROR(INT(TRIM(SUBSTITUTE(VLOOKUP($A48&amp;"*",各都道府県の状況!$A:$I,F$3,FALSE), "※5", ""))), "")</f>
        <v>217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104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44167</v>
      </c>
      <c r="C49" s="19" t="s">
        <v>58</v>
      </c>
      <c r="D49" s="39">
        <f>IFERROR(INT(TRIM(SUBSTITUTE(VLOOKUP($A49&amp;"*",各都道府県の状況!$A:$I,D$3,FALSE), "※5", ""))), "")</f>
        <v>521</v>
      </c>
      <c r="E49" s="39">
        <f>IFERROR(INT(TRIM(SUBSTITUTE(VLOOKUP($A49&amp;"*",各都道府県の状況!$A:$I,E$3,FALSE), "※5", ""))), "")</f>
        <v>9975</v>
      </c>
      <c r="F49" s="39">
        <f>IFERROR(INT(TRIM(SUBSTITUTE(VLOOKUP($A49&amp;"*",各都道府県の状況!$A:$I,F$3,FALSE), "※5", ""))), "")</f>
        <v>424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97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44167</v>
      </c>
      <c r="C50" s="19" t="s">
        <v>59</v>
      </c>
      <c r="D50" s="39">
        <f>IFERROR(INT(TRIM(SUBSTITUTE(VLOOKUP($A50&amp;"*",各都道府県の状況!$A:$I,D$3,FALSE), "※5", ""))), "")</f>
        <v>629</v>
      </c>
      <c r="E50" s="39">
        <f>IFERROR(INT(TRIM(SUBSTITUTE(VLOOKUP($A50&amp;"*",各都道府県の状況!$A:$I,E$3,FALSE), "※5", ""))), "")</f>
        <v>27755</v>
      </c>
      <c r="F50" s="39">
        <f>IFERROR(INT(TRIM(SUBSTITUTE(VLOOKUP($A50&amp;"*",各都道府県の状況!$A:$I,F$3,FALSE), "※5", ""))), "")</f>
        <v>593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36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44167</v>
      </c>
      <c r="C51" s="19" t="s">
        <v>60</v>
      </c>
      <c r="D51" s="39">
        <f>IFERROR(INT(TRIM(SUBSTITUTE(VLOOKUP($A51&amp;"*",各都道府県の状況!$A:$I,D$3,FALSE), "※5", ""))), "")</f>
        <v>4398</v>
      </c>
      <c r="E51" s="39">
        <f>IFERROR(INT(TRIM(SUBSTITUTE(VLOOKUP($A51&amp;"*",各都道府県の状況!$A:$I,E$3,FALSE), "※5", ""))), "")</f>
        <v>74039</v>
      </c>
      <c r="F51" s="39">
        <f>IFERROR(INT(TRIM(SUBSTITUTE(VLOOKUP($A51&amp;"*",各都道府県の状況!$A:$I,F$3,FALSE), "※5", ""))), "")</f>
        <v>3913</v>
      </c>
      <c r="G51" s="39">
        <f>IFERROR(INT(TRIM(SUBSTITUTE(VLOOKUP($A51&amp;"*",各都道府県の状況!$A:$I,G$3,FALSE), "※5", ""))), "")</f>
        <v>69</v>
      </c>
      <c r="H51" s="39">
        <f>IFERROR(INT(TRIM(SUBSTITUTE(VLOOKUP($A51&amp;"*",各都道府県の状況!$A:$I,H$3,FALSE), "※5", ""))), "")</f>
        <v>421</v>
      </c>
      <c r="I51" s="39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334</v>
      </c>
      <c r="D4" s="59" t="s">
        <v>335</v>
      </c>
      <c r="E4" s="61" t="s">
        <v>336</v>
      </c>
      <c r="F4" s="62"/>
      <c r="G4" s="63" t="s">
        <v>337</v>
      </c>
      <c r="H4" s="63" t="s">
        <v>338</v>
      </c>
      <c r="I4" s="34"/>
    </row>
    <row r="5" spans="1:9" ht="13.25" customHeight="1" x14ac:dyDescent="0.55000000000000004">
      <c r="B5" s="56"/>
      <c r="C5" s="58"/>
      <c r="D5" s="60"/>
      <c r="E5" s="43" t="s">
        <v>339</v>
      </c>
      <c r="F5" s="44" t="s">
        <v>340</v>
      </c>
      <c r="G5" s="64"/>
      <c r="H5" s="64"/>
      <c r="I5" s="34"/>
    </row>
    <row r="6" spans="1:9" ht="12" customHeight="1" x14ac:dyDescent="0.55000000000000004">
      <c r="A6" s="30" t="s">
        <v>230</v>
      </c>
      <c r="B6" s="35" t="s">
        <v>330</v>
      </c>
      <c r="C6" s="45">
        <v>9075</v>
      </c>
      <c r="D6" s="45">
        <v>154998</v>
      </c>
      <c r="E6" s="45">
        <v>2279</v>
      </c>
      <c r="F6" s="46">
        <v>28</v>
      </c>
      <c r="G6" s="45">
        <v>6588</v>
      </c>
      <c r="H6" s="46">
        <v>208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6">
        <v>307</v>
      </c>
      <c r="D7" s="45">
        <v>6889</v>
      </c>
      <c r="E7" s="46">
        <v>33</v>
      </c>
      <c r="F7" s="46">
        <v>2</v>
      </c>
      <c r="G7" s="46">
        <v>268</v>
      </c>
      <c r="H7" s="46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6">
        <v>208</v>
      </c>
      <c r="D8" s="45">
        <v>9681</v>
      </c>
      <c r="E8" s="46">
        <v>80</v>
      </c>
      <c r="F8" s="46">
        <v>2</v>
      </c>
      <c r="G8" s="46">
        <v>124</v>
      </c>
      <c r="H8" s="46">
        <v>4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5">
        <v>1221</v>
      </c>
      <c r="D9" s="45">
        <v>19125</v>
      </c>
      <c r="E9" s="46">
        <v>136</v>
      </c>
      <c r="F9" s="46">
        <v>5</v>
      </c>
      <c r="G9" s="45">
        <v>1075</v>
      </c>
      <c r="H9" s="46">
        <v>10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6">
        <v>90</v>
      </c>
      <c r="D10" s="45">
        <v>3676</v>
      </c>
      <c r="E10" s="46">
        <v>10</v>
      </c>
      <c r="F10" s="46">
        <v>0</v>
      </c>
      <c r="G10" s="46">
        <v>79</v>
      </c>
      <c r="H10" s="46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6">
        <v>141</v>
      </c>
      <c r="D11" s="45">
        <v>7663</v>
      </c>
      <c r="E11" s="46">
        <v>31</v>
      </c>
      <c r="F11" s="46">
        <v>1</v>
      </c>
      <c r="G11" s="46">
        <v>109</v>
      </c>
      <c r="H11" s="46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6">
        <v>506</v>
      </c>
      <c r="D12" s="45">
        <v>40549</v>
      </c>
      <c r="E12" s="46">
        <v>48</v>
      </c>
      <c r="F12" s="46">
        <v>5</v>
      </c>
      <c r="G12" s="46">
        <v>450</v>
      </c>
      <c r="H12" s="46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5">
        <v>1655</v>
      </c>
      <c r="D13" s="45">
        <v>17086</v>
      </c>
      <c r="E13" s="46">
        <v>365</v>
      </c>
      <c r="F13" s="46">
        <v>13</v>
      </c>
      <c r="G13" s="45">
        <v>1267</v>
      </c>
      <c r="H13" s="46">
        <v>23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6">
        <v>688</v>
      </c>
      <c r="D14" s="45">
        <v>55743</v>
      </c>
      <c r="E14" s="46">
        <v>138</v>
      </c>
      <c r="F14" s="46">
        <v>7</v>
      </c>
      <c r="G14" s="46">
        <v>550</v>
      </c>
      <c r="H14" s="46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5">
        <v>1283</v>
      </c>
      <c r="D15" s="45">
        <v>36339</v>
      </c>
      <c r="E15" s="46">
        <v>199</v>
      </c>
      <c r="F15" s="46">
        <v>1</v>
      </c>
      <c r="G15" s="45">
        <v>1018</v>
      </c>
      <c r="H15" s="46">
        <v>22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5">
        <v>8680</v>
      </c>
      <c r="D16" s="45">
        <v>240236</v>
      </c>
      <c r="E16" s="45">
        <v>1282</v>
      </c>
      <c r="F16" s="46">
        <v>31</v>
      </c>
      <c r="G16" s="45">
        <v>7252</v>
      </c>
      <c r="H16" s="46">
        <v>146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5">
        <v>7158</v>
      </c>
      <c r="D17" s="45">
        <v>167709</v>
      </c>
      <c r="E17" s="46">
        <v>839</v>
      </c>
      <c r="F17" s="46">
        <v>10</v>
      </c>
      <c r="G17" s="45">
        <v>6229</v>
      </c>
      <c r="H17" s="46">
        <v>90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5">
        <v>41811</v>
      </c>
      <c r="D18" s="45">
        <v>776098</v>
      </c>
      <c r="E18" s="45">
        <v>3964</v>
      </c>
      <c r="F18" s="46">
        <v>59</v>
      </c>
      <c r="G18" s="45">
        <v>37348</v>
      </c>
      <c r="H18" s="46">
        <v>499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5">
        <v>12929</v>
      </c>
      <c r="D19" s="45">
        <v>260211</v>
      </c>
      <c r="E19" s="45">
        <v>1327</v>
      </c>
      <c r="F19" s="46">
        <v>61</v>
      </c>
      <c r="G19" s="45">
        <v>11404</v>
      </c>
      <c r="H19" s="46">
        <v>198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6">
        <v>340</v>
      </c>
      <c r="D20" s="45">
        <v>22619</v>
      </c>
      <c r="E20" s="46">
        <v>93</v>
      </c>
      <c r="F20" s="46">
        <v>0</v>
      </c>
      <c r="G20" s="46">
        <v>247</v>
      </c>
      <c r="H20" s="46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6">
        <v>460</v>
      </c>
      <c r="D21" s="45">
        <v>17465</v>
      </c>
      <c r="E21" s="46">
        <v>18</v>
      </c>
      <c r="F21" s="46">
        <v>0</v>
      </c>
      <c r="G21" s="46">
        <v>416</v>
      </c>
      <c r="H21" s="46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6">
        <v>861</v>
      </c>
      <c r="D22" s="45">
        <v>22622</v>
      </c>
      <c r="E22" s="46">
        <v>24</v>
      </c>
      <c r="F22" s="46">
        <v>0</v>
      </c>
      <c r="G22" s="46">
        <v>787</v>
      </c>
      <c r="H22" s="46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6">
        <v>319</v>
      </c>
      <c r="D23" s="45">
        <v>15274</v>
      </c>
      <c r="E23" s="46">
        <v>21</v>
      </c>
      <c r="F23" s="46">
        <v>0</v>
      </c>
      <c r="G23" s="46">
        <v>287</v>
      </c>
      <c r="H23" s="46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6">
        <v>353</v>
      </c>
      <c r="D24" s="45">
        <v>13599</v>
      </c>
      <c r="E24" s="46">
        <v>44</v>
      </c>
      <c r="F24" s="46">
        <v>2</v>
      </c>
      <c r="G24" s="46">
        <v>300</v>
      </c>
      <c r="H24" s="46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6">
        <v>748</v>
      </c>
      <c r="D25" s="45">
        <v>32320</v>
      </c>
      <c r="E25" s="46">
        <v>97</v>
      </c>
      <c r="F25" s="46">
        <v>0</v>
      </c>
      <c r="G25" s="46">
        <v>631</v>
      </c>
      <c r="H25" s="46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5">
        <v>1119</v>
      </c>
      <c r="D26" s="45">
        <v>41349</v>
      </c>
      <c r="E26" s="46">
        <v>204</v>
      </c>
      <c r="F26" s="46">
        <v>1</v>
      </c>
      <c r="G26" s="46">
        <v>901</v>
      </c>
      <c r="H26" s="46">
        <v>14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5">
        <v>1722</v>
      </c>
      <c r="D27" s="45">
        <v>59560</v>
      </c>
      <c r="E27" s="46">
        <v>551</v>
      </c>
      <c r="F27" s="46">
        <v>9</v>
      </c>
      <c r="G27" s="45">
        <v>1159</v>
      </c>
      <c r="H27" s="46">
        <v>12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5">
        <v>10309</v>
      </c>
      <c r="D28" s="45">
        <v>143080</v>
      </c>
      <c r="E28" s="45">
        <v>1731</v>
      </c>
      <c r="F28" s="46">
        <v>30</v>
      </c>
      <c r="G28" s="45">
        <v>8457</v>
      </c>
      <c r="H28" s="46">
        <v>121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6">
        <v>880</v>
      </c>
      <c r="D29" s="45">
        <v>19848</v>
      </c>
      <c r="E29" s="46">
        <v>182</v>
      </c>
      <c r="F29" s="46">
        <v>5</v>
      </c>
      <c r="G29" s="46">
        <v>690</v>
      </c>
      <c r="H29" s="46">
        <v>8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6">
        <v>796</v>
      </c>
      <c r="D30" s="45">
        <v>28288</v>
      </c>
      <c r="E30" s="46">
        <v>67</v>
      </c>
      <c r="F30" s="46">
        <v>1</v>
      </c>
      <c r="G30" s="46">
        <v>719</v>
      </c>
      <c r="H30" s="46">
        <v>10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5">
        <v>2693</v>
      </c>
      <c r="D31" s="45">
        <v>67261</v>
      </c>
      <c r="E31" s="46">
        <v>229</v>
      </c>
      <c r="F31" s="46">
        <v>5</v>
      </c>
      <c r="G31" s="45">
        <v>2425</v>
      </c>
      <c r="H31" s="46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5">
        <v>21018</v>
      </c>
      <c r="D32" s="45">
        <v>334185</v>
      </c>
      <c r="E32" s="45">
        <v>4421</v>
      </c>
      <c r="F32" s="46">
        <v>131</v>
      </c>
      <c r="G32" s="45">
        <v>16245</v>
      </c>
      <c r="H32" s="46">
        <v>333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5">
        <v>5749</v>
      </c>
      <c r="D33" s="45">
        <v>98300</v>
      </c>
      <c r="E33" s="46">
        <v>704</v>
      </c>
      <c r="F33" s="46">
        <v>34</v>
      </c>
      <c r="G33" s="45">
        <v>4961</v>
      </c>
      <c r="H33" s="46">
        <v>84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5">
        <v>1190</v>
      </c>
      <c r="D34" s="45">
        <v>33927</v>
      </c>
      <c r="E34" s="46">
        <v>204</v>
      </c>
      <c r="F34" s="46">
        <v>6</v>
      </c>
      <c r="G34" s="46">
        <v>973</v>
      </c>
      <c r="H34" s="46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6">
        <v>471</v>
      </c>
      <c r="D35" s="45">
        <v>13692</v>
      </c>
      <c r="E35" s="46">
        <v>72</v>
      </c>
      <c r="F35" s="46">
        <v>7</v>
      </c>
      <c r="G35" s="46">
        <v>382</v>
      </c>
      <c r="H35" s="46">
        <v>6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6">
        <v>60</v>
      </c>
      <c r="D36" s="45">
        <v>17317</v>
      </c>
      <c r="E36" s="46">
        <v>7</v>
      </c>
      <c r="F36" s="46">
        <v>0</v>
      </c>
      <c r="G36" s="46">
        <v>52</v>
      </c>
      <c r="H36" s="46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6">
        <v>148</v>
      </c>
      <c r="D37" s="45">
        <v>6772</v>
      </c>
      <c r="E37" s="46">
        <v>5</v>
      </c>
      <c r="F37" s="46">
        <v>1</v>
      </c>
      <c r="G37" s="46">
        <v>143</v>
      </c>
      <c r="H37" s="46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6">
        <v>619</v>
      </c>
      <c r="D38" s="45">
        <v>19205</v>
      </c>
      <c r="E38" s="46">
        <v>156</v>
      </c>
      <c r="F38" s="46">
        <v>3</v>
      </c>
      <c r="G38" s="46">
        <v>363</v>
      </c>
      <c r="H38" s="46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6">
        <v>872</v>
      </c>
      <c r="D39" s="45">
        <v>35884</v>
      </c>
      <c r="E39" s="46">
        <v>111</v>
      </c>
      <c r="F39" s="46">
        <v>6</v>
      </c>
      <c r="G39" s="46">
        <v>749</v>
      </c>
      <c r="H39" s="46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6">
        <v>398</v>
      </c>
      <c r="D40" s="45">
        <v>19028</v>
      </c>
      <c r="E40" s="46">
        <v>66</v>
      </c>
      <c r="F40" s="46">
        <v>3</v>
      </c>
      <c r="G40" s="46">
        <v>326</v>
      </c>
      <c r="H40" s="46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6">
        <v>181</v>
      </c>
      <c r="D41" s="45">
        <v>7839</v>
      </c>
      <c r="E41" s="46">
        <v>6</v>
      </c>
      <c r="F41" s="46">
        <v>1</v>
      </c>
      <c r="G41" s="46">
        <v>166</v>
      </c>
      <c r="H41" s="46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6">
        <v>148</v>
      </c>
      <c r="D42" s="45">
        <v>17450</v>
      </c>
      <c r="E42" s="46">
        <v>22</v>
      </c>
      <c r="F42" s="46">
        <v>0</v>
      </c>
      <c r="G42" s="46">
        <v>124</v>
      </c>
      <c r="H42" s="46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6">
        <v>327</v>
      </c>
      <c r="D43" s="45">
        <v>7273</v>
      </c>
      <c r="E43" s="46">
        <v>141</v>
      </c>
      <c r="F43" s="46">
        <v>6</v>
      </c>
      <c r="G43" s="46">
        <v>180</v>
      </c>
      <c r="H43" s="46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6">
        <v>165</v>
      </c>
      <c r="D44" s="45">
        <v>3806</v>
      </c>
      <c r="E44" s="46">
        <v>14</v>
      </c>
      <c r="F44" s="46">
        <v>0</v>
      </c>
      <c r="G44" s="46">
        <v>143</v>
      </c>
      <c r="H44" s="46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5">
        <v>5901</v>
      </c>
      <c r="D45" s="45">
        <v>204387</v>
      </c>
      <c r="E45" s="46">
        <v>347</v>
      </c>
      <c r="F45" s="46">
        <v>6</v>
      </c>
      <c r="G45" s="45">
        <v>5446</v>
      </c>
      <c r="H45" s="46">
        <v>108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6">
        <v>325</v>
      </c>
      <c r="D46" s="45">
        <v>9931</v>
      </c>
      <c r="E46" s="46">
        <v>34</v>
      </c>
      <c r="F46" s="46">
        <v>0</v>
      </c>
      <c r="G46" s="46">
        <v>292</v>
      </c>
      <c r="H46" s="46">
        <v>2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6">
        <v>273</v>
      </c>
      <c r="D47" s="45">
        <v>27465</v>
      </c>
      <c r="E47" s="46">
        <v>17</v>
      </c>
      <c r="F47" s="46">
        <v>0</v>
      </c>
      <c r="G47" s="46">
        <v>253</v>
      </c>
      <c r="H47" s="46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5">
        <v>1045</v>
      </c>
      <c r="D48" s="45">
        <v>24408</v>
      </c>
      <c r="E48" s="46">
        <v>67</v>
      </c>
      <c r="F48" s="46">
        <v>8</v>
      </c>
      <c r="G48" s="46">
        <v>940</v>
      </c>
      <c r="H48" s="46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6">
        <v>324</v>
      </c>
      <c r="D49" s="45">
        <v>28476</v>
      </c>
      <c r="E49" s="46">
        <v>104</v>
      </c>
      <c r="F49" s="46">
        <v>1</v>
      </c>
      <c r="G49" s="46">
        <v>217</v>
      </c>
      <c r="H49" s="46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6">
        <v>521</v>
      </c>
      <c r="D50" s="45">
        <v>9975</v>
      </c>
      <c r="E50" s="46">
        <v>97</v>
      </c>
      <c r="F50" s="46">
        <v>2</v>
      </c>
      <c r="G50" s="46">
        <v>424</v>
      </c>
      <c r="H50" s="46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6">
        <v>629</v>
      </c>
      <c r="D51" s="45">
        <v>27755</v>
      </c>
      <c r="E51" s="46">
        <v>36</v>
      </c>
      <c r="F51" s="46">
        <v>1</v>
      </c>
      <c r="G51" s="46">
        <v>593</v>
      </c>
      <c r="H51" s="46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5">
        <v>4398</v>
      </c>
      <c r="D52" s="45">
        <v>74039</v>
      </c>
      <c r="E52" s="46">
        <v>421</v>
      </c>
      <c r="F52" s="46">
        <v>3</v>
      </c>
      <c r="G52" s="45">
        <v>3913</v>
      </c>
      <c r="H52" s="46">
        <v>69</v>
      </c>
      <c r="I52" s="42"/>
    </row>
    <row r="53" spans="1:9" ht="12" customHeight="1" x14ac:dyDescent="0.55000000000000004">
      <c r="B53" s="37" t="s">
        <v>326</v>
      </c>
      <c r="C53" s="46">
        <v>149</v>
      </c>
      <c r="D53" s="47" t="s">
        <v>341</v>
      </c>
      <c r="E53" s="46">
        <v>0</v>
      </c>
      <c r="F53" s="47" t="s">
        <v>341</v>
      </c>
      <c r="G53" s="46">
        <v>149</v>
      </c>
      <c r="H53" s="47" t="s">
        <v>341</v>
      </c>
      <c r="I53" s="42"/>
    </row>
    <row r="54" spans="1:9" ht="12" customHeight="1" x14ac:dyDescent="0.55000000000000004">
      <c r="B54" s="36" t="s">
        <v>327</v>
      </c>
      <c r="C54" s="45">
        <v>151263</v>
      </c>
      <c r="D54" s="45">
        <v>3300402</v>
      </c>
      <c r="E54" s="45">
        <v>21044</v>
      </c>
      <c r="F54" s="46">
        <v>497</v>
      </c>
      <c r="G54" s="45">
        <v>127814</v>
      </c>
      <c r="H54" s="45">
        <v>2212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2020-12-03T12:30:46Z</dcterms:modified>
</cp:coreProperties>
</file>