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B5A5BA99-DE6E-478B-8B75-FD6B2B758071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<sst xmlns="http://schemas.openxmlformats.org/spreadsheetml/2006/main" count="17988" uniqueCount="342">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</sst>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1" fillId="0" borderId="6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left" vertical="top" wrapText="1" inden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25"/>
  <sheetViews>
    <sheetView zoomScaleNormal="100" workbookViewId="0">
      <pane xSplit="1" ySplit="1" topLeftCell="B714" activePane="bottomRight" state="frozen"/>
      <selection activeCell="A9966" sqref="A9966"/>
      <selection pane="topRight" activeCell="A9966" sqref="A9966"/>
      <selection pane="bottomLeft" activeCell="A9966" sqref="A9966"/>
      <selection pane="bottomRight" activeCell="A9966" sqref="A9966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965"/>
  <sheetViews>
    <sheetView workbookViewId="0">
      <pane xSplit="1" ySplit="1" topLeftCell="B9955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9966" sqref="A9966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44120</v>
      </c>
      <c r="B3" s="7" t="s">
        <v>6</v>
      </c>
      <c r="C3" s="7">
        <f>IF(C13="", "", C13)</f>
        <v>90354</v>
      </c>
      <c r="D3" s="7">
        <f>IF(B13="", "", B13)</f>
        <v>2153990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5176</v>
      </c>
      <c r="I3" s="7" t="str">
        <f>IF(I13="", "", I13)</f>
        <v/>
      </c>
      <c r="J3" s="7">
        <f t="shared" ref="J3:L3" si="1">IF(J13="", "", J13)</f>
        <v>148</v>
      </c>
      <c r="K3" s="7" t="str">
        <f t="shared" si="1"/>
        <v/>
      </c>
      <c r="L3" s="7" t="str">
        <f t="shared" si="1"/>
        <v/>
      </c>
      <c r="M3" s="7">
        <f>IF(N13="", "", N13)</f>
        <v>83509</v>
      </c>
      <c r="N3" s="7">
        <f>IF(O13="", "", O13)</f>
        <v>1649</v>
      </c>
    </row>
    <row r="4" spans="1:15" x14ac:dyDescent="0.55000000000000004">
      <c r="A4" s="6">
        <f t="shared" ref="A4:A5" si="2">DATE($B$9, $C$9, $D$9)</f>
        <v>44120</v>
      </c>
      <c r="B4" s="7" t="s">
        <v>7</v>
      </c>
      <c r="C4" s="7">
        <f t="shared" ref="C4:C5" si="3">IF(C14="", "", C14)</f>
        <v>1062</v>
      </c>
      <c r="D4" s="7">
        <f t="shared" ref="D4:D5" si="4">IF(B14="", "", B14)</f>
        <v>243589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134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927</v>
      </c>
      <c r="N4" s="7">
        <f t="shared" si="8"/>
        <v>1</v>
      </c>
    </row>
    <row r="5" spans="1:15" x14ac:dyDescent="0.55000000000000004">
      <c r="A5" s="6">
        <f t="shared" si="2"/>
        <v>44120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10</v>
      </c>
      <c r="D9" s="9">
        <v>16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2153990</v>
      </c>
      <c r="C13" s="9">
        <v>90354</v>
      </c>
      <c r="D13" s="8"/>
      <c r="E13" s="8"/>
      <c r="F13" s="8"/>
      <c r="G13" s="8"/>
      <c r="H13" s="9">
        <v>5176</v>
      </c>
      <c r="I13" s="8"/>
      <c r="J13" s="9">
        <v>148</v>
      </c>
      <c r="K13" s="8"/>
      <c r="L13" s="8"/>
      <c r="M13" s="31">
        <f>F13</f>
        <v>0</v>
      </c>
      <c r="N13" s="9">
        <v>83509</v>
      </c>
      <c r="O13" s="9">
        <v>1649</v>
      </c>
    </row>
    <row r="14" spans="1:15" x14ac:dyDescent="0.55000000000000004">
      <c r="A14" s="7" t="s">
        <v>64</v>
      </c>
      <c r="B14" s="9">
        <v>243589</v>
      </c>
      <c r="C14" s="9">
        <v>1062</v>
      </c>
      <c r="D14" s="8"/>
      <c r="E14" s="8"/>
      <c r="F14" s="8"/>
      <c r="G14" s="8"/>
      <c r="H14" s="9">
        <v>134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927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2398408</v>
      </c>
      <c r="C16" s="7">
        <f t="shared" ref="C16:O16" si="13">SUM(C13:C15)</f>
        <v>91431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5310</v>
      </c>
      <c r="I16" s="7">
        <f t="shared" si="13"/>
        <v>0</v>
      </c>
      <c r="J16" s="7">
        <f t="shared" si="13"/>
        <v>148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84451</v>
      </c>
      <c r="O16" s="7">
        <f t="shared" si="13"/>
        <v>1650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15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44119</v>
      </c>
      <c r="C5" s="28" t="s">
        <v>17</v>
      </c>
      <c r="D5" s="39">
        <f>IFERROR(INT(TRIM(SUBSTITUTE(VLOOKUP($A5&amp;"*",各都道府県の状況!$A:$I,D$3,FALSE), "※5", ""))), "")</f>
        <v>2430</v>
      </c>
      <c r="E5" s="39">
        <f>IFERROR(INT(TRIM(SUBSTITUTE(VLOOKUP($A5&amp;"*",各都道府県の状況!$A:$I,E$3,FALSE), "※5", ""))), "")</f>
        <v>67282</v>
      </c>
      <c r="F5" s="39">
        <f>IFERROR(INT(TRIM(SUBSTITUTE(VLOOKUP($A5&amp;"*",各都道府県の状況!$A:$I,F$3,FALSE), "※5", ""))), "")</f>
        <v>2129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194</v>
      </c>
      <c r="I5" s="39">
        <f>IFERROR(INT(TRIM(SUBSTITUTE(VLOOKUP($A5&amp;"*",各都道府県の状況!$A:$I,I$3,FALSE), "※5", ""))), "")</f>
        <v>1</v>
      </c>
      <c r="J5" s="5"/>
    </row>
    <row r="6" spans="1:10" x14ac:dyDescent="0.55000000000000004">
      <c r="A6" s="24" t="s">
        <v>231</v>
      </c>
      <c r="B6" s="27">
        <f t="shared" si="0"/>
        <v>44119</v>
      </c>
      <c r="C6" s="19" t="s">
        <v>18</v>
      </c>
      <c r="D6" s="39">
        <f>IFERROR(INT(TRIM(SUBSTITUTE(VLOOKUP($A6&amp;"*",各都道府県の状況!$A:$I,D$3,FALSE), "※5", ""))), "")</f>
        <v>57</v>
      </c>
      <c r="E6" s="39">
        <f>IFERROR(INT(TRIM(SUBSTITUTE(VLOOKUP($A6&amp;"*",各都道府県の状況!$A:$I,E$3,FALSE), "※5", ""))), "")</f>
        <v>2888</v>
      </c>
      <c r="F6" s="39">
        <f>IFERROR(INT(TRIM(SUBSTITUTE(VLOOKUP($A6&amp;"*",各都道府県の状況!$A:$I,F$3,FALSE), "※5", ""))), "")</f>
        <v>36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20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44119</v>
      </c>
      <c r="C7" s="19" t="s">
        <v>19</v>
      </c>
      <c r="D7" s="39">
        <f>IFERROR(INT(TRIM(SUBSTITUTE(VLOOKUP($A7&amp;"*",各都道府県の状況!$A:$I,D$3,FALSE), "※5", ""))), "")</f>
        <v>25</v>
      </c>
      <c r="E7" s="39">
        <f>IFERROR(INT(TRIM(SUBSTITUTE(VLOOKUP($A7&amp;"*",各都道府県の状況!$A:$I,E$3,FALSE), "※5", ""))), "")</f>
        <v>4796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2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44119</v>
      </c>
      <c r="C8" s="19" t="s">
        <v>20</v>
      </c>
      <c r="D8" s="39">
        <f>IFERROR(INT(TRIM(SUBSTITUTE(VLOOKUP($A8&amp;"*",各都道府県の状況!$A:$I,D$3,FALSE), "※5", ""))), "")</f>
        <v>504</v>
      </c>
      <c r="E8" s="39">
        <f>IFERROR(INT(TRIM(SUBSTITUTE(VLOOKUP($A8&amp;"*",各都道府県の状況!$A:$I,E$3,FALSE), "※5", ""))), "")</f>
        <v>11985</v>
      </c>
      <c r="F8" s="39">
        <f>IFERROR(INT(TRIM(SUBSTITUTE(VLOOKUP($A8&amp;"*",各都道府県の状況!$A:$I,F$3,FALSE), "※5", ""))), "")</f>
        <v>461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41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44119</v>
      </c>
      <c r="C9" s="19" t="s">
        <v>21</v>
      </c>
      <c r="D9" s="39">
        <f>IFERROR(INT(TRIM(SUBSTITUTE(VLOOKUP($A9&amp;"*",各都道府県の状況!$A:$I,D$3,FALSE), "※5", ""))), "")</f>
        <v>59</v>
      </c>
      <c r="E9" s="39">
        <f>IFERROR(INT(TRIM(SUBSTITUTE(VLOOKUP($A9&amp;"*",各都道府県の状況!$A:$I,E$3,FALSE), "※5", ""))), "")</f>
        <v>2354</v>
      </c>
      <c r="F9" s="39">
        <f>IFERROR(INT(TRIM(SUBSTITUTE(VLOOKUP($A9&amp;"*",各都道府県の状況!$A:$I,F$3,FALSE), "※5", ""))), "")</f>
        <v>58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44119</v>
      </c>
      <c r="C10" s="19" t="s">
        <v>22</v>
      </c>
      <c r="D10" s="39">
        <f>IFERROR(INT(TRIM(SUBSTITUTE(VLOOKUP($A10&amp;"*",各都道府県の状況!$A:$I,D$3,FALSE), "※5", ""))), "")</f>
        <v>81</v>
      </c>
      <c r="E10" s="39">
        <f>IFERROR(INT(TRIM(SUBSTITUTE(VLOOKUP($A10&amp;"*",各都道府県の状況!$A:$I,E$3,FALSE), "※5", ""))), "")</f>
        <v>5326</v>
      </c>
      <c r="F10" s="39">
        <f>IFERROR(INT(TRIM(SUBSTITUTE(VLOOKUP($A10&amp;"*",各都道府県の状況!$A:$I,F$3,FALSE), "※5", ""))), "")</f>
        <v>77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44119</v>
      </c>
      <c r="C11" s="19" t="s">
        <v>62</v>
      </c>
      <c r="D11" s="39">
        <f>IFERROR(INT(TRIM(SUBSTITUTE(VLOOKUP($A11&amp;"*",各都道府県の状況!$A:$I,D$3,FALSE), "※5", ""))), "")</f>
        <v>332</v>
      </c>
      <c r="E11" s="39">
        <f>IFERROR(INT(TRIM(SUBSTITUTE(VLOOKUP($A11&amp;"*",各都道府県の状況!$A:$I,E$3,FALSE), "※5", ""))), "")</f>
        <v>24007</v>
      </c>
      <c r="F11" s="39">
        <f>IFERROR(INT(TRIM(SUBSTITUTE(VLOOKUP($A11&amp;"*",各都道府県の状況!$A:$I,F$3,FALSE), "※5", ""))), "")</f>
        <v>255</v>
      </c>
      <c r="G11" s="39">
        <f>IFERROR(INT(TRIM(SUBSTITUTE(VLOOKUP($A11&amp;"*",各都道府県の状況!$A:$I,G$3,FALSE), "※5", ""))), "")</f>
        <v>5</v>
      </c>
      <c r="H11" s="39">
        <f>IFERROR(INT(TRIM(SUBSTITUTE(VLOOKUP($A11&amp;"*",各都道府県の状況!$A:$I,H$3,FALSE), "※5", ""))), "")</f>
        <v>72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44119</v>
      </c>
      <c r="C12" s="19" t="s">
        <v>23</v>
      </c>
      <c r="D12" s="39">
        <f>IFERROR(INT(TRIM(SUBSTITUTE(VLOOKUP($A12&amp;"*",各都道府県の状況!$A:$I,D$3,FALSE), "※5", ""))), "")</f>
        <v>719</v>
      </c>
      <c r="E12" s="39">
        <f>IFERROR(INT(TRIM(SUBSTITUTE(VLOOKUP($A12&amp;"*",各都道府県の状況!$A:$I,E$3,FALSE), "※5", ""))), "")</f>
        <v>13121</v>
      </c>
      <c r="F12" s="39">
        <f>IFERROR(INT(TRIM(SUBSTITUTE(VLOOKUP($A12&amp;"*",各都道府県の状況!$A:$I,F$3,FALSE), "※5", ""))), "")</f>
        <v>664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37</v>
      </c>
      <c r="I12" s="39">
        <f>IFERROR(INT(TRIM(SUBSTITUTE(VLOOKUP($A12&amp;"*",各都道府県の状況!$A:$I,I$3,FALSE), "※5", ""))), "")</f>
        <v>4</v>
      </c>
    </row>
    <row r="13" spans="1:10" x14ac:dyDescent="0.55000000000000004">
      <c r="A13" s="24" t="s">
        <v>237</v>
      </c>
      <c r="B13" s="27">
        <f t="shared" si="0"/>
        <v>44119</v>
      </c>
      <c r="C13" s="19" t="s">
        <v>24</v>
      </c>
      <c r="D13" s="39">
        <f>IFERROR(INT(TRIM(SUBSTITUTE(VLOOKUP($A13&amp;"*",各都道府県の状況!$A:$I,D$3,FALSE), "※5", ""))), "")</f>
        <v>453</v>
      </c>
      <c r="E13" s="39">
        <f>IFERROR(INT(TRIM(SUBSTITUTE(VLOOKUP($A13&amp;"*",各都道府県の状況!$A:$I,E$3,FALSE), "※5", ""))), "")</f>
        <v>34014</v>
      </c>
      <c r="F13" s="39">
        <f>IFERROR(INT(TRIM(SUBSTITUTE(VLOOKUP($A13&amp;"*",各都道府県の状況!$A:$I,F$3,FALSE), "※5", ""))), "")</f>
        <v>435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17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44119</v>
      </c>
      <c r="C14" s="19" t="s">
        <v>25</v>
      </c>
      <c r="D14" s="39">
        <f>IFERROR(INT(TRIM(SUBSTITUTE(VLOOKUP($A14&amp;"*",各都道府県の状況!$A:$I,D$3,FALSE), "※5", ""))), "")</f>
        <v>764</v>
      </c>
      <c r="E14" s="39">
        <f>IFERROR(INT(TRIM(SUBSTITUTE(VLOOKUP($A14&amp;"*",各都道府県の状況!$A:$I,E$3,FALSE), "※5", ""))), "")</f>
        <v>25946</v>
      </c>
      <c r="F14" s="39">
        <f>IFERROR(INT(TRIM(SUBSTITUTE(VLOOKUP($A14&amp;"*",各都道府県の状況!$A:$I,F$3,FALSE), "※5", ""))), "")</f>
        <v>710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34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44119</v>
      </c>
      <c r="C15" s="19" t="s">
        <v>26</v>
      </c>
      <c r="D15" s="39">
        <f>IFERROR(INT(TRIM(SUBSTITUTE(VLOOKUP($A15&amp;"*",各都道府県の状況!$A:$I,D$3,FALSE), "※5", ""))), "")</f>
        <v>5234</v>
      </c>
      <c r="E15" s="39">
        <f>IFERROR(INT(TRIM(SUBSTITUTE(VLOOKUP($A15&amp;"*",各都道府県の状況!$A:$I,E$3,FALSE), "※5", ""))), "")</f>
        <v>160965</v>
      </c>
      <c r="F15" s="39">
        <f>IFERROR(INT(TRIM(SUBSTITUTE(VLOOKUP($A15&amp;"*",各都道府県の状況!$A:$I,F$3,FALSE), "※5", ""))), "")</f>
        <v>4709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423</v>
      </c>
      <c r="I15" s="39">
        <f>IFERROR(INT(TRIM(SUBSTITUTE(VLOOKUP($A15&amp;"*",各都道府県の状況!$A:$I,I$3,FALSE), "※5", ""))), "")</f>
        <v>9</v>
      </c>
    </row>
    <row r="16" spans="1:10" x14ac:dyDescent="0.55000000000000004">
      <c r="A16" s="24" t="s">
        <v>240</v>
      </c>
      <c r="B16" s="27">
        <f t="shared" si="0"/>
        <v>44119</v>
      </c>
      <c r="C16" s="19" t="s">
        <v>27</v>
      </c>
      <c r="D16" s="39">
        <f>IFERROR(INT(TRIM(SUBSTITUTE(VLOOKUP($A16&amp;"*",各都道府県の状況!$A:$I,D$3,FALSE), "※5", ""))), "")</f>
        <v>4430</v>
      </c>
      <c r="E16" s="39">
        <f>IFERROR(INT(TRIM(SUBSTITUTE(VLOOKUP($A16&amp;"*",各都道府県の状況!$A:$I,E$3,FALSE), "※5", ""))), "")</f>
        <v>109745</v>
      </c>
      <c r="F16" s="39">
        <f>IFERROR(INT(TRIM(SUBSTITUTE(VLOOKUP($A16&amp;"*",各都道府県の状況!$A:$I,F$3,FALSE), "※5", ""))), "")</f>
        <v>4019</v>
      </c>
      <c r="G16" s="39">
        <f>IFERROR(INT(TRIM(SUBSTITUTE(VLOOKUP($A16&amp;"*",各都道府県の状況!$A:$I,G$3,FALSE), "※5", ""))), "")</f>
        <v>75</v>
      </c>
      <c r="H16" s="39">
        <f>IFERROR(INT(TRIM(SUBSTITUTE(VLOOKUP($A16&amp;"*",各都道府県の状況!$A:$I,H$3,FALSE), "※5", ""))), "")</f>
        <v>336</v>
      </c>
      <c r="I16" s="39">
        <f>IFERROR(INT(TRIM(SUBSTITUTE(VLOOKUP($A16&amp;"*",各都道府県の状況!$A:$I,I$3,FALSE), "※5", ""))), "")</f>
        <v>12</v>
      </c>
    </row>
    <row r="17" spans="1:9" x14ac:dyDescent="0.55000000000000004">
      <c r="A17" s="24" t="s">
        <v>241</v>
      </c>
      <c r="B17" s="27">
        <f t="shared" si="0"/>
        <v>44119</v>
      </c>
      <c r="C17" s="19" t="s">
        <v>28</v>
      </c>
      <c r="D17" s="39">
        <f>IFERROR(INT(TRIM(SUBSTITUTE(VLOOKUP($A17&amp;"*",各都道府県の状況!$A:$I,D$3,FALSE), "※5", ""))), "")</f>
        <v>28420</v>
      </c>
      <c r="E17" s="39">
        <f>IFERROR(INT(TRIM(SUBSTITUTE(VLOOKUP($A17&amp;"*",各都道府県の状況!$A:$I,E$3,FALSE), "※5", ""))), "")</f>
        <v>526696</v>
      </c>
      <c r="F17" s="39">
        <f>IFERROR(INT(TRIM(SUBSTITUTE(VLOOKUP($A17&amp;"*",各都道府県の状況!$A:$I,F$3,FALSE), "※5", ""))), "")</f>
        <v>26091</v>
      </c>
      <c r="G17" s="39">
        <f>IFERROR(INT(TRIM(SUBSTITUTE(VLOOKUP($A17&amp;"*",各都道府県の状況!$A:$I,G$3,FALSE), "※5", ""))), "")</f>
        <v>427</v>
      </c>
      <c r="H17" s="39">
        <f>IFERROR(INT(TRIM(SUBSTITUTE(VLOOKUP($A17&amp;"*",各都道府県の状況!$A:$I,H$3,FALSE), "※5", ""))), "")</f>
        <v>1902</v>
      </c>
      <c r="I17" s="39">
        <f>IFERROR(INT(TRIM(SUBSTITUTE(VLOOKUP($A17&amp;"*",各都道府県の状況!$A:$I,I$3,FALSE), "※5", ""))), "")</f>
        <v>25</v>
      </c>
    </row>
    <row r="18" spans="1:9" x14ac:dyDescent="0.55000000000000004">
      <c r="A18" s="24" t="s">
        <v>242</v>
      </c>
      <c r="B18" s="27">
        <f t="shared" si="0"/>
        <v>44119</v>
      </c>
      <c r="C18" s="19" t="s">
        <v>29</v>
      </c>
      <c r="D18" s="39">
        <f>IFERROR(INT(TRIM(SUBSTITUTE(VLOOKUP($A18&amp;"*",各都道府県の状況!$A:$I,D$3,FALSE), "※5", ""))), "")</f>
        <v>7758</v>
      </c>
      <c r="E18" s="39">
        <f>IFERROR(INT(TRIM(SUBSTITUTE(VLOOKUP($A18&amp;"*",各都道府県の状況!$A:$I,E$3,FALSE), "※5", ""))), "")</f>
        <v>176654</v>
      </c>
      <c r="F18" s="39">
        <f>IFERROR(INT(TRIM(SUBSTITUTE(VLOOKUP($A18&amp;"*",各都道府県の状況!$A:$I,F$3,FALSE), "※5", ""))), "")</f>
        <v>7062</v>
      </c>
      <c r="G18" s="39">
        <f>IFERROR(INT(TRIM(SUBSTITUTE(VLOOKUP($A18&amp;"*",各都道府県の状況!$A:$I,G$3,FALSE), "※5", ""))), "")</f>
        <v>153</v>
      </c>
      <c r="H18" s="39">
        <f>IFERROR(INT(TRIM(SUBSTITUTE(VLOOKUP($A18&amp;"*",各都道府県の状況!$A:$I,H$3,FALSE), "※5", ""))), "")</f>
        <v>543</v>
      </c>
      <c r="I18" s="39">
        <f>IFERROR(INT(TRIM(SUBSTITUTE(VLOOKUP($A18&amp;"*",各都道府県の状況!$A:$I,I$3,FALSE), "※5", ""))), "")</f>
        <v>19</v>
      </c>
    </row>
    <row r="19" spans="1:9" x14ac:dyDescent="0.55000000000000004">
      <c r="A19" s="24" t="s">
        <v>243</v>
      </c>
      <c r="B19" s="27">
        <f t="shared" si="0"/>
        <v>44119</v>
      </c>
      <c r="C19" s="19" t="s">
        <v>61</v>
      </c>
      <c r="D19" s="39">
        <f>IFERROR(INT(TRIM(SUBSTITUTE(VLOOKUP($A19&amp;"*",各都道府県の状況!$A:$I,D$3,FALSE), "※5", ""))), "")</f>
        <v>180</v>
      </c>
      <c r="E19" s="39">
        <f>IFERROR(INT(TRIM(SUBSTITUTE(VLOOKUP($A19&amp;"*",各都道府県の状況!$A:$I,E$3,FALSE), "※5", ""))), "")</f>
        <v>16688</v>
      </c>
      <c r="F19" s="39">
        <f>IFERROR(INT(TRIM(SUBSTITUTE(VLOOKUP($A19&amp;"*",各都道府県の状況!$A:$I,F$3,FALSE), "※5", ""))), "")</f>
        <v>173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7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44119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13796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0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44119</v>
      </c>
      <c r="C21" s="19" t="s">
        <v>31</v>
      </c>
      <c r="D21" s="39">
        <f>IFERROR(INT(TRIM(SUBSTITUTE(VLOOKUP($A21&amp;"*",各都道府県の状況!$A:$I,D$3,FALSE), "※5", ""))), "")</f>
        <v>787</v>
      </c>
      <c r="E21" s="39">
        <f>IFERROR(INT(TRIM(SUBSTITUTE(VLOOKUP($A21&amp;"*",各都道府県の状況!$A:$I,E$3,FALSE), "※5", ""))), "")</f>
        <v>15040</v>
      </c>
      <c r="F21" s="39">
        <f>IFERROR(INT(TRIM(SUBSTITUTE(VLOOKUP($A21&amp;"*",各都道府県の状況!$A:$I,F$3,FALSE), "※5", ""))), "")</f>
        <v>721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19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44119</v>
      </c>
      <c r="C22" s="19" t="s">
        <v>32</v>
      </c>
      <c r="D22" s="39">
        <f>IFERROR(INT(TRIM(SUBSTITUTE(VLOOKUP($A22&amp;"*",各都道府県の状況!$A:$I,D$3,FALSE), "※5", ""))), "")</f>
        <v>249</v>
      </c>
      <c r="E22" s="39">
        <f>IFERROR(INT(TRIM(SUBSTITUTE(VLOOKUP($A22&amp;"*",各都道府県の状況!$A:$I,E$3,FALSE), "※5", ""))), "")</f>
        <v>10331</v>
      </c>
      <c r="F22" s="39">
        <f>IFERROR(INT(TRIM(SUBSTITUTE(VLOOKUP($A22&amp;"*",各都道府県の状況!$A:$I,F$3,FALSE), "※5", ""))), "")</f>
        <v>234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5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44119</v>
      </c>
      <c r="C23" s="19" t="s">
        <v>33</v>
      </c>
      <c r="D23" s="39">
        <f>IFERROR(INT(TRIM(SUBSTITUTE(VLOOKUP($A23&amp;"*",各都道府県の状況!$A:$I,D$3,FALSE), "※5", ""))), "")</f>
        <v>199</v>
      </c>
      <c r="E23" s="39">
        <f>IFERROR(INT(TRIM(SUBSTITUTE(VLOOKUP($A23&amp;"*",各都道府県の状況!$A:$I,E$3,FALSE), "※5", ""))), "")</f>
        <v>11139</v>
      </c>
      <c r="F23" s="39">
        <f>IFERROR(INT(TRIM(SUBSTITUTE(VLOOKUP($A23&amp;"*",各都道府県の状況!$A:$I,F$3,FALSE), "※5", ""))), "")</f>
        <v>190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3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44119</v>
      </c>
      <c r="C24" s="19" t="s">
        <v>34</v>
      </c>
      <c r="D24" s="39">
        <f>IFERROR(INT(TRIM(SUBSTITUTE(VLOOKUP($A24&amp;"*",各都道府県の状況!$A:$I,D$3,FALSE), "※5", ""))), "")</f>
        <v>320</v>
      </c>
      <c r="E24" s="39">
        <f>IFERROR(INT(TRIM(SUBSTITUTE(VLOOKUP($A24&amp;"*",各都道府県の状況!$A:$I,E$3,FALSE), "※5", ""))), "")</f>
        <v>20700</v>
      </c>
      <c r="F24" s="39">
        <f>IFERROR(INT(TRIM(SUBSTITUTE(VLOOKUP($A24&amp;"*",各都道府県の状況!$A:$I,F$3,FALSE), "※5", ""))), "")</f>
        <v>315</v>
      </c>
      <c r="G24" s="39">
        <f>IFERROR(INT(TRIM(SUBSTITUTE(VLOOKUP($A24&amp;"*",各都道府県の状況!$A:$I,G$3,FALSE), "※5", ""))), "")</f>
        <v>3</v>
      </c>
      <c r="H24" s="39">
        <f>IFERROR(INT(TRIM(SUBSTITUTE(VLOOKUP($A24&amp;"*",各都道府県の状況!$A:$I,H$3,FALSE), "※5", ""))), "")</f>
        <v>4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44119</v>
      </c>
      <c r="C25" s="19" t="s">
        <v>35</v>
      </c>
      <c r="D25" s="39">
        <f>IFERROR(INT(TRIM(SUBSTITUTE(VLOOKUP($A25&amp;"*",各都道府県の状況!$A:$I,D$3,FALSE), "※5", ""))), "")</f>
        <v>640</v>
      </c>
      <c r="E25" s="39">
        <f>IFERROR(INT(TRIM(SUBSTITUTE(VLOOKUP($A25&amp;"*",各都道府県の状況!$A:$I,E$3,FALSE), "※5", ""))), "")</f>
        <v>24739</v>
      </c>
      <c r="F25" s="39">
        <f>IFERROR(INT(TRIM(SUBSTITUTE(VLOOKUP($A25&amp;"*",各都道府県の状況!$A:$I,F$3,FALSE), "※5", ""))), "")</f>
        <v>619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11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44119</v>
      </c>
      <c r="C26" s="19" t="s">
        <v>36</v>
      </c>
      <c r="D26" s="39">
        <f>IFERROR(INT(TRIM(SUBSTITUTE(VLOOKUP($A26&amp;"*",各都道府県の状況!$A:$I,D$3,FALSE), "※5", ""))), "")</f>
        <v>572</v>
      </c>
      <c r="E26" s="39">
        <f>IFERROR(INT(TRIM(SUBSTITUTE(VLOOKUP($A26&amp;"*",各都道府県の状況!$A:$I,E$3,FALSE), "※5", ""))), "")</f>
        <v>38804</v>
      </c>
      <c r="F26" s="39">
        <f>IFERROR(INT(TRIM(SUBSTITUTE(VLOOKUP($A26&amp;"*",各都道府県の状況!$A:$I,F$3,FALSE), "※5", ""))), "")</f>
        <v>557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13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44119</v>
      </c>
      <c r="C27" s="19" t="s">
        <v>37</v>
      </c>
      <c r="D27" s="39">
        <f>IFERROR(INT(TRIM(SUBSTITUTE(VLOOKUP($A27&amp;"*",各都道府県の状況!$A:$I,D$3,FALSE), "※5", ""))), "")</f>
        <v>5596</v>
      </c>
      <c r="E27" s="39">
        <f>IFERROR(INT(TRIM(SUBSTITUTE(VLOOKUP($A27&amp;"*",各都道府県の状況!$A:$I,E$3,FALSE), "※5", ""))), "")</f>
        <v>87290</v>
      </c>
      <c r="F27" s="39">
        <f>IFERROR(INT(TRIM(SUBSTITUTE(VLOOKUP($A27&amp;"*",各都道府県の状況!$A:$I,F$3,FALSE), "※5", ""))), "")</f>
        <v>5287</v>
      </c>
      <c r="G27" s="39">
        <f>IFERROR(INT(TRIM(SUBSTITUTE(VLOOKUP($A27&amp;"*",各都道府県の状況!$A:$I,G$3,FALSE), "※5", ""))), "")</f>
        <v>91</v>
      </c>
      <c r="H27" s="39">
        <f>IFERROR(INT(TRIM(SUBSTITUTE(VLOOKUP($A27&amp;"*",各都道府県の状況!$A:$I,H$3,FALSE), "※5", ""))), "")</f>
        <v>218</v>
      </c>
      <c r="I27" s="39">
        <f>IFERROR(INT(TRIM(SUBSTITUTE(VLOOKUP($A27&amp;"*",各都道府県の状況!$A:$I,I$3,FALSE), "※5", ""))), "")</f>
        <v>10</v>
      </c>
    </row>
    <row r="28" spans="1:9" x14ac:dyDescent="0.55000000000000004">
      <c r="A28" s="24" t="s">
        <v>252</v>
      </c>
      <c r="B28" s="26">
        <f t="shared" si="0"/>
        <v>44119</v>
      </c>
      <c r="C28" s="28" t="s">
        <v>38</v>
      </c>
      <c r="D28" s="39">
        <f>IFERROR(INT(TRIM(SUBSTITUTE(VLOOKUP($A28&amp;"*",各都道府県の状況!$A:$I,D$3,FALSE), "※5", ""))), "")</f>
        <v>544</v>
      </c>
      <c r="E28" s="39">
        <f>IFERROR(INT(TRIM(SUBSTITUTE(VLOOKUP($A28&amp;"*",各都道府県の状況!$A:$I,E$3,FALSE), "※5", ""))), "")</f>
        <v>14421</v>
      </c>
      <c r="F28" s="39">
        <f>IFERROR(INT(TRIM(SUBSTITUTE(VLOOKUP($A28&amp;"*",各都道府県の状況!$A:$I,F$3,FALSE), "※5", ""))), "")</f>
        <v>515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22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44119</v>
      </c>
      <c r="C29" s="19" t="s">
        <v>39</v>
      </c>
      <c r="D29" s="39">
        <f>IFERROR(INT(TRIM(SUBSTITUTE(VLOOKUP($A29&amp;"*",各都道府県の状況!$A:$I,D$3,FALSE), "※5", ""))), "")</f>
        <v>520</v>
      </c>
      <c r="E29" s="39">
        <f>IFERROR(INT(TRIM(SUBSTITUTE(VLOOKUP($A29&amp;"*",各都道府県の状況!$A:$I,E$3,FALSE), "※5", ""))), "")</f>
        <v>13209</v>
      </c>
      <c r="F29" s="39">
        <f>IFERROR(INT(TRIM(SUBSTITUTE(VLOOKUP($A29&amp;"*",各都道府県の状況!$A:$I,F$3,FALSE), "※5", ""))), "")</f>
        <v>496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16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44119</v>
      </c>
      <c r="C30" s="19" t="s">
        <v>40</v>
      </c>
      <c r="D30" s="39">
        <f>IFERROR(INT(TRIM(SUBSTITUTE(VLOOKUP($A30&amp;"*",各都道府県の状況!$A:$I,D$3,FALSE), "※5", ""))), "")</f>
        <v>1898</v>
      </c>
      <c r="E30" s="39">
        <f>IFERROR(INT(TRIM(SUBSTITUTE(VLOOKUP($A30&amp;"*",各都道府県の状況!$A:$I,E$3,FALSE), "※5", ""))), "")</f>
        <v>47653</v>
      </c>
      <c r="F30" s="39">
        <f>IFERROR(INT(TRIM(SUBSTITUTE(VLOOKUP($A30&amp;"*",各都道府県の状況!$A:$I,F$3,FALSE), "※5", ""))), "")</f>
        <v>1755</v>
      </c>
      <c r="G30" s="39">
        <f>IFERROR(INT(TRIM(SUBSTITUTE(VLOOKUP($A30&amp;"*",各都道府県の状況!$A:$I,G$3,FALSE), "※5", ""))), "")</f>
        <v>27</v>
      </c>
      <c r="H30" s="39">
        <f>IFERROR(INT(TRIM(SUBSTITUTE(VLOOKUP($A30&amp;"*",各都道府県の状況!$A:$I,H$3,FALSE), "※5", ""))), "")</f>
        <v>116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44119</v>
      </c>
      <c r="C31" s="19" t="s">
        <v>41</v>
      </c>
      <c r="D31" s="39">
        <f>IFERROR(INT(TRIM(SUBSTITUTE(VLOOKUP($A31&amp;"*",各都道府県の状況!$A:$I,D$3,FALSE), "※5", ""))), "")</f>
        <v>11361</v>
      </c>
      <c r="E31" s="39">
        <f>IFERROR(INT(TRIM(SUBSTITUTE(VLOOKUP($A31&amp;"*",各都道府県の状況!$A:$I,E$3,FALSE), "※5", ""))), "")</f>
        <v>208217</v>
      </c>
      <c r="F31" s="39">
        <f>IFERROR(INT(TRIM(SUBSTITUTE(VLOOKUP($A31&amp;"*",各都道府県の状況!$A:$I,F$3,FALSE), "※5", ""))), "")</f>
        <v>10671</v>
      </c>
      <c r="G31" s="39">
        <f>IFERROR(INT(TRIM(SUBSTITUTE(VLOOKUP($A31&amp;"*",各都道府県の状況!$A:$I,G$3,FALSE), "※5", ""))), "")</f>
        <v>224</v>
      </c>
      <c r="H31" s="39">
        <f>IFERROR(INT(TRIM(SUBSTITUTE(VLOOKUP($A31&amp;"*",各都道府県の状況!$A:$I,H$3,FALSE), "※5", ""))), "")</f>
        <v>450</v>
      </c>
      <c r="I31" s="39">
        <f>IFERROR(INT(TRIM(SUBSTITUTE(VLOOKUP($A31&amp;"*",各都道府県の状況!$A:$I,I$3,FALSE), "※5", ""))), "")</f>
        <v>21</v>
      </c>
    </row>
    <row r="32" spans="1:9" x14ac:dyDescent="0.55000000000000004">
      <c r="A32" s="24" t="s">
        <v>256</v>
      </c>
      <c r="B32" s="27">
        <f t="shared" si="0"/>
        <v>44119</v>
      </c>
      <c r="C32" s="19" t="s">
        <v>42</v>
      </c>
      <c r="D32" s="39">
        <f>IFERROR(INT(TRIM(SUBSTITUTE(VLOOKUP($A32&amp;"*",各都道府県の状況!$A:$I,D$3,FALSE), "※5", ""))), "")</f>
        <v>2946</v>
      </c>
      <c r="E32" s="39">
        <f>IFERROR(INT(TRIM(SUBSTITUTE(VLOOKUP($A32&amp;"*",各都道府県の状況!$A:$I,E$3,FALSE), "※5", ""))), "")</f>
        <v>62442</v>
      </c>
      <c r="F32" s="39">
        <f>IFERROR(INT(TRIM(SUBSTITUTE(VLOOKUP($A32&amp;"*",各都道府県の状況!$A:$I,F$3,FALSE), "※5", ""))), "")</f>
        <v>2764</v>
      </c>
      <c r="G32" s="39">
        <f>IFERROR(INT(TRIM(SUBSTITUTE(VLOOKUP($A32&amp;"*",各都道府県の状況!$A:$I,G$3,FALSE), "※5", ""))), "")</f>
        <v>60</v>
      </c>
      <c r="H32" s="39">
        <f>IFERROR(INT(TRIM(SUBSTITUTE(VLOOKUP($A32&amp;"*",各都道府県の状況!$A:$I,H$3,FALSE), "※5", ""))), "")</f>
        <v>122</v>
      </c>
      <c r="I32" s="39">
        <f>IFERROR(INT(TRIM(SUBSTITUTE(VLOOKUP($A32&amp;"*",各都道府県の状況!$A:$I,I$3,FALSE), "※5", ""))), "")</f>
        <v>13</v>
      </c>
    </row>
    <row r="33" spans="1:9" x14ac:dyDescent="0.55000000000000004">
      <c r="A33" s="24" t="s">
        <v>257</v>
      </c>
      <c r="B33" s="27">
        <f t="shared" si="0"/>
        <v>44119</v>
      </c>
      <c r="C33" s="19" t="s">
        <v>43</v>
      </c>
      <c r="D33" s="39">
        <f>IFERROR(INT(TRIM(SUBSTITUTE(VLOOKUP($A33&amp;"*",各都道府県の状況!$A:$I,D$3,FALSE), "※5", ""))), "")</f>
        <v>607</v>
      </c>
      <c r="E33" s="39">
        <f>IFERROR(INT(TRIM(SUBSTITUTE(VLOOKUP($A33&amp;"*",各都道府県の状況!$A:$I,E$3,FALSE), "※5", ""))), "")</f>
        <v>22972</v>
      </c>
      <c r="F33" s="39">
        <f>IFERROR(INT(TRIM(SUBSTITUTE(VLOOKUP($A33&amp;"*",各都道府県の状況!$A:$I,F$3,FALSE), "※5", ""))), "")</f>
        <v>571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27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44119</v>
      </c>
      <c r="C34" s="19" t="s">
        <v>44</v>
      </c>
      <c r="D34" s="39">
        <f>IFERROR(INT(TRIM(SUBSTITUTE(VLOOKUP($A34&amp;"*",各都道府県の状況!$A:$I,D$3,FALSE), "※5", ""))), "")</f>
        <v>254</v>
      </c>
      <c r="E34" s="39">
        <f>IFERROR(INT(TRIM(SUBSTITUTE(VLOOKUP($A34&amp;"*",各都道府県の状況!$A:$I,E$3,FALSE), "※5", ""))), "")</f>
        <v>9858</v>
      </c>
      <c r="F34" s="39">
        <f>IFERROR(INT(TRIM(SUBSTITUTE(VLOOKUP($A34&amp;"*",各都道府県の状況!$A:$I,F$3,FALSE), "※5", ""))), "")</f>
        <v>235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12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44119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5543</v>
      </c>
      <c r="F35" s="39">
        <f>IFERROR(INT(TRIM(SUBSTITUTE(VLOOKUP($A35&amp;"*",各都道府県の状況!$A:$I,F$3,FALSE), "※5", ""))), "")</f>
        <v>35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44119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5980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44119</v>
      </c>
      <c r="C37" s="19" t="s">
        <v>47</v>
      </c>
      <c r="D37" s="39">
        <f>IFERROR(INT(TRIM(SUBSTITUTE(VLOOKUP($A37&amp;"*",各都道府県の状況!$A:$I,D$3,FALSE), "※5", ""))), "")</f>
        <v>168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155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12</v>
      </c>
      <c r="I37" s="39">
        <f>IFERROR(INT(TRIM(SUBSTITUTE(VLOOKUP($A37&amp;"*",各都道府県の状況!$A:$I,I$3,FALSE), "※5", ""))), "")</f>
        <v>2</v>
      </c>
    </row>
    <row r="38" spans="1:9" x14ac:dyDescent="0.55000000000000004">
      <c r="A38" s="24" t="s">
        <v>260</v>
      </c>
      <c r="B38" s="27">
        <f t="shared" si="0"/>
        <v>44119</v>
      </c>
      <c r="C38" s="19" t="s">
        <v>48</v>
      </c>
      <c r="D38" s="39">
        <f>IFERROR(INT(TRIM(SUBSTITUTE(VLOOKUP($A38&amp;"*",各都道府県の状況!$A:$I,D$3,FALSE), "※5", ""))), "")</f>
        <v>644</v>
      </c>
      <c r="E38" s="39">
        <f>IFERROR(INT(TRIM(SUBSTITUTE(VLOOKUP($A38&amp;"*",各都道府県の状況!$A:$I,E$3,FALSE), "※5", ""))), "")</f>
        <v>24965</v>
      </c>
      <c r="F38" s="39">
        <f>IFERROR(INT(TRIM(SUBSTITUTE(VLOOKUP($A38&amp;"*",各都道府県の状況!$A:$I,F$3,FALSE), "※5", ""))), "")</f>
        <v>597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43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44119</v>
      </c>
      <c r="C39" s="19" t="s">
        <v>49</v>
      </c>
      <c r="D39" s="39">
        <f>IFERROR(INT(TRIM(SUBSTITUTE(VLOOKUP($A39&amp;"*",各都道府県の状況!$A:$I,D$3,FALSE), "※5", ""))), "")</f>
        <v>209</v>
      </c>
      <c r="E39" s="39">
        <f>IFERROR(INT(TRIM(SUBSTITUTE(VLOOKUP($A39&amp;"*",各都道府県の状況!$A:$I,E$3,FALSE), "※5", ""))), "")</f>
        <v>10769</v>
      </c>
      <c r="F39" s="39">
        <f>IFERROR(INT(TRIM(SUBSTITUTE(VLOOKUP($A39&amp;"*",各都道府県の状況!$A:$I,F$3,FALSE), "※5", ""))), "")</f>
        <v>201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6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44119</v>
      </c>
      <c r="C40" s="19" t="s">
        <v>50</v>
      </c>
      <c r="D40" s="39">
        <f>IFERROR(INT(TRIM(SUBSTITUTE(VLOOKUP($A40&amp;"*",各都道府県の状況!$A:$I,D$3,FALSE), "※5", ""))), "")</f>
        <v>149</v>
      </c>
      <c r="E40" s="39">
        <f>IFERROR(INT(TRIM(SUBSTITUTE(VLOOKUP($A40&amp;"*",各都道府県の状況!$A:$I,E$3,FALSE), "※5", ""))), "")</f>
        <v>7130</v>
      </c>
      <c r="F40" s="39">
        <f>IFERROR(INT(TRIM(SUBSTITUTE(VLOOKUP($A40&amp;"*",各都道府県の状況!$A:$I,F$3,FALSE), "※5", ""))), "")</f>
        <v>140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44119</v>
      </c>
      <c r="C41" s="19" t="s">
        <v>51</v>
      </c>
      <c r="D41" s="39">
        <f>IFERROR(INT(TRIM(SUBSTITUTE(VLOOKUP($A41&amp;"*",各都道府県の状況!$A:$I,D$3,FALSE), "※5", ""))), "")</f>
        <v>96</v>
      </c>
      <c r="E41" s="39">
        <f>IFERROR(INT(TRIM(SUBSTITUTE(VLOOKUP($A41&amp;"*",各都道府県の状況!$A:$I,E$3,FALSE), "※5", ""))), "")</f>
        <v>12082</v>
      </c>
      <c r="F41" s="39">
        <f>IFERROR(INT(TRIM(SUBSTITUTE(VLOOKUP($A41&amp;"*",各都道府県の状況!$A:$I,F$3,FALSE), "※5", ""))), "")</f>
        <v>91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44119</v>
      </c>
      <c r="C42" s="19" t="s">
        <v>52</v>
      </c>
      <c r="D42" s="39">
        <f>IFERROR(INT(TRIM(SUBSTITUTE(VLOOKUP($A42&amp;"*",各都道府県の状況!$A:$I,D$3,FALSE), "※5", ""))), "")</f>
        <v>115</v>
      </c>
      <c r="E42" s="39">
        <f>IFERROR(INT(TRIM(SUBSTITUTE(VLOOKUP($A42&amp;"*",各都道府県の状況!$A:$I,E$3,FALSE), "※5", ""))), "")</f>
        <v>4215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44119</v>
      </c>
      <c r="C43" s="19" t="s">
        <v>169</v>
      </c>
      <c r="D43" s="39">
        <f>IFERROR(INT(TRIM(SUBSTITUTE(VLOOKUP($A43&amp;"*",各都道府県の状況!$A:$I,D$3,FALSE), "※5", ""))), "")</f>
        <v>140</v>
      </c>
      <c r="E43" s="39">
        <f>IFERROR(INT(TRIM(SUBSTITUTE(VLOOKUP($A43&amp;"*",各都道府県の状況!$A:$I,E$3,FALSE), "※5", ""))), "")</f>
        <v>3565</v>
      </c>
      <c r="F43" s="39">
        <f>IFERROR(INT(TRIM(SUBSTITUTE(VLOOKUP($A43&amp;"*",各都道府県の状況!$A:$I,F$3,FALSE), "※5", ""))), "")</f>
        <v>134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2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44119</v>
      </c>
      <c r="C44" s="19" t="s">
        <v>53</v>
      </c>
      <c r="D44" s="39">
        <f>IFERROR(INT(TRIM(SUBSTITUTE(VLOOKUP($A44&amp;"*",各都道府県の状況!$A:$I,D$3,FALSE), "※5", ""))), "")</f>
        <v>5125</v>
      </c>
      <c r="E44" s="39">
        <f>IFERROR(INT(TRIM(SUBSTITUTE(VLOOKUP($A44&amp;"*",各都道府県の状況!$A:$I,E$3,FALSE), "※5", ""))), "")</f>
        <v>148398</v>
      </c>
      <c r="F44" s="39">
        <f>IFERROR(INT(TRIM(SUBSTITUTE(VLOOKUP($A44&amp;"*",各都道府県の状況!$A:$I,F$3,FALSE), "※5", ""))), "")</f>
        <v>4953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73</v>
      </c>
      <c r="I44" s="39">
        <f>IFERROR(INT(TRIM(SUBSTITUTE(VLOOKUP($A44&amp;"*",各都道府県の状況!$A:$I,I$3,FALSE), "※5", ""))), "")</f>
        <v>7</v>
      </c>
    </row>
    <row r="45" spans="1:9" x14ac:dyDescent="0.55000000000000004">
      <c r="A45" s="24" t="s">
        <v>267</v>
      </c>
      <c r="B45" s="27">
        <f t="shared" si="0"/>
        <v>44119</v>
      </c>
      <c r="C45" s="19" t="s">
        <v>54</v>
      </c>
      <c r="D45" s="39">
        <f>IFERROR(INT(TRIM(SUBSTITUTE(VLOOKUP($A45&amp;"*",各都道府県の状況!$A:$I,D$3,FALSE), "※5", ""))), "")</f>
        <v>249</v>
      </c>
      <c r="E45" s="39">
        <f>IFERROR(INT(TRIM(SUBSTITUTE(VLOOKUP($A45&amp;"*",各都道府県の状況!$A:$I,E$3,FALSE), "※5", ""))), "")</f>
        <v>6369</v>
      </c>
      <c r="F45" s="39">
        <f>IFERROR(INT(TRIM(SUBSTITUTE(VLOOKUP($A45&amp;"*",各都道府県の状況!$A:$I,F$3,FALSE), "※5", ""))), "")</f>
        <v>248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3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44119</v>
      </c>
      <c r="C46" s="19" t="s">
        <v>55</v>
      </c>
      <c r="D46" s="39">
        <f>IFERROR(INT(TRIM(SUBSTITUTE(VLOOKUP($A46&amp;"*",各都道府県の状況!$A:$I,D$3,FALSE), "※5", ""))), "")</f>
        <v>241</v>
      </c>
      <c r="E46" s="39">
        <f>IFERROR(INT(TRIM(SUBSTITUTE(VLOOKUP($A46&amp;"*",各都道府県の状況!$A:$I,E$3,FALSE), "※5", ""))), "")</f>
        <v>20496</v>
      </c>
      <c r="F46" s="39">
        <f>IFERROR(INT(TRIM(SUBSTITUTE(VLOOKUP($A46&amp;"*",各都道府県の状況!$A:$I,F$3,FALSE), "※5", ""))), "")</f>
        <v>234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44119</v>
      </c>
      <c r="C47" s="19" t="s">
        <v>56</v>
      </c>
      <c r="D47" s="39">
        <f>IFERROR(INT(TRIM(SUBSTITUTE(VLOOKUP($A47&amp;"*",各都道府県の状況!$A:$I,D$3,FALSE), "※5", ""))), "")</f>
        <v>726</v>
      </c>
      <c r="E47" s="39">
        <f>IFERROR(INT(TRIM(SUBSTITUTE(VLOOKUP($A47&amp;"*",各都道府県の状況!$A:$I,E$3,FALSE), "※5", ""))), "")</f>
        <v>18138</v>
      </c>
      <c r="F47" s="39">
        <f>IFERROR(INT(TRIM(SUBSTITUTE(VLOOKUP($A47&amp;"*",各都道府県の状況!$A:$I,F$3,FALSE), "※5", ""))), "")</f>
        <v>625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74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44119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18834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44119</v>
      </c>
      <c r="C49" s="19" t="s">
        <v>58</v>
      </c>
      <c r="D49" s="39">
        <f>IFERROR(INT(TRIM(SUBSTITUTE(VLOOKUP($A49&amp;"*",各都道府県の状況!$A:$I,D$3,FALSE), "※5", ""))), "")</f>
        <v>366</v>
      </c>
      <c r="E49" s="39">
        <f>IFERROR(INT(TRIM(SUBSTITUTE(VLOOKUP($A49&amp;"*",各都道府県の状況!$A:$I,E$3,FALSE), "※5", ""))), "")</f>
        <v>8699</v>
      </c>
      <c r="F49" s="39">
        <f>IFERROR(INT(TRIM(SUBSTITUTE(VLOOKUP($A49&amp;"*",各都道府県の状況!$A:$I,F$3,FALSE), "※5", ""))), "")</f>
        <v>365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44119</v>
      </c>
      <c r="C50" s="19" t="s">
        <v>59</v>
      </c>
      <c r="D50" s="39">
        <f>IFERROR(INT(TRIM(SUBSTITUTE(VLOOKUP($A50&amp;"*",各都道府県の状況!$A:$I,D$3,FALSE), "※5", ""))), "")</f>
        <v>456</v>
      </c>
      <c r="E50" s="39">
        <f>IFERROR(INT(TRIM(SUBSTITUTE(VLOOKUP($A50&amp;"*",各都道府県の状況!$A:$I,E$3,FALSE), "※5", ""))), "")</f>
        <v>21218</v>
      </c>
      <c r="F50" s="39">
        <f>IFERROR(INT(TRIM(SUBSTITUTE(VLOOKUP($A50&amp;"*",各都道府県の状況!$A:$I,F$3,FALSE), "※5", ""))), "")</f>
        <v>432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24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44119</v>
      </c>
      <c r="C51" s="19" t="s">
        <v>60</v>
      </c>
      <c r="D51" s="39">
        <f>IFERROR(INT(TRIM(SUBSTITUTE(VLOOKUP($A51&amp;"*",各都道府県の状況!$A:$I,D$3,FALSE), "※5", ""))), "")</f>
        <v>2826</v>
      </c>
      <c r="E51" s="39">
        <f>IFERROR(INT(TRIM(SUBSTITUTE(VLOOKUP($A51&amp;"*",各都道府県の状況!$A:$I,E$3,FALSE), "※5", ""))), "")</f>
        <v>45857</v>
      </c>
      <c r="F51" s="39">
        <f>IFERROR(INT(TRIM(SUBSTITUTE(VLOOKUP($A51&amp;"*",各都道府県の状況!$A:$I,F$3,FALSE), "※5", ""))), "")</f>
        <v>2519</v>
      </c>
      <c r="G51" s="39">
        <f>IFERROR(INT(TRIM(SUBSTITUTE(VLOOKUP($A51&amp;"*",各都道府県の状況!$A:$I,G$3,FALSE), "※5", ""))), "")</f>
        <v>51</v>
      </c>
      <c r="H51" s="39">
        <f>IFERROR(INT(TRIM(SUBSTITUTE(VLOOKUP($A51&amp;"*",各都道府県の状況!$A:$I,H$3,FALSE), "※5", ""))), "")</f>
        <v>260</v>
      </c>
      <c r="I51" s="39">
        <f>IFERROR(INT(TRIM(SUBSTITUTE(VLOOKUP($A51&amp;"*",各都道府県の状況!$A:$I,I$3,FALSE), "※5", ""))), "")</f>
        <v>9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2430</v>
      </c>
      <c r="D6" s="62">
        <v>67282</v>
      </c>
      <c r="E6" s="63">
        <v>194</v>
      </c>
      <c r="F6" s="63">
        <v>1</v>
      </c>
      <c r="G6" s="62">
        <v>2129</v>
      </c>
      <c r="H6" s="63">
        <v>107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57</v>
      </c>
      <c r="D7" s="62">
        <v>2888</v>
      </c>
      <c r="E7" s="63">
        <v>20</v>
      </c>
      <c r="F7" s="63">
        <v>0</v>
      </c>
      <c r="G7" s="63">
        <v>36</v>
      </c>
      <c r="H7" s="63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25</v>
      </c>
      <c r="D8" s="62">
        <v>4796</v>
      </c>
      <c r="E8" s="63">
        <v>2</v>
      </c>
      <c r="F8" s="63">
        <v>0</v>
      </c>
      <c r="G8" s="63">
        <v>23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504</v>
      </c>
      <c r="D9" s="62">
        <v>11985</v>
      </c>
      <c r="E9" s="63">
        <v>41</v>
      </c>
      <c r="F9" s="63">
        <v>1</v>
      </c>
      <c r="G9" s="63">
        <v>461</v>
      </c>
      <c r="H9" s="63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59</v>
      </c>
      <c r="D10" s="62">
        <v>2354</v>
      </c>
      <c r="E10" s="63">
        <v>1</v>
      </c>
      <c r="F10" s="63">
        <v>0</v>
      </c>
      <c r="G10" s="63">
        <v>58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81</v>
      </c>
      <c r="D11" s="62">
        <v>5326</v>
      </c>
      <c r="E11" s="63">
        <v>3</v>
      </c>
      <c r="F11" s="63">
        <v>0</v>
      </c>
      <c r="G11" s="63">
        <v>77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332</v>
      </c>
      <c r="D12" s="62">
        <v>24007</v>
      </c>
      <c r="E12" s="63">
        <v>72</v>
      </c>
      <c r="F12" s="63">
        <v>3</v>
      </c>
      <c r="G12" s="63">
        <v>255</v>
      </c>
      <c r="H12" s="63">
        <v>5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719</v>
      </c>
      <c r="D13" s="62">
        <v>13121</v>
      </c>
      <c r="E13" s="63">
        <v>37</v>
      </c>
      <c r="F13" s="63">
        <v>4</v>
      </c>
      <c r="G13" s="63">
        <v>664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453</v>
      </c>
      <c r="D14" s="62">
        <v>34014</v>
      </c>
      <c r="E14" s="63">
        <v>17</v>
      </c>
      <c r="F14" s="63">
        <v>0</v>
      </c>
      <c r="G14" s="63">
        <v>435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764</v>
      </c>
      <c r="D15" s="62">
        <v>25946</v>
      </c>
      <c r="E15" s="63">
        <v>34</v>
      </c>
      <c r="F15" s="63">
        <v>4</v>
      </c>
      <c r="G15" s="63">
        <v>710</v>
      </c>
      <c r="H15" s="63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5234</v>
      </c>
      <c r="D16" s="62">
        <v>160965</v>
      </c>
      <c r="E16" s="63">
        <v>423</v>
      </c>
      <c r="F16" s="63">
        <v>9</v>
      </c>
      <c r="G16" s="62">
        <v>4709</v>
      </c>
      <c r="H16" s="63">
        <v>102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4430</v>
      </c>
      <c r="D17" s="62">
        <v>109745</v>
      </c>
      <c r="E17" s="63">
        <v>336</v>
      </c>
      <c r="F17" s="63">
        <v>12</v>
      </c>
      <c r="G17" s="62">
        <v>4019</v>
      </c>
      <c r="H17" s="63">
        <v>75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28420</v>
      </c>
      <c r="D18" s="62">
        <v>526696</v>
      </c>
      <c r="E18" s="62">
        <v>1902</v>
      </c>
      <c r="F18" s="63">
        <v>25</v>
      </c>
      <c r="G18" s="62">
        <v>26091</v>
      </c>
      <c r="H18" s="63">
        <v>427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7758</v>
      </c>
      <c r="D19" s="62">
        <v>176654</v>
      </c>
      <c r="E19" s="63">
        <v>543</v>
      </c>
      <c r="F19" s="63">
        <v>19</v>
      </c>
      <c r="G19" s="62">
        <v>7062</v>
      </c>
      <c r="H19" s="63">
        <v>153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180</v>
      </c>
      <c r="D20" s="62">
        <v>16688</v>
      </c>
      <c r="E20" s="63">
        <v>7</v>
      </c>
      <c r="F20" s="63">
        <v>0</v>
      </c>
      <c r="G20" s="63">
        <v>173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422</v>
      </c>
      <c r="D21" s="62">
        <v>13796</v>
      </c>
      <c r="E21" s="63">
        <v>0</v>
      </c>
      <c r="F21" s="63">
        <v>0</v>
      </c>
      <c r="G21" s="63">
        <v>396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787</v>
      </c>
      <c r="D22" s="62">
        <v>15040</v>
      </c>
      <c r="E22" s="63">
        <v>19</v>
      </c>
      <c r="F22" s="63">
        <v>0</v>
      </c>
      <c r="G22" s="63">
        <v>721</v>
      </c>
      <c r="H22" s="63">
        <v>47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249</v>
      </c>
      <c r="D23" s="62">
        <v>10331</v>
      </c>
      <c r="E23" s="63">
        <v>5</v>
      </c>
      <c r="F23" s="63">
        <v>0</v>
      </c>
      <c r="G23" s="63">
        <v>234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199</v>
      </c>
      <c r="D24" s="62">
        <v>11139</v>
      </c>
      <c r="E24" s="63">
        <v>3</v>
      </c>
      <c r="F24" s="63">
        <v>1</v>
      </c>
      <c r="G24" s="63">
        <v>190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320</v>
      </c>
      <c r="D25" s="62">
        <v>20700</v>
      </c>
      <c r="E25" s="63">
        <v>4</v>
      </c>
      <c r="F25" s="63">
        <v>0</v>
      </c>
      <c r="G25" s="63">
        <v>315</v>
      </c>
      <c r="H25" s="63">
        <v>3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640</v>
      </c>
      <c r="D26" s="62">
        <v>24739</v>
      </c>
      <c r="E26" s="63">
        <v>11</v>
      </c>
      <c r="F26" s="63">
        <v>1</v>
      </c>
      <c r="G26" s="63">
        <v>619</v>
      </c>
      <c r="H26" s="63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572</v>
      </c>
      <c r="D27" s="62">
        <v>38804</v>
      </c>
      <c r="E27" s="63">
        <v>13</v>
      </c>
      <c r="F27" s="63">
        <v>0</v>
      </c>
      <c r="G27" s="63">
        <v>557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5596</v>
      </c>
      <c r="D28" s="62">
        <v>87290</v>
      </c>
      <c r="E28" s="63">
        <v>218</v>
      </c>
      <c r="F28" s="63">
        <v>10</v>
      </c>
      <c r="G28" s="62">
        <v>5287</v>
      </c>
      <c r="H28" s="63">
        <v>91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544</v>
      </c>
      <c r="D29" s="62">
        <v>14421</v>
      </c>
      <c r="E29" s="63">
        <v>22</v>
      </c>
      <c r="F29" s="63">
        <v>0</v>
      </c>
      <c r="G29" s="63">
        <v>515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520</v>
      </c>
      <c r="D30" s="62">
        <v>13209</v>
      </c>
      <c r="E30" s="63">
        <v>16</v>
      </c>
      <c r="F30" s="63">
        <v>0</v>
      </c>
      <c r="G30" s="63">
        <v>496</v>
      </c>
      <c r="H30" s="63">
        <v>8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1898</v>
      </c>
      <c r="D31" s="62">
        <v>47653</v>
      </c>
      <c r="E31" s="63">
        <v>116</v>
      </c>
      <c r="F31" s="63">
        <v>1</v>
      </c>
      <c r="G31" s="62">
        <v>1755</v>
      </c>
      <c r="H31" s="63">
        <v>27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11361</v>
      </c>
      <c r="D32" s="62">
        <v>208217</v>
      </c>
      <c r="E32" s="63">
        <v>450</v>
      </c>
      <c r="F32" s="63">
        <v>21</v>
      </c>
      <c r="G32" s="62">
        <v>10671</v>
      </c>
      <c r="H32" s="63">
        <v>224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2946</v>
      </c>
      <c r="D33" s="62">
        <v>62442</v>
      </c>
      <c r="E33" s="63">
        <v>122</v>
      </c>
      <c r="F33" s="63">
        <v>13</v>
      </c>
      <c r="G33" s="62">
        <v>2764</v>
      </c>
      <c r="H33" s="63">
        <v>60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607</v>
      </c>
      <c r="D34" s="62">
        <v>22972</v>
      </c>
      <c r="E34" s="63">
        <v>27</v>
      </c>
      <c r="F34" s="63">
        <v>2</v>
      </c>
      <c r="G34" s="63">
        <v>571</v>
      </c>
      <c r="H34" s="63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254</v>
      </c>
      <c r="D35" s="62">
        <v>9858</v>
      </c>
      <c r="E35" s="63">
        <v>12</v>
      </c>
      <c r="F35" s="63">
        <v>1</v>
      </c>
      <c r="G35" s="63">
        <v>235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36</v>
      </c>
      <c r="D36" s="62">
        <v>5543</v>
      </c>
      <c r="E36" s="63">
        <v>1</v>
      </c>
      <c r="F36" s="63">
        <v>0</v>
      </c>
      <c r="G36" s="63">
        <v>35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140</v>
      </c>
      <c r="D37" s="62">
        <v>5980</v>
      </c>
      <c r="E37" s="63">
        <v>0</v>
      </c>
      <c r="F37" s="63">
        <v>0</v>
      </c>
      <c r="G37" s="63">
        <v>140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168</v>
      </c>
      <c r="D38" s="62">
        <v>8654</v>
      </c>
      <c r="E38" s="63">
        <v>12</v>
      </c>
      <c r="F38" s="63">
        <v>2</v>
      </c>
      <c r="G38" s="63">
        <v>155</v>
      </c>
      <c r="H38" s="63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644</v>
      </c>
      <c r="D39" s="62">
        <v>24965</v>
      </c>
      <c r="E39" s="63">
        <v>43</v>
      </c>
      <c r="F39" s="63">
        <v>1</v>
      </c>
      <c r="G39" s="63">
        <v>597</v>
      </c>
      <c r="H39" s="63">
        <v>3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209</v>
      </c>
      <c r="D40" s="62">
        <v>10769</v>
      </c>
      <c r="E40" s="63">
        <v>6</v>
      </c>
      <c r="F40" s="63">
        <v>1</v>
      </c>
      <c r="G40" s="63">
        <v>201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149</v>
      </c>
      <c r="D41" s="62">
        <v>7130</v>
      </c>
      <c r="E41" s="63">
        <v>0</v>
      </c>
      <c r="F41" s="63">
        <v>0</v>
      </c>
      <c r="G41" s="63">
        <v>140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96</v>
      </c>
      <c r="D42" s="62">
        <v>12082</v>
      </c>
      <c r="E42" s="63">
        <v>3</v>
      </c>
      <c r="F42" s="63">
        <v>0</v>
      </c>
      <c r="G42" s="63">
        <v>91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115</v>
      </c>
      <c r="D43" s="62">
        <v>4215</v>
      </c>
      <c r="E43" s="63">
        <v>1</v>
      </c>
      <c r="F43" s="63">
        <v>0</v>
      </c>
      <c r="G43" s="63">
        <v>108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140</v>
      </c>
      <c r="D44" s="62">
        <v>3565</v>
      </c>
      <c r="E44" s="63">
        <v>2</v>
      </c>
      <c r="F44" s="63">
        <v>0</v>
      </c>
      <c r="G44" s="63">
        <v>134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5125</v>
      </c>
      <c r="D45" s="62">
        <v>148398</v>
      </c>
      <c r="E45" s="63">
        <v>73</v>
      </c>
      <c r="F45" s="63">
        <v>7</v>
      </c>
      <c r="G45" s="62">
        <v>4953</v>
      </c>
      <c r="H45" s="63">
        <v>99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249</v>
      </c>
      <c r="D46" s="62">
        <v>6369</v>
      </c>
      <c r="E46" s="63">
        <v>3</v>
      </c>
      <c r="F46" s="63">
        <v>0</v>
      </c>
      <c r="G46" s="63">
        <v>248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241</v>
      </c>
      <c r="D47" s="62">
        <v>20496</v>
      </c>
      <c r="E47" s="63">
        <v>2</v>
      </c>
      <c r="F47" s="63">
        <v>0</v>
      </c>
      <c r="G47" s="63">
        <v>234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726</v>
      </c>
      <c r="D48" s="62">
        <v>18138</v>
      </c>
      <c r="E48" s="63">
        <v>74</v>
      </c>
      <c r="F48" s="63">
        <v>0</v>
      </c>
      <c r="G48" s="63">
        <v>625</v>
      </c>
      <c r="H48" s="63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158</v>
      </c>
      <c r="D49" s="62">
        <v>18834</v>
      </c>
      <c r="E49" s="63">
        <v>1</v>
      </c>
      <c r="F49" s="63">
        <v>0</v>
      </c>
      <c r="G49" s="63">
        <v>155</v>
      </c>
      <c r="H49" s="63">
        <v>2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366</v>
      </c>
      <c r="D50" s="62">
        <v>8699</v>
      </c>
      <c r="E50" s="63">
        <v>1</v>
      </c>
      <c r="F50" s="63">
        <v>0</v>
      </c>
      <c r="G50" s="63">
        <v>365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456</v>
      </c>
      <c r="D51" s="62">
        <v>21218</v>
      </c>
      <c r="E51" s="63">
        <v>24</v>
      </c>
      <c r="F51" s="63">
        <v>0</v>
      </c>
      <c r="G51" s="63">
        <v>432</v>
      </c>
      <c r="H51" s="63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2826</v>
      </c>
      <c r="D52" s="62">
        <v>45857</v>
      </c>
      <c r="E52" s="63">
        <v>260</v>
      </c>
      <c r="F52" s="63">
        <v>9</v>
      </c>
      <c r="G52" s="62">
        <v>2519</v>
      </c>
      <c r="H52" s="63">
        <v>51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90354</v>
      </c>
      <c r="D54" s="62">
        <v>2153990</v>
      </c>
      <c r="E54" s="62">
        <v>5176</v>
      </c>
      <c r="F54" s="63">
        <v>148</v>
      </c>
      <c r="G54" s="62">
        <v>83509</v>
      </c>
      <c r="H54" s="62">
        <v>1649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2020-10-16T13:22:12Z</dcterms:modified>
</cp:coreProperties>
</file>