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C5AB19F3-2B1C-4F52-8F29-F2A6A3DC26A8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<sst xmlns="http://schemas.openxmlformats.org/spreadsheetml/2006/main" count="14620" uniqueCount="343">
  <si>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</si>
  <si>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</si>
  <si>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</si>
  <si>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</si>
  <si>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</si>
  <si>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</si>
  <si>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</si>
  <si>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</si>
  <si>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</si>
  <si>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</si>
  <si>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</si>
  <si>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</si>
  <si>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</si>
  <si>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</si>
  <si>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</si>
  <si>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</si>
  <si>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</si>
  <si>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</si>
  <si>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</si>
  <si>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</si>
  <si>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</si>
  <si>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</si>
  <si>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</si>
  <si>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</si>
  <si>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</si>
  <si>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</si>
  <si>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</si>
  <si>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</si>
  <si>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</si>
  <si>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</si>
  <si>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</si>
  <si>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</si>
  <si>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</si>
  <si>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</si>
  <si>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</si>
  <si>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</si>
  <si>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</si>
  <si>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</si>
  <si>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</si>
  <si>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</si>
  <si>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</si>
  <si>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</si>
  <si>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</si>
  <si>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</si>
  <si>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</si>
  <si>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</si>
  <si>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</si>
  <si>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</si>
  <si>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</si>
  <si>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</si>
  <si>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</si>
  <si>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</si>
  <si>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</si>
  <si>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</si>
  <si>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</si>
  <si>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</si>
  <si>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</si>
  <si>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</si>
  <si>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</si>
  <si>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</si>
  <si>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</si>
  <si>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</si>
  <si>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</si>
  <si>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</si>
  <si>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</si>
  <si>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</si>
  <si>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</si>
  <si>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</si>
  <si>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</si>
  <si>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</si>
  <si>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</si>
  <si>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</si>
  <si>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</si>
  <si>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</si>
  <si>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</si>
  <si>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</si>
  <si>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</si>
  <si>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</si>
  <si>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</si>
  <si>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</si>
  <si>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</si>
  <si>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</si>
  <si>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</si>
  <si>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</si>
  <si>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</si>
  <si>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</si>
  <si>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</si>
  <si>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</si>
  <si>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</si>
  <si>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</si>
  <si>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</si>
  <si>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</si>
  <si>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</si>
  <si>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</si>
  <si>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</si>
  <si>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</si>
  <si>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</si>
  <si>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</si>
  <si>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</si>
  <si>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</si>
  <si>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</si>
  <si>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</si>
  <si>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</si>
  <si>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</si>
  <si>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</si>
  <si>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</si>
  <si>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</si>
  <si>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</si>
  <si>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</si>
  <si>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</si>
  <si>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</si>
  <si>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</si>
  <si>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</si>
  <si>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</si>
  <si>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</si>
  <si>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</si>
  <si>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</si>
  <si>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</si>
  <si>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</si>
  <si>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</si>
  <si>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</si>
  <si>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</si>
  <si>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</si>
  <si>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</si>
  <si>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</si>
  <si>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</si>
  <si>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</si>
  <si>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</si>
  <si>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</si>
  <si>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</si>
  <si>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</si>
  <si>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</si>
  <si>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</si>
  <si>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</si>
  <si>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</si>
  <si>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</si>
  <si>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</si>
  <si>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</si>
  <si>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</si>
  <si>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</si>
  <si>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</si>
  <si>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</si>
  <si>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</si>
  <si>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</si>
  <si>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</si>
  <si>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</si>
  <si>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</si>
  <si>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</si>
  <si>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</si>
  <si>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</si>
  <si>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</si>
  <si>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</si>
  <si>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</si>
  <si>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</si>
  <si>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</si>
  <si>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</si>
  <si>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</si>
  <si>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</si>
  <si>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</si>
  <si>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</si>
  <si>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</si>
  <si>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</si>
  <si>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</si>
  <si>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</si>
  <si>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</si>
  <si>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</si>
  <si>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</si>
  <si>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</si>
  <si>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</si>
  <si>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</si>
  <si>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</si>
  <si>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</si>
  <si>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</si>
  <si>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</si>
  <si>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</si>
  <si>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</si>
  <si>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</si>
  <si>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</si>
  <si>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</si>
  <si>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</si>
  <si>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</si>
  <si>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</si>
  <si>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</si>
  <si>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</si>
  <si>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</si>
  <si>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</si>
  <si>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</si>
  <si>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</si>
  <si>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</si>
  <si>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</si>
  <si>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</si>
  <si>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</si>
  <si>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</si>
  <si>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</si>
  <si>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</si>
  <si>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</si>
  <si>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</si>
  <si>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</si>
  <si>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</si>
  <si>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</si>
  <si>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</si>
  <si>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</si>
  <si>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</si>
  <si>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</si>
  <si>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</si>
  <si>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</si>
  <si>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</si>
  <si>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</si>
  <si>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</si>
  <si>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</si>
  <si>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</si>
  <si>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</si>
  <si>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</si>
  <si>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</si>
  <si>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</si>
  <si>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</si>
  <si>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</si>
  <si>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</si>
  <si>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</si>
  <si>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</si>
  <si>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</si>
  <si>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</si>
  <si>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</si>
  <si>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</si>
  <si>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</si>
  <si>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</si>
  <si>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</si>
  <si>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</si>
  <si>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</si>
  <si>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</si>
  <si>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</si>
  <si>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</si>
  <si>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</si>
  <si>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</si>
  <si>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</si>
  <si>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</si>
  <si>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</si>
  <si>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</si>
  <si>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</si>
  <si>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</si>
  <si>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</si>
  <si>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</si>
  <si>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</si>
  <si>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</si>
  <si>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</si>
  <si>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</si>
  <si>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</si>
  <si>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</si>
  <si>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</si>
  <si>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</si>
  <si>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</si>
  <si>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</si>
  <si>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</si>
  <si>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</si>
  <si>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</si>
  <si>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</si>
  <si>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</si>
  <si>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</si>
  <si>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</si>
  <si>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</si>
  <si>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</si>
  <si>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</si>
  <si>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</si>
  <si>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</si>
  <si>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</si>
  <si>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</si>
  <si>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</si>
  <si>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</si>
  <si>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</si>
  <si>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</si>
  <si>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</si>
  <si>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</si>
  <si>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</si>
  <si>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</si>
  <si>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</si>
  <si>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</si>
  <si>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</si>
  <si>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</si>
  <si>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</si>
  <si>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</si>
  <si>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</si>
  <si>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</si>
  <si>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</si>
  <si>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</si>
  <si>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</si>
  <si>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</si>
  <si>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</si>
  <si>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</si>
  <si>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</si>
  <si>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</si>
  <si>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</si>
  <si>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</si>
  <si>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</si>
  <si>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</si>
  <si>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</si>
  <si>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</si>
  <si>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</si>
  <si>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</si>
  <si>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</si>
  <si>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</si>
  <si>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</si>
  <si>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</si>
  <si>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</si>
  <si>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</si>
  <si>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</si>
  <si>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</si>
  <si>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</si>
  <si>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</si>
  <si>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</si>
  <si>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</si>
  <si>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</si>
  <si>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</si>
  <si>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</si>
  <si>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</si>
  <si>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</si>
  <si>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</si>
  <si>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</si>
  <si>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</si>
  <si>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</si>
  <si>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</si>
  <si>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</si>
  <si>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</si>
  <si>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</si>
  <si>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</si>
  <si>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</si>
  <si>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</si>
  <si>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</si>
  <si>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</si>
  <si>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</si>
  <si>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</si>
  <si>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</si>
  <si>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</si>
  <si>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</si>
  <si>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</si>
  <si>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 xml:space="preserve">確認中※2
</t>
    </r>
    <r>
      <rPr>
        <b/>
        <sz val="6.5"/>
        <rFont val="Meiryo UI"/>
        <family val="3"/>
      </rPr>
      <t>（人）</t>
    </r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</si>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</sst>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1" fontId="15" fillId="0" borderId="1" xfId="0" applyNumberFormat="1" applyFont="1" applyBorder="1" applyAlignment="1">
      <alignment horizontal="right" vertical="top" shrinkToFi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1" fillId="0" borderId="6" xfId="0" applyFont="1" applyBorder="1" applyAlignment="1">
      <alignment horizontal="left" vertical="center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 indent="3"/>
    </xf>
    <xf numFmtId="0" fontId="11" fillId="0" borderId="1" xfId="0" applyFont="1" applyBorder="1" applyAlignment="1">
      <alignment horizontal="lef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578"/>
  <sheetViews>
    <sheetView zoomScaleNormal="100" workbookViewId="0">
      <pane xSplit="1" ySplit="1" topLeftCell="B567" activePane="bottomRight" state="frozen"/>
      <selection activeCell="A7663" sqref="A7663"/>
      <selection pane="topRight" activeCell="A7663" sqref="A7663"/>
      <selection pane="bottomLeft" activeCell="A7663" sqref="A7663"/>
      <selection pane="bottomRight" activeCell="A7663" sqref="A7663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7662"/>
  <sheetViews>
    <sheetView workbookViewId="0">
      <pane xSplit="1" ySplit="1" topLeftCell="B7657" activePane="bottomRight" state="frozen"/>
      <selection activeCell="A7663" sqref="A7663"/>
      <selection pane="topRight" activeCell="A7663" sqref="A7663"/>
      <selection pane="bottomLeft" activeCell="A7663" sqref="A7663"/>
      <selection pane="bottomRight" activeCell="A7663" sqref="A7663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4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44071</v>
      </c>
      <c r="B3" s="7" t="s">
        <v>6</v>
      </c>
      <c r="C3" s="7">
        <f>IF(C13="", "", C13)</f>
        <v>64801</v>
      </c>
      <c r="D3" s="7">
        <f>IF(B13="", "", B13)</f>
        <v>1259467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10111</v>
      </c>
      <c r="I3" s="7" t="str">
        <f>IF(I13="", "", I13)</f>
        <v/>
      </c>
      <c r="J3" s="7">
        <f t="shared" ref="J3:L3" si="1">IF(J13="", "", J13)</f>
        <v>227</v>
      </c>
      <c r="K3" s="7" t="str">
        <f t="shared" si="1"/>
        <v/>
      </c>
      <c r="L3" s="7" t="str">
        <f t="shared" si="1"/>
        <v/>
      </c>
      <c r="M3" s="7">
        <f>IF(N13="", "", N13)</f>
        <v>53318</v>
      </c>
      <c r="N3" s="7">
        <f>IF(O13="", "", O13)</f>
        <v>1237</v>
      </c>
    </row>
    <row r="4" spans="1:15" x14ac:dyDescent="0.55000000000000004">
      <c r="A4" s="6">
        <f t="shared" ref="A4:A5" si="2">DATE($B$9, $C$9, $D$9)</f>
        <v>44071</v>
      </c>
      <c r="B4" s="7" t="s">
        <v>7</v>
      </c>
      <c r="C4" s="7">
        <f t="shared" ref="C4:C5" si="3">IF(C14="", "", C14)</f>
        <v>757</v>
      </c>
      <c r="D4" s="7">
        <f t="shared" ref="D4:D5" si="4">IF(B14="", "", B14)</f>
        <v>160293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94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662</v>
      </c>
      <c r="N4" s="7">
        <f t="shared" si="8"/>
        <v>1</v>
      </c>
    </row>
    <row r="5" spans="1:15" x14ac:dyDescent="0.55000000000000004">
      <c r="A5" s="6">
        <f t="shared" si="2"/>
        <v>44071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4" t="s">
        <v>278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x14ac:dyDescent="0.55000000000000004">
      <c r="A8" s="45" t="s">
        <v>333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x14ac:dyDescent="0.55000000000000004">
      <c r="B9" s="9">
        <v>2020</v>
      </c>
      <c r="C9" s="9">
        <v>8</v>
      </c>
      <c r="D9" s="9">
        <v>28</v>
      </c>
    </row>
    <row r="10" spans="1:15" x14ac:dyDescent="0.55000000000000004">
      <c r="B10" s="44" t="s">
        <v>66</v>
      </c>
      <c r="C10" s="44"/>
      <c r="D10" s="44" t="s">
        <v>67</v>
      </c>
      <c r="E10" s="44"/>
      <c r="F10" s="44"/>
      <c r="G10" s="44" t="s">
        <v>70</v>
      </c>
      <c r="H10" s="44"/>
      <c r="I10" s="44"/>
      <c r="J10" s="44"/>
      <c r="K10" s="44"/>
      <c r="L10" s="44"/>
      <c r="M10" s="44"/>
      <c r="N10" s="44"/>
      <c r="O10" s="44"/>
    </row>
    <row r="11" spans="1:15" x14ac:dyDescent="0.55000000000000004">
      <c r="B11" s="44"/>
      <c r="C11" s="44"/>
      <c r="D11" s="44"/>
      <c r="E11" s="44"/>
      <c r="F11" s="44"/>
      <c r="G11" s="44" t="s">
        <v>71</v>
      </c>
      <c r="H11" s="44"/>
      <c r="I11" s="44"/>
      <c r="J11" s="44"/>
      <c r="K11" s="44"/>
      <c r="L11" s="44"/>
      <c r="M11" s="44"/>
      <c r="N11" s="44" t="s">
        <v>79</v>
      </c>
      <c r="O11" s="44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4"/>
      <c r="O12" s="44"/>
    </row>
    <row r="13" spans="1:15" x14ac:dyDescent="0.55000000000000004">
      <c r="A13" s="7" t="s">
        <v>63</v>
      </c>
      <c r="B13" s="9">
        <v>1259467</v>
      </c>
      <c r="C13" s="9">
        <v>64801</v>
      </c>
      <c r="D13" s="8"/>
      <c r="E13" s="8"/>
      <c r="F13" s="8"/>
      <c r="G13" s="8"/>
      <c r="H13" s="9">
        <v>10111</v>
      </c>
      <c r="I13" s="8"/>
      <c r="J13" s="9">
        <v>227</v>
      </c>
      <c r="K13" s="8"/>
      <c r="L13" s="8"/>
      <c r="M13" s="31">
        <f>F13</f>
        <v>0</v>
      </c>
      <c r="N13" s="9">
        <v>53318</v>
      </c>
      <c r="O13" s="9">
        <v>1237</v>
      </c>
    </row>
    <row r="14" spans="1:15" x14ac:dyDescent="0.55000000000000004">
      <c r="A14" s="7" t="s">
        <v>64</v>
      </c>
      <c r="B14" s="9">
        <v>160293</v>
      </c>
      <c r="C14" s="9">
        <v>757</v>
      </c>
      <c r="D14" s="8"/>
      <c r="E14" s="8"/>
      <c r="F14" s="8"/>
      <c r="G14" s="8"/>
      <c r="H14" s="9">
        <v>94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662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1420589</v>
      </c>
      <c r="C16" s="7">
        <f t="shared" ref="C16:O16" si="13">SUM(C13:C15)</f>
        <v>65573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10205</v>
      </c>
      <c r="I16" s="7">
        <f t="shared" si="13"/>
        <v>0</v>
      </c>
      <c r="J16" s="7">
        <f t="shared" si="13"/>
        <v>227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53995</v>
      </c>
      <c r="O16" s="7">
        <f t="shared" si="13"/>
        <v>1238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4" t="s">
        <v>277</v>
      </c>
      <c r="B1" s="44"/>
      <c r="C1" s="44"/>
      <c r="D1" s="44"/>
      <c r="E1" s="44"/>
      <c r="F1" s="44"/>
      <c r="G1" s="44"/>
      <c r="H1" s="44"/>
      <c r="I1" s="44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8</v>
      </c>
      <c r="C2" s="25">
        <f>DAY(DATE('Conv-total'!$B$9, 'Conv-total'!$C$9, 'Conv-total'!$D$9) -1)</f>
        <v>27</v>
      </c>
      <c r="D2" s="46" t="s">
        <v>275</v>
      </c>
      <c r="E2" s="44"/>
      <c r="F2" s="44"/>
      <c r="G2" s="44"/>
      <c r="H2" s="44"/>
      <c r="I2" s="4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44070</v>
      </c>
      <c r="C5" s="28" t="s">
        <v>17</v>
      </c>
      <c r="D5" s="39">
        <f>IFERROR(INT(TRIM(SUBSTITUTE(VLOOKUP($A5&amp;"*",各都道府県の状況!$A:$I,D$3,FALSE), "※5", ""))), "")</f>
        <v>1734</v>
      </c>
      <c r="E5" s="39">
        <f>IFERROR(INT(TRIM(SUBSTITUTE(VLOOKUP($A5&amp;"*",各都道府県の状況!$A:$I,E$3,FALSE), "※5", ""))), "")</f>
        <v>41417</v>
      </c>
      <c r="F5" s="39">
        <f>IFERROR(INT(TRIM(SUBSTITUTE(VLOOKUP($A5&amp;"*",各都道府県の状況!$A:$I,F$3,FALSE), "※5", ""))), "")</f>
        <v>1499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132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44070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1958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44070</v>
      </c>
      <c r="C7" s="19" t="s">
        <v>19</v>
      </c>
      <c r="D7" s="39">
        <f>IFERROR(INT(TRIM(SUBSTITUTE(VLOOKUP($A7&amp;"*",各都道府県の状況!$A:$I,D$3,FALSE), "※5", ""))), "")</f>
        <v>19</v>
      </c>
      <c r="E7" s="39">
        <f>IFERROR(INT(TRIM(SUBSTITUTE(VLOOKUP($A7&amp;"*",各都道府県の状況!$A:$I,E$3,FALSE), "※5", ""))), "")</f>
        <v>2859</v>
      </c>
      <c r="F7" s="39">
        <f>IFERROR(INT(TRIM(SUBSTITUTE(VLOOKUP($A7&amp;"*",各都道府県の状況!$A:$I,F$3,FALSE), "※5", ""))), "")</f>
        <v>8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44070</v>
      </c>
      <c r="C8" s="19" t="s">
        <v>20</v>
      </c>
      <c r="D8" s="39">
        <f>IFERROR(INT(TRIM(SUBSTITUTE(VLOOKUP($A8&amp;"*",各都道府県の状況!$A:$I,D$3,FALSE), "※5", ""))), "")</f>
        <v>192</v>
      </c>
      <c r="E8" s="39">
        <f>IFERROR(INT(TRIM(SUBSTITUTE(VLOOKUP($A8&amp;"*",各都道府県の状況!$A:$I,E$3,FALSE), "※5", ""))), "")</f>
        <v>7583</v>
      </c>
      <c r="F8" s="39">
        <f>IFERROR(INT(TRIM(SUBSTITUTE(VLOOKUP($A8&amp;"*",各都道府県の状況!$A:$I,F$3,FALSE), "※5", ""))), "")</f>
        <v>186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44070</v>
      </c>
      <c r="C9" s="19" t="s">
        <v>21</v>
      </c>
      <c r="D9" s="39">
        <f>IFERROR(INT(TRIM(SUBSTITUTE(VLOOKUP($A9&amp;"*",各都道府県の状況!$A:$I,D$3,FALSE), "※5", ""))), "")</f>
        <v>48</v>
      </c>
      <c r="E9" s="39">
        <f>IFERROR(INT(TRIM(SUBSTITUTE(VLOOKUP($A9&amp;"*",各都道府県の状況!$A:$I,E$3,FALSE), "※5", ""))), "")</f>
        <v>1720</v>
      </c>
      <c r="F9" s="39">
        <f>IFERROR(INT(TRIM(SUBSTITUTE(VLOOKUP($A9&amp;"*",各都道府県の状況!$A:$I,F$3,FALSE), "※5", ""))), "")</f>
        <v>41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7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44070</v>
      </c>
      <c r="C10" s="19" t="s">
        <v>22</v>
      </c>
      <c r="D10" s="39">
        <f>IFERROR(INT(TRIM(SUBSTITUTE(VLOOKUP($A10&amp;"*",各都道府県の状況!$A:$I,D$3,FALSE), "※5", ""))), "")</f>
        <v>77</v>
      </c>
      <c r="E10" s="39">
        <f>IFERROR(INT(TRIM(SUBSTITUTE(VLOOKUP($A10&amp;"*",各都道府県の状況!$A:$I,E$3,FALSE), "※5", ""))), "")</f>
        <v>3091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44070</v>
      </c>
      <c r="C11" s="19" t="s">
        <v>62</v>
      </c>
      <c r="D11" s="39">
        <f>IFERROR(INT(TRIM(SUBSTITUTE(VLOOKUP($A11&amp;"*",各都道府県の状況!$A:$I,D$3,FALSE), "※5", ""))), "")</f>
        <v>146</v>
      </c>
      <c r="E11" s="39">
        <f>IFERROR(INT(TRIM(SUBSTITUTE(VLOOKUP($A11&amp;"*",各都道府県の状況!$A:$I,E$3,FALSE), "※5", ""))), "")</f>
        <v>13844</v>
      </c>
      <c r="F11" s="39">
        <f>IFERROR(INT(TRIM(SUBSTITUTE(VLOOKUP($A11&amp;"*",各都道府県の状況!$A:$I,F$3,FALSE), "※5", ""))), "")</f>
        <v>102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44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44070</v>
      </c>
      <c r="C12" s="19" t="s">
        <v>23</v>
      </c>
      <c r="D12" s="39">
        <f>IFERROR(INT(TRIM(SUBSTITUTE(VLOOKUP($A12&amp;"*",各都道府県の状況!$A:$I,D$3,FALSE), "※5", ""))), "")</f>
        <v>532</v>
      </c>
      <c r="E12" s="39">
        <f>IFERROR(INT(TRIM(SUBSTITUTE(VLOOKUP($A12&amp;"*",各都道府県の状況!$A:$I,E$3,FALSE), "※5", ""))), "")</f>
        <v>10384</v>
      </c>
      <c r="F12" s="39">
        <f>IFERROR(INT(TRIM(SUBSTITUTE(VLOOKUP($A12&amp;"*",各都道府県の状況!$A:$I,F$3,FALSE), "※5", ""))), "")</f>
        <v>444</v>
      </c>
      <c r="G12" s="39">
        <f>IFERROR(INT(TRIM(SUBSTITUTE(VLOOKUP($A12&amp;"*",各都道府県の状況!$A:$I,G$3,FALSE), "※5", ""))), "")</f>
        <v>12</v>
      </c>
      <c r="H12" s="39">
        <f>IFERROR(INT(TRIM(SUBSTITUTE(VLOOKUP($A12&amp;"*",各都道府県の状況!$A:$I,H$3,FALSE), "※5", ""))), "")</f>
        <v>76</v>
      </c>
      <c r="I12" s="39">
        <f>IFERROR(INT(TRIM(SUBSTITUTE(VLOOKUP($A12&amp;"*",各都道府県の状況!$A:$I,I$3,FALSE), "※5", ""))), "")</f>
        <v>3</v>
      </c>
    </row>
    <row r="13" spans="1:10" x14ac:dyDescent="0.55000000000000004">
      <c r="A13" s="24" t="s">
        <v>237</v>
      </c>
      <c r="B13" s="27">
        <f t="shared" si="0"/>
        <v>44070</v>
      </c>
      <c r="C13" s="19" t="s">
        <v>24</v>
      </c>
      <c r="D13" s="39">
        <f>IFERROR(INT(TRIM(SUBSTITUTE(VLOOKUP($A13&amp;"*",各都道府県の状況!$A:$I,D$3,FALSE), "※5", ""))), "")</f>
        <v>295</v>
      </c>
      <c r="E13" s="39">
        <f>IFERROR(INT(TRIM(SUBSTITUTE(VLOOKUP($A13&amp;"*",各都道府県の状況!$A:$I,E$3,FALSE), "※5", ""))), "")</f>
        <v>21315</v>
      </c>
      <c r="F13" s="39">
        <f>IFERROR(INT(TRIM(SUBSTITUTE(VLOOKUP($A13&amp;"*",各都道府県の状況!$A:$I,F$3,FALSE), "※5", ""))), "")</f>
        <v>273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21</v>
      </c>
      <c r="I13" s="39">
        <f>IFERROR(INT(TRIM(SUBSTITUTE(VLOOKUP($A13&amp;"*",各都道府県の状況!$A:$I,I$3,FALSE), "※5", ""))), "")</f>
        <v>4</v>
      </c>
    </row>
    <row r="14" spans="1:10" x14ac:dyDescent="0.55000000000000004">
      <c r="A14" s="24" t="s">
        <v>238</v>
      </c>
      <c r="B14" s="27">
        <f t="shared" si="0"/>
        <v>44070</v>
      </c>
      <c r="C14" s="19" t="s">
        <v>25</v>
      </c>
      <c r="D14" s="39">
        <f>IFERROR(INT(TRIM(SUBSTITUTE(VLOOKUP($A14&amp;"*",各都道府県の状況!$A:$I,D$3,FALSE), "※5", ""))), "")</f>
        <v>426</v>
      </c>
      <c r="E14" s="39">
        <f>IFERROR(INT(TRIM(SUBSTITUTE(VLOOKUP($A14&amp;"*",各都道府県の状況!$A:$I,E$3,FALSE), "※5", ""))), "")</f>
        <v>13266</v>
      </c>
      <c r="F14" s="39">
        <f>IFERROR(INT(TRIM(SUBSTITUTE(VLOOKUP($A14&amp;"*",各都道府県の状況!$A:$I,F$3,FALSE), "※5", ""))), "")</f>
        <v>274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115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44070</v>
      </c>
      <c r="C15" s="19" t="s">
        <v>26</v>
      </c>
      <c r="D15" s="39">
        <f>IFERROR(INT(TRIM(SUBSTITUTE(VLOOKUP($A15&amp;"*",各都道府県の状況!$A:$I,D$3,FALSE), "※5", ""))), "")</f>
        <v>3750</v>
      </c>
      <c r="E15" s="39">
        <f>IFERROR(INT(TRIM(SUBSTITUTE(VLOOKUP($A15&amp;"*",各都道府県の状況!$A:$I,E$3,FALSE), "※5", ""))), "")</f>
        <v>102709</v>
      </c>
      <c r="F15" s="39">
        <f>IFERROR(INT(TRIM(SUBSTITUTE(VLOOKUP($A15&amp;"*",各都道府県の状況!$A:$I,F$3,FALSE), "※5", ""))), "")</f>
        <v>3059</v>
      </c>
      <c r="G15" s="39">
        <f>IFERROR(INT(TRIM(SUBSTITUTE(VLOOKUP($A15&amp;"*",各都道府県の状況!$A:$I,G$3,FALSE), "※5", ""))), "")</f>
        <v>87</v>
      </c>
      <c r="H15" s="39">
        <f>IFERROR(INT(TRIM(SUBSTITUTE(VLOOKUP($A15&amp;"*",各都道府県の状況!$A:$I,H$3,FALSE), "※5", ""))), "")</f>
        <v>604</v>
      </c>
      <c r="I15" s="39">
        <f>IFERROR(INT(TRIM(SUBSTITUTE(VLOOKUP($A15&amp;"*",各都道府県の状況!$A:$I,I$3,FALSE), "※5", ""))), "")</f>
        <v>12</v>
      </c>
    </row>
    <row r="16" spans="1:10" x14ac:dyDescent="0.55000000000000004">
      <c r="A16" s="24" t="s">
        <v>240</v>
      </c>
      <c r="B16" s="27">
        <f t="shared" si="0"/>
        <v>44070</v>
      </c>
      <c r="C16" s="19" t="s">
        <v>27</v>
      </c>
      <c r="D16" s="39">
        <f>IFERROR(INT(TRIM(SUBSTITUTE(VLOOKUP($A16&amp;"*",各都道府県の状況!$A:$I,D$3,FALSE), "※5", ""))), "")</f>
        <v>2922</v>
      </c>
      <c r="E16" s="39">
        <f>IFERROR(INT(TRIM(SUBSTITUTE(VLOOKUP($A16&amp;"*",各都道府県の状況!$A:$I,E$3,FALSE), "※5", ""))), "")</f>
        <v>52584</v>
      </c>
      <c r="F16" s="39">
        <f>IFERROR(INT(TRIM(SUBSTITUTE(VLOOKUP($A16&amp;"*",各都道府県の状況!$A:$I,F$3,FALSE), "※5", ""))), "")</f>
        <v>2419</v>
      </c>
      <c r="G16" s="39">
        <f>IFERROR(INT(TRIM(SUBSTITUTE(VLOOKUP($A16&amp;"*",各都道府県の状況!$A:$I,G$3,FALSE), "※5", ""))), "")</f>
        <v>61</v>
      </c>
      <c r="H16" s="39">
        <f>IFERROR(INT(TRIM(SUBSTITUTE(VLOOKUP($A16&amp;"*",各都道府県の状況!$A:$I,H$3,FALSE), "※5", ""))), "")</f>
        <v>442</v>
      </c>
      <c r="I16" s="39">
        <f>IFERROR(INT(TRIM(SUBSTITUTE(VLOOKUP($A16&amp;"*",各都道府県の状況!$A:$I,I$3,FALSE), "※5", ""))), "")</f>
        <v>8</v>
      </c>
    </row>
    <row r="17" spans="1:9" x14ac:dyDescent="0.55000000000000004">
      <c r="A17" s="24" t="s">
        <v>241</v>
      </c>
      <c r="B17" s="27">
        <f t="shared" si="0"/>
        <v>44070</v>
      </c>
      <c r="C17" s="19" t="s">
        <v>28</v>
      </c>
      <c r="D17" s="39">
        <f>IFERROR(INT(TRIM(SUBSTITUTE(VLOOKUP($A17&amp;"*",各都道府県の状況!$A:$I,D$3,FALSE), "※5", ""))), "")</f>
        <v>20096</v>
      </c>
      <c r="E17" s="39">
        <f>IFERROR(INT(TRIM(SUBSTITUTE(VLOOKUP($A17&amp;"*",各都道府県の状況!$A:$I,E$3,FALSE), "※5", ""))), "")</f>
        <v>307109</v>
      </c>
      <c r="F17" s="39">
        <f>IFERROR(INT(TRIM(SUBSTITUTE(VLOOKUP($A17&amp;"*",各都道府県の状況!$A:$I,F$3,FALSE), "※5", ""))), "")</f>
        <v>17005</v>
      </c>
      <c r="G17" s="39">
        <f>IFERROR(INT(TRIM(SUBSTITUTE(VLOOKUP($A17&amp;"*",各都道府県の状況!$A:$I,G$3,FALSE), "※5", ""))), "")</f>
        <v>356</v>
      </c>
      <c r="H17" s="39">
        <f>IFERROR(INT(TRIM(SUBSTITUTE(VLOOKUP($A17&amp;"*",各都道府県の状況!$A:$I,H$3,FALSE), "※5", ""))), "")</f>
        <v>2735</v>
      </c>
      <c r="I17" s="39">
        <f>IFERROR(INT(TRIM(SUBSTITUTE(VLOOKUP($A17&amp;"*",各都道府県の状況!$A:$I,I$3,FALSE), "※5", ""))), "")</f>
        <v>31</v>
      </c>
    </row>
    <row r="18" spans="1:9" x14ac:dyDescent="0.55000000000000004">
      <c r="A18" s="24" t="s">
        <v>242</v>
      </c>
      <c r="B18" s="27">
        <f t="shared" si="0"/>
        <v>44070</v>
      </c>
      <c r="C18" s="19" t="s">
        <v>29</v>
      </c>
      <c r="D18" s="39">
        <f>IFERROR(INT(TRIM(SUBSTITUTE(VLOOKUP($A18&amp;"*",各都道府県の状況!$A:$I,D$3,FALSE), "※5", ""))), "")</f>
        <v>4667</v>
      </c>
      <c r="E18" s="39">
        <f>IFERROR(INT(TRIM(SUBSTITUTE(VLOOKUP($A18&amp;"*",各都道府県の状況!$A:$I,E$3,FALSE), "※5", ""))), "")</f>
        <v>108862</v>
      </c>
      <c r="F18" s="39">
        <f>IFERROR(INT(TRIM(SUBSTITUTE(VLOOKUP($A18&amp;"*",各都道府県の状況!$A:$I,F$3,FALSE), "※5", ""))), "")</f>
        <v>3975</v>
      </c>
      <c r="G18" s="39">
        <f>IFERROR(INT(TRIM(SUBSTITUTE(VLOOKUP($A18&amp;"*",各都道府県の状況!$A:$I,G$3,FALSE), "※5", ""))), "")</f>
        <v>116</v>
      </c>
      <c r="H18" s="39">
        <f>IFERROR(INT(TRIM(SUBSTITUTE(VLOOKUP($A18&amp;"*",各都道府県の状況!$A:$I,H$3,FALSE), "※5", ""))), "")</f>
        <v>576</v>
      </c>
      <c r="I18" s="39">
        <f>IFERROR(INT(TRIM(SUBSTITUTE(VLOOKUP($A18&amp;"*",各都道府県の状況!$A:$I,I$3,FALSE), "※5", ""))), "")</f>
        <v>21</v>
      </c>
    </row>
    <row r="19" spans="1:9" x14ac:dyDescent="0.55000000000000004">
      <c r="A19" s="24" t="s">
        <v>243</v>
      </c>
      <c r="B19" s="27">
        <f t="shared" si="0"/>
        <v>44070</v>
      </c>
      <c r="C19" s="19" t="s">
        <v>61</v>
      </c>
      <c r="D19" s="39">
        <f>IFERROR(INT(TRIM(SUBSTITUTE(VLOOKUP($A19&amp;"*",各都道府県の状況!$A:$I,D$3,FALSE), "※5", ""))), "")</f>
        <v>140</v>
      </c>
      <c r="E19" s="39">
        <f>IFERROR(INT(TRIM(SUBSTITUTE(VLOOKUP($A19&amp;"*",各都道府県の状況!$A:$I,E$3,FALSE), "※5", ""))), "")</f>
        <v>12207</v>
      </c>
      <c r="F19" s="39">
        <f>IFERROR(INT(TRIM(SUBSTITUTE(VLOOKUP($A19&amp;"*",各都道府県の状況!$A:$I,F$3,FALSE), "※5", ""))), "")</f>
        <v>129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11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44070</v>
      </c>
      <c r="C20" s="19" t="s">
        <v>30</v>
      </c>
      <c r="D20" s="39">
        <f>IFERROR(INT(TRIM(SUBSTITUTE(VLOOKUP($A20&amp;"*",各都道府県の状況!$A:$I,D$3,FALSE), "※5", ""))), "")</f>
        <v>368</v>
      </c>
      <c r="E20" s="39">
        <f>IFERROR(INT(TRIM(SUBSTITUTE(VLOOKUP($A20&amp;"*",各都道府県の状況!$A:$I,E$3,FALSE), "※5", ""))), "")</f>
        <v>7363</v>
      </c>
      <c r="F20" s="39">
        <f>IFERROR(INT(TRIM(SUBSTITUTE(VLOOKUP($A20&amp;"*",各都道府県の状況!$A:$I,F$3,FALSE), "※5", ""))), "")</f>
        <v>279</v>
      </c>
      <c r="G20" s="39">
        <f>IFERROR(INT(TRIM(SUBSTITUTE(VLOOKUP($A20&amp;"*",各都道府県の状況!$A:$I,G$3,FALSE), "※5", ""))), "")</f>
        <v>23</v>
      </c>
      <c r="H20" s="39">
        <f>IFERROR(INT(TRIM(SUBSTITUTE(VLOOKUP($A20&amp;"*",各都道府県の状況!$A:$I,H$3,FALSE), "※5", ""))), "")</f>
        <v>74</v>
      </c>
      <c r="I20" s="39">
        <f>IFERROR(INT(TRIM(SUBSTITUTE(VLOOKUP($A20&amp;"*",各都道府県の状況!$A:$I,I$3,FALSE), "※5", ""))), "")</f>
        <v>2</v>
      </c>
    </row>
    <row r="21" spans="1:9" x14ac:dyDescent="0.55000000000000004">
      <c r="A21" s="24" t="s">
        <v>245</v>
      </c>
      <c r="B21" s="27">
        <f t="shared" si="0"/>
        <v>44070</v>
      </c>
      <c r="C21" s="19" t="s">
        <v>31</v>
      </c>
      <c r="D21" s="39">
        <f>IFERROR(INT(TRIM(SUBSTITUTE(VLOOKUP($A21&amp;"*",各都道府県の状況!$A:$I,D$3,FALSE), "※5", ""))), "")</f>
        <v>605</v>
      </c>
      <c r="E21" s="39">
        <f>IFERROR(INT(TRIM(SUBSTITUTE(VLOOKUP($A21&amp;"*",各都道府県の状況!$A:$I,E$3,FALSE), "※5", ""))), "")</f>
        <v>7608</v>
      </c>
      <c r="F21" s="39">
        <f>IFERROR(INT(TRIM(SUBSTITUTE(VLOOKUP($A21&amp;"*",各都道府県の状況!$A:$I,F$3,FALSE), "※5", ""))), "")</f>
        <v>427</v>
      </c>
      <c r="G21" s="39">
        <f>IFERROR(INT(TRIM(SUBSTITUTE(VLOOKUP($A21&amp;"*",各都道府県の状況!$A:$I,G$3,FALSE), "※5", ""))), "")</f>
        <v>33</v>
      </c>
      <c r="H21" s="39">
        <f>IFERROR(INT(TRIM(SUBSTITUTE(VLOOKUP($A21&amp;"*",各都道府県の状況!$A:$I,H$3,FALSE), "※5", ""))), "")</f>
        <v>145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44070</v>
      </c>
      <c r="C22" s="19" t="s">
        <v>32</v>
      </c>
      <c r="D22" s="39">
        <f>IFERROR(INT(TRIM(SUBSTITUTE(VLOOKUP($A22&amp;"*",各都道府県の状況!$A:$I,D$3,FALSE), "※5", ""))), "")</f>
        <v>190</v>
      </c>
      <c r="E22" s="39">
        <f>IFERROR(INT(TRIM(SUBSTITUTE(VLOOKUP($A22&amp;"*",各都道府県の状況!$A:$I,E$3,FALSE), "※5", ""))), "")</f>
        <v>6917</v>
      </c>
      <c r="F22" s="39">
        <f>IFERROR(INT(TRIM(SUBSTITUTE(VLOOKUP($A22&amp;"*",各都道府県の状況!$A:$I,F$3,FALSE), "※5", ""))), "")</f>
        <v>147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35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44070</v>
      </c>
      <c r="C23" s="19" t="s">
        <v>33</v>
      </c>
      <c r="D23" s="39">
        <f>IFERROR(INT(TRIM(SUBSTITUTE(VLOOKUP($A23&amp;"*",各都道府県の状況!$A:$I,D$3,FALSE), "※5", ""))), "")</f>
        <v>172</v>
      </c>
      <c r="E23" s="39">
        <f>IFERROR(INT(TRIM(SUBSTITUTE(VLOOKUP($A23&amp;"*",各都道府県の状況!$A:$I,E$3,FALSE), "※5", ""))), "")</f>
        <v>9359</v>
      </c>
      <c r="F23" s="39">
        <f>IFERROR(INT(TRIM(SUBSTITUTE(VLOOKUP($A23&amp;"*",各都道府県の状況!$A:$I,F$3,FALSE), "※5", ""))), "")</f>
        <v>135</v>
      </c>
      <c r="G23" s="39">
        <f>IFERROR(INT(TRIM(SUBSTITUTE(VLOOKUP($A23&amp;"*",各都道府県の状況!$A:$I,G$3,FALSE), "※5", ""))), "")</f>
        <v>2</v>
      </c>
      <c r="H23" s="39">
        <f>IFERROR(INT(TRIM(SUBSTITUTE(VLOOKUP($A23&amp;"*",各都道府県の状況!$A:$I,H$3,FALSE), "※5", ""))), "")</f>
        <v>35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44070</v>
      </c>
      <c r="C24" s="19" t="s">
        <v>34</v>
      </c>
      <c r="D24" s="39">
        <f>IFERROR(INT(TRIM(SUBSTITUTE(VLOOKUP($A24&amp;"*",各都道府県の状況!$A:$I,D$3,FALSE), "※5", ""))), "")</f>
        <v>200</v>
      </c>
      <c r="E24" s="39">
        <f>IFERROR(INT(TRIM(SUBSTITUTE(VLOOKUP($A24&amp;"*",各都道府県の状況!$A:$I,E$3,FALSE), "※5", ""))), "")</f>
        <v>13037</v>
      </c>
      <c r="F24" s="39">
        <f>IFERROR(INT(TRIM(SUBSTITUTE(VLOOKUP($A24&amp;"*",各都道府県の状況!$A:$I,F$3,FALSE), "※5", ""))), "")</f>
        <v>152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52</v>
      </c>
      <c r="I24" s="39">
        <f>IFERROR(INT(TRIM(SUBSTITUTE(VLOOKUP($A24&amp;"*",各都道府県の状況!$A:$I,I$3,FALSE), "※5", ""))), "")</f>
        <v>1</v>
      </c>
    </row>
    <row r="25" spans="1:9" x14ac:dyDescent="0.55000000000000004">
      <c r="A25" s="24" t="s">
        <v>249</v>
      </c>
      <c r="B25" s="27">
        <f t="shared" si="0"/>
        <v>44070</v>
      </c>
      <c r="C25" s="19" t="s">
        <v>35</v>
      </c>
      <c r="D25" s="39">
        <f>IFERROR(INT(TRIM(SUBSTITUTE(VLOOKUP($A25&amp;"*",各都道府県の状況!$A:$I,D$3,FALSE), "※5", ""))), "")</f>
        <v>551</v>
      </c>
      <c r="E25" s="39">
        <f>IFERROR(INT(TRIM(SUBSTITUTE(VLOOKUP($A25&amp;"*",各都道府県の状況!$A:$I,E$3,FALSE), "※5", ""))), "")</f>
        <v>17549</v>
      </c>
      <c r="F25" s="39">
        <f>IFERROR(INT(TRIM(SUBSTITUTE(VLOOKUP($A25&amp;"*",各都道府県の状況!$A:$I,F$3,FALSE), "※5", ""))), "")</f>
        <v>499</v>
      </c>
      <c r="G25" s="39">
        <f>IFERROR(INT(TRIM(SUBSTITUTE(VLOOKUP($A25&amp;"*",各都道府県の状況!$A:$I,G$3,FALSE), "※5", ""))), "")</f>
        <v>9</v>
      </c>
      <c r="H25" s="39">
        <f>IFERROR(INT(TRIM(SUBSTITUTE(VLOOKUP($A25&amp;"*",各都道府県の状況!$A:$I,H$3,FALSE), "※5", ""))), "")</f>
        <v>43</v>
      </c>
      <c r="I25" s="39">
        <f>IFERROR(INT(TRIM(SUBSTITUTE(VLOOKUP($A25&amp;"*",各都道府県の状況!$A:$I,I$3,FALSE), "※5", ""))), "")</f>
        <v>4</v>
      </c>
    </row>
    <row r="26" spans="1:9" x14ac:dyDescent="0.55000000000000004">
      <c r="A26" s="24" t="s">
        <v>250</v>
      </c>
      <c r="B26" s="27">
        <f t="shared" si="0"/>
        <v>44070</v>
      </c>
      <c r="C26" s="19" t="s">
        <v>36</v>
      </c>
      <c r="D26" s="39">
        <f>IFERROR(INT(TRIM(SUBSTITUTE(VLOOKUP($A26&amp;"*",各都道府県の状況!$A:$I,D$3,FALSE), "※5", ""))), "")</f>
        <v>469</v>
      </c>
      <c r="E26" s="39">
        <f>IFERROR(INT(TRIM(SUBSTITUTE(VLOOKUP($A26&amp;"*",各都道府県の状況!$A:$I,E$3,FALSE), "※5", ""))), "")</f>
        <v>24082</v>
      </c>
      <c r="F26" s="39">
        <f>IFERROR(INT(TRIM(SUBSTITUTE(VLOOKUP($A26&amp;"*",各都道府県の状況!$A:$I,F$3,FALSE), "※5", ""))), "")</f>
        <v>409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59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44070</v>
      </c>
      <c r="C27" s="19" t="s">
        <v>37</v>
      </c>
      <c r="D27" s="39">
        <f>IFERROR(INT(TRIM(SUBSTITUTE(VLOOKUP($A27&amp;"*",各都道府県の状況!$A:$I,D$3,FALSE), "※5", ""))), "")</f>
        <v>4323</v>
      </c>
      <c r="E27" s="39">
        <f>IFERROR(INT(TRIM(SUBSTITUTE(VLOOKUP($A27&amp;"*",各都道府県の状況!$A:$I,E$3,FALSE), "※5", ""))), "")</f>
        <v>49574</v>
      </c>
      <c r="F27" s="39">
        <f>IFERROR(INT(TRIM(SUBSTITUTE(VLOOKUP($A27&amp;"*",各都道府県の状況!$A:$I,F$3,FALSE), "※5", ""))), "")</f>
        <v>3432</v>
      </c>
      <c r="G27" s="39">
        <f>IFERROR(INT(TRIM(SUBSTITUTE(VLOOKUP($A27&amp;"*",各都道府県の状況!$A:$I,G$3,FALSE), "※5", ""))), "")</f>
        <v>58</v>
      </c>
      <c r="H27" s="39">
        <f>IFERROR(INT(TRIM(SUBSTITUTE(VLOOKUP($A27&amp;"*",各都道府県の状況!$A:$I,H$3,FALSE), "※5", ""))), "")</f>
        <v>833</v>
      </c>
      <c r="I27" s="39">
        <f>IFERROR(INT(TRIM(SUBSTITUTE(VLOOKUP($A27&amp;"*",各都道府県の状況!$A:$I,I$3,FALSE), "※5", ""))), "")</f>
        <v>16</v>
      </c>
    </row>
    <row r="28" spans="1:9" x14ac:dyDescent="0.55000000000000004">
      <c r="A28" s="24" t="s">
        <v>252</v>
      </c>
      <c r="B28" s="26">
        <f t="shared" si="0"/>
        <v>44070</v>
      </c>
      <c r="C28" s="28" t="s">
        <v>38</v>
      </c>
      <c r="D28" s="39">
        <f>IFERROR(INT(TRIM(SUBSTITUTE(VLOOKUP($A28&amp;"*",各都道府県の状況!$A:$I,D$3,FALSE), "※5", ""))), "")</f>
        <v>354</v>
      </c>
      <c r="E28" s="39">
        <f>IFERROR(INT(TRIM(SUBSTITUTE(VLOOKUP($A28&amp;"*",各都道府県の状況!$A:$I,E$3,FALSE), "※5", ""))), "")</f>
        <v>9386</v>
      </c>
      <c r="F28" s="39">
        <f>IFERROR(INT(TRIM(SUBSTITUTE(VLOOKUP($A28&amp;"*",各都道府県の状況!$A:$I,F$3,FALSE), "※5", ""))), "")</f>
        <v>271</v>
      </c>
      <c r="G28" s="39">
        <f>IFERROR(INT(TRIM(SUBSTITUTE(VLOOKUP($A28&amp;"*",各都道府県の状況!$A:$I,G$3,FALSE), "※5", ""))), "")</f>
        <v>2</v>
      </c>
      <c r="H28" s="39">
        <f>IFERROR(INT(TRIM(SUBSTITUTE(VLOOKUP($A28&amp;"*",各都道府県の状況!$A:$I,H$3,FALSE), "※5", ""))), "")</f>
        <v>78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44070</v>
      </c>
      <c r="C29" s="19" t="s">
        <v>39</v>
      </c>
      <c r="D29" s="39">
        <f>IFERROR(INT(TRIM(SUBSTITUTE(VLOOKUP($A29&amp;"*",各都道府県の状況!$A:$I,D$3,FALSE), "※5", ""))), "")</f>
        <v>428</v>
      </c>
      <c r="E29" s="39">
        <f>IFERROR(INT(TRIM(SUBSTITUTE(VLOOKUP($A29&amp;"*",各都道府県の状況!$A:$I,E$3,FALSE), "※5", ""))), "")</f>
        <v>8427</v>
      </c>
      <c r="F29" s="39">
        <f>IFERROR(INT(TRIM(SUBSTITUTE(VLOOKUP($A29&amp;"*",各都道府県の状況!$A:$I,F$3,FALSE), "※5", ""))), "")</f>
        <v>328</v>
      </c>
      <c r="G29" s="39">
        <f>IFERROR(INT(TRIM(SUBSTITUTE(VLOOKUP($A29&amp;"*",各都道府県の状況!$A:$I,G$3,FALSE), "※5", ""))), "")</f>
        <v>4</v>
      </c>
      <c r="H29" s="39">
        <f>IFERROR(INT(TRIM(SUBSTITUTE(VLOOKUP($A29&amp;"*",各都道府県の状況!$A:$I,H$3,FALSE), "※5", ""))), "")</f>
        <v>96</v>
      </c>
      <c r="I29" s="39">
        <f>IFERROR(INT(TRIM(SUBSTITUTE(VLOOKUP($A29&amp;"*",各都道府県の状況!$A:$I,I$3,FALSE), "※5", ""))), "")</f>
        <v>3</v>
      </c>
    </row>
    <row r="30" spans="1:9" x14ac:dyDescent="0.55000000000000004">
      <c r="A30" s="24" t="s">
        <v>254</v>
      </c>
      <c r="B30" s="27">
        <f t="shared" si="0"/>
        <v>44070</v>
      </c>
      <c r="C30" s="19" t="s">
        <v>40</v>
      </c>
      <c r="D30" s="39">
        <f>IFERROR(INT(TRIM(SUBSTITUTE(VLOOKUP($A30&amp;"*",各都道府県の状況!$A:$I,D$3,FALSE), "※5", ""))), "")</f>
        <v>1374</v>
      </c>
      <c r="E30" s="39">
        <f>IFERROR(INT(TRIM(SUBSTITUTE(VLOOKUP($A30&amp;"*",各都道府県の状況!$A:$I,E$3,FALSE), "※5", ""))), "")</f>
        <v>29424</v>
      </c>
      <c r="F30" s="39">
        <f>IFERROR(INT(TRIM(SUBSTITUTE(VLOOKUP($A30&amp;"*",各都道府県の状況!$A:$I,F$3,FALSE), "※5", ""))), "")</f>
        <v>1132</v>
      </c>
      <c r="G30" s="39">
        <f>IFERROR(INT(TRIM(SUBSTITUTE(VLOOKUP($A30&amp;"*",各都道府県の状況!$A:$I,G$3,FALSE), "※5", ""))), "")</f>
        <v>22</v>
      </c>
      <c r="H30" s="39">
        <f>IFERROR(INT(TRIM(SUBSTITUTE(VLOOKUP($A30&amp;"*",各都道府県の状況!$A:$I,H$3,FALSE), "※5", ""))), "")</f>
        <v>220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44070</v>
      </c>
      <c r="C31" s="19" t="s">
        <v>41</v>
      </c>
      <c r="D31" s="39">
        <f>IFERROR(INT(TRIM(SUBSTITUTE(VLOOKUP($A31&amp;"*",各都道府県の状況!$A:$I,D$3,FALSE), "※5", ""))), "")</f>
        <v>8233</v>
      </c>
      <c r="E31" s="39">
        <f>IFERROR(INT(TRIM(SUBSTITUTE(VLOOKUP($A31&amp;"*",各都道府県の状況!$A:$I,E$3,FALSE), "※5", ""))), "")</f>
        <v>128100</v>
      </c>
      <c r="F31" s="39">
        <f>IFERROR(INT(TRIM(SUBSTITUTE(VLOOKUP($A31&amp;"*",各都道府県の状況!$A:$I,F$3,FALSE), "※5", ""))), "")</f>
        <v>6597</v>
      </c>
      <c r="G31" s="39">
        <f>IFERROR(INT(TRIM(SUBSTITUTE(VLOOKUP($A31&amp;"*",各都道府県の状況!$A:$I,G$3,FALSE), "※5", ""))), "")</f>
        <v>138</v>
      </c>
      <c r="H31" s="39">
        <f>IFERROR(INT(TRIM(SUBSTITUTE(VLOOKUP($A31&amp;"*",各都道府県の状況!$A:$I,H$3,FALSE), "※5", ""))), "")</f>
        <v>1492</v>
      </c>
      <c r="I31" s="39">
        <f>IFERROR(INT(TRIM(SUBSTITUTE(VLOOKUP($A31&amp;"*",各都道府県の状況!$A:$I,I$3,FALSE), "※5", ""))), "")</f>
        <v>58</v>
      </c>
    </row>
    <row r="32" spans="1:9" x14ac:dyDescent="0.55000000000000004">
      <c r="A32" s="24" t="s">
        <v>256</v>
      </c>
      <c r="B32" s="27">
        <f t="shared" si="0"/>
        <v>44070</v>
      </c>
      <c r="C32" s="19" t="s">
        <v>42</v>
      </c>
      <c r="D32" s="39">
        <f>IFERROR(INT(TRIM(SUBSTITUTE(VLOOKUP($A32&amp;"*",各都道府県の状況!$A:$I,D$3,FALSE), "※5", ""))), "")</f>
        <v>2187</v>
      </c>
      <c r="E32" s="39">
        <f>IFERROR(INT(TRIM(SUBSTITUTE(VLOOKUP($A32&amp;"*",各都道府県の状況!$A:$I,E$3,FALSE), "※5", ""))), "")</f>
        <v>42080</v>
      </c>
      <c r="F32" s="39">
        <f>IFERROR(INT(TRIM(SUBSTITUTE(VLOOKUP($A32&amp;"*",各都道府県の状況!$A:$I,F$3,FALSE), "※5", ""))), "")</f>
        <v>1913</v>
      </c>
      <c r="G32" s="39">
        <f>IFERROR(INT(TRIM(SUBSTITUTE(VLOOKUP($A32&amp;"*",各都道府県の状況!$A:$I,G$3,FALSE), "※5", ""))), "")</f>
        <v>50</v>
      </c>
      <c r="H32" s="39">
        <f>IFERROR(INT(TRIM(SUBSTITUTE(VLOOKUP($A32&amp;"*",各都道府県の状況!$A:$I,H$3,FALSE), "※5", ""))), "")</f>
        <v>224</v>
      </c>
      <c r="I32" s="39">
        <f>IFERROR(INT(TRIM(SUBSTITUTE(VLOOKUP($A32&amp;"*",各都道府県の状況!$A:$I,I$3,FALSE), "※5", ""))), "")</f>
        <v>16</v>
      </c>
    </row>
    <row r="33" spans="1:9" x14ac:dyDescent="0.55000000000000004">
      <c r="A33" s="24" t="s">
        <v>257</v>
      </c>
      <c r="B33" s="27">
        <f t="shared" si="0"/>
        <v>44070</v>
      </c>
      <c r="C33" s="19" t="s">
        <v>43</v>
      </c>
      <c r="D33" s="39">
        <f>IFERROR(INT(TRIM(SUBSTITUTE(VLOOKUP($A33&amp;"*",各都道府県の状況!$A:$I,D$3,FALSE), "※5", ""))), "")</f>
        <v>506</v>
      </c>
      <c r="E33" s="39">
        <f>IFERROR(INT(TRIM(SUBSTITUTE(VLOOKUP($A33&amp;"*",各都道府県の状況!$A:$I,E$3,FALSE), "※5", ""))), "")</f>
        <v>12972</v>
      </c>
      <c r="F33" s="39">
        <f>IFERROR(INT(TRIM(SUBSTITUTE(VLOOKUP($A33&amp;"*",各都道府県の状況!$A:$I,F$3,FALSE), "※5", ""))), "")</f>
        <v>403</v>
      </c>
      <c r="G33" s="39">
        <f>IFERROR(INT(TRIM(SUBSTITUTE(VLOOKUP($A33&amp;"*",各都道府県の状況!$A:$I,G$3,FALSE), "※5", ""))), "")</f>
        <v>5</v>
      </c>
      <c r="H33" s="39">
        <f>IFERROR(INT(TRIM(SUBSTITUTE(VLOOKUP($A33&amp;"*",各都道府県の状況!$A:$I,H$3,FALSE), "※5", ""))), "")</f>
        <v>98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44070</v>
      </c>
      <c r="C34" s="19" t="s">
        <v>44</v>
      </c>
      <c r="D34" s="39">
        <f>IFERROR(INT(TRIM(SUBSTITUTE(VLOOKUP($A34&amp;"*",各都道府県の状況!$A:$I,D$3,FALSE), "※5", ""))), "")</f>
        <v>228</v>
      </c>
      <c r="E34" s="39">
        <f>IFERROR(INT(TRIM(SUBSTITUTE(VLOOKUP($A34&amp;"*",各都道府県の状況!$A:$I,E$3,FALSE), "※5", ""))), "")</f>
        <v>8459</v>
      </c>
      <c r="F34" s="39">
        <f>IFERROR(INT(TRIM(SUBSTITUTE(VLOOKUP($A34&amp;"*",各都道府県の状況!$A:$I,F$3,FALSE), "※5", ""))), "")</f>
        <v>206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15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44070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4516</v>
      </c>
      <c r="F35" s="39">
        <f>IFERROR(INT(TRIM(SUBSTITUTE(VLOOKUP($A35&amp;"*",各都道府県の状況!$A:$I,F$3,FALSE), "※5", ""))), "")</f>
        <v>20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44070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4764</v>
      </c>
      <c r="F36" s="39">
        <f>IFERROR(INT(TRIM(SUBSTITUTE(VLOOKUP($A36&amp;"*",各都道府県の状況!$A:$I,F$3,FALSE), "※5", ""))), "")</f>
        <v>132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57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44070</v>
      </c>
      <c r="C37" s="19" t="s">
        <v>47</v>
      </c>
      <c r="D37" s="39">
        <f>IFERROR(INT(TRIM(SUBSTITUTE(VLOOKUP($A37&amp;"*",各都道府県の状況!$A:$I,D$3,FALSE), "※5", ""))), "")</f>
        <v>143</v>
      </c>
      <c r="E37" s="39">
        <f>IFERROR(INT(TRIM(SUBSTITUTE(VLOOKUP($A37&amp;"*",各都道府県の状況!$A:$I,E$3,FALSE), "※5", ""))), "")</f>
        <v>5880</v>
      </c>
      <c r="F37" s="39">
        <f>IFERROR(INT(TRIM(SUBSTITUTE(VLOOKUP($A37&amp;"*",各都道府県の状況!$A:$I,F$3,FALSE), "※5", ""))), "")</f>
        <v>128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14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44070</v>
      </c>
      <c r="C38" s="19" t="s">
        <v>48</v>
      </c>
      <c r="D38" s="39">
        <f>IFERROR(INT(TRIM(SUBSTITUTE(VLOOKUP($A38&amp;"*",各都道府県の状況!$A:$I,D$3,FALSE), "※5", ""))), "")</f>
        <v>453</v>
      </c>
      <c r="E38" s="39">
        <f>IFERROR(INT(TRIM(SUBSTITUTE(VLOOKUP($A38&amp;"*",各都道府県の状況!$A:$I,E$3,FALSE), "※5", ""))), "")</f>
        <v>17316</v>
      </c>
      <c r="F38" s="39">
        <f>IFERROR(INT(TRIM(SUBSTITUTE(VLOOKUP($A38&amp;"*",各都道府県の状況!$A:$I,F$3,FALSE), "※5", ""))), "")</f>
        <v>430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20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44070</v>
      </c>
      <c r="C39" s="19" t="s">
        <v>49</v>
      </c>
      <c r="D39" s="39">
        <f>IFERROR(INT(TRIM(SUBSTITUTE(VLOOKUP($A39&amp;"*",各都道府県の状況!$A:$I,D$3,FALSE), "※5", ""))), "")</f>
        <v>141</v>
      </c>
      <c r="E39" s="39">
        <f>IFERROR(INT(TRIM(SUBSTITUTE(VLOOKUP($A39&amp;"*",各都道府県の状況!$A:$I,E$3,FALSE), "※5", ""))), "")</f>
        <v>6195</v>
      </c>
      <c r="F39" s="39">
        <f>IFERROR(INT(TRIM(SUBSTITUTE(VLOOKUP($A39&amp;"*",各都道府県の状況!$A:$I,F$3,FALSE), "※5", ""))), "")</f>
        <v>81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60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44070</v>
      </c>
      <c r="C40" s="19" t="s">
        <v>50</v>
      </c>
      <c r="D40" s="39">
        <f>IFERROR(INT(TRIM(SUBSTITUTE(VLOOKUP($A40&amp;"*",各都道府県の状況!$A:$I,D$3,FALSE), "※5", ""))), "")</f>
        <v>124</v>
      </c>
      <c r="E40" s="39">
        <f>IFERROR(INT(TRIM(SUBSTITUTE(VLOOKUP($A40&amp;"*",各都道府県の状況!$A:$I,E$3,FALSE), "※5", ""))), "")</f>
        <v>5214</v>
      </c>
      <c r="F40" s="39">
        <f>IFERROR(INT(TRIM(SUBSTITUTE(VLOOKUP($A40&amp;"*",各都道府県の状況!$A:$I,F$3,FALSE), "※5", ""))), "")</f>
        <v>46</v>
      </c>
      <c r="G40" s="39">
        <f>IFERROR(INT(TRIM(SUBSTITUTE(VLOOKUP($A40&amp;"*",各都道府県の状況!$A:$I,G$3,FALSE), "※5", ""))), "")</f>
        <v>4</v>
      </c>
      <c r="H40" s="39">
        <f>IFERROR(INT(TRIM(SUBSTITUTE(VLOOKUP($A40&amp;"*",各都道府県の状況!$A:$I,H$3,FALSE), "※5", ""))), "")</f>
        <v>66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44070</v>
      </c>
      <c r="C41" s="19" t="s">
        <v>51</v>
      </c>
      <c r="D41" s="39">
        <f>IFERROR(INT(TRIM(SUBSTITUTE(VLOOKUP($A41&amp;"*",各都道府県の状況!$A:$I,D$3,FALSE), "※5", ""))), "")</f>
        <v>74</v>
      </c>
      <c r="E41" s="39">
        <f>IFERROR(INT(TRIM(SUBSTITUTE(VLOOKUP($A41&amp;"*",各都道府県の状況!$A:$I,E$3,FALSE), "※5", ""))), "")</f>
        <v>7665</v>
      </c>
      <c r="F41" s="39">
        <f>IFERROR(INT(TRIM(SUBSTITUTE(VLOOKUP($A41&amp;"*",各都道府県の状況!$A:$I,F$3,FALSE), "※5", ""))), "")</f>
        <v>64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9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44070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3740</v>
      </c>
      <c r="F42" s="39">
        <f>IFERROR(INT(TRIM(SUBSTITUTE(VLOOKUP($A42&amp;"*",各都道府県の状況!$A:$I,F$3,FALSE), "※5", ""))), "")</f>
        <v>101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7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44070</v>
      </c>
      <c r="C43" s="19" t="s">
        <v>169</v>
      </c>
      <c r="D43" s="39">
        <f>IFERROR(INT(TRIM(SUBSTITUTE(VLOOKUP($A43&amp;"*",各都道府県の状況!$A:$I,D$3,FALSE), "※5", ""))), "")</f>
        <v>118</v>
      </c>
      <c r="E43" s="39">
        <f>IFERROR(INT(TRIM(SUBSTITUTE(VLOOKUP($A43&amp;"*",各都道府県の状況!$A:$I,E$3,FALSE), "※5", ""))), "")</f>
        <v>2836</v>
      </c>
      <c r="F43" s="39">
        <f>IFERROR(INT(TRIM(SUBSTITUTE(VLOOKUP($A43&amp;"*",各都道府県の状況!$A:$I,F$3,FALSE), "※5", ""))), "")</f>
        <v>97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18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44070</v>
      </c>
      <c r="C44" s="19" t="s">
        <v>53</v>
      </c>
      <c r="D44" s="39">
        <f>IFERROR(INT(TRIM(SUBSTITUTE(VLOOKUP($A44&amp;"*",各都道府県の状況!$A:$I,D$3,FALSE), "※5", ""))), "")</f>
        <v>4282</v>
      </c>
      <c r="E44" s="39">
        <f>IFERROR(INT(TRIM(SUBSTITUTE(VLOOKUP($A44&amp;"*",各都道府県の状況!$A:$I,E$3,FALSE), "※5", ""))), "")</f>
        <v>39106</v>
      </c>
      <c r="F44" s="39">
        <f>IFERROR(INT(TRIM(SUBSTITUTE(VLOOKUP($A44&amp;"*",各都道府県の状況!$A:$I,F$3,FALSE), "※5", ""))), "")</f>
        <v>3361</v>
      </c>
      <c r="G44" s="39">
        <f>IFERROR(INT(TRIM(SUBSTITUTE(VLOOKUP($A44&amp;"*",各都道府県の状況!$A:$I,G$3,FALSE), "※5", ""))), "")</f>
        <v>53</v>
      </c>
      <c r="H44" s="39">
        <f>IFERROR(INT(TRIM(SUBSTITUTE(VLOOKUP($A44&amp;"*",各都道府県の状況!$A:$I,H$3,FALSE), "※5", ""))), "")</f>
        <v>868</v>
      </c>
      <c r="I44" s="39">
        <f>IFERROR(INT(TRIM(SUBSTITUTE(VLOOKUP($A44&amp;"*",各都道府県の状況!$A:$I,I$3,FALSE), "※5", ""))), "")</f>
        <v>16</v>
      </c>
    </row>
    <row r="45" spans="1:9" x14ac:dyDescent="0.55000000000000004">
      <c r="A45" s="24" t="s">
        <v>267</v>
      </c>
      <c r="B45" s="27">
        <f t="shared" si="0"/>
        <v>44070</v>
      </c>
      <c r="C45" s="19" t="s">
        <v>54</v>
      </c>
      <c r="D45" s="39">
        <f>IFERROR(INT(TRIM(SUBSTITUTE(VLOOKUP($A45&amp;"*",各都道府県の状況!$A:$I,D$3,FALSE), "※5", ""))), "")</f>
        <v>229</v>
      </c>
      <c r="E45" s="39">
        <f>IFERROR(INT(TRIM(SUBSTITUTE(VLOOKUP($A45&amp;"*",各都道府県の状況!$A:$I,E$3,FALSE), "※5", ""))), "")</f>
        <v>4711</v>
      </c>
      <c r="F45" s="39">
        <f>IFERROR(INT(TRIM(SUBSTITUTE(VLOOKUP($A45&amp;"*",各都道府県の状況!$A:$I,F$3,FALSE), "※5", ""))), "")</f>
        <v>199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31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44070</v>
      </c>
      <c r="C46" s="19" t="s">
        <v>55</v>
      </c>
      <c r="D46" s="39">
        <f>IFERROR(INT(TRIM(SUBSTITUTE(VLOOKUP($A46&amp;"*",各都道府県の状況!$A:$I,D$3,FALSE), "※5", ""))), "")</f>
        <v>219</v>
      </c>
      <c r="E46" s="39">
        <f>IFERROR(INT(TRIM(SUBSTITUTE(VLOOKUP($A46&amp;"*",各都道府県の状況!$A:$I,E$3,FALSE), "※5", ""))), "")</f>
        <v>13500</v>
      </c>
      <c r="F46" s="39">
        <f>IFERROR(INT(TRIM(SUBSTITUTE(VLOOKUP($A46&amp;"*",各都道府県の状況!$A:$I,F$3,FALSE), "※5", ""))), "")</f>
        <v>36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25</v>
      </c>
      <c r="I46" s="39">
        <f>IFERROR(INT(TRIM(SUBSTITUTE(VLOOKUP($A46&amp;"*",各都道府県の状況!$A:$I,I$3,FALSE), "※5", ""))), "")</f>
        <v>1</v>
      </c>
    </row>
    <row r="47" spans="1:9" x14ac:dyDescent="0.55000000000000004">
      <c r="A47" s="24" t="s">
        <v>269</v>
      </c>
      <c r="B47" s="27">
        <f t="shared" si="0"/>
        <v>44070</v>
      </c>
      <c r="C47" s="19" t="s">
        <v>56</v>
      </c>
      <c r="D47" s="39">
        <f>IFERROR(INT(TRIM(SUBSTITUTE(VLOOKUP($A47&amp;"*",各都道府県の状況!$A:$I,D$3,FALSE), "※5", ""))), "")</f>
        <v>491</v>
      </c>
      <c r="E47" s="39">
        <f>IFERROR(INT(TRIM(SUBSTITUTE(VLOOKUP($A47&amp;"*",各都道府県の状況!$A:$I,E$3,FALSE), "※5", ""))), "")</f>
        <v>10721</v>
      </c>
      <c r="F47" s="39">
        <f>IFERROR(INT(TRIM(SUBSTITUTE(VLOOKUP($A47&amp;"*",各都道府県の状況!$A:$I,F$3,FALSE), "※5", ""))), "")</f>
        <v>397</v>
      </c>
      <c r="G47" s="39">
        <f>IFERROR(INT(TRIM(SUBSTITUTE(VLOOKUP($A47&amp;"*",各都道府県の状況!$A:$I,G$3,FALSE), "※5", ""))), "")</f>
        <v>7</v>
      </c>
      <c r="H47" s="39">
        <f>IFERROR(INT(TRIM(SUBSTITUTE(VLOOKUP($A47&amp;"*",各都道府県の状況!$A:$I,H$3,FALSE), "※5", ""))), "")</f>
        <v>77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44070</v>
      </c>
      <c r="C48" s="19" t="s">
        <v>57</v>
      </c>
      <c r="D48" s="39">
        <f>IFERROR(INT(TRIM(SUBSTITUTE(VLOOKUP($A48&amp;"*",各都道府県の状況!$A:$I,D$3,FALSE), "※5", ""))), "")</f>
        <v>144</v>
      </c>
      <c r="E48" s="39">
        <f>IFERROR(INT(TRIM(SUBSTITUTE(VLOOKUP($A48&amp;"*",各都道府県の状況!$A:$I,E$3,FALSE), "※5", ""))), "")</f>
        <v>11614</v>
      </c>
      <c r="F48" s="39">
        <f>IFERROR(INT(TRIM(SUBSTITUTE(VLOOKUP($A48&amp;"*",各都道府県の状況!$A:$I,F$3,FALSE), "※5", ""))), "")</f>
        <v>109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34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44070</v>
      </c>
      <c r="C49" s="19" t="s">
        <v>58</v>
      </c>
      <c r="D49" s="39">
        <f>IFERROR(INT(TRIM(SUBSTITUTE(VLOOKUP($A49&amp;"*",各都道府県の状況!$A:$I,D$3,FALSE), "※5", ""))), "")</f>
        <v>330</v>
      </c>
      <c r="E49" s="39">
        <f>IFERROR(INT(TRIM(SUBSTITUTE(VLOOKUP($A49&amp;"*",各都道府県の状況!$A:$I,E$3,FALSE), "※5", ""))), "")</f>
        <v>7874</v>
      </c>
      <c r="F49" s="39">
        <f>IFERROR(INT(TRIM(SUBSTITUTE(VLOOKUP($A49&amp;"*",各都道府県の状況!$A:$I,F$3,FALSE), "※5", ""))), "")</f>
        <v>265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65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44070</v>
      </c>
      <c r="C50" s="19" t="s">
        <v>59</v>
      </c>
      <c r="D50" s="39">
        <f>IFERROR(INT(TRIM(SUBSTITUTE(VLOOKUP($A50&amp;"*",各都道府県の状況!$A:$I,D$3,FALSE), "※5", ""))), "")</f>
        <v>351</v>
      </c>
      <c r="E50" s="39">
        <f>IFERROR(INT(TRIM(SUBSTITUTE(VLOOKUP($A50&amp;"*",各都道府県の状況!$A:$I,E$3,FALSE), "※5", ""))), "")</f>
        <v>14880</v>
      </c>
      <c r="F50" s="39">
        <f>IFERROR(INT(TRIM(SUBSTITUTE(VLOOKUP($A50&amp;"*",各都道府県の状況!$A:$I,F$3,FALSE), "※5", ""))), "")</f>
        <v>287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51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44070</v>
      </c>
      <c r="C51" s="19" t="s">
        <v>60</v>
      </c>
      <c r="D51" s="39">
        <f>IFERROR(INT(TRIM(SUBSTITUTE(VLOOKUP($A51&amp;"*",各都道府県の状況!$A:$I,D$3,FALSE), "※5", ""))), "")</f>
        <v>2013</v>
      </c>
      <c r="E51" s="39">
        <f>IFERROR(INT(TRIM(SUBSTITUTE(VLOOKUP($A51&amp;"*",各都道府県の状況!$A:$I,E$3,FALSE), "※5", ""))), "")</f>
        <v>23690</v>
      </c>
      <c r="F51" s="39">
        <f>IFERROR(INT(TRIM(SUBSTITUTE(VLOOKUP($A51&amp;"*",各都道府県の状況!$A:$I,F$3,FALSE), "※5", ""))), "")</f>
        <v>1564</v>
      </c>
      <c r="G51" s="39">
        <f>IFERROR(INT(TRIM(SUBSTITUTE(VLOOKUP($A51&amp;"*",各都道府県の状況!$A:$I,G$3,FALSE), "※5", ""))), "")</f>
        <v>26</v>
      </c>
      <c r="H51" s="39">
        <f>IFERROR(INT(TRIM(SUBSTITUTE(VLOOKUP($A51&amp;"*",各都道府県の状況!$A:$I,H$3,FALSE), "※5", ""))), "")</f>
        <v>427</v>
      </c>
      <c r="I51" s="39">
        <f>IFERROR(INT(TRIM(SUBSTITUTE(VLOOKUP($A51&amp;"*",各都道府県の状況!$A:$I,I$3,FALSE), "※5", ""))), "")</f>
        <v>14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10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3" t="s">
        <v>279</v>
      </c>
      <c r="C4" s="55" t="s">
        <v>335</v>
      </c>
      <c r="D4" s="56" t="s">
        <v>336</v>
      </c>
      <c r="E4" s="57" t="s">
        <v>337</v>
      </c>
      <c r="F4" s="58"/>
      <c r="G4" s="47" t="s">
        <v>338</v>
      </c>
      <c r="H4" s="47" t="s">
        <v>339</v>
      </c>
      <c r="I4" s="34"/>
      <c r="J4" s="47" t="s">
        <v>334</v>
      </c>
    </row>
    <row r="5" spans="1:10" ht="13.25" customHeight="1" x14ac:dyDescent="0.55000000000000004">
      <c r="B5" s="54"/>
      <c r="C5" s="59"/>
      <c r="D5" s="60"/>
      <c r="E5" s="61" t="s">
        <v>340</v>
      </c>
      <c r="F5" s="62" t="s">
        <v>341</v>
      </c>
      <c r="G5" s="48"/>
      <c r="H5" s="48"/>
      <c r="I5" s="34"/>
      <c r="J5" s="48"/>
    </row>
    <row r="6" spans="1:10" ht="12" customHeight="1" x14ac:dyDescent="0.55000000000000004">
      <c r="A6" s="30" t="s">
        <v>230</v>
      </c>
      <c r="B6" s="35" t="s">
        <v>330</v>
      </c>
      <c r="C6" s="63">
        <v>1734</v>
      </c>
      <c r="D6" s="63">
        <v>41417</v>
      </c>
      <c r="E6" s="64">
        <v>132</v>
      </c>
      <c r="F6" s="64">
        <v>2</v>
      </c>
      <c r="G6" s="63">
        <v>1499</v>
      </c>
      <c r="H6" s="64">
        <v>103</v>
      </c>
      <c r="I6" s="43"/>
      <c r="J6" s="42">
        <v>0</v>
      </c>
    </row>
    <row r="7" spans="1:10" ht="12" customHeight="1" x14ac:dyDescent="0.55000000000000004">
      <c r="A7" s="30" t="s">
        <v>231</v>
      </c>
      <c r="B7" s="36" t="s">
        <v>280</v>
      </c>
      <c r="C7" s="64">
        <v>35</v>
      </c>
      <c r="D7" s="63">
        <v>1958</v>
      </c>
      <c r="E7" s="64">
        <v>2</v>
      </c>
      <c r="F7" s="64">
        <v>0</v>
      </c>
      <c r="G7" s="64">
        <v>32</v>
      </c>
      <c r="H7" s="64">
        <v>1</v>
      </c>
      <c r="I7" s="43"/>
      <c r="J7" s="42">
        <v>0</v>
      </c>
    </row>
    <row r="8" spans="1:10" ht="12" customHeight="1" x14ac:dyDescent="0.55000000000000004">
      <c r="A8" s="30" t="s">
        <v>225</v>
      </c>
      <c r="B8" s="36" t="s">
        <v>281</v>
      </c>
      <c r="C8" s="64">
        <v>19</v>
      </c>
      <c r="D8" s="63">
        <v>2859</v>
      </c>
      <c r="E8" s="64">
        <v>11</v>
      </c>
      <c r="F8" s="64">
        <v>0</v>
      </c>
      <c r="G8" s="64">
        <v>8</v>
      </c>
      <c r="H8" s="64">
        <v>0</v>
      </c>
      <c r="I8" s="43"/>
      <c r="J8" s="42">
        <v>1</v>
      </c>
    </row>
    <row r="9" spans="1:10" ht="12" customHeight="1" x14ac:dyDescent="0.55000000000000004">
      <c r="A9" s="30" t="s">
        <v>232</v>
      </c>
      <c r="B9" s="36" t="s">
        <v>282</v>
      </c>
      <c r="C9" s="64">
        <v>192</v>
      </c>
      <c r="D9" s="63">
        <v>7583</v>
      </c>
      <c r="E9" s="64">
        <v>4</v>
      </c>
      <c r="F9" s="64">
        <v>0</v>
      </c>
      <c r="G9" s="64">
        <v>186</v>
      </c>
      <c r="H9" s="64">
        <v>2</v>
      </c>
      <c r="I9" s="43"/>
      <c r="J9" s="42">
        <v>0</v>
      </c>
    </row>
    <row r="10" spans="1:10" ht="12" customHeight="1" x14ac:dyDescent="0.55000000000000004">
      <c r="A10" s="30" t="s">
        <v>233</v>
      </c>
      <c r="B10" s="36" t="s">
        <v>283</v>
      </c>
      <c r="C10" s="64">
        <v>48</v>
      </c>
      <c r="D10" s="63">
        <v>1720</v>
      </c>
      <c r="E10" s="64">
        <v>7</v>
      </c>
      <c r="F10" s="64">
        <v>0</v>
      </c>
      <c r="G10" s="64">
        <v>41</v>
      </c>
      <c r="H10" s="64">
        <v>0</v>
      </c>
      <c r="I10" s="43"/>
      <c r="J10" s="42">
        <v>2</v>
      </c>
    </row>
    <row r="11" spans="1:10" ht="12" customHeight="1" x14ac:dyDescent="0.55000000000000004">
      <c r="A11" s="30" t="s">
        <v>234</v>
      </c>
      <c r="B11" s="36" t="s">
        <v>284</v>
      </c>
      <c r="C11" s="64">
        <v>77</v>
      </c>
      <c r="D11" s="63">
        <v>3091</v>
      </c>
      <c r="E11" s="64">
        <v>1</v>
      </c>
      <c r="F11" s="64">
        <v>1</v>
      </c>
      <c r="G11" s="64">
        <v>76</v>
      </c>
      <c r="H11" s="64">
        <v>1</v>
      </c>
      <c r="I11" s="43"/>
      <c r="J11" s="42">
        <v>1</v>
      </c>
    </row>
    <row r="12" spans="1:10" ht="12" customHeight="1" x14ac:dyDescent="0.55000000000000004">
      <c r="A12" s="30" t="s">
        <v>235</v>
      </c>
      <c r="B12" s="36" t="s">
        <v>285</v>
      </c>
      <c r="C12" s="64">
        <v>146</v>
      </c>
      <c r="D12" s="63">
        <v>13844</v>
      </c>
      <c r="E12" s="64">
        <v>44</v>
      </c>
      <c r="F12" s="64">
        <v>1</v>
      </c>
      <c r="G12" s="64">
        <v>102</v>
      </c>
      <c r="H12" s="64">
        <v>0</v>
      </c>
      <c r="I12" s="43"/>
      <c r="J12" s="42">
        <v>0</v>
      </c>
    </row>
    <row r="13" spans="1:10" ht="12" customHeight="1" x14ac:dyDescent="0.55000000000000004">
      <c r="A13" s="30" t="s">
        <v>236</v>
      </c>
      <c r="B13" s="36" t="s">
        <v>286</v>
      </c>
      <c r="C13" s="64">
        <v>532</v>
      </c>
      <c r="D13" s="63">
        <v>10384</v>
      </c>
      <c r="E13" s="64">
        <v>76</v>
      </c>
      <c r="F13" s="64">
        <v>3</v>
      </c>
      <c r="G13" s="64">
        <v>444</v>
      </c>
      <c r="H13" s="64">
        <v>12</v>
      </c>
      <c r="I13" s="43"/>
      <c r="J13" s="42">
        <v>0</v>
      </c>
    </row>
    <row r="14" spans="1:10" ht="12" customHeight="1" x14ac:dyDescent="0.55000000000000004">
      <c r="A14" s="30" t="s">
        <v>237</v>
      </c>
      <c r="B14" s="36" t="s">
        <v>287</v>
      </c>
      <c r="C14" s="64">
        <v>295</v>
      </c>
      <c r="D14" s="63">
        <v>21315</v>
      </c>
      <c r="E14" s="64">
        <v>21</v>
      </c>
      <c r="F14" s="64">
        <v>4</v>
      </c>
      <c r="G14" s="64">
        <v>273</v>
      </c>
      <c r="H14" s="64">
        <v>1</v>
      </c>
      <c r="I14" s="43"/>
      <c r="J14" s="42">
        <v>3</v>
      </c>
    </row>
    <row r="15" spans="1:10" ht="12" customHeight="1" x14ac:dyDescent="0.55000000000000004">
      <c r="A15" s="30" t="s">
        <v>238</v>
      </c>
      <c r="B15" s="36" t="s">
        <v>288</v>
      </c>
      <c r="C15" s="64">
        <v>426</v>
      </c>
      <c r="D15" s="63">
        <v>13266</v>
      </c>
      <c r="E15" s="64">
        <v>115</v>
      </c>
      <c r="F15" s="64">
        <v>0</v>
      </c>
      <c r="G15" s="64">
        <v>274</v>
      </c>
      <c r="H15" s="64">
        <v>19</v>
      </c>
      <c r="I15" s="43"/>
      <c r="J15" s="42">
        <v>16</v>
      </c>
    </row>
    <row r="16" spans="1:10" ht="12" customHeight="1" x14ac:dyDescent="0.55000000000000004">
      <c r="A16" s="30" t="s">
        <v>239</v>
      </c>
      <c r="B16" s="36" t="s">
        <v>289</v>
      </c>
      <c r="C16" s="63">
        <v>3750</v>
      </c>
      <c r="D16" s="63">
        <v>102709</v>
      </c>
      <c r="E16" s="64">
        <v>604</v>
      </c>
      <c r="F16" s="64">
        <v>12</v>
      </c>
      <c r="G16" s="63">
        <v>3059</v>
      </c>
      <c r="H16" s="64">
        <v>87</v>
      </c>
      <c r="I16" s="43"/>
      <c r="J16" s="42">
        <v>0</v>
      </c>
    </row>
    <row r="17" spans="1:10" ht="12" customHeight="1" x14ac:dyDescent="0.55000000000000004">
      <c r="A17" s="30" t="s">
        <v>240</v>
      </c>
      <c r="B17" s="36" t="s">
        <v>290</v>
      </c>
      <c r="C17" s="63">
        <v>2922</v>
      </c>
      <c r="D17" s="63">
        <v>52584</v>
      </c>
      <c r="E17" s="64">
        <v>442</v>
      </c>
      <c r="F17" s="64">
        <v>8</v>
      </c>
      <c r="G17" s="63">
        <v>2419</v>
      </c>
      <c r="H17" s="64">
        <v>61</v>
      </c>
      <c r="I17" s="43"/>
      <c r="J17" s="42">
        <v>0</v>
      </c>
    </row>
    <row r="18" spans="1:10" ht="12" customHeight="1" x14ac:dyDescent="0.55000000000000004">
      <c r="A18" s="30" t="s">
        <v>241</v>
      </c>
      <c r="B18" s="36" t="s">
        <v>291</v>
      </c>
      <c r="C18" s="63">
        <v>20096</v>
      </c>
      <c r="D18" s="63">
        <v>307109</v>
      </c>
      <c r="E18" s="63">
        <v>2735</v>
      </c>
      <c r="F18" s="64">
        <v>31</v>
      </c>
      <c r="G18" s="63">
        <v>17005</v>
      </c>
      <c r="H18" s="64">
        <v>356</v>
      </c>
      <c r="I18" s="43"/>
      <c r="J18" s="42">
        <v>0</v>
      </c>
    </row>
    <row r="19" spans="1:10" ht="12" customHeight="1" x14ac:dyDescent="0.55000000000000004">
      <c r="A19" s="30" t="s">
        <v>242</v>
      </c>
      <c r="B19" s="35" t="s">
        <v>292</v>
      </c>
      <c r="C19" s="63">
        <v>4667</v>
      </c>
      <c r="D19" s="63">
        <v>108862</v>
      </c>
      <c r="E19" s="64">
        <v>576</v>
      </c>
      <c r="F19" s="64">
        <v>21</v>
      </c>
      <c r="G19" s="63">
        <v>3975</v>
      </c>
      <c r="H19" s="64">
        <v>116</v>
      </c>
      <c r="I19" s="43"/>
      <c r="J19" s="42">
        <v>0</v>
      </c>
    </row>
    <row r="20" spans="1:10" ht="12" customHeight="1" x14ac:dyDescent="0.55000000000000004">
      <c r="A20" s="30" t="s">
        <v>243</v>
      </c>
      <c r="B20" s="36" t="s">
        <v>293</v>
      </c>
      <c r="C20" s="64">
        <v>140</v>
      </c>
      <c r="D20" s="63">
        <v>12207</v>
      </c>
      <c r="E20" s="64">
        <v>11</v>
      </c>
      <c r="F20" s="64">
        <v>0</v>
      </c>
      <c r="G20" s="64">
        <v>129</v>
      </c>
      <c r="H20" s="64">
        <v>0</v>
      </c>
      <c r="I20" s="43"/>
      <c r="J20" s="42">
        <v>0</v>
      </c>
    </row>
    <row r="21" spans="1:10" ht="12" customHeight="1" x14ac:dyDescent="0.55000000000000004">
      <c r="A21" s="30" t="s">
        <v>244</v>
      </c>
      <c r="B21" s="36" t="s">
        <v>294</v>
      </c>
      <c r="C21" s="64">
        <v>368</v>
      </c>
      <c r="D21" s="63">
        <v>7363</v>
      </c>
      <c r="E21" s="64">
        <v>74</v>
      </c>
      <c r="F21" s="64">
        <v>2</v>
      </c>
      <c r="G21" s="64">
        <v>279</v>
      </c>
      <c r="H21" s="64">
        <v>23</v>
      </c>
      <c r="I21" s="43"/>
      <c r="J21" s="42">
        <v>5</v>
      </c>
    </row>
    <row r="22" spans="1:10" ht="12" customHeight="1" x14ac:dyDescent="0.55000000000000004">
      <c r="A22" s="30" t="s">
        <v>245</v>
      </c>
      <c r="B22" s="36" t="s">
        <v>295</v>
      </c>
      <c r="C22" s="64">
        <v>605</v>
      </c>
      <c r="D22" s="63">
        <v>7608</v>
      </c>
      <c r="E22" s="64">
        <v>145</v>
      </c>
      <c r="F22" s="64">
        <v>2</v>
      </c>
      <c r="G22" s="64">
        <v>427</v>
      </c>
      <c r="H22" s="64">
        <v>33</v>
      </c>
      <c r="I22" s="43"/>
      <c r="J22" s="42">
        <v>0</v>
      </c>
    </row>
    <row r="23" spans="1:10" ht="12" customHeight="1" x14ac:dyDescent="0.55000000000000004">
      <c r="A23" s="30" t="s">
        <v>246</v>
      </c>
      <c r="B23" s="36" t="s">
        <v>296</v>
      </c>
      <c r="C23" s="64">
        <v>190</v>
      </c>
      <c r="D23" s="63">
        <v>6917</v>
      </c>
      <c r="E23" s="64">
        <v>35</v>
      </c>
      <c r="F23" s="64">
        <v>0</v>
      </c>
      <c r="G23" s="64">
        <v>147</v>
      </c>
      <c r="H23" s="64">
        <v>8</v>
      </c>
      <c r="I23" s="43"/>
      <c r="J23" s="42">
        <v>0</v>
      </c>
    </row>
    <row r="24" spans="1:10" ht="12" customHeight="1" x14ac:dyDescent="0.55000000000000004">
      <c r="A24" s="30" t="s">
        <v>247</v>
      </c>
      <c r="B24" s="36" t="s">
        <v>297</v>
      </c>
      <c r="C24" s="64">
        <v>172</v>
      </c>
      <c r="D24" s="63">
        <v>9359</v>
      </c>
      <c r="E24" s="64">
        <v>35</v>
      </c>
      <c r="F24" s="64">
        <v>0</v>
      </c>
      <c r="G24" s="64">
        <v>135</v>
      </c>
      <c r="H24" s="64">
        <v>2</v>
      </c>
      <c r="I24" s="43"/>
      <c r="J24" s="42">
        <v>0</v>
      </c>
    </row>
    <row r="25" spans="1:10" ht="12" customHeight="1" x14ac:dyDescent="0.55000000000000004">
      <c r="A25" s="30" t="s">
        <v>248</v>
      </c>
      <c r="B25" s="36" t="s">
        <v>298</v>
      </c>
      <c r="C25" s="64">
        <v>200</v>
      </c>
      <c r="D25" s="63">
        <v>13037</v>
      </c>
      <c r="E25" s="64">
        <v>52</v>
      </c>
      <c r="F25" s="64">
        <v>1</v>
      </c>
      <c r="G25" s="64">
        <v>152</v>
      </c>
      <c r="H25" s="65" t="s">
        <v>342</v>
      </c>
      <c r="I25" s="43"/>
      <c r="J25" s="42">
        <v>4</v>
      </c>
    </row>
    <row r="26" spans="1:10" ht="12" customHeight="1" x14ac:dyDescent="0.55000000000000004">
      <c r="A26" s="30" t="s">
        <v>249</v>
      </c>
      <c r="B26" s="36" t="s">
        <v>299</v>
      </c>
      <c r="C26" s="64">
        <v>551</v>
      </c>
      <c r="D26" s="63">
        <v>17549</v>
      </c>
      <c r="E26" s="64">
        <v>43</v>
      </c>
      <c r="F26" s="64">
        <v>4</v>
      </c>
      <c r="G26" s="64">
        <v>499</v>
      </c>
      <c r="H26" s="64">
        <v>9</v>
      </c>
      <c r="I26" s="43"/>
      <c r="J26" s="42">
        <v>0</v>
      </c>
    </row>
    <row r="27" spans="1:10" ht="12" customHeight="1" x14ac:dyDescent="0.55000000000000004">
      <c r="A27" s="30" t="s">
        <v>250</v>
      </c>
      <c r="B27" s="36" t="s">
        <v>300</v>
      </c>
      <c r="C27" s="64">
        <v>469</v>
      </c>
      <c r="D27" s="63">
        <v>24082</v>
      </c>
      <c r="E27" s="64">
        <v>59</v>
      </c>
      <c r="F27" s="64">
        <v>1</v>
      </c>
      <c r="G27" s="64">
        <v>409</v>
      </c>
      <c r="H27" s="64">
        <v>1</v>
      </c>
      <c r="I27" s="43"/>
      <c r="J27" s="42">
        <v>0</v>
      </c>
    </row>
    <row r="28" spans="1:10" ht="12" customHeight="1" x14ac:dyDescent="0.55000000000000004">
      <c r="A28" s="30" t="s">
        <v>251</v>
      </c>
      <c r="B28" s="36" t="s">
        <v>301</v>
      </c>
      <c r="C28" s="63">
        <v>4323</v>
      </c>
      <c r="D28" s="63">
        <v>49574</v>
      </c>
      <c r="E28" s="64">
        <v>833</v>
      </c>
      <c r="F28" s="64">
        <v>16</v>
      </c>
      <c r="G28" s="63">
        <v>3432</v>
      </c>
      <c r="H28" s="64">
        <v>58</v>
      </c>
      <c r="I28" s="43"/>
      <c r="J28" s="42">
        <v>0</v>
      </c>
    </row>
    <row r="29" spans="1:10" ht="12" customHeight="1" x14ac:dyDescent="0.55000000000000004">
      <c r="A29" s="30" t="s">
        <v>252</v>
      </c>
      <c r="B29" s="36" t="s">
        <v>302</v>
      </c>
      <c r="C29" s="64">
        <v>354</v>
      </c>
      <c r="D29" s="63">
        <v>9386</v>
      </c>
      <c r="E29" s="64">
        <v>78</v>
      </c>
      <c r="F29" s="64">
        <v>2</v>
      </c>
      <c r="G29" s="64">
        <v>271</v>
      </c>
      <c r="H29" s="64">
        <v>2</v>
      </c>
      <c r="I29" s="43"/>
      <c r="J29" s="42">
        <v>3</v>
      </c>
    </row>
    <row r="30" spans="1:10" ht="12" customHeight="1" x14ac:dyDescent="0.55000000000000004">
      <c r="A30" s="30" t="s">
        <v>253</v>
      </c>
      <c r="B30" s="36" t="s">
        <v>303</v>
      </c>
      <c r="C30" s="64">
        <v>428</v>
      </c>
      <c r="D30" s="63">
        <v>8427</v>
      </c>
      <c r="E30" s="64">
        <v>96</v>
      </c>
      <c r="F30" s="64">
        <v>3</v>
      </c>
      <c r="G30" s="64">
        <v>328</v>
      </c>
      <c r="H30" s="64">
        <v>4</v>
      </c>
      <c r="I30" s="43"/>
      <c r="J30" s="42">
        <v>0</v>
      </c>
    </row>
    <row r="31" spans="1:10" ht="12" customHeight="1" x14ac:dyDescent="0.55000000000000004">
      <c r="A31" s="30" t="s">
        <v>254</v>
      </c>
      <c r="B31" s="36" t="s">
        <v>304</v>
      </c>
      <c r="C31" s="63">
        <v>1374</v>
      </c>
      <c r="D31" s="63">
        <v>29424</v>
      </c>
      <c r="E31" s="64">
        <v>220</v>
      </c>
      <c r="F31" s="64">
        <v>2</v>
      </c>
      <c r="G31" s="63">
        <v>1132</v>
      </c>
      <c r="H31" s="64">
        <v>22</v>
      </c>
      <c r="I31" s="43"/>
      <c r="J31" s="42">
        <v>0</v>
      </c>
    </row>
    <row r="32" spans="1:10" ht="12" customHeight="1" x14ac:dyDescent="0.55000000000000004">
      <c r="A32" s="30" t="s">
        <v>255</v>
      </c>
      <c r="B32" s="36" t="s">
        <v>305</v>
      </c>
      <c r="C32" s="63">
        <v>8233</v>
      </c>
      <c r="D32" s="63">
        <v>128100</v>
      </c>
      <c r="E32" s="63">
        <v>1492</v>
      </c>
      <c r="F32" s="64">
        <v>58</v>
      </c>
      <c r="G32" s="63">
        <v>6597</v>
      </c>
      <c r="H32" s="64">
        <v>138</v>
      </c>
      <c r="I32" s="43"/>
      <c r="J32" s="42">
        <v>6</v>
      </c>
    </row>
    <row r="33" spans="1:10" ht="12" customHeight="1" x14ac:dyDescent="0.55000000000000004">
      <c r="A33" s="30" t="s">
        <v>256</v>
      </c>
      <c r="B33" s="36" t="s">
        <v>306</v>
      </c>
      <c r="C33" s="63">
        <v>2187</v>
      </c>
      <c r="D33" s="63">
        <v>42080</v>
      </c>
      <c r="E33" s="64">
        <v>224</v>
      </c>
      <c r="F33" s="64">
        <v>16</v>
      </c>
      <c r="G33" s="63">
        <v>1913</v>
      </c>
      <c r="H33" s="64">
        <v>50</v>
      </c>
      <c r="I33" s="43"/>
      <c r="J33" s="42">
        <v>0</v>
      </c>
    </row>
    <row r="34" spans="1:10" ht="12" customHeight="1" x14ac:dyDescent="0.55000000000000004">
      <c r="A34" s="30" t="s">
        <v>257</v>
      </c>
      <c r="B34" s="36" t="s">
        <v>307</v>
      </c>
      <c r="C34" s="64">
        <v>506</v>
      </c>
      <c r="D34" s="63">
        <v>12972</v>
      </c>
      <c r="E34" s="64">
        <v>98</v>
      </c>
      <c r="F34" s="64">
        <v>2</v>
      </c>
      <c r="G34" s="64">
        <v>403</v>
      </c>
      <c r="H34" s="64">
        <v>5</v>
      </c>
      <c r="I34" s="43"/>
      <c r="J34" s="42">
        <v>0</v>
      </c>
    </row>
    <row r="35" spans="1:10" ht="12" customHeight="1" x14ac:dyDescent="0.55000000000000004">
      <c r="A35" s="30" t="s">
        <v>258</v>
      </c>
      <c r="B35" s="35" t="s">
        <v>308</v>
      </c>
      <c r="C35" s="64">
        <v>228</v>
      </c>
      <c r="D35" s="63">
        <v>8459</v>
      </c>
      <c r="E35" s="64">
        <v>15</v>
      </c>
      <c r="F35" s="64">
        <v>0</v>
      </c>
      <c r="G35" s="64">
        <v>206</v>
      </c>
      <c r="H35" s="64">
        <v>4</v>
      </c>
      <c r="I35" s="43"/>
      <c r="J35" s="42">
        <v>3</v>
      </c>
    </row>
    <row r="36" spans="1:10" ht="12" customHeight="1" x14ac:dyDescent="0.55000000000000004">
      <c r="A36" s="30" t="s">
        <v>226</v>
      </c>
      <c r="B36" s="36" t="s">
        <v>309</v>
      </c>
      <c r="C36" s="64">
        <v>22</v>
      </c>
      <c r="D36" s="63">
        <v>4516</v>
      </c>
      <c r="E36" s="64">
        <v>2</v>
      </c>
      <c r="F36" s="64">
        <v>0</v>
      </c>
      <c r="G36" s="64">
        <v>20</v>
      </c>
      <c r="H36" s="64">
        <v>0</v>
      </c>
      <c r="I36" s="43"/>
      <c r="J36" s="42">
        <v>0</v>
      </c>
    </row>
    <row r="37" spans="1:10" ht="12" customHeight="1" x14ac:dyDescent="0.55000000000000004">
      <c r="A37" s="30" t="s">
        <v>227</v>
      </c>
      <c r="B37" s="36" t="s">
        <v>310</v>
      </c>
      <c r="C37" s="64">
        <v>137</v>
      </c>
      <c r="D37" s="63">
        <v>4764</v>
      </c>
      <c r="E37" s="64">
        <v>57</v>
      </c>
      <c r="F37" s="64">
        <v>0</v>
      </c>
      <c r="G37" s="64">
        <v>132</v>
      </c>
      <c r="H37" s="64">
        <v>0</v>
      </c>
      <c r="I37" s="43"/>
      <c r="J37" s="42">
        <v>0</v>
      </c>
    </row>
    <row r="38" spans="1:10" ht="12" customHeight="1" x14ac:dyDescent="0.55000000000000004">
      <c r="A38" s="30" t="s">
        <v>259</v>
      </c>
      <c r="B38" s="36" t="s">
        <v>311</v>
      </c>
      <c r="C38" s="64">
        <v>143</v>
      </c>
      <c r="D38" s="63">
        <v>5880</v>
      </c>
      <c r="E38" s="64">
        <v>14</v>
      </c>
      <c r="F38" s="65" t="s">
        <v>342</v>
      </c>
      <c r="G38" s="64">
        <v>128</v>
      </c>
      <c r="H38" s="65" t="s">
        <v>342</v>
      </c>
      <c r="I38" s="43"/>
      <c r="J38" s="42">
        <v>16</v>
      </c>
    </row>
    <row r="39" spans="1:10" ht="12" customHeight="1" x14ac:dyDescent="0.55000000000000004">
      <c r="A39" s="30" t="s">
        <v>260</v>
      </c>
      <c r="B39" s="36" t="s">
        <v>312</v>
      </c>
      <c r="C39" s="64">
        <v>453</v>
      </c>
      <c r="D39" s="63">
        <v>17316</v>
      </c>
      <c r="E39" s="64">
        <v>20</v>
      </c>
      <c r="F39" s="64">
        <v>1</v>
      </c>
      <c r="G39" s="64">
        <v>430</v>
      </c>
      <c r="H39" s="64">
        <v>3</v>
      </c>
      <c r="I39" s="43"/>
      <c r="J39" s="42">
        <v>0</v>
      </c>
    </row>
    <row r="40" spans="1:10" ht="12" customHeight="1" x14ac:dyDescent="0.55000000000000004">
      <c r="A40" s="30" t="s">
        <v>261</v>
      </c>
      <c r="B40" s="36" t="s">
        <v>313</v>
      </c>
      <c r="C40" s="64">
        <v>141</v>
      </c>
      <c r="D40" s="63">
        <v>6195</v>
      </c>
      <c r="E40" s="64">
        <v>60</v>
      </c>
      <c r="F40" s="64">
        <v>1</v>
      </c>
      <c r="G40" s="64">
        <v>81</v>
      </c>
      <c r="H40" s="64">
        <v>0</v>
      </c>
      <c r="I40" s="43"/>
      <c r="J40" s="42">
        <v>0</v>
      </c>
    </row>
    <row r="41" spans="1:10" ht="12" customHeight="1" x14ac:dyDescent="0.55000000000000004">
      <c r="A41" s="30" t="s">
        <v>262</v>
      </c>
      <c r="B41" s="36" t="s">
        <v>314</v>
      </c>
      <c r="C41" s="64">
        <v>124</v>
      </c>
      <c r="D41" s="63">
        <v>5214</v>
      </c>
      <c r="E41" s="64">
        <v>66</v>
      </c>
      <c r="F41" s="64">
        <v>0</v>
      </c>
      <c r="G41" s="64">
        <v>46</v>
      </c>
      <c r="H41" s="64">
        <v>4</v>
      </c>
      <c r="I41" s="43"/>
      <c r="J41" s="42">
        <v>12</v>
      </c>
    </row>
    <row r="42" spans="1:10" ht="12" customHeight="1" x14ac:dyDescent="0.55000000000000004">
      <c r="A42" s="30" t="s">
        <v>263</v>
      </c>
      <c r="B42" s="36" t="s">
        <v>315</v>
      </c>
      <c r="C42" s="64">
        <v>74</v>
      </c>
      <c r="D42" s="63">
        <v>7665</v>
      </c>
      <c r="E42" s="64">
        <v>9</v>
      </c>
      <c r="F42" s="64">
        <v>0</v>
      </c>
      <c r="G42" s="64">
        <v>64</v>
      </c>
      <c r="H42" s="64">
        <v>1</v>
      </c>
      <c r="I42" s="43"/>
      <c r="J42" s="42">
        <v>0</v>
      </c>
    </row>
    <row r="43" spans="1:10" ht="12" customHeight="1" x14ac:dyDescent="0.55000000000000004">
      <c r="A43" s="30" t="s">
        <v>264</v>
      </c>
      <c r="B43" s="36" t="s">
        <v>316</v>
      </c>
      <c r="C43" s="64">
        <v>114</v>
      </c>
      <c r="D43" s="63">
        <v>3740</v>
      </c>
      <c r="E43" s="64">
        <v>7</v>
      </c>
      <c r="F43" s="64">
        <v>0</v>
      </c>
      <c r="G43" s="64">
        <v>101</v>
      </c>
      <c r="H43" s="64">
        <v>6</v>
      </c>
      <c r="I43" s="43"/>
      <c r="J43" s="42">
        <v>0</v>
      </c>
    </row>
    <row r="44" spans="1:10" ht="12" customHeight="1" x14ac:dyDescent="0.55000000000000004">
      <c r="A44" s="30" t="s">
        <v>265</v>
      </c>
      <c r="B44" s="36" t="s">
        <v>317</v>
      </c>
      <c r="C44" s="64">
        <v>118</v>
      </c>
      <c r="D44" s="63">
        <v>2836</v>
      </c>
      <c r="E44" s="64">
        <v>18</v>
      </c>
      <c r="F44" s="64">
        <v>1</v>
      </c>
      <c r="G44" s="64">
        <v>97</v>
      </c>
      <c r="H44" s="64">
        <v>3</v>
      </c>
      <c r="I44" s="43"/>
      <c r="J44" s="42">
        <v>0</v>
      </c>
    </row>
    <row r="45" spans="1:10" ht="12" customHeight="1" x14ac:dyDescent="0.55000000000000004">
      <c r="A45" s="30" t="s">
        <v>266</v>
      </c>
      <c r="B45" s="36" t="s">
        <v>318</v>
      </c>
      <c r="C45" s="63">
        <v>4282</v>
      </c>
      <c r="D45" s="63">
        <v>39106</v>
      </c>
      <c r="E45" s="64">
        <v>868</v>
      </c>
      <c r="F45" s="64">
        <v>16</v>
      </c>
      <c r="G45" s="63">
        <v>3361</v>
      </c>
      <c r="H45" s="64">
        <v>53</v>
      </c>
      <c r="I45" s="43"/>
      <c r="J45" s="42">
        <v>0</v>
      </c>
    </row>
    <row r="46" spans="1:10" ht="12" customHeight="1" x14ac:dyDescent="0.55000000000000004">
      <c r="A46" s="30" t="s">
        <v>267</v>
      </c>
      <c r="B46" s="36" t="s">
        <v>319</v>
      </c>
      <c r="C46" s="64">
        <v>229</v>
      </c>
      <c r="D46" s="63">
        <v>4711</v>
      </c>
      <c r="E46" s="64">
        <v>31</v>
      </c>
      <c r="F46" s="64">
        <v>0</v>
      </c>
      <c r="G46" s="64">
        <v>199</v>
      </c>
      <c r="H46" s="64">
        <v>0</v>
      </c>
      <c r="I46" s="43"/>
      <c r="J46" s="42">
        <v>1</v>
      </c>
    </row>
    <row r="47" spans="1:10" ht="12" customHeight="1" x14ac:dyDescent="0.55000000000000004">
      <c r="A47" s="30" t="s">
        <v>268</v>
      </c>
      <c r="B47" s="36" t="s">
        <v>320</v>
      </c>
      <c r="C47" s="64">
        <v>219</v>
      </c>
      <c r="D47" s="63">
        <v>13500</v>
      </c>
      <c r="E47" s="64">
        <v>25</v>
      </c>
      <c r="F47" s="64">
        <v>1</v>
      </c>
      <c r="G47" s="64">
        <v>36</v>
      </c>
      <c r="H47" s="64">
        <v>3</v>
      </c>
      <c r="I47" s="43"/>
      <c r="J47" s="42">
        <v>144</v>
      </c>
    </row>
    <row r="48" spans="1:10" ht="12" customHeight="1" x14ac:dyDescent="0.55000000000000004">
      <c r="A48" s="30" t="s">
        <v>269</v>
      </c>
      <c r="B48" s="36" t="s">
        <v>321</v>
      </c>
      <c r="C48" s="64">
        <v>491</v>
      </c>
      <c r="D48" s="63">
        <v>10721</v>
      </c>
      <c r="E48" s="64">
        <v>77</v>
      </c>
      <c r="F48" s="64">
        <v>0</v>
      </c>
      <c r="G48" s="64">
        <v>397</v>
      </c>
      <c r="H48" s="64">
        <v>7</v>
      </c>
      <c r="I48" s="43"/>
      <c r="J48" s="42">
        <v>3</v>
      </c>
    </row>
    <row r="49" spans="1:10" ht="12" customHeight="1" x14ac:dyDescent="0.55000000000000004">
      <c r="A49" s="30" t="s">
        <v>270</v>
      </c>
      <c r="B49" s="36" t="s">
        <v>322</v>
      </c>
      <c r="C49" s="64">
        <v>144</v>
      </c>
      <c r="D49" s="63">
        <v>11614</v>
      </c>
      <c r="E49" s="64">
        <v>34</v>
      </c>
      <c r="F49" s="64">
        <v>0</v>
      </c>
      <c r="G49" s="64">
        <v>109</v>
      </c>
      <c r="H49" s="64">
        <v>1</v>
      </c>
      <c r="I49" s="43"/>
      <c r="J49" s="42">
        <v>0</v>
      </c>
    </row>
    <row r="50" spans="1:10" ht="12" customHeight="1" x14ac:dyDescent="0.55000000000000004">
      <c r="A50" s="30" t="s">
        <v>271</v>
      </c>
      <c r="B50" s="36" t="s">
        <v>323</v>
      </c>
      <c r="C50" s="64">
        <v>330</v>
      </c>
      <c r="D50" s="63">
        <v>7874</v>
      </c>
      <c r="E50" s="64">
        <v>65</v>
      </c>
      <c r="F50" s="64">
        <v>0</v>
      </c>
      <c r="G50" s="64">
        <v>265</v>
      </c>
      <c r="H50" s="64">
        <v>1</v>
      </c>
      <c r="I50" s="43"/>
      <c r="J50" s="42">
        <v>1</v>
      </c>
    </row>
    <row r="51" spans="1:10" ht="12" customHeight="1" x14ac:dyDescent="0.55000000000000004">
      <c r="A51" s="30" t="s">
        <v>272</v>
      </c>
      <c r="B51" s="35" t="s">
        <v>324</v>
      </c>
      <c r="C51" s="64">
        <v>351</v>
      </c>
      <c r="D51" s="63">
        <v>14880</v>
      </c>
      <c r="E51" s="64">
        <v>51</v>
      </c>
      <c r="F51" s="64">
        <v>1</v>
      </c>
      <c r="G51" s="64">
        <v>287</v>
      </c>
      <c r="H51" s="64">
        <v>11</v>
      </c>
      <c r="I51" s="43"/>
      <c r="J51" s="42">
        <v>10</v>
      </c>
    </row>
    <row r="52" spans="1:10" ht="12" customHeight="1" x14ac:dyDescent="0.55000000000000004">
      <c r="A52" s="30" t="s">
        <v>273</v>
      </c>
      <c r="B52" s="36" t="s">
        <v>325</v>
      </c>
      <c r="C52" s="63">
        <v>2013</v>
      </c>
      <c r="D52" s="63">
        <v>23690</v>
      </c>
      <c r="E52" s="64">
        <v>427</v>
      </c>
      <c r="F52" s="64">
        <v>14</v>
      </c>
      <c r="G52" s="63">
        <v>1564</v>
      </c>
      <c r="H52" s="64">
        <v>26</v>
      </c>
      <c r="I52" s="43"/>
      <c r="J52" s="42">
        <v>0</v>
      </c>
    </row>
    <row r="53" spans="1:10" ht="12" customHeight="1" x14ac:dyDescent="0.55000000000000004">
      <c r="B53" s="37" t="s">
        <v>326</v>
      </c>
      <c r="C53" s="64">
        <v>149</v>
      </c>
      <c r="D53" s="65" t="s">
        <v>342</v>
      </c>
      <c r="E53" s="64">
        <v>0</v>
      </c>
      <c r="F53" s="65" t="s">
        <v>342</v>
      </c>
      <c r="G53" s="64">
        <v>149</v>
      </c>
      <c r="H53" s="65" t="s">
        <v>342</v>
      </c>
      <c r="I53" s="43"/>
      <c r="J53" s="42">
        <v>0</v>
      </c>
    </row>
    <row r="54" spans="1:10" ht="12" customHeight="1" x14ac:dyDescent="0.55000000000000004">
      <c r="B54" s="36" t="s">
        <v>327</v>
      </c>
      <c r="C54" s="63">
        <v>64801</v>
      </c>
      <c r="D54" s="63">
        <v>1259467</v>
      </c>
      <c r="E54" s="63">
        <v>10111</v>
      </c>
      <c r="F54" s="64">
        <v>227</v>
      </c>
      <c r="G54" s="63">
        <v>53318</v>
      </c>
      <c r="H54" s="63">
        <v>1237</v>
      </c>
      <c r="I54" s="43"/>
      <c r="J54" s="42">
        <v>231</v>
      </c>
    </row>
    <row r="55" spans="1:10" ht="18" x14ac:dyDescent="0.55000000000000004">
      <c r="C55" s="41"/>
      <c r="D55" s="41"/>
      <c r="E55" s="41"/>
      <c r="F55" s="41"/>
      <c r="G55" s="41"/>
      <c r="H5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2020-08-28T15:11:31Z</dcterms:modified>
</cp:coreProperties>
</file>