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65EBF695-741D-4C62-888E-1E33AA708244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<sst xmlns="http://schemas.openxmlformats.org/spreadsheetml/2006/main" count="20333" uniqueCount="342">
  <si>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</si>
  <si>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</si>
  <si>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</si>
  <si>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</si>
  <si>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</si>
  <si>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</si>
  <si>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</si>
  <si>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</si>
  <si>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</si>
  <si>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</si>
  <si>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</si>
  <si>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</si>
  <si>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</si>
  <si>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</si>
  <si>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</si>
  <si>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</si>
  <si>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</si>
  <si>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</si>
  <si>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</si>
  <si>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</si>
  <si>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</si>
  <si>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</si>
  <si>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</si>
  <si>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</si>
  <si>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</si>
  <si>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</si>
  <si>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</si>
  <si>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</si>
  <si>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</si>
  <si>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</si>
  <si>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</si>
  <si>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</si>
  <si>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</si>
  <si>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</si>
  <si>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</si>
  <si>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</si>
  <si>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</si>
  <si>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</si>
  <si>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</si>
  <si>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</si>
  <si>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</si>
  <si>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</si>
  <si>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</si>
  <si>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</si>
  <si>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</si>
  <si>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</si>
  <si>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</si>
  <si>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</si>
  <si>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</si>
  <si>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</si>
  <si>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</si>
  <si>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</si>
  <si>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</si>
  <si>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</si>
  <si>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</si>
  <si>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</si>
  <si>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</si>
  <si>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</si>
  <si>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</si>
  <si>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</si>
  <si>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</si>
  <si>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</si>
  <si>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</si>
  <si>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</si>
  <si>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</si>
  <si>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</si>
  <si>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</si>
  <si>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</si>
  <si>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</si>
  <si>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</si>
  <si>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</si>
  <si>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</si>
  <si>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</si>
  <si>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</si>
  <si>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</si>
  <si>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</si>
  <si>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</si>
  <si>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</si>
  <si>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</si>
  <si>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</si>
  <si>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</si>
  <si>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</si>
  <si>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</si>
  <si>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</si>
  <si>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</si>
  <si>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</si>
  <si>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</si>
  <si>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</si>
  <si>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</si>
  <si>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</si>
  <si>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</si>
  <si>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</si>
  <si>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</si>
  <si>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</si>
  <si>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</si>
  <si>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</si>
  <si>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</si>
  <si>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</si>
  <si>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</si>
  <si>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</si>
  <si>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</si>
  <si>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</si>
  <si>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</si>
  <si>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</si>
  <si>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</si>
  <si>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</si>
  <si>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</si>
  <si>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</si>
  <si>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</si>
  <si>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</si>
  <si>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</si>
  <si>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</si>
  <si>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</si>
  <si>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</si>
  <si>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</si>
  <si>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</si>
  <si>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</si>
  <si>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</si>
  <si>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</si>
  <si>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</si>
  <si>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</si>
  <si>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</si>
  <si>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</si>
  <si>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</si>
  <si>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</si>
  <si>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</si>
  <si>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</si>
  <si>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</si>
  <si>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</si>
  <si>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</si>
  <si>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</si>
  <si>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</si>
  <si>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</si>
  <si>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</si>
  <si>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</si>
  <si>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</si>
  <si>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</si>
  <si>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</si>
  <si>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</si>
  <si>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</si>
  <si>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</si>
  <si>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</si>
  <si>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</si>
  <si>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</si>
  <si>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</si>
  <si>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</si>
  <si>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</si>
  <si>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</si>
  <si>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</si>
  <si>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</si>
  <si>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</si>
  <si>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</si>
  <si>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</si>
  <si>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</si>
  <si>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</si>
  <si>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</si>
  <si>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</si>
  <si>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</si>
  <si>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</si>
  <si>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</si>
  <si>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</si>
  <si>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</si>
  <si>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</si>
  <si>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</si>
  <si>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</si>
  <si>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</si>
  <si>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</si>
  <si>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</si>
  <si>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</si>
  <si>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</si>
  <si>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</si>
  <si>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</si>
  <si>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</si>
  <si>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</si>
  <si>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</si>
  <si>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</si>
  <si>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</si>
  <si>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</si>
  <si>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</si>
  <si>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</si>
  <si>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</si>
  <si>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</si>
  <si>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</si>
  <si>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</si>
  <si>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</si>
  <si>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</si>
  <si>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</si>
  <si>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</si>
  <si>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</si>
  <si>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</si>
  <si>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</si>
  <si>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</si>
  <si>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</si>
  <si>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</si>
  <si>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</si>
  <si>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</si>
  <si>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</si>
  <si>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</si>
  <si>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</si>
  <si>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</si>
  <si>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</si>
  <si>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</si>
  <si>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</si>
  <si>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</si>
  <si>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</si>
  <si>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</si>
  <si>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</si>
  <si>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</si>
  <si>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</si>
  <si>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</si>
  <si>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</si>
  <si>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</si>
  <si>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</si>
  <si>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</si>
  <si>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</si>
  <si>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</si>
  <si>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</si>
  <si>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</si>
  <si>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</si>
  <si>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</si>
  <si>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</si>
  <si>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</si>
  <si>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</si>
  <si>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</si>
  <si>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</si>
  <si>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</si>
  <si>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</si>
  <si>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</si>
  <si>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</si>
  <si>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</si>
  <si>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</si>
  <si>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</si>
  <si>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</si>
  <si>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</si>
  <si>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</si>
  <si>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</si>
  <si>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</si>
  <si>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</si>
  <si>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</si>
  <si>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</si>
  <si>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</si>
  <si>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</si>
  <si>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</si>
  <si>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</si>
  <si>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</si>
  <si>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</si>
  <si>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</si>
  <si>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</si>
  <si>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</si>
  <si>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</si>
  <si>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</si>
  <si>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</si>
  <si>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</si>
  <si>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</si>
  <si>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</si>
  <si>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</si>
  <si>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</si>
  <si>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</si>
  <si>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</si>
  <si>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</si>
  <si>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</si>
  <si>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</si>
  <si>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</si>
  <si>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</si>
  <si>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</si>
  <si>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</si>
  <si>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</si>
  <si>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</si>
  <si>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</si>
  <si>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</si>
  <si>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</si>
  <si>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</si>
  <si>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</si>
  <si>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</si>
  <si>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</si>
  <si>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</si>
  <si>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</si>
  <si>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</si>
  <si>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</si>
  <si>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</si>
  <si>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</si>
  <si>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</si>
  <si>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</si>
  <si>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</si>
  <si>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</si>
  <si>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</si>
  <si>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</si>
  <si>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</si>
  <si>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</si>
  <si>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</si>
  <si>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</si>
  <si>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</si>
  <si>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</si>
  <si>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</si>
  <si>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</si>
  <si>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</si>
  <si>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</si>
  <si>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</si>
  <si>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</si>
  <si>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</si>
  <si>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</si>
  <si>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</si>
  <si>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</si>
  <si>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</si>
  <si>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</si>
  <si>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</si>
  <si>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</si>
  <si>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</si>
  <si>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</si>
  <si>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</si>
  <si>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</si>
  <si>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</si>
  <si>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</si>
  <si>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</si>
  <si>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</si>
  <si>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</si>
  <si>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</si>
  <si>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</si>
  <si>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</si>
  <si>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</si>
  <si>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</si>
  <si>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</si>
  <si>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</si>
  <si>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</si>
  <si>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</si>
  <si>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</si>
  <si>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</si>
  <si>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</si>
  <si>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</si>
  <si>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</si>
  <si>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</si>
  <si>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</si>
  <si>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</si>
  <si>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</si>
  <si>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sz val="6"/>
        <rFont val="メイリオ"/>
        <family val="3"/>
      </rPr>
      <t>-</t>
    </r>
  </si>
  <si>
    <r>
      <rPr>
        <sz val="6"/>
        <rFont val="SimSun"/>
        <charset val="134"/>
      </rPr>
      <t>陽性者数</t>
    </r>
  </si>
  <si>
    <r>
      <rPr>
        <sz val="6"/>
        <rFont val="SimSun"/>
        <charset val="134"/>
      </rPr>
      <t>PCR検査実施人数※1</t>
    </r>
  </si>
  <si>
    <r>
      <rPr>
        <sz val="6"/>
        <rFont val="SimSun"/>
        <charset val="134"/>
      </rPr>
      <t>入院治療等を</t>
    </r>
  </si>
  <si>
    <r>
      <rPr>
        <sz val="6"/>
        <rFont val="SimSun"/>
        <charset val="134"/>
      </rPr>
      <t xml:space="preserve">退院又は療養解除となった者の数
</t>
    </r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</si>
  <si>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 xml:space="preserve">死亡（累積）
</t>
    </r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</si>
  <si>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</si>
  <si>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>うち重症※6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</si>
</sst>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6"/>
      <color rgb="FF000000"/>
      <name val="メイリオ"/>
      <family val="2"/>
    </font>
    <font>
      <sz val="6"/>
      <name val="メイリオ"/>
      <family val="3"/>
      <charset val="128"/>
    </font>
    <font>
      <sz val="6"/>
      <name val="メイリオ"/>
      <family val="3"/>
    </font>
    <font>
      <sz val="6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5" fillId="0" borderId="1" xfId="0" applyFont="1" applyBorder="1" applyAlignment="1">
      <alignment horizontal="right" vertical="top" wrapText="1"/>
    </xf>
    <xf numFmtId="0" fontId="17" fillId="0" borderId="6" xfId="0" applyFont="1" applyBorder="1" applyAlignment="1">
      <alignment horizontal="left" vertical="top" wrapText="1" indent="1"/>
    </xf>
    <xf numFmtId="0" fontId="17" fillId="0" borderId="6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 indent="1"/>
    </xf>
    <xf numFmtId="0" fontId="17" fillId="0" borderId="7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center" wrapText="1" indent="2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830"/>
  <sheetViews>
    <sheetView zoomScaleNormal="100" workbookViewId="0">
      <pane xSplit="1" ySplit="1" topLeftCell="B819" activePane="bottomRight" state="frozen"/>
      <selection activeCell="A11611" sqref="A11611"/>
      <selection pane="topRight" activeCell="A11611" sqref="A11611"/>
      <selection pane="bottomLeft" activeCell="A11611" sqref="A11611"/>
      <selection pane="bottomRight" activeCell="A11611" sqref="A11611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1610"/>
  <sheetViews>
    <sheetView workbookViewId="0">
      <pane xSplit="1" ySplit="1" topLeftCell="B11605" activePane="bottomRight" state="frozen"/>
      <selection activeCell="E807" sqref="E807"/>
      <selection pane="topRight" activeCell="E807" sqref="E807"/>
      <selection pane="bottomLeft" activeCell="E807" sqref="E807"/>
      <selection pane="bottomRight" activeCell="A11611" sqref="A11611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44155</v>
      </c>
      <c r="B3" s="7" t="s">
        <v>6</v>
      </c>
      <c r="C3" s="7">
        <f>IF(C13="", "", C13)</f>
        <v>123867</v>
      </c>
      <c r="D3" s="7">
        <f>IF(B13="", "", B13)</f>
        <v>2869807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14708</v>
      </c>
      <c r="I3" s="7" t="str">
        <f>IF(I13="", "", I13)</f>
        <v/>
      </c>
      <c r="J3" s="7">
        <f t="shared" ref="J3:L3" si="1">IF(J13="", "", J13)</f>
        <v>291</v>
      </c>
      <c r="K3" s="7" t="str">
        <f t="shared" si="1"/>
        <v/>
      </c>
      <c r="L3" s="7" t="str">
        <f t="shared" si="1"/>
        <v/>
      </c>
      <c r="M3" s="7">
        <f>IF(N13="", "", N13)</f>
        <v>107148</v>
      </c>
      <c r="N3" s="7">
        <f>IF(O13="", "", O13)</f>
        <v>1942</v>
      </c>
    </row>
    <row r="4" spans="1:15" x14ac:dyDescent="0.55000000000000004">
      <c r="A4" s="6">
        <f t="shared" ref="A4:A5" si="2">DATE($B$9, $C$9, $D$9)</f>
        <v>44155</v>
      </c>
      <c r="B4" s="7" t="s">
        <v>7</v>
      </c>
      <c r="C4" s="7">
        <f t="shared" ref="C4:C5" si="3">IF(C14="", "", C14)</f>
        <v>1385</v>
      </c>
      <c r="D4" s="7">
        <f t="shared" ref="D4:D5" si="4">IF(B14="", "", B14)</f>
        <v>311568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124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1260</v>
      </c>
      <c r="N4" s="7">
        <f t="shared" si="8"/>
        <v>1</v>
      </c>
    </row>
    <row r="5" spans="1:15" x14ac:dyDescent="0.55000000000000004">
      <c r="A5" s="6">
        <f t="shared" si="2"/>
        <v>44155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11</v>
      </c>
      <c r="D9" s="9">
        <v>20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2869807</v>
      </c>
      <c r="C13" s="9">
        <v>123867</v>
      </c>
      <c r="D13" s="8"/>
      <c r="E13" s="8"/>
      <c r="F13" s="8"/>
      <c r="G13" s="8"/>
      <c r="H13" s="9">
        <v>14708</v>
      </c>
      <c r="I13" s="8"/>
      <c r="J13" s="9">
        <v>291</v>
      </c>
      <c r="K13" s="8"/>
      <c r="L13" s="8"/>
      <c r="M13" s="31">
        <f>F13</f>
        <v>0</v>
      </c>
      <c r="N13" s="9">
        <v>107148</v>
      </c>
      <c r="O13" s="9">
        <v>1942</v>
      </c>
    </row>
    <row r="14" spans="1:15" x14ac:dyDescent="0.55000000000000004">
      <c r="A14" s="7" t="s">
        <v>64</v>
      </c>
      <c r="B14" s="9">
        <v>311568</v>
      </c>
      <c r="C14" s="9">
        <v>1385</v>
      </c>
      <c r="D14" s="8"/>
      <c r="E14" s="8"/>
      <c r="F14" s="8"/>
      <c r="G14" s="8"/>
      <c r="H14" s="9">
        <v>124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1260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3182204</v>
      </c>
      <c r="C16" s="7">
        <f t="shared" ref="C16:O16" si="13">SUM(C13:C15)</f>
        <v>125267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14832</v>
      </c>
      <c r="I16" s="7">
        <f t="shared" si="13"/>
        <v>0</v>
      </c>
      <c r="J16" s="7">
        <f t="shared" si="13"/>
        <v>291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108423</v>
      </c>
      <c r="O16" s="7">
        <f t="shared" si="13"/>
        <v>1943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11</v>
      </c>
      <c r="C2" s="25">
        <f>DAY(DATE('Conv-total'!$B$9, 'Conv-total'!$C$9, 'Conv-total'!$D$9) -1)</f>
        <v>19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44154</v>
      </c>
      <c r="C5" s="28" t="s">
        <v>17</v>
      </c>
      <c r="D5" s="39">
        <f>IFERROR(INT(TRIM(SUBSTITUTE(VLOOKUP($A5&amp;"*",各都道府県の状況!$A:$I,D$3,FALSE), "※5", ""))), "")</f>
        <v>6113</v>
      </c>
      <c r="E5" s="39">
        <f>IFERROR(INT(TRIM(SUBSTITUTE(VLOOKUP($A5&amp;"*",各都道府県の状況!$A:$I,E$3,FALSE), "※5", ""))), "")</f>
        <v>116432</v>
      </c>
      <c r="F5" s="39">
        <f>IFERROR(INT(TRIM(SUBSTITUTE(VLOOKUP($A5&amp;"*",各都道府県の状況!$A:$I,F$3,FALSE), "※5", ""))), "")</f>
        <v>4036</v>
      </c>
      <c r="G5" s="39">
        <f>IFERROR(INT(TRIM(SUBSTITUTE(VLOOKUP($A5&amp;"*",各都道府県の状況!$A:$I,G$3,FALSE), "※5", ""))), "")</f>
        <v>134</v>
      </c>
      <c r="H5" s="39">
        <f>IFERROR(INT(TRIM(SUBSTITUTE(VLOOKUP($A5&amp;"*",各都道府県の状況!$A:$I,H$3,FALSE), "※5", ""))), "")</f>
        <v>1943</v>
      </c>
      <c r="I5" s="39">
        <f>IFERROR(INT(TRIM(SUBSTITUTE(VLOOKUP($A5&amp;"*",各都道府県の状況!$A:$I,I$3,FALSE), "※5", ""))), "")</f>
        <v>17</v>
      </c>
      <c r="J5" s="5"/>
    </row>
    <row r="6" spans="1:10" x14ac:dyDescent="0.55000000000000004">
      <c r="A6" s="24" t="s">
        <v>231</v>
      </c>
      <c r="B6" s="27">
        <f t="shared" si="0"/>
        <v>44154</v>
      </c>
      <c r="C6" s="19" t="s">
        <v>18</v>
      </c>
      <c r="D6" s="39">
        <f>IFERROR(INT(TRIM(SUBSTITUTE(VLOOKUP($A6&amp;"*",各都道府県の状況!$A:$I,D$3,FALSE), "※5", ""))), "")</f>
        <v>280</v>
      </c>
      <c r="E6" s="39">
        <f>IFERROR(INT(TRIM(SUBSTITUTE(VLOOKUP($A6&amp;"*",各都道府県の状況!$A:$I,E$3,FALSE), "※5", ""))), "")</f>
        <v>6294</v>
      </c>
      <c r="F6" s="39">
        <f>IFERROR(INT(TRIM(SUBSTITUTE(VLOOKUP($A6&amp;"*",各都道府県の状況!$A:$I,F$3,FALSE), "※5", ""))), "")</f>
        <v>248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26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44154</v>
      </c>
      <c r="C7" s="19" t="s">
        <v>19</v>
      </c>
      <c r="D7" s="39">
        <f>IFERROR(INT(TRIM(SUBSTITUTE(VLOOKUP($A7&amp;"*",各都道府県の状況!$A:$I,D$3,FALSE), "※5", ""))), "")</f>
        <v>97</v>
      </c>
      <c r="E7" s="39">
        <f>IFERROR(INT(TRIM(SUBSTITUTE(VLOOKUP($A7&amp;"*",各都道府県の状況!$A:$I,E$3,FALSE), "※5", ""))), "")</f>
        <v>7190</v>
      </c>
      <c r="F7" s="39">
        <f>IFERROR(INT(TRIM(SUBSTITUTE(VLOOKUP($A7&amp;"*",各都道府県の状況!$A:$I,F$3,FALSE), "※5", ""))), "")</f>
        <v>29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68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44154</v>
      </c>
      <c r="C8" s="19" t="s">
        <v>20</v>
      </c>
      <c r="D8" s="39">
        <f>IFERROR(INT(TRIM(SUBSTITUTE(VLOOKUP($A8&amp;"*",各都道府県の状況!$A:$I,D$3,FALSE), "※5", ""))), "")</f>
        <v>1046</v>
      </c>
      <c r="E8" s="39">
        <f>IFERROR(INT(TRIM(SUBSTITUTE(VLOOKUP($A8&amp;"*",各都道府県の状況!$A:$I,E$3,FALSE), "※5", ""))), "")</f>
        <v>17017</v>
      </c>
      <c r="F8" s="39">
        <f>IFERROR(INT(TRIM(SUBSTITUTE(VLOOKUP($A8&amp;"*",各都道府県の状況!$A:$I,F$3,FALSE), "※5", ""))), "")</f>
        <v>848</v>
      </c>
      <c r="G8" s="39">
        <f>IFERROR(INT(TRIM(SUBSTITUTE(VLOOKUP($A8&amp;"*",各都道府県の状況!$A:$I,G$3,FALSE), "※5", ""))), "")</f>
        <v>9</v>
      </c>
      <c r="H8" s="39">
        <f>IFERROR(INT(TRIM(SUBSTITUTE(VLOOKUP($A8&amp;"*",各都道府県の状況!$A:$I,H$3,FALSE), "※5", ""))), "")</f>
        <v>189</v>
      </c>
      <c r="I8" s="39">
        <f>IFERROR(INT(TRIM(SUBSTITUTE(VLOOKUP($A8&amp;"*",各都道府県の状況!$A:$I,I$3,FALSE), "※5", ""))), "")</f>
        <v>5</v>
      </c>
    </row>
    <row r="9" spans="1:10" ht="21" customHeight="1" x14ac:dyDescent="0.55000000000000004">
      <c r="A9" s="24" t="s">
        <v>233</v>
      </c>
      <c r="B9" s="27">
        <f t="shared" si="0"/>
        <v>44154</v>
      </c>
      <c r="C9" s="19" t="s">
        <v>21</v>
      </c>
      <c r="D9" s="39">
        <f>IFERROR(INT(TRIM(SUBSTITUTE(VLOOKUP($A9&amp;"*",各都道府県の状況!$A:$I,D$3,FALSE), "※5", ""))), "")</f>
        <v>74</v>
      </c>
      <c r="E9" s="39">
        <f>IFERROR(INT(TRIM(SUBSTITUTE(VLOOKUP($A9&amp;"*",各都道府県の状況!$A:$I,E$3,FALSE), "※5", ""))), "")</f>
        <v>3155</v>
      </c>
      <c r="F9" s="39">
        <f>IFERROR(INT(TRIM(SUBSTITUTE(VLOOKUP($A9&amp;"*",各都道府県の状況!$A:$I,F$3,FALSE), "※5", ""))), "")</f>
        <v>67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7</v>
      </c>
      <c r="I9" s="39">
        <f>IFERROR(INT(TRIM(SUBSTITUTE(VLOOKUP($A9&amp;"*",各都道府県の状況!$A:$I,I$3,FALSE), "※5", ""))), "")</f>
        <v>1</v>
      </c>
    </row>
    <row r="10" spans="1:10" ht="21" customHeight="1" x14ac:dyDescent="0.55000000000000004">
      <c r="A10" s="24" t="s">
        <v>234</v>
      </c>
      <c r="B10" s="27">
        <f t="shared" si="0"/>
        <v>44154</v>
      </c>
      <c r="C10" s="19" t="s">
        <v>22</v>
      </c>
      <c r="D10" s="39">
        <f>IFERROR(INT(TRIM(SUBSTITUTE(VLOOKUP($A10&amp;"*",各都道府県の状況!$A:$I,D$3,FALSE), "※5", ""))), "")</f>
        <v>105</v>
      </c>
      <c r="E10" s="39">
        <f>IFERROR(INT(TRIM(SUBSTITUTE(VLOOKUP($A10&amp;"*",各都道府県の状況!$A:$I,E$3,FALSE), "※5", ""))), "")</f>
        <v>7126</v>
      </c>
      <c r="F10" s="39">
        <f>IFERROR(INT(TRIM(SUBSTITUTE(VLOOKUP($A10&amp;"*",各都道府県の状況!$A:$I,F$3,FALSE), "※5", ""))), "")</f>
        <v>85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19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44154</v>
      </c>
      <c r="C11" s="19" t="s">
        <v>62</v>
      </c>
      <c r="D11" s="39">
        <f>IFERROR(INT(TRIM(SUBSTITUTE(VLOOKUP($A11&amp;"*",各都道府県の状況!$A:$I,D$3,FALSE), "※5", ""))), "")</f>
        <v>458</v>
      </c>
      <c r="E11" s="39">
        <f>IFERROR(INT(TRIM(SUBSTITUTE(VLOOKUP($A11&amp;"*",各都道府県の状況!$A:$I,E$3,FALSE), "※5", ""))), "")</f>
        <v>36590</v>
      </c>
      <c r="F11" s="39">
        <f>IFERROR(INT(TRIM(SUBSTITUTE(VLOOKUP($A11&amp;"*",各都道府県の状況!$A:$I,F$3,FALSE), "※5", ""))), "")</f>
        <v>404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48</v>
      </c>
      <c r="I11" s="39">
        <f>IFERROR(INT(TRIM(SUBSTITUTE(VLOOKUP($A11&amp;"*",各都道府県の状況!$A:$I,I$3,FALSE), "※5", ""))), "")</f>
        <v>4</v>
      </c>
    </row>
    <row r="12" spans="1:10" x14ac:dyDescent="0.55000000000000004">
      <c r="A12" s="24" t="s">
        <v>236</v>
      </c>
      <c r="B12" s="27">
        <f t="shared" si="0"/>
        <v>44154</v>
      </c>
      <c r="C12" s="19" t="s">
        <v>23</v>
      </c>
      <c r="D12" s="39">
        <f>IFERROR(INT(TRIM(SUBSTITUTE(VLOOKUP($A12&amp;"*",各都道府県の状況!$A:$I,D$3,FALSE), "※5", ""))), "")</f>
        <v>1099</v>
      </c>
      <c r="E12" s="39">
        <f>IFERROR(INT(TRIM(SUBSTITUTE(VLOOKUP($A12&amp;"*",各都道府県の状況!$A:$I,E$3,FALSE), "※5", ""))), "")</f>
        <v>15414</v>
      </c>
      <c r="F12" s="39">
        <f>IFERROR(INT(TRIM(SUBSTITUTE(VLOOKUP($A12&amp;"*",各都道府県の状況!$A:$I,F$3,FALSE), "※5", ""))), "")</f>
        <v>855</v>
      </c>
      <c r="G12" s="39">
        <f>IFERROR(INT(TRIM(SUBSTITUTE(VLOOKUP($A12&amp;"*",各都道府県の状況!$A:$I,G$3,FALSE), "※5", ""))), "")</f>
        <v>19</v>
      </c>
      <c r="H12" s="39">
        <f>IFERROR(INT(TRIM(SUBSTITUTE(VLOOKUP($A12&amp;"*",各都道府県の状況!$A:$I,H$3,FALSE), "※5", ""))), "")</f>
        <v>225</v>
      </c>
      <c r="I12" s="39">
        <f>IFERROR(INT(TRIM(SUBSTITUTE(VLOOKUP($A12&amp;"*",各都道府県の状況!$A:$I,I$3,FALSE), "※5", ""))), "")</f>
        <v>5</v>
      </c>
    </row>
    <row r="13" spans="1:10" x14ac:dyDescent="0.55000000000000004">
      <c r="A13" s="24" t="s">
        <v>237</v>
      </c>
      <c r="B13" s="27">
        <f t="shared" si="0"/>
        <v>44154</v>
      </c>
      <c r="C13" s="19" t="s">
        <v>24</v>
      </c>
      <c r="D13" s="39">
        <f>IFERROR(INT(TRIM(SUBSTITUTE(VLOOKUP($A13&amp;"*",各都道府県の状況!$A:$I,D$3,FALSE), "※5", ""))), "")</f>
        <v>542</v>
      </c>
      <c r="E13" s="39">
        <f>IFERROR(INT(TRIM(SUBSTITUTE(VLOOKUP($A13&amp;"*",各都道府県の状況!$A:$I,E$3,FALSE), "※5", ""))), "")</f>
        <v>49054</v>
      </c>
      <c r="F13" s="39">
        <f>IFERROR(INT(TRIM(SUBSTITUTE(VLOOKUP($A13&amp;"*",各都道府県の状況!$A:$I,F$3,FALSE), "※5", ""))), "")</f>
        <v>496</v>
      </c>
      <c r="G13" s="39">
        <f>IFERROR(INT(TRIM(SUBSTITUTE(VLOOKUP($A13&amp;"*",各都道府県の状況!$A:$I,G$3,FALSE), "※5", ""))), "")</f>
        <v>2</v>
      </c>
      <c r="H13" s="39">
        <f>IFERROR(INT(TRIM(SUBSTITUTE(VLOOKUP($A13&amp;"*",各都道府県の状況!$A:$I,H$3,FALSE), "※5", ""))), "")</f>
        <v>46</v>
      </c>
      <c r="I13" s="39">
        <f>IFERROR(INT(TRIM(SUBSTITUTE(VLOOKUP($A13&amp;"*",各都道府県の状況!$A:$I,I$3,FALSE), "※5", ""))), "")</f>
        <v>4</v>
      </c>
    </row>
    <row r="14" spans="1:10" x14ac:dyDescent="0.55000000000000004">
      <c r="A14" s="24" t="s">
        <v>238</v>
      </c>
      <c r="B14" s="27">
        <f t="shared" si="0"/>
        <v>44154</v>
      </c>
      <c r="C14" s="19" t="s">
        <v>25</v>
      </c>
      <c r="D14" s="39">
        <f>IFERROR(INT(TRIM(SUBSTITUTE(VLOOKUP($A14&amp;"*",各都道府県の状況!$A:$I,D$3,FALSE), "※5", ""))), "")</f>
        <v>994</v>
      </c>
      <c r="E14" s="39">
        <f>IFERROR(INT(TRIM(SUBSTITUTE(VLOOKUP($A14&amp;"*",各都道府県の状況!$A:$I,E$3,FALSE), "※5", ""))), "")</f>
        <v>33732</v>
      </c>
      <c r="F14" s="39">
        <f>IFERROR(INT(TRIM(SUBSTITUTE(VLOOKUP($A14&amp;"*",各都道府県の状況!$A:$I,F$3,FALSE), "※5", ""))), "")</f>
        <v>901</v>
      </c>
      <c r="G14" s="39">
        <f>IFERROR(INT(TRIM(SUBSTITUTE(VLOOKUP($A14&amp;"*",各都道府県の状況!$A:$I,G$3,FALSE), "※5", ""))), "")</f>
        <v>20</v>
      </c>
      <c r="H14" s="39">
        <f>IFERROR(INT(TRIM(SUBSTITUTE(VLOOKUP($A14&amp;"*",各都道府県の状況!$A:$I,H$3,FALSE), "※5", ""))), "")</f>
        <v>53</v>
      </c>
      <c r="I14" s="39">
        <f>IFERROR(INT(TRIM(SUBSTITUTE(VLOOKUP($A14&amp;"*",各都道府県の状況!$A:$I,I$3,FALSE), "※5", ""))), "")</f>
        <v>2</v>
      </c>
    </row>
    <row r="15" spans="1:10" x14ac:dyDescent="0.55000000000000004">
      <c r="A15" s="24" t="s">
        <v>239</v>
      </c>
      <c r="B15" s="27">
        <f t="shared" si="0"/>
        <v>44154</v>
      </c>
      <c r="C15" s="19" t="s">
        <v>26</v>
      </c>
      <c r="D15" s="39">
        <f>IFERROR(INT(TRIM(SUBSTITUTE(VLOOKUP($A15&amp;"*",各都道府県の状況!$A:$I,D$3,FALSE), "※5", ""))), "")</f>
        <v>7230</v>
      </c>
      <c r="E15" s="39">
        <f>IFERROR(INT(TRIM(SUBSTITUTE(VLOOKUP($A15&amp;"*",各都道府県の状況!$A:$I,E$3,FALSE), "※5", ""))), "")</f>
        <v>214783</v>
      </c>
      <c r="F15" s="39">
        <f>IFERROR(INT(TRIM(SUBSTITUTE(VLOOKUP($A15&amp;"*",各都道府県の状況!$A:$I,F$3,FALSE), "※5", ""))), "")</f>
        <v>6215</v>
      </c>
      <c r="G15" s="39">
        <f>IFERROR(INT(TRIM(SUBSTITUTE(VLOOKUP($A15&amp;"*",各都道府県の状況!$A:$I,G$3,FALSE), "※5", ""))), "")</f>
        <v>126</v>
      </c>
      <c r="H15" s="39">
        <f>IFERROR(INT(TRIM(SUBSTITUTE(VLOOKUP($A15&amp;"*",各都道府県の状況!$A:$I,H$3,FALSE), "※5", ""))), "")</f>
        <v>889</v>
      </c>
      <c r="I15" s="39">
        <f>IFERROR(INT(TRIM(SUBSTITUTE(VLOOKUP($A15&amp;"*",各都道府県の状況!$A:$I,I$3,FALSE), "※5", ""))), "")</f>
        <v>16</v>
      </c>
    </row>
    <row r="16" spans="1:10" x14ac:dyDescent="0.55000000000000004">
      <c r="A16" s="24" t="s">
        <v>240</v>
      </c>
      <c r="B16" s="27">
        <f t="shared" si="0"/>
        <v>44154</v>
      </c>
      <c r="C16" s="19" t="s">
        <v>27</v>
      </c>
      <c r="D16" s="39">
        <f>IFERROR(INT(TRIM(SUBSTITUTE(VLOOKUP($A16&amp;"*",各都道府県の状況!$A:$I,D$3,FALSE), "※5", ""))), "")</f>
        <v>6109</v>
      </c>
      <c r="E16" s="39">
        <f>IFERROR(INT(TRIM(SUBSTITUTE(VLOOKUP($A16&amp;"*",各都道府県の状況!$A:$I,E$3,FALSE), "※5", ""))), "")</f>
        <v>152376</v>
      </c>
      <c r="F16" s="39">
        <f>IFERROR(INT(TRIM(SUBSTITUTE(VLOOKUP($A16&amp;"*",各都道府県の状況!$A:$I,F$3,FALSE), "※5", ""))), "")</f>
        <v>5314</v>
      </c>
      <c r="G16" s="39">
        <f>IFERROR(INT(TRIM(SUBSTITUTE(VLOOKUP($A16&amp;"*",各都道府県の状況!$A:$I,G$3,FALSE), "※5", ""))), "")</f>
        <v>85</v>
      </c>
      <c r="H16" s="39">
        <f>IFERROR(INT(TRIM(SUBSTITUTE(VLOOKUP($A16&amp;"*",各都道府県の状況!$A:$I,H$3,FALSE), "※5", ""))), "")</f>
        <v>710</v>
      </c>
      <c r="I16" s="39">
        <f>IFERROR(INT(TRIM(SUBSTITUTE(VLOOKUP($A16&amp;"*",各都道府県の状況!$A:$I,I$3,FALSE), "※5", ""))), "")</f>
        <v>8</v>
      </c>
    </row>
    <row r="17" spans="1:9" x14ac:dyDescent="0.55000000000000004">
      <c r="A17" s="24" t="s">
        <v>241</v>
      </c>
      <c r="B17" s="27">
        <f t="shared" si="0"/>
        <v>44154</v>
      </c>
      <c r="C17" s="19" t="s">
        <v>28</v>
      </c>
      <c r="D17" s="39">
        <f>IFERROR(INT(TRIM(SUBSTITUTE(VLOOKUP($A17&amp;"*",各都道府県の状況!$A:$I,D$3,FALSE), "※5", ""))), "")</f>
        <v>36256</v>
      </c>
      <c r="E17" s="39">
        <f>IFERROR(INT(TRIM(SUBSTITUTE(VLOOKUP($A17&amp;"*",各都道府県の状況!$A:$I,E$3,FALSE), "※5", ""))), "")</f>
        <v>694770</v>
      </c>
      <c r="F17" s="39">
        <f>IFERROR(INT(TRIM(SUBSTITUTE(VLOOKUP($A17&amp;"*",各都道府県の状況!$A:$I,F$3,FALSE), "※5", ""))), "")</f>
        <v>32546</v>
      </c>
      <c r="G17" s="39">
        <f>IFERROR(INT(TRIM(SUBSTITUTE(VLOOKUP($A17&amp;"*",各都道府県の状況!$A:$I,G$3,FALSE), "※5", ""))), "")</f>
        <v>476</v>
      </c>
      <c r="H17" s="39">
        <f>IFERROR(INT(TRIM(SUBSTITUTE(VLOOKUP($A17&amp;"*",各都道府県の状況!$A:$I,H$3,FALSE), "※5", ""))), "")</f>
        <v>3234</v>
      </c>
      <c r="I17" s="39">
        <f>IFERROR(INT(TRIM(SUBSTITUTE(VLOOKUP($A17&amp;"*",各都道府県の状況!$A:$I,I$3,FALSE), "※5", ""))), "")</f>
        <v>38</v>
      </c>
    </row>
    <row r="18" spans="1:9" x14ac:dyDescent="0.55000000000000004">
      <c r="A18" s="24" t="s">
        <v>242</v>
      </c>
      <c r="B18" s="27">
        <f t="shared" si="0"/>
        <v>44154</v>
      </c>
      <c r="C18" s="19" t="s">
        <v>29</v>
      </c>
      <c r="D18" s="39">
        <f>IFERROR(INT(TRIM(SUBSTITUTE(VLOOKUP($A18&amp;"*",各都道府県の状況!$A:$I,D$3,FALSE), "※5", ""))), "")</f>
        <v>10780</v>
      </c>
      <c r="E18" s="39">
        <f>IFERROR(INT(TRIM(SUBSTITUTE(VLOOKUP($A18&amp;"*",各都道府県の状況!$A:$I,E$3,FALSE), "※5", ""))), "")</f>
        <v>232100</v>
      </c>
      <c r="F18" s="39">
        <f>IFERROR(INT(TRIM(SUBSTITUTE(VLOOKUP($A18&amp;"*",各都道府県の状況!$A:$I,F$3,FALSE), "※5", ""))), "")</f>
        <v>9535</v>
      </c>
      <c r="G18" s="39">
        <f>IFERROR(INT(TRIM(SUBSTITUTE(VLOOKUP($A18&amp;"*",各都道府県の状況!$A:$I,G$3,FALSE), "※5", ""))), "")</f>
        <v>183</v>
      </c>
      <c r="H18" s="39">
        <f>IFERROR(INT(TRIM(SUBSTITUTE(VLOOKUP($A18&amp;"*",各都道府県の状況!$A:$I,H$3,FALSE), "※5", ""))), "")</f>
        <v>1062</v>
      </c>
      <c r="I18" s="39">
        <f>IFERROR(INT(TRIM(SUBSTITUTE(VLOOKUP($A18&amp;"*",各都道府県の状況!$A:$I,I$3,FALSE), "※5", ""))), "")</f>
        <v>37</v>
      </c>
    </row>
    <row r="19" spans="1:9" x14ac:dyDescent="0.55000000000000004">
      <c r="A19" s="24" t="s">
        <v>243</v>
      </c>
      <c r="B19" s="27">
        <f t="shared" si="0"/>
        <v>44154</v>
      </c>
      <c r="C19" s="19" t="s">
        <v>61</v>
      </c>
      <c r="D19" s="39">
        <f>IFERROR(INT(TRIM(SUBSTITUTE(VLOOKUP($A19&amp;"*",各都道府県の状況!$A:$I,D$3,FALSE), "※5", ""))), "")</f>
        <v>274</v>
      </c>
      <c r="E19" s="39">
        <f>IFERROR(INT(TRIM(SUBSTITUTE(VLOOKUP($A19&amp;"*",各都道府県の状況!$A:$I,E$3,FALSE), "※5", ""))), "")</f>
        <v>20479</v>
      </c>
      <c r="F19" s="39">
        <f>IFERROR(INT(TRIM(SUBSTITUTE(VLOOKUP($A19&amp;"*",各都道府県の状況!$A:$I,F$3,FALSE), "※5", ""))), "")</f>
        <v>195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79</v>
      </c>
      <c r="I19" s="39">
        <f>IFERROR(INT(TRIM(SUBSTITUTE(VLOOKUP($A19&amp;"*",各都道府県の状況!$A:$I,I$3,FALSE), "※5", ""))), "")</f>
        <v>1</v>
      </c>
    </row>
    <row r="20" spans="1:9" x14ac:dyDescent="0.55000000000000004">
      <c r="A20" s="24" t="s">
        <v>244</v>
      </c>
      <c r="B20" s="27">
        <f t="shared" si="0"/>
        <v>44154</v>
      </c>
      <c r="C20" s="19" t="s">
        <v>30</v>
      </c>
      <c r="D20" s="39">
        <f>IFERROR(INT(TRIM(SUBSTITUTE(VLOOKUP($A20&amp;"*",各都道府県の状況!$A:$I,D$3,FALSE), "※5", ""))), "")</f>
        <v>435</v>
      </c>
      <c r="E20" s="39">
        <f>IFERROR(INT(TRIM(SUBSTITUTE(VLOOKUP($A20&amp;"*",各都道府県の状況!$A:$I,E$3,FALSE), "※5", ""))), "")</f>
        <v>15977</v>
      </c>
      <c r="F20" s="39">
        <f>IFERROR(INT(TRIM(SUBSTITUTE(VLOOKUP($A20&amp;"*",各都道府県の状況!$A:$I,F$3,FALSE), "※5", ""))), "")</f>
        <v>399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10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44154</v>
      </c>
      <c r="C21" s="19" t="s">
        <v>31</v>
      </c>
      <c r="D21" s="39">
        <f>IFERROR(INT(TRIM(SUBSTITUTE(VLOOKUP($A21&amp;"*",各都道府県の状況!$A:$I,D$3,FALSE), "※5", ""))), "")</f>
        <v>831</v>
      </c>
      <c r="E21" s="39">
        <f>IFERROR(INT(TRIM(SUBSTITUTE(VLOOKUP($A21&amp;"*",各都道府県の状況!$A:$I,E$3,FALSE), "※5", ""))), "")</f>
        <v>20270</v>
      </c>
      <c r="F21" s="39">
        <f>IFERROR(INT(TRIM(SUBSTITUTE(VLOOKUP($A21&amp;"*",各都道府県の状況!$A:$I,F$3,FALSE), "※5", ""))), "")</f>
        <v>775</v>
      </c>
      <c r="G21" s="39">
        <f>IFERROR(INT(TRIM(SUBSTITUTE(VLOOKUP($A21&amp;"*",各都道府県の状況!$A:$I,G$3,FALSE), "※5", ""))), "")</f>
        <v>49</v>
      </c>
      <c r="H21" s="39">
        <f>IFERROR(INT(TRIM(SUBSTITUTE(VLOOKUP($A21&amp;"*",各都道府県の状況!$A:$I,H$3,FALSE), "※5", ""))), "")</f>
        <v>7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44154</v>
      </c>
      <c r="C22" s="19" t="s">
        <v>32</v>
      </c>
      <c r="D22" s="39">
        <f>IFERROR(INT(TRIM(SUBSTITUTE(VLOOKUP($A22&amp;"*",各都道府県の状況!$A:$I,D$3,FALSE), "※5", ""))), "")</f>
        <v>295</v>
      </c>
      <c r="E22" s="39">
        <f>IFERROR(INT(TRIM(SUBSTITUTE(VLOOKUP($A22&amp;"*",各都道府県の状況!$A:$I,E$3,FALSE), "※5", ""))), "")</f>
        <v>13040</v>
      </c>
      <c r="F22" s="39">
        <f>IFERROR(INT(TRIM(SUBSTITUTE(VLOOKUP($A22&amp;"*",各都道府県の状況!$A:$I,F$3,FALSE), "※5", ""))), "")</f>
        <v>253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31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44154</v>
      </c>
      <c r="C23" s="19" t="s">
        <v>33</v>
      </c>
      <c r="D23" s="39">
        <f>IFERROR(INT(TRIM(SUBSTITUTE(VLOOKUP($A23&amp;"*",各都道府県の状況!$A:$I,D$3,FALSE), "※5", ""))), "")</f>
        <v>292</v>
      </c>
      <c r="E23" s="39">
        <f>IFERROR(INT(TRIM(SUBSTITUTE(VLOOKUP($A23&amp;"*",各都道府県の状況!$A:$I,E$3,FALSE), "※5", ""))), "")</f>
        <v>12762</v>
      </c>
      <c r="F23" s="39">
        <f>IFERROR(INT(TRIM(SUBSTITUTE(VLOOKUP($A23&amp;"*",各都道府県の状況!$A:$I,F$3,FALSE), "※5", ""))), "")</f>
        <v>239</v>
      </c>
      <c r="G23" s="39">
        <f>IFERROR(INT(TRIM(SUBSTITUTE(VLOOKUP($A23&amp;"*",各都道府県の状況!$A:$I,G$3,FALSE), "※5", ""))), "")</f>
        <v>7</v>
      </c>
      <c r="H23" s="39">
        <f>IFERROR(INT(TRIM(SUBSTITUTE(VLOOKUP($A23&amp;"*",各都道府県の状況!$A:$I,H$3,FALSE), "※5", ""))), "")</f>
        <v>46</v>
      </c>
      <c r="I23" s="39">
        <f>IFERROR(INT(TRIM(SUBSTITUTE(VLOOKUP($A23&amp;"*",各都道府県の状況!$A:$I,I$3,FALSE), "※5", ""))), "")</f>
        <v>2</v>
      </c>
    </row>
    <row r="24" spans="1:9" x14ac:dyDescent="0.55000000000000004">
      <c r="A24" s="24" t="s">
        <v>248</v>
      </c>
      <c r="B24" s="27">
        <f t="shared" si="0"/>
        <v>44154</v>
      </c>
      <c r="C24" s="19" t="s">
        <v>34</v>
      </c>
      <c r="D24" s="39">
        <f>IFERROR(INT(TRIM(SUBSTITUTE(VLOOKUP($A24&amp;"*",各都道府県の状況!$A:$I,D$3,FALSE), "※5", ""))), "")</f>
        <v>545</v>
      </c>
      <c r="E24" s="39">
        <f>IFERROR(INT(TRIM(SUBSTITUTE(VLOOKUP($A24&amp;"*",各都道府県の状況!$A:$I,E$3,FALSE), "※5", ""))), "")</f>
        <v>27444</v>
      </c>
      <c r="F24" s="39">
        <f>IFERROR(INT(TRIM(SUBSTITUTE(VLOOKUP($A24&amp;"*",各都道府県の状況!$A:$I,F$3,FALSE), "※5", ""))), "")</f>
        <v>389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155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44154</v>
      </c>
      <c r="C25" s="19" t="s">
        <v>35</v>
      </c>
      <c r="D25" s="39">
        <f>IFERROR(INT(TRIM(SUBSTITUTE(VLOOKUP($A25&amp;"*",各都道府県の状況!$A:$I,D$3,FALSE), "※5", ""))), "")</f>
        <v>875</v>
      </c>
      <c r="E25" s="39">
        <f>IFERROR(INT(TRIM(SUBSTITUTE(VLOOKUP($A25&amp;"*",各都道府県の状況!$A:$I,E$3,FALSE), "※5", ""))), "")</f>
        <v>30679</v>
      </c>
      <c r="F25" s="39">
        <f>IFERROR(INT(TRIM(SUBSTITUTE(VLOOKUP($A25&amp;"*",各都道府県の状況!$A:$I,F$3,FALSE), "※5", ""))), "")</f>
        <v>740</v>
      </c>
      <c r="G25" s="39">
        <f>IFERROR(INT(TRIM(SUBSTITUTE(VLOOKUP($A25&amp;"*",各都道府県の状況!$A:$I,G$3,FALSE), "※5", ""))), "")</f>
        <v>13</v>
      </c>
      <c r="H25" s="39">
        <f>IFERROR(INT(TRIM(SUBSTITUTE(VLOOKUP($A25&amp;"*",各都道府県の状況!$A:$I,H$3,FALSE), "※5", ""))), "")</f>
        <v>122</v>
      </c>
      <c r="I25" s="39">
        <f>IFERROR(INT(TRIM(SUBSTITUTE(VLOOKUP($A25&amp;"*",各都道府県の状況!$A:$I,I$3,FALSE), "※5", ""))), "")</f>
        <v>0</v>
      </c>
    </row>
    <row r="26" spans="1:9" x14ac:dyDescent="0.55000000000000004">
      <c r="A26" s="24" t="s">
        <v>250</v>
      </c>
      <c r="B26" s="27">
        <f t="shared" si="0"/>
        <v>44154</v>
      </c>
      <c r="C26" s="19" t="s">
        <v>36</v>
      </c>
      <c r="D26" s="39">
        <f>IFERROR(INT(TRIM(SUBSTITUTE(VLOOKUP($A26&amp;"*",各都道府県の状況!$A:$I,D$3,FALSE), "※5", ""))), "")</f>
        <v>1053</v>
      </c>
      <c r="E26" s="39">
        <f>IFERROR(INT(TRIM(SUBSTITUTE(VLOOKUP($A26&amp;"*",各都道府県の状況!$A:$I,E$3,FALSE), "※5", ""))), "")</f>
        <v>50828</v>
      </c>
      <c r="F26" s="39">
        <f>IFERROR(INT(TRIM(SUBSTITUTE(VLOOKUP($A26&amp;"*",各都道府県の状況!$A:$I,F$3,FALSE), "※5", ""))), "")</f>
        <v>756</v>
      </c>
      <c r="G26" s="39">
        <f>IFERROR(INT(TRIM(SUBSTITUTE(VLOOKUP($A26&amp;"*",各都道府県の状況!$A:$I,G$3,FALSE), "※5", ""))), "")</f>
        <v>4</v>
      </c>
      <c r="H26" s="39">
        <f>IFERROR(INT(TRIM(SUBSTITUTE(VLOOKUP($A26&amp;"*",各都道府県の状況!$A:$I,H$3,FALSE), "※5", ""))), "")</f>
        <v>293</v>
      </c>
      <c r="I26" s="39">
        <f>IFERROR(INT(TRIM(SUBSTITUTE(VLOOKUP($A26&amp;"*",各都道府県の状況!$A:$I,I$3,FALSE), "※5", ""))), "")</f>
        <v>3</v>
      </c>
    </row>
    <row r="27" spans="1:9" x14ac:dyDescent="0.55000000000000004">
      <c r="A27" s="24" t="s">
        <v>251</v>
      </c>
      <c r="B27" s="27">
        <f t="shared" si="0"/>
        <v>44154</v>
      </c>
      <c r="C27" s="19" t="s">
        <v>37</v>
      </c>
      <c r="D27" s="39">
        <f>IFERROR(INT(TRIM(SUBSTITUTE(VLOOKUP($A27&amp;"*",各都道府県の状況!$A:$I,D$3,FALSE), "※5", ""))), "")</f>
        <v>8043</v>
      </c>
      <c r="E27" s="39">
        <f>IFERROR(INT(TRIM(SUBSTITUTE(VLOOKUP($A27&amp;"*",各都道府県の状況!$A:$I,E$3,FALSE), "※5", ""))), "")</f>
        <v>121305</v>
      </c>
      <c r="F27" s="39">
        <f>IFERROR(INT(TRIM(SUBSTITUTE(VLOOKUP($A27&amp;"*",各都道府県の状況!$A:$I,F$3,FALSE), "※5", ""))), "")</f>
        <v>6734</v>
      </c>
      <c r="G27" s="39">
        <f>IFERROR(INT(TRIM(SUBSTITUTE(VLOOKUP($A27&amp;"*",各都道府県の状況!$A:$I,G$3,FALSE), "※5", ""))), "")</f>
        <v>103</v>
      </c>
      <c r="H27" s="39">
        <f>IFERROR(INT(TRIM(SUBSTITUTE(VLOOKUP($A27&amp;"*",各都道府県の状況!$A:$I,H$3,FALSE), "※5", ""))), "")</f>
        <v>1206</v>
      </c>
      <c r="I27" s="39">
        <f>IFERROR(INT(TRIM(SUBSTITUTE(VLOOKUP($A27&amp;"*",各都道府県の状況!$A:$I,I$3,FALSE), "※5", ""))), "")</f>
        <v>19</v>
      </c>
    </row>
    <row r="28" spans="1:9" x14ac:dyDescent="0.55000000000000004">
      <c r="A28" s="24" t="s">
        <v>252</v>
      </c>
      <c r="B28" s="26">
        <f t="shared" si="0"/>
        <v>44154</v>
      </c>
      <c r="C28" s="28" t="s">
        <v>38</v>
      </c>
      <c r="D28" s="39">
        <f>IFERROR(INT(TRIM(SUBSTITUTE(VLOOKUP($A28&amp;"*",各都道府県の状況!$A:$I,D$3,FALSE), "※5", ""))), "")</f>
        <v>666</v>
      </c>
      <c r="E28" s="39">
        <f>IFERROR(INT(TRIM(SUBSTITUTE(VLOOKUP($A28&amp;"*",各都道府県の状況!$A:$I,E$3,FALSE), "※5", ""))), "")</f>
        <v>17127</v>
      </c>
      <c r="F28" s="39">
        <f>IFERROR(INT(TRIM(SUBSTITUTE(VLOOKUP($A28&amp;"*",各都道府県の状況!$A:$I,F$3,FALSE), "※5", ""))), "")</f>
        <v>586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73</v>
      </c>
      <c r="I28" s="39">
        <f>IFERROR(INT(TRIM(SUBSTITUTE(VLOOKUP($A28&amp;"*",各都道府県の状況!$A:$I,I$3,FALSE), "※5", ""))), "")</f>
        <v>4</v>
      </c>
    </row>
    <row r="29" spans="1:9" x14ac:dyDescent="0.55000000000000004">
      <c r="A29" s="24" t="s">
        <v>253</v>
      </c>
      <c r="B29" s="27">
        <f t="shared" si="0"/>
        <v>44154</v>
      </c>
      <c r="C29" s="19" t="s">
        <v>39</v>
      </c>
      <c r="D29" s="39">
        <f>IFERROR(INT(TRIM(SUBSTITUTE(VLOOKUP($A29&amp;"*",各都道府県の状況!$A:$I,D$3,FALSE), "※5", ""))), "")</f>
        <v>708</v>
      </c>
      <c r="E29" s="39">
        <f>IFERROR(INT(TRIM(SUBSTITUTE(VLOOKUP($A29&amp;"*",各都道府県の状況!$A:$I,E$3,FALSE), "※5", ""))), "")</f>
        <v>14966</v>
      </c>
      <c r="F29" s="39">
        <f>IFERROR(INT(TRIM(SUBSTITUTE(VLOOKUP($A29&amp;"*",各都道府県の状況!$A:$I,F$3,FALSE), "※5", ""))), "")</f>
        <v>616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83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44154</v>
      </c>
      <c r="C30" s="19" t="s">
        <v>40</v>
      </c>
      <c r="D30" s="39">
        <f>IFERROR(INT(TRIM(SUBSTITUTE(VLOOKUP($A30&amp;"*",各都道府県の状況!$A:$I,D$3,FALSE), "※5", ""))), "")</f>
        <v>2395</v>
      </c>
      <c r="E30" s="39">
        <f>IFERROR(INT(TRIM(SUBSTITUTE(VLOOKUP($A30&amp;"*",各都道府県の状況!$A:$I,E$3,FALSE), "※5", ""))), "")</f>
        <v>59309</v>
      </c>
      <c r="F30" s="39">
        <f>IFERROR(INT(TRIM(SUBSTITUTE(VLOOKUP($A30&amp;"*",各都道府県の状況!$A:$I,F$3,FALSE), "※5", ""))), "")</f>
        <v>2144</v>
      </c>
      <c r="G30" s="39">
        <f>IFERROR(INT(TRIM(SUBSTITUTE(VLOOKUP($A30&amp;"*",各都道府県の状況!$A:$I,G$3,FALSE), "※5", ""))), "")</f>
        <v>35</v>
      </c>
      <c r="H30" s="39">
        <f>IFERROR(INT(TRIM(SUBSTITUTE(VLOOKUP($A30&amp;"*",各都道府県の状況!$A:$I,H$3,FALSE), "※5", ""))), "")</f>
        <v>216</v>
      </c>
      <c r="I30" s="39">
        <f>IFERROR(INT(TRIM(SUBSTITUTE(VLOOKUP($A30&amp;"*",各都道府県の状況!$A:$I,I$3,FALSE), "※5", ""))), "")</f>
        <v>3</v>
      </c>
    </row>
    <row r="31" spans="1:9" x14ac:dyDescent="0.55000000000000004">
      <c r="A31" s="24" t="s">
        <v>255</v>
      </c>
      <c r="B31" s="27">
        <f t="shared" si="0"/>
        <v>44154</v>
      </c>
      <c r="C31" s="19" t="s">
        <v>41</v>
      </c>
      <c r="D31" s="39">
        <f>IFERROR(INT(TRIM(SUBSTITUTE(VLOOKUP($A31&amp;"*",各都道府県の状況!$A:$I,D$3,FALSE), "※5", ""))), "")</f>
        <v>16374</v>
      </c>
      <c r="E31" s="39">
        <f>IFERROR(INT(TRIM(SUBSTITUTE(VLOOKUP($A31&amp;"*",各都道府県の状況!$A:$I,E$3,FALSE), "※5", ""))), "")</f>
        <v>284006</v>
      </c>
      <c r="F31" s="39">
        <f>IFERROR(INT(TRIM(SUBSTITUTE(VLOOKUP($A31&amp;"*",各都道府県の状況!$A:$I,F$3,FALSE), "※5", ""))), "")</f>
        <v>13923</v>
      </c>
      <c r="G31" s="39">
        <f>IFERROR(INT(TRIM(SUBSTITUTE(VLOOKUP($A31&amp;"*",各都道府県の状況!$A:$I,G$3,FALSE), "※5", ""))), "")</f>
        <v>268</v>
      </c>
      <c r="H31" s="39">
        <f>IFERROR(INT(TRIM(SUBSTITUTE(VLOOKUP($A31&amp;"*",各都道府県の状況!$A:$I,H$3,FALSE), "※5", ""))), "")</f>
        <v>2164</v>
      </c>
      <c r="I31" s="39">
        <f>IFERROR(INT(TRIM(SUBSTITUTE(VLOOKUP($A31&amp;"*",各都道府県の状況!$A:$I,I$3,FALSE), "※5", ""))), "")</f>
        <v>76</v>
      </c>
    </row>
    <row r="32" spans="1:9" x14ac:dyDescent="0.55000000000000004">
      <c r="A32" s="24" t="s">
        <v>256</v>
      </c>
      <c r="B32" s="27">
        <f t="shared" si="0"/>
        <v>44154</v>
      </c>
      <c r="C32" s="19" t="s">
        <v>42</v>
      </c>
      <c r="D32" s="39">
        <f>IFERROR(INT(TRIM(SUBSTITUTE(VLOOKUP($A32&amp;"*",各都道府県の状況!$A:$I,D$3,FALSE), "※5", ""))), "")</f>
        <v>4223</v>
      </c>
      <c r="E32" s="39">
        <f>IFERROR(INT(TRIM(SUBSTITUTE(VLOOKUP($A32&amp;"*",各都道府県の状況!$A:$I,E$3,FALSE), "※5", ""))), "")</f>
        <v>80976</v>
      </c>
      <c r="F32" s="39">
        <f>IFERROR(INT(TRIM(SUBSTITUTE(VLOOKUP($A32&amp;"*",各都道府県の状況!$A:$I,F$3,FALSE), "※5", ""))), "")</f>
        <v>3634</v>
      </c>
      <c r="G32" s="39">
        <f>IFERROR(INT(TRIM(SUBSTITUTE(VLOOKUP($A32&amp;"*",各都道府県の状況!$A:$I,G$3,FALSE), "※5", ""))), "")</f>
        <v>76</v>
      </c>
      <c r="H32" s="39">
        <f>IFERROR(INT(TRIM(SUBSTITUTE(VLOOKUP($A32&amp;"*",各都道府県の状況!$A:$I,H$3,FALSE), "※5", ""))), "")</f>
        <v>513</v>
      </c>
      <c r="I32" s="39">
        <f>IFERROR(INT(TRIM(SUBSTITUTE(VLOOKUP($A32&amp;"*",各都道府県の状況!$A:$I,I$3,FALSE), "※5", ""))), "")</f>
        <v>21</v>
      </c>
    </row>
    <row r="33" spans="1:9" x14ac:dyDescent="0.55000000000000004">
      <c r="A33" s="24" t="s">
        <v>257</v>
      </c>
      <c r="B33" s="27">
        <f t="shared" si="0"/>
        <v>44154</v>
      </c>
      <c r="C33" s="19" t="s">
        <v>43</v>
      </c>
      <c r="D33" s="39">
        <f>IFERROR(INT(TRIM(SUBSTITUTE(VLOOKUP($A33&amp;"*",各都道府県の状況!$A:$I,D$3,FALSE), "※5", ""))), "")</f>
        <v>929</v>
      </c>
      <c r="E33" s="39">
        <f>IFERROR(INT(TRIM(SUBSTITUTE(VLOOKUP($A33&amp;"*",各都道府県の状況!$A:$I,E$3,FALSE), "※5", ""))), "")</f>
        <v>29282</v>
      </c>
      <c r="F33" s="39">
        <f>IFERROR(INT(TRIM(SUBSTITUTE(VLOOKUP($A33&amp;"*",各都道府県の状況!$A:$I,F$3,FALSE), "※5", ""))), "")</f>
        <v>741</v>
      </c>
      <c r="G33" s="39">
        <f>IFERROR(INT(TRIM(SUBSTITUTE(VLOOKUP($A33&amp;"*",各都道府県の状況!$A:$I,G$3,FALSE), "※5", ""))), "")</f>
        <v>11</v>
      </c>
      <c r="H33" s="39">
        <f>IFERROR(INT(TRIM(SUBSTITUTE(VLOOKUP($A33&amp;"*",各都道府県の状況!$A:$I,H$3,FALSE), "※5", ""))), "")</f>
        <v>177</v>
      </c>
      <c r="I33" s="39">
        <f>IFERROR(INT(TRIM(SUBSTITUTE(VLOOKUP($A33&amp;"*",各都道府県の状況!$A:$I,I$3,FALSE), "※5", ""))), "")</f>
        <v>4</v>
      </c>
    </row>
    <row r="34" spans="1:9" x14ac:dyDescent="0.55000000000000004">
      <c r="A34" s="24" t="s">
        <v>258</v>
      </c>
      <c r="B34" s="27">
        <f t="shared" si="0"/>
        <v>44154</v>
      </c>
      <c r="C34" s="19" t="s">
        <v>44</v>
      </c>
      <c r="D34" s="39">
        <f>IFERROR(INT(TRIM(SUBSTITUTE(VLOOKUP($A34&amp;"*",各都道府県の状況!$A:$I,D$3,FALSE), "※5", ""))), "")</f>
        <v>361</v>
      </c>
      <c r="E34" s="39">
        <f>IFERROR(INT(TRIM(SUBSTITUTE(VLOOKUP($A34&amp;"*",各都道府県の状況!$A:$I,E$3,FALSE), "※5", ""))), "")</f>
        <v>11829</v>
      </c>
      <c r="F34" s="39">
        <f>IFERROR(INT(TRIM(SUBSTITUTE(VLOOKUP($A34&amp;"*",各都道府県の状況!$A:$I,F$3,FALSE), "※5", ""))), "")</f>
        <v>291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60</v>
      </c>
      <c r="I34" s="39">
        <f>IFERROR(INT(TRIM(SUBSTITUTE(VLOOKUP($A34&amp;"*",各都道府県の状況!$A:$I,I$3,FALSE), "※5", ""))), "")</f>
        <v>4</v>
      </c>
    </row>
    <row r="35" spans="1:9" x14ac:dyDescent="0.55000000000000004">
      <c r="A35" s="24" t="s">
        <v>226</v>
      </c>
      <c r="B35" s="27">
        <f t="shared" si="0"/>
        <v>44154</v>
      </c>
      <c r="C35" s="19" t="s">
        <v>45</v>
      </c>
      <c r="D35" s="39">
        <f>IFERROR(INT(TRIM(SUBSTITUTE(VLOOKUP($A35&amp;"*",各都道府県の状況!$A:$I,D$3,FALSE), "※5", ""))), "")</f>
        <v>53</v>
      </c>
      <c r="E35" s="39">
        <f>IFERROR(INT(TRIM(SUBSTITUTE(VLOOKUP($A35&amp;"*",各都道府県の状況!$A:$I,E$3,FALSE), "※5", ""))), "")</f>
        <v>6177</v>
      </c>
      <c r="F35" s="39">
        <f>IFERROR(INT(TRIM(SUBSTITUTE(VLOOKUP($A35&amp;"*",各都道府県の状況!$A:$I,F$3,FALSE), "※5", ""))), "")</f>
        <v>42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11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44154</v>
      </c>
      <c r="C36" s="19" t="s">
        <v>46</v>
      </c>
      <c r="D36" s="39">
        <f>IFERROR(INT(TRIM(SUBSTITUTE(VLOOKUP($A36&amp;"*",各都道府県の状況!$A:$I,D$3,FALSE), "※5", ""))), "")</f>
        <v>142</v>
      </c>
      <c r="E36" s="39">
        <f>IFERROR(INT(TRIM(SUBSTITUTE(VLOOKUP($A36&amp;"*",各都道府県の状況!$A:$I,E$3,FALSE), "※5", ""))), "")</f>
        <v>6498</v>
      </c>
      <c r="F36" s="39">
        <f>IFERROR(INT(TRIM(SUBSTITUTE(VLOOKUP($A36&amp;"*",各都道府県の状況!$A:$I,F$3,FALSE), "※5", ""))), "")</f>
        <v>141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44154</v>
      </c>
      <c r="C37" s="19" t="s">
        <v>47</v>
      </c>
      <c r="D37" s="39">
        <f>IFERROR(INT(TRIM(SUBSTITUTE(VLOOKUP($A37&amp;"*",各都道府県の状況!$A:$I,D$3,FALSE), "※5", ""))), "")</f>
        <v>445</v>
      </c>
      <c r="E37" s="39">
        <f>IFERROR(INT(TRIM(SUBSTITUTE(VLOOKUP($A37&amp;"*",各都道府県の状況!$A:$I,E$3,FALSE), "※5", ""))), "")</f>
        <v>17220</v>
      </c>
      <c r="F37" s="39">
        <f>IFERROR(INT(TRIM(SUBSTITUTE(VLOOKUP($A37&amp;"*",各都道府県の状況!$A:$I,F$3,FALSE), "※5", ""))), "")</f>
        <v>310</v>
      </c>
      <c r="G37" s="39">
        <f>IFERROR(INT(TRIM(SUBSTITUTE(VLOOKUP($A37&amp;"*",各都道府県の状況!$A:$I,G$3,FALSE), "※5", ""))), "")</f>
        <v>11</v>
      </c>
      <c r="H37" s="39">
        <f>IFERROR(INT(TRIM(SUBSTITUTE(VLOOKUP($A37&amp;"*",各都道府県の状況!$A:$I,H$3,FALSE), "※5", ""))), "")</f>
        <v>109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44154</v>
      </c>
      <c r="C38" s="19" t="s">
        <v>48</v>
      </c>
      <c r="D38" s="39">
        <f>IFERROR(INT(TRIM(SUBSTITUTE(VLOOKUP($A38&amp;"*",各都道府県の状況!$A:$I,D$3,FALSE), "※5", ""))), "")</f>
        <v>724</v>
      </c>
      <c r="E38" s="39">
        <f>IFERROR(INT(TRIM(SUBSTITUTE(VLOOKUP($A38&amp;"*",各都道府県の状況!$A:$I,E$3,FALSE), "※5", ""))), "")</f>
        <v>31336</v>
      </c>
      <c r="F38" s="39">
        <f>IFERROR(INT(TRIM(SUBSTITUTE(VLOOKUP($A38&amp;"*",各都道府県の状況!$A:$I,F$3,FALSE), "※5", ""))), "")</f>
        <v>670</v>
      </c>
      <c r="G38" s="39">
        <f>IFERROR(INT(TRIM(SUBSTITUTE(VLOOKUP($A38&amp;"*",各都道府県の状況!$A:$I,G$3,FALSE), "※5", ""))), "")</f>
        <v>6</v>
      </c>
      <c r="H38" s="39">
        <f>IFERROR(INT(TRIM(SUBSTITUTE(VLOOKUP($A38&amp;"*",各都道府県の状況!$A:$I,H$3,FALSE), "※5", ""))), "")</f>
        <v>45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44154</v>
      </c>
      <c r="C39" s="19" t="s">
        <v>49</v>
      </c>
      <c r="D39" s="39">
        <f>IFERROR(INT(TRIM(SUBSTITUTE(VLOOKUP($A39&amp;"*",各都道府県の状況!$A:$I,D$3,FALSE), "※5", ""))), "")</f>
        <v>303</v>
      </c>
      <c r="E39" s="39">
        <f>IFERROR(INT(TRIM(SUBSTITUTE(VLOOKUP($A39&amp;"*",各都道府県の状況!$A:$I,E$3,FALSE), "※5", ""))), "")</f>
        <v>13795</v>
      </c>
      <c r="F39" s="39">
        <f>IFERROR(INT(TRIM(SUBSTITUTE(VLOOKUP($A39&amp;"*",各都道府県の状況!$A:$I,F$3,FALSE), "※5", ""))), "")</f>
        <v>225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76</v>
      </c>
      <c r="I39" s="39">
        <f>IFERROR(INT(TRIM(SUBSTITUTE(VLOOKUP($A39&amp;"*",各都道府県の状況!$A:$I,I$3,FALSE), "※5", ""))), "")</f>
        <v>2</v>
      </c>
    </row>
    <row r="40" spans="1:9" x14ac:dyDescent="0.55000000000000004">
      <c r="A40" s="24" t="s">
        <v>262</v>
      </c>
      <c r="B40" s="27">
        <f t="shared" si="0"/>
        <v>44154</v>
      </c>
      <c r="C40" s="19" t="s">
        <v>50</v>
      </c>
      <c r="D40" s="39">
        <f>IFERROR(INT(TRIM(SUBSTITUTE(VLOOKUP($A40&amp;"*",各都道府県の状況!$A:$I,D$3,FALSE), "※5", ""))), "")</f>
        <v>175</v>
      </c>
      <c r="E40" s="39">
        <f>IFERROR(INT(TRIM(SUBSTITUTE(VLOOKUP($A40&amp;"*",各都道府県の状況!$A:$I,E$3,FALSE), "※5", ""))), "")</f>
        <v>7697</v>
      </c>
      <c r="F40" s="39">
        <f>IFERROR(INT(TRIM(SUBSTITUTE(VLOOKUP($A40&amp;"*",各都道府県の状況!$A:$I,F$3,FALSE), "※5", ""))), "")</f>
        <v>160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8</v>
      </c>
      <c r="I40" s="39">
        <f>IFERROR(INT(TRIM(SUBSTITUTE(VLOOKUP($A40&amp;"*",各都道府県の状況!$A:$I,I$3,FALSE), "※5", ""))), "")</f>
        <v>2</v>
      </c>
    </row>
    <row r="41" spans="1:9" x14ac:dyDescent="0.55000000000000004">
      <c r="A41" s="24" t="s">
        <v>263</v>
      </c>
      <c r="B41" s="27">
        <f t="shared" si="0"/>
        <v>44154</v>
      </c>
      <c r="C41" s="19" t="s">
        <v>51</v>
      </c>
      <c r="D41" s="39">
        <f>IFERROR(INT(TRIM(SUBSTITUTE(VLOOKUP($A41&amp;"*",各都道府県の状況!$A:$I,D$3,FALSE), "※5", ""))), "")</f>
        <v>125</v>
      </c>
      <c r="E41" s="39">
        <f>IFERROR(INT(TRIM(SUBSTITUTE(VLOOKUP($A41&amp;"*",各都道府県の状況!$A:$I,E$3,FALSE), "※5", ""))), "")</f>
        <v>15605</v>
      </c>
      <c r="F41" s="39">
        <f>IFERROR(INT(TRIM(SUBSTITUTE(VLOOKUP($A41&amp;"*",各都道府県の状況!$A:$I,F$3,FALSE), "※5", ""))), "")</f>
        <v>106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17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44154</v>
      </c>
      <c r="C42" s="19" t="s">
        <v>52</v>
      </c>
      <c r="D42" s="39">
        <f>IFERROR(INT(TRIM(SUBSTITUTE(VLOOKUP($A42&amp;"*",各都道府県の状況!$A:$I,D$3,FALSE), "※5", ""))), "")</f>
        <v>153</v>
      </c>
      <c r="E42" s="39">
        <f>IFERROR(INT(TRIM(SUBSTITUTE(VLOOKUP($A42&amp;"*",各都道府県の状況!$A:$I,E$3,FALSE), "※5", ""))), "")</f>
        <v>4880</v>
      </c>
      <c r="F42" s="39">
        <f>IFERROR(INT(TRIM(SUBSTITUTE(VLOOKUP($A42&amp;"*",各都道府県の状況!$A:$I,F$3,FALSE), "※5", ""))), "")</f>
        <v>111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36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44154</v>
      </c>
      <c r="C43" s="19" t="s">
        <v>169</v>
      </c>
      <c r="D43" s="39">
        <f>IFERROR(INT(TRIM(SUBSTITUTE(VLOOKUP($A43&amp;"*",各都道府県の状況!$A:$I,D$3,FALSE), "※5", ""))), "")</f>
        <v>144</v>
      </c>
      <c r="E43" s="39">
        <f>IFERROR(INT(TRIM(SUBSTITUTE(VLOOKUP($A43&amp;"*",各都道府県の状況!$A:$I,E$3,FALSE), "※5", ""))), "")</f>
        <v>3698</v>
      </c>
      <c r="F43" s="39">
        <f>IFERROR(INT(TRIM(SUBSTITUTE(VLOOKUP($A43&amp;"*",各都道府県の状況!$A:$I,F$3,FALSE), "※5", ""))), "")</f>
        <v>140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44154</v>
      </c>
      <c r="C44" s="19" t="s">
        <v>53</v>
      </c>
      <c r="D44" s="39">
        <f>IFERROR(INT(TRIM(SUBSTITUTE(VLOOKUP($A44&amp;"*",各都道府県の状況!$A:$I,D$3,FALSE), "※5", ""))), "")</f>
        <v>5442</v>
      </c>
      <c r="E44" s="39">
        <f>IFERROR(INT(TRIM(SUBSTITUTE(VLOOKUP($A44&amp;"*",各都道府県の状況!$A:$I,E$3,FALSE), "※5", ""))), "")</f>
        <v>185859</v>
      </c>
      <c r="F44" s="39">
        <f>IFERROR(INT(TRIM(SUBSTITUTE(VLOOKUP($A44&amp;"*",各都道府県の状況!$A:$I,F$3,FALSE), "※5", ""))), "")</f>
        <v>5217</v>
      </c>
      <c r="G44" s="39">
        <f>IFERROR(INT(TRIM(SUBSTITUTE(VLOOKUP($A44&amp;"*",各都道府県の状況!$A:$I,G$3,FALSE), "※5", ""))), "")</f>
        <v>106</v>
      </c>
      <c r="H44" s="39">
        <f>IFERROR(INT(TRIM(SUBSTITUTE(VLOOKUP($A44&amp;"*",各都道府県の状況!$A:$I,H$3,FALSE), "※5", ""))), "")</f>
        <v>119</v>
      </c>
      <c r="I44" s="39">
        <f>IFERROR(INT(TRIM(SUBSTITUTE(VLOOKUP($A44&amp;"*",各都道府県の状況!$A:$I,I$3,FALSE), "※5", ""))), "")</f>
        <v>3</v>
      </c>
    </row>
    <row r="45" spans="1:9" x14ac:dyDescent="0.55000000000000004">
      <c r="A45" s="24" t="s">
        <v>267</v>
      </c>
      <c r="B45" s="27">
        <f t="shared" si="0"/>
        <v>44154</v>
      </c>
      <c r="C45" s="19" t="s">
        <v>54</v>
      </c>
      <c r="D45" s="39">
        <f>IFERROR(INT(TRIM(SUBSTITUTE(VLOOKUP($A45&amp;"*",各都道府県の状況!$A:$I,D$3,FALSE), "※5", ""))), "")</f>
        <v>290</v>
      </c>
      <c r="E45" s="39">
        <f>IFERROR(INT(TRIM(SUBSTITUTE(VLOOKUP($A45&amp;"*",各都道府県の状況!$A:$I,E$3,FALSE), "※5", ""))), "")</f>
        <v>8483</v>
      </c>
      <c r="F45" s="39">
        <f>IFERROR(INT(TRIM(SUBSTITUTE(VLOOKUP($A45&amp;"*",各都道府県の状況!$A:$I,F$3,FALSE), "※5", ""))), "")</f>
        <v>275</v>
      </c>
      <c r="G45" s="39">
        <f>IFERROR(INT(TRIM(SUBSTITUTE(VLOOKUP($A45&amp;"*",各都道府県の状況!$A:$I,G$3,FALSE), "※5", ""))), "")</f>
        <v>1</v>
      </c>
      <c r="H45" s="39">
        <f>IFERROR(INT(TRIM(SUBSTITUTE(VLOOKUP($A45&amp;"*",各都道府県の状況!$A:$I,H$3,FALSE), "※5", ""))), "")</f>
        <v>16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44154</v>
      </c>
      <c r="C46" s="19" t="s">
        <v>55</v>
      </c>
      <c r="D46" s="39">
        <f>IFERROR(INT(TRIM(SUBSTITUTE(VLOOKUP($A46&amp;"*",各都道府県の状況!$A:$I,D$3,FALSE), "※5", ""))), "")</f>
        <v>253</v>
      </c>
      <c r="E46" s="39">
        <f>IFERROR(INT(TRIM(SUBSTITUTE(VLOOKUP($A46&amp;"*",各都道府県の状況!$A:$I,E$3,FALSE), "※5", ""))), "")</f>
        <v>25328</v>
      </c>
      <c r="F46" s="39">
        <f>IFERROR(INT(TRIM(SUBSTITUTE(VLOOKUP($A46&amp;"*",各都道府県の状況!$A:$I,F$3,FALSE), "※5", ""))), "")</f>
        <v>243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6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44154</v>
      </c>
      <c r="C47" s="19" t="s">
        <v>56</v>
      </c>
      <c r="D47" s="39">
        <f>IFERROR(INT(TRIM(SUBSTITUTE(VLOOKUP($A47&amp;"*",各都道府県の状況!$A:$I,D$3,FALSE), "※5", ""))), "")</f>
        <v>940</v>
      </c>
      <c r="E47" s="39">
        <f>IFERROR(INT(TRIM(SUBSTITUTE(VLOOKUP($A47&amp;"*",各都道府県の状況!$A:$I,E$3,FALSE), "※5", ""))), "")</f>
        <v>22574</v>
      </c>
      <c r="F47" s="39">
        <f>IFERROR(INT(TRIM(SUBSTITUTE(VLOOKUP($A47&amp;"*",各都道府県の状況!$A:$I,F$3,FALSE), "※5", ""))), "")</f>
        <v>839</v>
      </c>
      <c r="G47" s="39">
        <f>IFERROR(INT(TRIM(SUBSTITUTE(VLOOKUP($A47&amp;"*",各都道府県の状況!$A:$I,G$3,FALSE), "※5", ""))), "")</f>
        <v>11</v>
      </c>
      <c r="H47" s="39">
        <f>IFERROR(INT(TRIM(SUBSTITUTE(VLOOKUP($A47&amp;"*",各都道府県の状況!$A:$I,H$3,FALSE), "※5", ""))), "")</f>
        <v>71</v>
      </c>
      <c r="I47" s="39">
        <f>IFERROR(INT(TRIM(SUBSTITUTE(VLOOKUP($A47&amp;"*",各都道府県の状況!$A:$I,I$3,FALSE), "※5", ""))), "")</f>
        <v>1</v>
      </c>
    </row>
    <row r="48" spans="1:9" x14ac:dyDescent="0.55000000000000004">
      <c r="A48" s="24" t="s">
        <v>270</v>
      </c>
      <c r="B48" s="27">
        <f t="shared" si="0"/>
        <v>44154</v>
      </c>
      <c r="C48" s="19" t="s">
        <v>57</v>
      </c>
      <c r="D48" s="39">
        <f>IFERROR(INT(TRIM(SUBSTITUTE(VLOOKUP($A48&amp;"*",各都道府県の状況!$A:$I,D$3,FALSE), "※5", ""))), "")</f>
        <v>196</v>
      </c>
      <c r="E48" s="39">
        <f>IFERROR(INT(TRIM(SUBSTITUTE(VLOOKUP($A48&amp;"*",各都道府県の状況!$A:$I,E$3,FALSE), "※5", ""))), "")</f>
        <v>24179</v>
      </c>
      <c r="F48" s="39">
        <f>IFERROR(INT(TRIM(SUBSTITUTE(VLOOKUP($A48&amp;"*",各都道府県の状況!$A:$I,F$3,FALSE), "※5", ""))), "")</f>
        <v>158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35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44154</v>
      </c>
      <c r="C49" s="19" t="s">
        <v>58</v>
      </c>
      <c r="D49" s="39">
        <f>IFERROR(INT(TRIM(SUBSTITUTE(VLOOKUP($A49&amp;"*",各都道府県の状況!$A:$I,D$3,FALSE), "※5", ""))), "")</f>
        <v>388</v>
      </c>
      <c r="E49" s="39">
        <f>IFERROR(INT(TRIM(SUBSTITUTE(VLOOKUP($A49&amp;"*",各都道府県の状況!$A:$I,E$3,FALSE), "※5", ""))), "")</f>
        <v>8869</v>
      </c>
      <c r="F49" s="39">
        <f>IFERROR(INT(TRIM(SUBSTITUTE(VLOOKUP($A49&amp;"*",各都道府県の状況!$A:$I,F$3,FALSE), "※5", ""))), "")</f>
        <v>372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16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44154</v>
      </c>
      <c r="C50" s="19" t="s">
        <v>59</v>
      </c>
      <c r="D50" s="39">
        <f>IFERROR(INT(TRIM(SUBSTITUTE(VLOOKUP($A50&amp;"*",各都道府県の状況!$A:$I,D$3,FALSE), "※5", ""))), "")</f>
        <v>576</v>
      </c>
      <c r="E50" s="39">
        <f>IFERROR(INT(TRIM(SUBSTITUTE(VLOOKUP($A50&amp;"*",各都道府県の状況!$A:$I,E$3,FALSE), "※5", ""))), "")</f>
        <v>25386</v>
      </c>
      <c r="F50" s="39">
        <f>IFERROR(INT(TRIM(SUBSTITUTE(VLOOKUP($A50&amp;"*",各都道府県の状況!$A:$I,F$3,FALSE), "※5", ""))), "")</f>
        <v>527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33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44154</v>
      </c>
      <c r="C51" s="19" t="s">
        <v>60</v>
      </c>
      <c r="D51" s="39">
        <f>IFERROR(INT(TRIM(SUBSTITUTE(VLOOKUP($A51&amp;"*",各都道府県の状況!$A:$I,D$3,FALSE), "※5", ""))), "")</f>
        <v>3887</v>
      </c>
      <c r="E51" s="39">
        <f>IFERROR(INT(TRIM(SUBSTITUTE(VLOOKUP($A51&amp;"*",各都道府県の状況!$A:$I,E$3,FALSE), "※5", ""))), "")</f>
        <v>65911</v>
      </c>
      <c r="F51" s="39">
        <f>IFERROR(INT(TRIM(SUBSTITUTE(VLOOKUP($A51&amp;"*",各都道府県の状況!$A:$I,F$3,FALSE), "※5", ""))), "")</f>
        <v>3469</v>
      </c>
      <c r="G51" s="39">
        <f>IFERROR(INT(TRIM(SUBSTITUTE(VLOOKUP($A51&amp;"*",各都道府県の状況!$A:$I,G$3,FALSE), "※5", ""))), "")</f>
        <v>68</v>
      </c>
      <c r="H51" s="39">
        <f>IFERROR(INT(TRIM(SUBSTITUTE(VLOOKUP($A51&amp;"*",各都道府県の状況!$A:$I,H$3,FALSE), "※5", ""))), "")</f>
        <v>355</v>
      </c>
      <c r="I51" s="39">
        <f>IFERROR(INT(TRIM(SUBSTITUTE(VLOOKUP($A51&amp;"*",各都道府県の状況!$A:$I,I$3,FALSE), "※5", ""))), "")</f>
        <v>2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7" t="s">
        <v>335</v>
      </c>
      <c r="D4" s="58" t="s">
        <v>336</v>
      </c>
      <c r="E4" s="59" t="s">
        <v>337</v>
      </c>
      <c r="F4" s="60"/>
      <c r="G4" s="52" t="s">
        <v>338</v>
      </c>
      <c r="H4" s="52" t="s">
        <v>339</v>
      </c>
      <c r="I4" s="34"/>
    </row>
    <row r="5" spans="1:9" ht="13.25" customHeight="1" x14ac:dyDescent="0.55000000000000004">
      <c r="B5" s="51"/>
      <c r="C5" s="61"/>
      <c r="D5" s="62"/>
      <c r="E5" s="63" t="s">
        <v>340</v>
      </c>
      <c r="F5" s="64" t="s">
        <v>341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54">
        <v>6113</v>
      </c>
      <c r="D6" s="54">
        <v>116432</v>
      </c>
      <c r="E6" s="54">
        <v>1943</v>
      </c>
      <c r="F6" s="55">
        <v>17</v>
      </c>
      <c r="G6" s="54">
        <v>4036</v>
      </c>
      <c r="H6" s="55">
        <v>134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55">
        <v>280</v>
      </c>
      <c r="D7" s="54">
        <v>6294</v>
      </c>
      <c r="E7" s="55">
        <v>26</v>
      </c>
      <c r="F7" s="55">
        <v>2</v>
      </c>
      <c r="G7" s="55">
        <v>248</v>
      </c>
      <c r="H7" s="55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55">
        <v>97</v>
      </c>
      <c r="D8" s="54">
        <v>7190</v>
      </c>
      <c r="E8" s="55">
        <v>68</v>
      </c>
      <c r="F8" s="55">
        <v>0</v>
      </c>
      <c r="G8" s="55">
        <v>29</v>
      </c>
      <c r="H8" s="55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54">
        <v>1046</v>
      </c>
      <c r="D9" s="54">
        <v>17017</v>
      </c>
      <c r="E9" s="55">
        <v>189</v>
      </c>
      <c r="F9" s="55">
        <v>5</v>
      </c>
      <c r="G9" s="55">
        <v>848</v>
      </c>
      <c r="H9" s="55">
        <v>9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55">
        <v>74</v>
      </c>
      <c r="D10" s="54">
        <v>3155</v>
      </c>
      <c r="E10" s="55">
        <v>7</v>
      </c>
      <c r="F10" s="55">
        <v>1</v>
      </c>
      <c r="G10" s="55">
        <v>67</v>
      </c>
      <c r="H10" s="55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55">
        <v>105</v>
      </c>
      <c r="D11" s="54">
        <v>7126</v>
      </c>
      <c r="E11" s="55">
        <v>19</v>
      </c>
      <c r="F11" s="55">
        <v>0</v>
      </c>
      <c r="G11" s="55">
        <v>85</v>
      </c>
      <c r="H11" s="55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55">
        <v>458</v>
      </c>
      <c r="D12" s="54">
        <v>36590</v>
      </c>
      <c r="E12" s="55">
        <v>48</v>
      </c>
      <c r="F12" s="55">
        <v>4</v>
      </c>
      <c r="G12" s="55">
        <v>404</v>
      </c>
      <c r="H12" s="55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54">
        <v>1099</v>
      </c>
      <c r="D13" s="54">
        <v>15414</v>
      </c>
      <c r="E13" s="55">
        <v>225</v>
      </c>
      <c r="F13" s="55">
        <v>5</v>
      </c>
      <c r="G13" s="55">
        <v>855</v>
      </c>
      <c r="H13" s="55">
        <v>19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55">
        <v>542</v>
      </c>
      <c r="D14" s="54">
        <v>49054</v>
      </c>
      <c r="E14" s="55">
        <v>46</v>
      </c>
      <c r="F14" s="55">
        <v>4</v>
      </c>
      <c r="G14" s="55">
        <v>496</v>
      </c>
      <c r="H14" s="55">
        <v>2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55">
        <v>994</v>
      </c>
      <c r="D15" s="54">
        <v>33732</v>
      </c>
      <c r="E15" s="55">
        <v>53</v>
      </c>
      <c r="F15" s="55">
        <v>2</v>
      </c>
      <c r="G15" s="55">
        <v>901</v>
      </c>
      <c r="H15" s="55">
        <v>20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54">
        <v>7230</v>
      </c>
      <c r="D16" s="54">
        <v>214783</v>
      </c>
      <c r="E16" s="55">
        <v>889</v>
      </c>
      <c r="F16" s="55">
        <v>16</v>
      </c>
      <c r="G16" s="54">
        <v>6215</v>
      </c>
      <c r="H16" s="55">
        <v>126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54">
        <v>6109</v>
      </c>
      <c r="D17" s="54">
        <v>152376</v>
      </c>
      <c r="E17" s="55">
        <v>710</v>
      </c>
      <c r="F17" s="55">
        <v>8</v>
      </c>
      <c r="G17" s="54">
        <v>5314</v>
      </c>
      <c r="H17" s="55">
        <v>85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54">
        <v>36256</v>
      </c>
      <c r="D18" s="54">
        <v>694770</v>
      </c>
      <c r="E18" s="54">
        <v>3234</v>
      </c>
      <c r="F18" s="55">
        <v>38</v>
      </c>
      <c r="G18" s="54">
        <v>32546</v>
      </c>
      <c r="H18" s="55">
        <v>476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54">
        <v>10780</v>
      </c>
      <c r="D19" s="54">
        <v>232100</v>
      </c>
      <c r="E19" s="54">
        <v>1062</v>
      </c>
      <c r="F19" s="55">
        <v>37</v>
      </c>
      <c r="G19" s="54">
        <v>9535</v>
      </c>
      <c r="H19" s="55">
        <v>183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55">
        <v>274</v>
      </c>
      <c r="D20" s="54">
        <v>20479</v>
      </c>
      <c r="E20" s="55">
        <v>79</v>
      </c>
      <c r="F20" s="55">
        <v>1</v>
      </c>
      <c r="G20" s="55">
        <v>195</v>
      </c>
      <c r="H20" s="55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55">
        <v>435</v>
      </c>
      <c r="D21" s="54">
        <v>15977</v>
      </c>
      <c r="E21" s="55">
        <v>10</v>
      </c>
      <c r="F21" s="55">
        <v>0</v>
      </c>
      <c r="G21" s="55">
        <v>399</v>
      </c>
      <c r="H21" s="55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55">
        <v>831</v>
      </c>
      <c r="D22" s="54">
        <v>20270</v>
      </c>
      <c r="E22" s="55">
        <v>7</v>
      </c>
      <c r="F22" s="55">
        <v>0</v>
      </c>
      <c r="G22" s="55">
        <v>775</v>
      </c>
      <c r="H22" s="55">
        <v>49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55">
        <v>295</v>
      </c>
      <c r="D23" s="54">
        <v>13040</v>
      </c>
      <c r="E23" s="55">
        <v>31</v>
      </c>
      <c r="F23" s="55">
        <v>2</v>
      </c>
      <c r="G23" s="55">
        <v>253</v>
      </c>
      <c r="H23" s="55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55">
        <v>292</v>
      </c>
      <c r="D24" s="54">
        <v>12762</v>
      </c>
      <c r="E24" s="55">
        <v>46</v>
      </c>
      <c r="F24" s="55">
        <v>2</v>
      </c>
      <c r="G24" s="55">
        <v>239</v>
      </c>
      <c r="H24" s="55">
        <v>7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55">
        <v>545</v>
      </c>
      <c r="D25" s="54">
        <v>27444</v>
      </c>
      <c r="E25" s="55">
        <v>155</v>
      </c>
      <c r="F25" s="55">
        <v>0</v>
      </c>
      <c r="G25" s="55">
        <v>389</v>
      </c>
      <c r="H25" s="55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55">
        <v>875</v>
      </c>
      <c r="D26" s="54">
        <v>30679</v>
      </c>
      <c r="E26" s="55">
        <v>122</v>
      </c>
      <c r="F26" s="55">
        <v>0</v>
      </c>
      <c r="G26" s="55">
        <v>740</v>
      </c>
      <c r="H26" s="55">
        <v>13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54">
        <v>1053</v>
      </c>
      <c r="D27" s="54">
        <v>50828</v>
      </c>
      <c r="E27" s="55">
        <v>293</v>
      </c>
      <c r="F27" s="55">
        <v>3</v>
      </c>
      <c r="G27" s="55">
        <v>756</v>
      </c>
      <c r="H27" s="55">
        <v>4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54">
        <v>8043</v>
      </c>
      <c r="D28" s="54">
        <v>121305</v>
      </c>
      <c r="E28" s="54">
        <v>1206</v>
      </c>
      <c r="F28" s="55">
        <v>19</v>
      </c>
      <c r="G28" s="54">
        <v>6734</v>
      </c>
      <c r="H28" s="55">
        <v>103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55">
        <v>666</v>
      </c>
      <c r="D29" s="54">
        <v>17127</v>
      </c>
      <c r="E29" s="55">
        <v>73</v>
      </c>
      <c r="F29" s="55">
        <v>4</v>
      </c>
      <c r="G29" s="55">
        <v>586</v>
      </c>
      <c r="H29" s="55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55">
        <v>708</v>
      </c>
      <c r="D30" s="54">
        <v>14966</v>
      </c>
      <c r="E30" s="55">
        <v>83</v>
      </c>
      <c r="F30" s="55">
        <v>0</v>
      </c>
      <c r="G30" s="55">
        <v>616</v>
      </c>
      <c r="H30" s="55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54">
        <v>2395</v>
      </c>
      <c r="D31" s="54">
        <v>59309</v>
      </c>
      <c r="E31" s="55">
        <v>216</v>
      </c>
      <c r="F31" s="55">
        <v>3</v>
      </c>
      <c r="G31" s="54">
        <v>2144</v>
      </c>
      <c r="H31" s="55">
        <v>35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54">
        <v>16374</v>
      </c>
      <c r="D32" s="54">
        <v>284006</v>
      </c>
      <c r="E32" s="54">
        <v>2164</v>
      </c>
      <c r="F32" s="55">
        <v>76</v>
      </c>
      <c r="G32" s="54">
        <v>13923</v>
      </c>
      <c r="H32" s="55">
        <v>268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54">
        <v>4223</v>
      </c>
      <c r="D33" s="54">
        <v>80976</v>
      </c>
      <c r="E33" s="55">
        <v>513</v>
      </c>
      <c r="F33" s="55">
        <v>21</v>
      </c>
      <c r="G33" s="54">
        <v>3634</v>
      </c>
      <c r="H33" s="55">
        <v>76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55">
        <v>929</v>
      </c>
      <c r="D34" s="54">
        <v>29282</v>
      </c>
      <c r="E34" s="55">
        <v>177</v>
      </c>
      <c r="F34" s="55">
        <v>4</v>
      </c>
      <c r="G34" s="55">
        <v>741</v>
      </c>
      <c r="H34" s="55">
        <v>11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55">
        <v>361</v>
      </c>
      <c r="D35" s="54">
        <v>11829</v>
      </c>
      <c r="E35" s="55">
        <v>60</v>
      </c>
      <c r="F35" s="55">
        <v>4</v>
      </c>
      <c r="G35" s="55">
        <v>291</v>
      </c>
      <c r="H35" s="55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55">
        <v>53</v>
      </c>
      <c r="D36" s="54">
        <v>6177</v>
      </c>
      <c r="E36" s="55">
        <v>11</v>
      </c>
      <c r="F36" s="55">
        <v>0</v>
      </c>
      <c r="G36" s="55">
        <v>42</v>
      </c>
      <c r="H36" s="55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55">
        <v>142</v>
      </c>
      <c r="D37" s="54">
        <v>6498</v>
      </c>
      <c r="E37" s="55">
        <v>1</v>
      </c>
      <c r="F37" s="55">
        <v>0</v>
      </c>
      <c r="G37" s="55">
        <v>141</v>
      </c>
      <c r="H37" s="55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55">
        <v>445</v>
      </c>
      <c r="D38" s="54">
        <v>17220</v>
      </c>
      <c r="E38" s="55">
        <v>109</v>
      </c>
      <c r="F38" s="55">
        <v>3</v>
      </c>
      <c r="G38" s="55">
        <v>310</v>
      </c>
      <c r="H38" s="55">
        <v>11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55">
        <v>724</v>
      </c>
      <c r="D39" s="54">
        <v>31336</v>
      </c>
      <c r="E39" s="55">
        <v>45</v>
      </c>
      <c r="F39" s="55">
        <v>0</v>
      </c>
      <c r="G39" s="55">
        <v>670</v>
      </c>
      <c r="H39" s="55">
        <v>6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55">
        <v>303</v>
      </c>
      <c r="D40" s="54">
        <v>13795</v>
      </c>
      <c r="E40" s="55">
        <v>76</v>
      </c>
      <c r="F40" s="55">
        <v>2</v>
      </c>
      <c r="G40" s="55">
        <v>225</v>
      </c>
      <c r="H40" s="55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55">
        <v>175</v>
      </c>
      <c r="D41" s="54">
        <v>7697</v>
      </c>
      <c r="E41" s="55">
        <v>8</v>
      </c>
      <c r="F41" s="55">
        <v>2</v>
      </c>
      <c r="G41" s="55">
        <v>160</v>
      </c>
      <c r="H41" s="55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55">
        <v>125</v>
      </c>
      <c r="D42" s="54">
        <v>15605</v>
      </c>
      <c r="E42" s="55">
        <v>17</v>
      </c>
      <c r="F42" s="55">
        <v>0</v>
      </c>
      <c r="G42" s="55">
        <v>106</v>
      </c>
      <c r="H42" s="55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55">
        <v>153</v>
      </c>
      <c r="D43" s="54">
        <v>4880</v>
      </c>
      <c r="E43" s="55">
        <v>36</v>
      </c>
      <c r="F43" s="55">
        <v>0</v>
      </c>
      <c r="G43" s="55">
        <v>111</v>
      </c>
      <c r="H43" s="55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55">
        <v>144</v>
      </c>
      <c r="D44" s="54">
        <v>3698</v>
      </c>
      <c r="E44" s="55">
        <v>0</v>
      </c>
      <c r="F44" s="55">
        <v>0</v>
      </c>
      <c r="G44" s="55">
        <v>140</v>
      </c>
      <c r="H44" s="55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54">
        <v>5442</v>
      </c>
      <c r="D45" s="54">
        <v>185859</v>
      </c>
      <c r="E45" s="55">
        <v>119</v>
      </c>
      <c r="F45" s="55">
        <v>3</v>
      </c>
      <c r="G45" s="54">
        <v>5217</v>
      </c>
      <c r="H45" s="55">
        <v>106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55">
        <v>290</v>
      </c>
      <c r="D46" s="54">
        <v>8483</v>
      </c>
      <c r="E46" s="55">
        <v>16</v>
      </c>
      <c r="F46" s="55">
        <v>0</v>
      </c>
      <c r="G46" s="55">
        <v>275</v>
      </c>
      <c r="H46" s="55">
        <v>1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55">
        <v>253</v>
      </c>
      <c r="D47" s="54">
        <v>25328</v>
      </c>
      <c r="E47" s="55">
        <v>6</v>
      </c>
      <c r="F47" s="55">
        <v>0</v>
      </c>
      <c r="G47" s="55">
        <v>243</v>
      </c>
      <c r="H47" s="55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55">
        <v>940</v>
      </c>
      <c r="D48" s="54">
        <v>22574</v>
      </c>
      <c r="E48" s="55">
        <v>71</v>
      </c>
      <c r="F48" s="55">
        <v>1</v>
      </c>
      <c r="G48" s="55">
        <v>839</v>
      </c>
      <c r="H48" s="55">
        <v>11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55">
        <v>196</v>
      </c>
      <c r="D49" s="54">
        <v>24179</v>
      </c>
      <c r="E49" s="55">
        <v>35</v>
      </c>
      <c r="F49" s="55">
        <v>0</v>
      </c>
      <c r="G49" s="55">
        <v>158</v>
      </c>
      <c r="H49" s="55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55">
        <v>388</v>
      </c>
      <c r="D50" s="54">
        <v>8869</v>
      </c>
      <c r="E50" s="55">
        <v>16</v>
      </c>
      <c r="F50" s="55">
        <v>0</v>
      </c>
      <c r="G50" s="55">
        <v>372</v>
      </c>
      <c r="H50" s="55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55">
        <v>576</v>
      </c>
      <c r="D51" s="54">
        <v>25386</v>
      </c>
      <c r="E51" s="55">
        <v>33</v>
      </c>
      <c r="F51" s="55">
        <v>0</v>
      </c>
      <c r="G51" s="55">
        <v>527</v>
      </c>
      <c r="H51" s="55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54">
        <v>3887</v>
      </c>
      <c r="D52" s="54">
        <v>65911</v>
      </c>
      <c r="E52" s="55">
        <v>355</v>
      </c>
      <c r="F52" s="55">
        <v>2</v>
      </c>
      <c r="G52" s="54">
        <v>3469</v>
      </c>
      <c r="H52" s="55">
        <v>68</v>
      </c>
      <c r="I52" s="42"/>
    </row>
    <row r="53" spans="1:9" ht="12" customHeight="1" x14ac:dyDescent="0.55000000000000004">
      <c r="B53" s="37" t="s">
        <v>326</v>
      </c>
      <c r="C53" s="55">
        <v>149</v>
      </c>
      <c r="D53" s="56" t="s">
        <v>334</v>
      </c>
      <c r="E53" s="55">
        <v>0</v>
      </c>
      <c r="F53" s="56" t="s">
        <v>334</v>
      </c>
      <c r="G53" s="55">
        <v>149</v>
      </c>
      <c r="H53" s="56" t="s">
        <v>334</v>
      </c>
      <c r="I53" s="42"/>
    </row>
    <row r="54" spans="1:9" ht="12" customHeight="1" x14ac:dyDescent="0.55000000000000004">
      <c r="B54" s="36" t="s">
        <v>327</v>
      </c>
      <c r="C54" s="54">
        <v>123867</v>
      </c>
      <c r="D54" s="54">
        <v>2869807</v>
      </c>
      <c r="E54" s="54">
        <v>14708</v>
      </c>
      <c r="F54" s="55">
        <v>291</v>
      </c>
      <c r="G54" s="54">
        <v>107148</v>
      </c>
      <c r="H54" s="54">
        <v>1942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2020-11-20T16:07:02Z</dcterms:modified>
</cp:coreProperties>
</file>