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BDFCE689-11F5-4FD9-9DB9-236614890176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<sst xmlns="http://schemas.openxmlformats.org/spreadsheetml/2006/main" count="16763" uniqueCount="343">
  <si>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</si>
  <si>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</si>
  <si>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</si>
  <si>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</si>
  <si>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</si>
  <si>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</si>
  <si>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</si>
  <si>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</si>
  <si>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</si>
  <si>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</si>
  <si>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</si>
  <si>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</si>
  <si>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</si>
  <si>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</si>
  <si>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</si>
  <si>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</si>
  <si>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</si>
  <si>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</si>
  <si>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</si>
  <si>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</si>
  <si>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</si>
  <si>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</si>
  <si>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</si>
  <si>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</si>
  <si>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</si>
  <si>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</si>
  <si>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</si>
  <si>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</si>
  <si>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</si>
  <si>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</si>
  <si>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</si>
  <si>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</si>
  <si>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</si>
  <si>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</si>
  <si>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</si>
  <si>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</si>
  <si>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</si>
  <si>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</si>
  <si>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</si>
  <si>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</si>
  <si>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</si>
  <si>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</si>
  <si>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</si>
  <si>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</si>
  <si>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</si>
  <si>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</si>
  <si>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</si>
  <si>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</si>
  <si>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</si>
  <si>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</si>
  <si>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</si>
  <si>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</si>
  <si>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</si>
  <si>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</si>
  <si>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</si>
  <si>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</si>
  <si>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</si>
  <si>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</si>
  <si>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</si>
  <si>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</si>
  <si>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</si>
  <si>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</si>
  <si>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</si>
  <si>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</si>
  <si>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</si>
  <si>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</si>
  <si>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</si>
  <si>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</si>
  <si>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</si>
  <si>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</si>
  <si>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</si>
  <si>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</si>
  <si>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</si>
  <si>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</si>
  <si>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</si>
  <si>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</si>
  <si>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</si>
  <si>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</si>
  <si>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</si>
  <si>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</si>
  <si>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</si>
  <si>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</si>
  <si>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</si>
  <si>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</si>
  <si>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</si>
  <si>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</si>
  <si>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</si>
  <si>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</si>
  <si>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</si>
  <si>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</si>
  <si>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</si>
  <si>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</si>
  <si>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</si>
  <si>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</si>
  <si>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</si>
  <si>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</si>
  <si>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</si>
  <si>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</si>
  <si>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</si>
  <si>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</si>
  <si>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</si>
  <si>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</si>
  <si>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</si>
  <si>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</si>
  <si>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</si>
  <si>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</si>
  <si>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</si>
  <si>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</si>
  <si>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</si>
  <si>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</si>
  <si>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</si>
  <si>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</si>
  <si>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</si>
  <si>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</si>
  <si>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</si>
  <si>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</si>
  <si>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</si>
  <si>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</si>
  <si>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</si>
  <si>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</si>
  <si>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</si>
  <si>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</si>
  <si>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</si>
  <si>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</si>
  <si>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</si>
  <si>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</si>
  <si>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</si>
  <si>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</si>
  <si>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</si>
  <si>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</si>
  <si>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</si>
  <si>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</si>
  <si>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</si>
  <si>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</si>
  <si>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</si>
  <si>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</si>
  <si>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</si>
  <si>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</si>
  <si>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</si>
  <si>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</si>
  <si>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</si>
  <si>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</si>
  <si>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</si>
  <si>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</si>
  <si>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</si>
  <si>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</si>
  <si>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</si>
  <si>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</si>
  <si>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</si>
  <si>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</si>
  <si>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</si>
  <si>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</si>
  <si>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</si>
  <si>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</si>
  <si>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</si>
  <si>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</si>
  <si>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</si>
  <si>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</si>
  <si>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</si>
  <si>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</si>
  <si>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</si>
  <si>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</si>
  <si>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</si>
  <si>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</si>
  <si>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</si>
  <si>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</si>
  <si>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</si>
  <si>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</si>
  <si>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</si>
  <si>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</si>
  <si>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</si>
  <si>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</si>
  <si>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</si>
  <si>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</si>
  <si>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</si>
  <si>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</si>
  <si>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</si>
  <si>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</si>
  <si>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</si>
  <si>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</si>
  <si>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</si>
  <si>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</si>
  <si>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</si>
  <si>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</si>
  <si>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</si>
  <si>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</si>
  <si>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</si>
  <si>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</si>
  <si>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</si>
  <si>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</si>
  <si>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</si>
  <si>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</si>
  <si>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</si>
  <si>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</si>
  <si>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</si>
  <si>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</si>
  <si>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</si>
  <si>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</si>
  <si>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</si>
  <si>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</si>
  <si>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</si>
  <si>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</si>
  <si>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</si>
  <si>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</si>
  <si>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</si>
  <si>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</si>
  <si>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</si>
  <si>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</si>
  <si>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</si>
  <si>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</si>
  <si>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</si>
  <si>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</si>
  <si>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</si>
  <si>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</si>
  <si>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</si>
  <si>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</si>
  <si>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</si>
  <si>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</si>
  <si>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</si>
  <si>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</si>
  <si>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</si>
  <si>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</si>
  <si>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</si>
  <si>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</si>
  <si>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</si>
  <si>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</si>
  <si>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</si>
  <si>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</si>
  <si>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</si>
  <si>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</si>
  <si>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</si>
  <si>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</si>
  <si>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</si>
  <si>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</si>
  <si>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</si>
  <si>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</si>
  <si>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</si>
  <si>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</si>
  <si>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</si>
  <si>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</si>
  <si>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</si>
  <si>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</si>
  <si>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</si>
  <si>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</si>
  <si>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</si>
  <si>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</si>
  <si>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</si>
  <si>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</si>
  <si>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</si>
  <si>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</si>
  <si>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</si>
  <si>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</si>
  <si>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</si>
  <si>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</si>
  <si>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</si>
  <si>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</si>
  <si>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</si>
  <si>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</si>
  <si>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</si>
  <si>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</si>
  <si>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</si>
  <si>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</si>
  <si>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</si>
  <si>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</si>
  <si>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</si>
  <si>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</si>
  <si>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</si>
  <si>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</si>
  <si>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</si>
  <si>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</si>
  <si>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</si>
  <si>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</si>
  <si>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</si>
  <si>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</si>
  <si>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</si>
  <si>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</si>
  <si>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</si>
  <si>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</si>
  <si>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</si>
  <si>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</si>
  <si>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</si>
  <si>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</si>
  <si>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</si>
  <si>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</si>
  <si>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</si>
  <si>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</si>
  <si>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</si>
  <si>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</si>
  <si>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</si>
  <si>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</si>
  <si>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</si>
  <si>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</si>
  <si>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</si>
  <si>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</si>
  <si>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</si>
  <si>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</si>
  <si>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</si>
  <si>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</si>
  <si>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</si>
  <si>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</si>
  <si>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</si>
  <si>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</si>
  <si>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</si>
  <si>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</si>
  <si>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</si>
  <si>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</si>
  <si>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</si>
  <si>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</si>
  <si>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</si>
  <si>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</si>
  <si>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</si>
  <si>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</si>
  <si>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</si>
  <si>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</si>
  <si>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</si>
  <si>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</si>
  <si>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</si>
  <si>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</si>
  <si>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</si>
  <si>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</si>
  <si>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</si>
  <si>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</si>
  <si>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</si>
  <si>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</si>
  <si>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</si>
  <si>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</si>
  <si>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</si>
  <si>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</si>
  <si>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</si>
  <si>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</si>
  <si>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</si>
  <si>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</si>
  <si>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</si>
  <si>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</si>
  <si>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</si>
  <si>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メイリオ"/>
        <family val="3"/>
      </rPr>
      <t>-</t>
    </r>
  </si>
  <si>
    <r>
      <rPr>
        <sz val="11"/>
        <rFont val="SimSun"/>
      </rPr>
      <t>陽性者数</t>
    </r>
  </si>
  <si>
    <r>
      <rPr>
        <sz val="11"/>
        <rFont val="SimSun"/>
      </rPr>
      <t>PCR検査実施人数※1</t>
    </r>
  </si>
  <si>
    <r>
      <rPr>
        <sz val="11"/>
        <rFont val="SimSun"/>
      </rPr>
      <t>入院治療等を</t>
    </r>
  </si>
  <si>
    <r>
      <rPr>
        <sz val="11"/>
        <rFont val="SimSun"/>
      </rPr>
      <t xml:space="preserve">退院又は療養解除となった者の数
</t>
    </r>
    <r>
      <rPr>
        <sz val="11"/>
        <rFont val="SimSun"/>
      </rPr>
      <t>（人）</t>
    </r>
  </si>
  <si>
    <r>
      <rPr>
        <sz val="11"/>
        <rFont val="SimSun"/>
      </rPr>
      <t xml:space="preserve">死亡（累積）
</t>
    </r>
    <r>
      <rPr>
        <sz val="11"/>
        <rFont val="SimSun"/>
      </rPr>
      <t>（人）</t>
    </r>
  </si>
  <si>
    <r>
      <rPr>
        <sz val="11"/>
        <rFont val="SimSun"/>
      </rPr>
      <t>（人）</t>
    </r>
  </si>
  <si>
    <r>
      <rPr>
        <sz val="11"/>
        <rFont val="SimSun"/>
      </rPr>
      <t>うち重症※6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</si>
</sst>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  <font>
      <sz val="11"/>
      <name val="SimSun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19" fillId="0" borderId="7" xfId="0" applyFont="1" applyBorder="1" applyAlignment="1">
      <alignment horizontal="left" vertical="top" wrapText="1" indent="3"/>
    </xf>
    <xf numFmtId="0" fontId="19" fillId="0" borderId="1" xfId="0" applyFont="1" applyBorder="1" applyAlignment="1">
      <alignment horizontal="left" vertical="top" wrapText="1" inden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9" fillId="0" borderId="6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top" wrapText="1" indent="1"/>
    </xf>
    <xf numFmtId="0" fontId="19" fillId="0" borderId="6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 indent="1"/>
    </xf>
    <xf numFmtId="0" fontId="19" fillId="0" borderId="9" xfId="0" applyFont="1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71"/>
  <sheetViews>
    <sheetView zoomScaleNormal="100" workbookViewId="0">
      <pane xSplit="1" ySplit="1" topLeftCell="B660" activePane="bottomRight" state="frozen"/>
      <selection activeCell="A9120" sqref="A9120"/>
      <selection pane="topRight" activeCell="A9120" sqref="A9120"/>
      <selection pane="bottomLeft" activeCell="A9120" sqref="A9120"/>
      <selection pane="bottomRight" activeCell="A9120" sqref="A9120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9119"/>
  <sheetViews>
    <sheetView workbookViewId="0">
      <pane xSplit="1" ySplit="1" topLeftCell="B9112" activePane="bottomRight" state="frozen"/>
      <selection activeCell="D9" sqref="D9"/>
      <selection pane="topRight" activeCell="D9" sqref="D9"/>
      <selection pane="bottomLeft" activeCell="D9" sqref="D9"/>
      <selection pane="bottomRight" activeCell="A9120" sqref="A9120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9" t="s">
        <v>229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44102</v>
      </c>
      <c r="B3" s="7" t="s">
        <v>6</v>
      </c>
      <c r="C3" s="7">
        <f>IF(C13="", "", C13)</f>
        <v>81181</v>
      </c>
      <c r="D3" s="7">
        <f>IF(B13="", "", B13)</f>
        <v>1746647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5498</v>
      </c>
      <c r="I3" s="7" t="str">
        <f>IF(I13="", "", I13)</f>
        <v/>
      </c>
      <c r="J3" s="7">
        <f t="shared" ref="J3:L3" si="1">IF(J13="", "", J13)</f>
        <v>159</v>
      </c>
      <c r="K3" s="7" t="str">
        <f t="shared" si="1"/>
        <v/>
      </c>
      <c r="L3" s="7" t="str">
        <f t="shared" si="1"/>
        <v/>
      </c>
      <c r="M3" s="7">
        <f>IF(N13="", "", N13)</f>
        <v>74122</v>
      </c>
      <c r="N3" s="7">
        <f>IF(O13="", "", O13)</f>
        <v>1547</v>
      </c>
    </row>
    <row r="4" spans="1:15" x14ac:dyDescent="0.55000000000000004">
      <c r="A4" s="6">
        <f t="shared" ref="A4:A5" si="2">DATE($B$9, $C$9, $D$9)</f>
        <v>44102</v>
      </c>
      <c r="B4" s="7" t="s">
        <v>7</v>
      </c>
      <c r="C4" s="7">
        <f t="shared" ref="C4:C5" si="3">IF(C14="", "", C14)</f>
        <v>935</v>
      </c>
      <c r="D4" s="7">
        <f t="shared" ref="D4:D5" si="4">IF(B14="", "", B14)</f>
        <v>210497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81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853</v>
      </c>
      <c r="N4" s="7">
        <f t="shared" si="8"/>
        <v>1</v>
      </c>
    </row>
    <row r="5" spans="1:15" x14ac:dyDescent="0.55000000000000004">
      <c r="A5" s="6">
        <f t="shared" si="2"/>
        <v>44102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9" t="s">
        <v>278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</row>
    <row r="8" spans="1:15" x14ac:dyDescent="0.55000000000000004">
      <c r="A8" s="50" t="s">
        <v>333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5" x14ac:dyDescent="0.55000000000000004">
      <c r="B9" s="9">
        <v>2020</v>
      </c>
      <c r="C9" s="9">
        <v>9</v>
      </c>
      <c r="D9" s="9">
        <v>28</v>
      </c>
    </row>
    <row r="10" spans="1:15" x14ac:dyDescent="0.55000000000000004">
      <c r="B10" s="49" t="s">
        <v>66</v>
      </c>
      <c r="C10" s="49"/>
      <c r="D10" s="49" t="s">
        <v>67</v>
      </c>
      <c r="E10" s="49"/>
      <c r="F10" s="49"/>
      <c r="G10" s="49" t="s">
        <v>70</v>
      </c>
      <c r="H10" s="49"/>
      <c r="I10" s="49"/>
      <c r="J10" s="49"/>
      <c r="K10" s="49"/>
      <c r="L10" s="49"/>
      <c r="M10" s="49"/>
      <c r="N10" s="49"/>
      <c r="O10" s="49"/>
    </row>
    <row r="11" spans="1:15" x14ac:dyDescent="0.55000000000000004">
      <c r="B11" s="49"/>
      <c r="C11" s="49"/>
      <c r="D11" s="49"/>
      <c r="E11" s="49"/>
      <c r="F11" s="49"/>
      <c r="G11" s="49" t="s">
        <v>71</v>
      </c>
      <c r="H11" s="49"/>
      <c r="I11" s="49"/>
      <c r="J11" s="49"/>
      <c r="K11" s="49"/>
      <c r="L11" s="49"/>
      <c r="M11" s="49"/>
      <c r="N11" s="49" t="s">
        <v>79</v>
      </c>
      <c r="O11" s="49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9"/>
      <c r="O12" s="49"/>
    </row>
    <row r="13" spans="1:15" x14ac:dyDescent="0.55000000000000004">
      <c r="A13" s="7" t="s">
        <v>63</v>
      </c>
      <c r="B13" s="9">
        <v>1746647</v>
      </c>
      <c r="C13" s="9">
        <v>81181</v>
      </c>
      <c r="D13" s="8"/>
      <c r="E13" s="8"/>
      <c r="F13" s="8"/>
      <c r="G13" s="8"/>
      <c r="H13" s="9">
        <v>5498</v>
      </c>
      <c r="I13" s="8"/>
      <c r="J13" s="9">
        <v>159</v>
      </c>
      <c r="K13" s="8"/>
      <c r="L13" s="8"/>
      <c r="M13" s="31">
        <f>F13</f>
        <v>0</v>
      </c>
      <c r="N13" s="9">
        <v>74122</v>
      </c>
      <c r="O13" s="9">
        <v>1547</v>
      </c>
    </row>
    <row r="14" spans="1:15" x14ac:dyDescent="0.55000000000000004">
      <c r="A14" s="7" t="s">
        <v>64</v>
      </c>
      <c r="B14" s="9">
        <v>210497</v>
      </c>
      <c r="C14" s="9">
        <v>935</v>
      </c>
      <c r="D14" s="8"/>
      <c r="E14" s="8"/>
      <c r="F14" s="8"/>
      <c r="G14" s="8"/>
      <c r="H14" s="9">
        <v>81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853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1957973</v>
      </c>
      <c r="C16" s="7">
        <f t="shared" ref="C16:O16" si="13">SUM(C13:C15)</f>
        <v>82131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5579</v>
      </c>
      <c r="I16" s="7">
        <f t="shared" si="13"/>
        <v>0</v>
      </c>
      <c r="J16" s="7">
        <f t="shared" si="13"/>
        <v>159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74990</v>
      </c>
      <c r="O16" s="7">
        <f t="shared" si="13"/>
        <v>1548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9" t="s">
        <v>277</v>
      </c>
      <c r="B1" s="49"/>
      <c r="C1" s="49"/>
      <c r="D1" s="49"/>
      <c r="E1" s="49"/>
      <c r="F1" s="49"/>
      <c r="G1" s="49"/>
      <c r="H1" s="49"/>
      <c r="I1" s="49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27</v>
      </c>
      <c r="D2" s="51" t="s">
        <v>275</v>
      </c>
      <c r="E2" s="49"/>
      <c r="F2" s="49"/>
      <c r="G2" s="49"/>
      <c r="H2" s="49"/>
      <c r="I2" s="49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44101</v>
      </c>
      <c r="C5" s="28" t="s">
        <v>17</v>
      </c>
      <c r="D5" s="39">
        <f>IFERROR(INT(TRIM(SUBSTITUTE(VLOOKUP($A5&amp;"*",各都道府県の状況!$A:$I,D$3,FALSE), "※5", ""))), "")</f>
        <v>2039</v>
      </c>
      <c r="E5" s="39">
        <f>IFERROR(INT(TRIM(SUBSTITUTE(VLOOKUP($A5&amp;"*",各都道府県の状況!$A:$I,E$3,FALSE), "※5", ""))), "")</f>
        <v>55872</v>
      </c>
      <c r="F5" s="39">
        <f>IFERROR(INT(TRIM(SUBSTITUTE(VLOOKUP($A5&amp;"*",各都道府県の状況!$A:$I,F$3,FALSE), "※5", ""))), "")</f>
        <v>1822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110</v>
      </c>
      <c r="I5" s="39">
        <f>IFERROR(INT(TRIM(SUBSTITUTE(VLOOKUP($A5&amp;"*",各都道府県の状況!$A:$I,I$3,FALSE), "※5", ""))), "")</f>
        <v>0</v>
      </c>
      <c r="J5" s="5"/>
    </row>
    <row r="6" spans="1:10" x14ac:dyDescent="0.55000000000000004">
      <c r="A6" s="24" t="s">
        <v>231</v>
      </c>
      <c r="B6" s="27">
        <f t="shared" si="0"/>
        <v>44101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2348</v>
      </c>
      <c r="F6" s="39">
        <f>IFERROR(INT(TRIM(SUBSTITUTE(VLOOKUP($A6&amp;"*",各都道府県の状況!$A:$I,F$3,FALSE), "※5", ""))), "")</f>
        <v>34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0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44101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4057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44101</v>
      </c>
      <c r="C8" s="19" t="s">
        <v>20</v>
      </c>
      <c r="D8" s="39">
        <f>IFERROR(INT(TRIM(SUBSTITUTE(VLOOKUP($A8&amp;"*",各都道府県の状況!$A:$I,D$3,FALSE), "※5", ""))), "")</f>
        <v>389</v>
      </c>
      <c r="E8" s="39">
        <f>IFERROR(INT(TRIM(SUBSTITUTE(VLOOKUP($A8&amp;"*",各都道府県の状況!$A:$I,E$3,FALSE), "※5", ""))), "")</f>
        <v>10103</v>
      </c>
      <c r="F8" s="39">
        <f>IFERROR(INT(TRIM(SUBSTITUTE(VLOOKUP($A8&amp;"*",各都道府県の状況!$A:$I,F$3,FALSE), "※5", ""))), "")</f>
        <v>325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62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44101</v>
      </c>
      <c r="C9" s="19" t="s">
        <v>21</v>
      </c>
      <c r="D9" s="39">
        <f>IFERROR(INT(TRIM(SUBSTITUTE(VLOOKUP($A9&amp;"*",各都道府県の状況!$A:$I,D$3,FALSE), "※5", ""))), "")</f>
        <v>53</v>
      </c>
      <c r="E9" s="39">
        <f>IFERROR(INT(TRIM(SUBSTITUTE(VLOOKUP($A9&amp;"*",各都道府県の状況!$A:$I,E$3,FALSE), "※5", ""))), "")</f>
        <v>2094</v>
      </c>
      <c r="F9" s="39">
        <f>IFERROR(INT(TRIM(SUBSTITUTE(VLOOKUP($A9&amp;"*",各都道府県の状況!$A:$I,F$3,FALSE), "※5", ""))), "")</f>
        <v>51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2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44101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5102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44101</v>
      </c>
      <c r="C11" s="19" t="s">
        <v>62</v>
      </c>
      <c r="D11" s="39">
        <f>IFERROR(INT(TRIM(SUBSTITUTE(VLOOKUP($A11&amp;"*",各都道府県の状況!$A:$I,D$3,FALSE), "※5", ""))), "")</f>
        <v>247</v>
      </c>
      <c r="E11" s="39">
        <f>IFERROR(INT(TRIM(SUBSTITUTE(VLOOKUP($A11&amp;"*",各都道府県の状況!$A:$I,E$3,FALSE), "※5", ""))), "")</f>
        <v>19682</v>
      </c>
      <c r="F11" s="39">
        <f>IFERROR(INT(TRIM(SUBSTITUTE(VLOOKUP($A11&amp;"*",各都道府県の状況!$A:$I,F$3,FALSE), "※5", ""))), "")</f>
        <v>202</v>
      </c>
      <c r="G11" s="39">
        <f>IFERROR(INT(TRIM(SUBSTITUTE(VLOOKUP($A11&amp;"*",各都道府県の状況!$A:$I,G$3,FALSE), "※5", ""))), "")</f>
        <v>2</v>
      </c>
      <c r="H11" s="39">
        <f>IFERROR(INT(TRIM(SUBSTITUTE(VLOOKUP($A11&amp;"*",各都道府県の状況!$A:$I,H$3,FALSE), "※5", ""))), "")</f>
        <v>43</v>
      </c>
      <c r="I11" s="39">
        <f>IFERROR(INT(TRIM(SUBSTITUTE(VLOOKUP($A11&amp;"*",各都道府県の状況!$A:$I,I$3,FALSE), "※5", ""))), "")</f>
        <v>1</v>
      </c>
    </row>
    <row r="12" spans="1:10" x14ac:dyDescent="0.55000000000000004">
      <c r="A12" s="24" t="s">
        <v>236</v>
      </c>
      <c r="B12" s="27">
        <f t="shared" si="0"/>
        <v>44101</v>
      </c>
      <c r="C12" s="19" t="s">
        <v>23</v>
      </c>
      <c r="D12" s="39">
        <f>IFERROR(INT(TRIM(SUBSTITUTE(VLOOKUP($A12&amp;"*",各都道府県の状況!$A:$I,D$3,FALSE), "※5", ""))), "")</f>
        <v>638</v>
      </c>
      <c r="E12" s="39">
        <f>IFERROR(INT(TRIM(SUBSTITUTE(VLOOKUP($A12&amp;"*",各都道府県の状況!$A:$I,E$3,FALSE), "※5", ""))), "")</f>
        <v>12251</v>
      </c>
      <c r="F12" s="39">
        <f>IFERROR(INT(TRIM(SUBSTITUTE(VLOOKUP($A12&amp;"*",各都道府県の状況!$A:$I,F$3,FALSE), "※5", ""))), "")</f>
        <v>591</v>
      </c>
      <c r="G12" s="39">
        <f>IFERROR(INT(TRIM(SUBSTITUTE(VLOOKUP($A12&amp;"*",各都道府県の状況!$A:$I,G$3,FALSE), "※5", ""))), "")</f>
        <v>17</v>
      </c>
      <c r="H12" s="39">
        <f>IFERROR(INT(TRIM(SUBSTITUTE(VLOOKUP($A12&amp;"*",各都道府県の状況!$A:$I,H$3,FALSE), "※5", ""))), "")</f>
        <v>30</v>
      </c>
      <c r="I12" s="39">
        <f>IFERROR(INT(TRIM(SUBSTITUTE(VLOOKUP($A12&amp;"*",各都道府県の状況!$A:$I,I$3,FALSE), "※5", ""))), "")</f>
        <v>4</v>
      </c>
    </row>
    <row r="13" spans="1:10" x14ac:dyDescent="0.55000000000000004">
      <c r="A13" s="24" t="s">
        <v>237</v>
      </c>
      <c r="B13" s="27">
        <f t="shared" si="0"/>
        <v>44101</v>
      </c>
      <c r="C13" s="19" t="s">
        <v>24</v>
      </c>
      <c r="D13" s="39">
        <f>IFERROR(INT(TRIM(SUBSTITUTE(VLOOKUP($A13&amp;"*",各都道府県の状況!$A:$I,D$3,FALSE), "※5", ""))), "")</f>
        <v>427</v>
      </c>
      <c r="E13" s="39">
        <f>IFERROR(INT(TRIM(SUBSTITUTE(VLOOKUP($A13&amp;"*",各都道府県の状況!$A:$I,E$3,FALSE), "※5", ""))), "")</f>
        <v>29540</v>
      </c>
      <c r="F13" s="39">
        <f>IFERROR(INT(TRIM(SUBSTITUTE(VLOOKUP($A13&amp;"*",各都道府県の状況!$A:$I,F$3,FALSE), "※5", ""))), "")</f>
        <v>359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68</v>
      </c>
      <c r="I13" s="39">
        <f>IFERROR(INT(TRIM(SUBSTITUTE(VLOOKUP($A13&amp;"*",各都道府県の状況!$A:$I,I$3,FALSE), "※5", ""))), "")</f>
        <v>1</v>
      </c>
    </row>
    <row r="14" spans="1:10" x14ac:dyDescent="0.55000000000000004">
      <c r="A14" s="24" t="s">
        <v>238</v>
      </c>
      <c r="B14" s="27">
        <f t="shared" si="0"/>
        <v>44101</v>
      </c>
      <c r="C14" s="19" t="s">
        <v>25</v>
      </c>
      <c r="D14" s="39">
        <f>IFERROR(INT(TRIM(SUBSTITUTE(VLOOKUP($A14&amp;"*",各都道府県の状況!$A:$I,D$3,FALSE), "※5", ""))), "")</f>
        <v>699</v>
      </c>
      <c r="E14" s="39">
        <f>IFERROR(INT(TRIM(SUBSTITUTE(VLOOKUP($A14&amp;"*",各都道府県の状況!$A:$I,E$3,FALSE), "※5", ""))), "")</f>
        <v>20226</v>
      </c>
      <c r="F14" s="39">
        <f>IFERROR(INT(TRIM(SUBSTITUTE(VLOOKUP($A14&amp;"*",各都道府県の状況!$A:$I,F$3,FALSE), "※5", ""))), "")</f>
        <v>595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85</v>
      </c>
      <c r="I14" s="39">
        <f>IFERROR(INT(TRIM(SUBSTITUTE(VLOOKUP($A14&amp;"*",各都道府県の状況!$A:$I,I$3,FALSE), "※5", ""))), "")</f>
        <v>1</v>
      </c>
    </row>
    <row r="15" spans="1:10" x14ac:dyDescent="0.55000000000000004">
      <c r="A15" s="24" t="s">
        <v>239</v>
      </c>
      <c r="B15" s="27">
        <f t="shared" si="0"/>
        <v>44101</v>
      </c>
      <c r="C15" s="19" t="s">
        <v>26</v>
      </c>
      <c r="D15" s="39">
        <f>IFERROR(INT(TRIM(SUBSTITUTE(VLOOKUP($A15&amp;"*",各都道府県の状況!$A:$I,D$3,FALSE), "※5", ""))), "")</f>
        <v>4582</v>
      </c>
      <c r="E15" s="39">
        <f>IFERROR(INT(TRIM(SUBSTITUTE(VLOOKUP($A15&amp;"*",各都道府県の状況!$A:$I,E$3,FALSE), "※5", ""))), "")</f>
        <v>139115</v>
      </c>
      <c r="F15" s="39">
        <f>IFERROR(INT(TRIM(SUBSTITUTE(VLOOKUP($A15&amp;"*",各都道府県の状況!$A:$I,F$3,FALSE), "※5", ""))), "")</f>
        <v>4201</v>
      </c>
      <c r="G15" s="39">
        <f>IFERROR(INT(TRIM(SUBSTITUTE(VLOOKUP($A15&amp;"*",各都道府県の状況!$A:$I,G$3,FALSE), "※5", ""))), "")</f>
        <v>101</v>
      </c>
      <c r="H15" s="39">
        <f>IFERROR(INT(TRIM(SUBSTITUTE(VLOOKUP($A15&amp;"*",各都道府県の状況!$A:$I,H$3,FALSE), "※5", ""))), "")</f>
        <v>280</v>
      </c>
      <c r="I15" s="39">
        <f>IFERROR(INT(TRIM(SUBSTITUTE(VLOOKUP($A15&amp;"*",各都道府県の状況!$A:$I,I$3,FALSE), "※5", ""))), "")</f>
        <v>6</v>
      </c>
    </row>
    <row r="16" spans="1:10" x14ac:dyDescent="0.55000000000000004">
      <c r="A16" s="24" t="s">
        <v>240</v>
      </c>
      <c r="B16" s="27">
        <f t="shared" si="0"/>
        <v>44101</v>
      </c>
      <c r="C16" s="19" t="s">
        <v>27</v>
      </c>
      <c r="D16" s="39">
        <f>IFERROR(INT(TRIM(SUBSTITUTE(VLOOKUP($A16&amp;"*",各都道府県の状況!$A:$I,D$3,FALSE), "※5", ""))), "")</f>
        <v>3805</v>
      </c>
      <c r="E16" s="39">
        <f>IFERROR(INT(TRIM(SUBSTITUTE(VLOOKUP($A16&amp;"*",各都道府県の状況!$A:$I,E$3,FALSE), "※5", ""))), "")</f>
        <v>86132</v>
      </c>
      <c r="F16" s="39">
        <f>IFERROR(INT(TRIM(SUBSTITUTE(VLOOKUP($A16&amp;"*",各都道府県の状況!$A:$I,F$3,FALSE), "※5", ""))), "")</f>
        <v>3414</v>
      </c>
      <c r="G16" s="39">
        <f>IFERROR(INT(TRIM(SUBSTITUTE(VLOOKUP($A16&amp;"*",各都道府県の状況!$A:$I,G$3,FALSE), "※5", ""))), "")</f>
        <v>70</v>
      </c>
      <c r="H16" s="39">
        <f>IFERROR(INT(TRIM(SUBSTITUTE(VLOOKUP($A16&amp;"*",各都道府県の状況!$A:$I,H$3,FALSE), "※5", ""))), "")</f>
        <v>321</v>
      </c>
      <c r="I16" s="39">
        <f>IFERROR(INT(TRIM(SUBSTITUTE(VLOOKUP($A16&amp;"*",各都道府県の状況!$A:$I,I$3,FALSE), "※5", ""))), "")</f>
        <v>8</v>
      </c>
    </row>
    <row r="17" spans="1:9" x14ac:dyDescent="0.55000000000000004">
      <c r="A17" s="24" t="s">
        <v>241</v>
      </c>
      <c r="B17" s="27">
        <f t="shared" si="0"/>
        <v>44101</v>
      </c>
      <c r="C17" s="19" t="s">
        <v>28</v>
      </c>
      <c r="D17" s="39">
        <f>IFERROR(INT(TRIM(SUBSTITUTE(VLOOKUP($A17&amp;"*",各都道府県の状況!$A:$I,D$3,FALSE), "※5", ""))), "")</f>
        <v>25257</v>
      </c>
      <c r="E17" s="39">
        <f>IFERROR(INT(TRIM(SUBSTITUTE(VLOOKUP($A17&amp;"*",各都道府県の状況!$A:$I,E$3,FALSE), "※5", ""))), "")</f>
        <v>436860</v>
      </c>
      <c r="F17" s="39">
        <f>IFERROR(INT(TRIM(SUBSTITUTE(VLOOKUP($A17&amp;"*",各都道府県の状況!$A:$I,F$3,FALSE), "※5", ""))), "")</f>
        <v>22647</v>
      </c>
      <c r="G17" s="39">
        <f>IFERROR(INT(TRIM(SUBSTITUTE(VLOOKUP($A17&amp;"*",各都道府県の状況!$A:$I,G$3,FALSE), "※5", ""))), "")</f>
        <v>400</v>
      </c>
      <c r="H17" s="39">
        <f>IFERROR(INT(TRIM(SUBSTITUTE(VLOOKUP($A17&amp;"*",各都道府県の状況!$A:$I,H$3,FALSE), "※5", ""))), "")</f>
        <v>2210</v>
      </c>
      <c r="I17" s="39">
        <f>IFERROR(INT(TRIM(SUBSTITUTE(VLOOKUP($A17&amp;"*",各都道府県の状況!$A:$I,I$3,FALSE), "※5", ""))), "")</f>
        <v>29</v>
      </c>
    </row>
    <row r="18" spans="1:9" x14ac:dyDescent="0.55000000000000004">
      <c r="A18" s="24" t="s">
        <v>242</v>
      </c>
      <c r="B18" s="27">
        <f t="shared" si="0"/>
        <v>44101</v>
      </c>
      <c r="C18" s="19" t="s">
        <v>29</v>
      </c>
      <c r="D18" s="39">
        <f>IFERROR(INT(TRIM(SUBSTITUTE(VLOOKUP($A18&amp;"*",各都道府県の状況!$A:$I,D$3,FALSE), "※5", ""))), "")</f>
        <v>6744</v>
      </c>
      <c r="E18" s="39">
        <f>IFERROR(INT(TRIM(SUBSTITUTE(VLOOKUP($A18&amp;"*",各都道府県の状況!$A:$I,E$3,FALSE), "※5", ""))), "")</f>
        <v>146306</v>
      </c>
      <c r="F18" s="39">
        <f>IFERROR(INT(TRIM(SUBSTITUTE(VLOOKUP($A18&amp;"*",各都道府県の状況!$A:$I,F$3,FALSE), "※5", ""))), "")</f>
        <v>6076</v>
      </c>
      <c r="G18" s="39">
        <f>IFERROR(INT(TRIM(SUBSTITUTE(VLOOKUP($A18&amp;"*",各都道府県の状況!$A:$I,G$3,FALSE), "※5", ""))), "")</f>
        <v>136</v>
      </c>
      <c r="H18" s="39">
        <f>IFERROR(INT(TRIM(SUBSTITUTE(VLOOKUP($A18&amp;"*",各都道府県の状況!$A:$I,H$3,FALSE), "※5", ""))), "")</f>
        <v>532</v>
      </c>
      <c r="I18" s="39">
        <f>IFERROR(INT(TRIM(SUBSTITUTE(VLOOKUP($A18&amp;"*",各都道府県の状況!$A:$I,I$3,FALSE), "※5", ""))), "")</f>
        <v>25</v>
      </c>
    </row>
    <row r="19" spans="1:9" x14ac:dyDescent="0.55000000000000004">
      <c r="A19" s="24" t="s">
        <v>243</v>
      </c>
      <c r="B19" s="27">
        <f t="shared" si="0"/>
        <v>44101</v>
      </c>
      <c r="C19" s="19" t="s">
        <v>61</v>
      </c>
      <c r="D19" s="39">
        <f>IFERROR(INT(TRIM(SUBSTITUTE(VLOOKUP($A19&amp;"*",各都道府県の状況!$A:$I,D$3,FALSE), "※5", ""))), "")</f>
        <v>170</v>
      </c>
      <c r="E19" s="39">
        <f>IFERROR(INT(TRIM(SUBSTITUTE(VLOOKUP($A19&amp;"*",各都道府県の状況!$A:$I,E$3,FALSE), "※5", ""))), "")</f>
        <v>15095</v>
      </c>
      <c r="F19" s="39">
        <f>IFERROR(INT(TRIM(SUBSTITUTE(VLOOKUP($A19&amp;"*",各都道府県の状況!$A:$I,F$3,FALSE), "※5", ""))), "")</f>
        <v>151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19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44101</v>
      </c>
      <c r="C20" s="19" t="s">
        <v>30</v>
      </c>
      <c r="D20" s="39">
        <f>IFERROR(INT(TRIM(SUBSTITUTE(VLOOKUP($A20&amp;"*",各都道府県の状況!$A:$I,D$3,FALSE), "※5", ""))), "")</f>
        <v>412</v>
      </c>
      <c r="E20" s="39">
        <f>IFERROR(INT(TRIM(SUBSTITUTE(VLOOKUP($A20&amp;"*",各都道府県の状況!$A:$I,E$3,FALSE), "※5", ""))), "")</f>
        <v>11651</v>
      </c>
      <c r="F20" s="39">
        <f>IFERROR(INT(TRIM(SUBSTITUTE(VLOOKUP($A20&amp;"*",各都道府県の状況!$A:$I,F$3,FALSE), "※5", ""))), "")</f>
        <v>382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5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44101</v>
      </c>
      <c r="C21" s="19" t="s">
        <v>31</v>
      </c>
      <c r="D21" s="39">
        <f>IFERROR(INT(TRIM(SUBSTITUTE(VLOOKUP($A21&amp;"*",各都道府県の状況!$A:$I,D$3,FALSE), "※5", ""))), "")</f>
        <v>776</v>
      </c>
      <c r="E21" s="39">
        <f>IFERROR(INT(TRIM(SUBSTITUTE(VLOOKUP($A21&amp;"*",各都道府県の状況!$A:$I,E$3,FALSE), "※5", ""))), "")</f>
        <v>12543</v>
      </c>
      <c r="F21" s="39">
        <f>IFERROR(INT(TRIM(SUBSTITUTE(VLOOKUP($A21&amp;"*",各都道府県の状況!$A:$I,F$3,FALSE), "※5", ""))), "")</f>
        <v>676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53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44101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9686</v>
      </c>
      <c r="F22" s="39">
        <f>IFERROR(INT(TRIM(SUBSTITUTE(VLOOKUP($A22&amp;"*",各都道府県の状況!$A:$I,F$3,FALSE), "※5", ""))), "")</f>
        <v>229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2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44101</v>
      </c>
      <c r="C23" s="19" t="s">
        <v>33</v>
      </c>
      <c r="D23" s="39">
        <f>IFERROR(INT(TRIM(SUBSTITUTE(VLOOKUP($A23&amp;"*",各都道府県の状況!$A:$I,D$3,FALSE), "※5", ""))), "")</f>
        <v>180</v>
      </c>
      <c r="E23" s="39">
        <f>IFERROR(INT(TRIM(SUBSTITUTE(VLOOKUP($A23&amp;"*",各都道府県の状況!$A:$I,E$3,FALSE), "※5", ""))), "")</f>
        <v>10478</v>
      </c>
      <c r="F23" s="39">
        <f>IFERROR(INT(TRIM(SUBSTITUTE(VLOOKUP($A23&amp;"*",各都道府県の状況!$A:$I,F$3,FALSE), "※5", ""))), "")</f>
        <v>171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3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44101</v>
      </c>
      <c r="C24" s="19" t="s">
        <v>34</v>
      </c>
      <c r="D24" s="39">
        <f>IFERROR(INT(TRIM(SUBSTITUTE(VLOOKUP($A24&amp;"*",各都道府県の状況!$A:$I,D$3,FALSE), "※5", ""))), "")</f>
        <v>305</v>
      </c>
      <c r="E24" s="39">
        <f>IFERROR(INT(TRIM(SUBSTITUTE(VLOOKUP($A24&amp;"*",各都道府県の状況!$A:$I,E$3,FALSE), "※5", ""))), "")</f>
        <v>18446</v>
      </c>
      <c r="F24" s="39">
        <f>IFERROR(INT(TRIM(SUBSTITUTE(VLOOKUP($A24&amp;"*",各都道府県の状況!$A:$I,F$3,FALSE), "※5", ""))), "")</f>
        <v>301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9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44101</v>
      </c>
      <c r="C25" s="19" t="s">
        <v>35</v>
      </c>
      <c r="D25" s="39">
        <f>IFERROR(INT(TRIM(SUBSTITUTE(VLOOKUP($A25&amp;"*",各都道府県の状況!$A:$I,D$3,FALSE), "※5", ""))), "")</f>
        <v>616</v>
      </c>
      <c r="E25" s="39">
        <f>IFERROR(INT(TRIM(SUBSTITUTE(VLOOKUP($A25&amp;"*",各都道府県の状況!$A:$I,E$3,FALSE), "※5", ""))), "")</f>
        <v>22165</v>
      </c>
      <c r="F25" s="39">
        <f>IFERROR(INT(TRIM(SUBSTITUTE(VLOOKUP($A25&amp;"*",各都道府県の状況!$A:$I,F$3,FALSE), "※5", ""))), "")</f>
        <v>582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24</v>
      </c>
      <c r="I25" s="39">
        <f>IFERROR(INT(TRIM(SUBSTITUTE(VLOOKUP($A25&amp;"*",各都道府県の状況!$A:$I,I$3,FALSE), "※5", ""))), "")</f>
        <v>3</v>
      </c>
    </row>
    <row r="26" spans="1:9" x14ac:dyDescent="0.55000000000000004">
      <c r="A26" s="24" t="s">
        <v>250</v>
      </c>
      <c r="B26" s="27">
        <f t="shared" si="0"/>
        <v>44101</v>
      </c>
      <c r="C26" s="19" t="s">
        <v>36</v>
      </c>
      <c r="D26" s="39">
        <f>IFERROR(INT(TRIM(SUBSTITUTE(VLOOKUP($A26&amp;"*",各都道府県の状況!$A:$I,D$3,FALSE), "※5", ""))), "")</f>
        <v>526</v>
      </c>
      <c r="E26" s="39">
        <f>IFERROR(INT(TRIM(SUBSTITUTE(VLOOKUP($A26&amp;"*",各都道府県の状況!$A:$I,E$3,FALSE), "※5", ""))), "")</f>
        <v>32717</v>
      </c>
      <c r="F26" s="39">
        <f>IFERROR(INT(TRIM(SUBSTITUTE(VLOOKUP($A26&amp;"*",各都道府県の状況!$A:$I,F$3,FALSE), "※5", ""))), "")</f>
        <v>512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13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44101</v>
      </c>
      <c r="C27" s="19" t="s">
        <v>37</v>
      </c>
      <c r="D27" s="39">
        <f>IFERROR(INT(TRIM(SUBSTITUTE(VLOOKUP($A27&amp;"*",各都道府県の状況!$A:$I,D$3,FALSE), "※5", ""))), "")</f>
        <v>5241</v>
      </c>
      <c r="E27" s="39">
        <f>IFERROR(INT(TRIM(SUBSTITUTE(VLOOKUP($A27&amp;"*",各都道府県の状況!$A:$I,E$3,FALSE), "※5", ""))), "")</f>
        <v>74009</v>
      </c>
      <c r="F27" s="39">
        <f>IFERROR(INT(TRIM(SUBSTITUTE(VLOOKUP($A27&amp;"*",各都道府県の状況!$A:$I,F$3,FALSE), "※5", ""))), "")</f>
        <v>4815</v>
      </c>
      <c r="G27" s="39">
        <f>IFERROR(INT(TRIM(SUBSTITUTE(VLOOKUP($A27&amp;"*",各都道府県の状況!$A:$I,G$3,FALSE), "※5", ""))), "")</f>
        <v>83</v>
      </c>
      <c r="H27" s="39">
        <f>IFERROR(INT(TRIM(SUBSTITUTE(VLOOKUP($A27&amp;"*",各都道府県の状況!$A:$I,H$3,FALSE), "※5", ""))), "")</f>
        <v>343</v>
      </c>
      <c r="I27" s="39">
        <f>IFERROR(INT(TRIM(SUBSTITUTE(VLOOKUP($A27&amp;"*",各都道府県の状況!$A:$I,I$3,FALSE), "※5", ""))), "")</f>
        <v>14</v>
      </c>
    </row>
    <row r="28" spans="1:9" x14ac:dyDescent="0.55000000000000004">
      <c r="A28" s="24" t="s">
        <v>252</v>
      </c>
      <c r="B28" s="26">
        <f t="shared" si="0"/>
        <v>44101</v>
      </c>
      <c r="C28" s="28" t="s">
        <v>38</v>
      </c>
      <c r="D28" s="39">
        <f>IFERROR(INT(TRIM(SUBSTITUTE(VLOOKUP($A28&amp;"*",各都道府県の状況!$A:$I,D$3,FALSE), "※5", ""))), "")</f>
        <v>494</v>
      </c>
      <c r="E28" s="39">
        <f>IFERROR(INT(TRIM(SUBSTITUTE(VLOOKUP($A28&amp;"*",各都道府県の状況!$A:$I,E$3,FALSE), "※5", ""))), "")</f>
        <v>12284</v>
      </c>
      <c r="F28" s="39">
        <f>IFERROR(INT(TRIM(SUBSTITUTE(VLOOKUP($A28&amp;"*",各都道府県の状況!$A:$I,F$3,FALSE), "※5", ""))), "")</f>
        <v>411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76</v>
      </c>
      <c r="I28" s="39">
        <f>IFERROR(INT(TRIM(SUBSTITUTE(VLOOKUP($A28&amp;"*",各都道府県の状況!$A:$I,I$3,FALSE), "※5", ""))), "")</f>
        <v>4</v>
      </c>
    </row>
    <row r="29" spans="1:9" x14ac:dyDescent="0.55000000000000004">
      <c r="A29" s="24" t="s">
        <v>253</v>
      </c>
      <c r="B29" s="27">
        <f t="shared" si="0"/>
        <v>44101</v>
      </c>
      <c r="C29" s="19" t="s">
        <v>39</v>
      </c>
      <c r="D29" s="39">
        <f>IFERROR(INT(TRIM(SUBSTITUTE(VLOOKUP($A29&amp;"*",各都道府県の状況!$A:$I,D$3,FALSE), "※5", ""))), "")</f>
        <v>495</v>
      </c>
      <c r="E29" s="39">
        <f>IFERROR(INT(TRIM(SUBSTITUTE(VLOOKUP($A29&amp;"*",各都道府県の状況!$A:$I,E$3,FALSE), "※5", ""))), "")</f>
        <v>11575</v>
      </c>
      <c r="F29" s="39">
        <f>IFERROR(INT(TRIM(SUBSTITUTE(VLOOKUP($A29&amp;"*",各都道府県の状況!$A:$I,F$3,FALSE), "※5", ""))), "")</f>
        <v>461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26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44101</v>
      </c>
      <c r="C30" s="19" t="s">
        <v>40</v>
      </c>
      <c r="D30" s="39">
        <f>IFERROR(INT(TRIM(SUBSTITUTE(VLOOKUP($A30&amp;"*",各都道府県の状況!$A:$I,D$3,FALSE), "※5", ""))), "")</f>
        <v>1710</v>
      </c>
      <c r="E30" s="39">
        <f>IFERROR(INT(TRIM(SUBSTITUTE(VLOOKUP($A30&amp;"*",各都道府県の状況!$A:$I,E$3,FALSE), "※5", ""))), "")</f>
        <v>40610</v>
      </c>
      <c r="F30" s="39">
        <f>IFERROR(INT(TRIM(SUBSTITUTE(VLOOKUP($A30&amp;"*",各都道府県の状況!$A:$I,F$3,FALSE), "※5", ""))), "")</f>
        <v>1618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67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44101</v>
      </c>
      <c r="C31" s="19" t="s">
        <v>41</v>
      </c>
      <c r="D31" s="39">
        <f>IFERROR(INT(TRIM(SUBSTITUTE(VLOOKUP($A31&amp;"*",各都道府県の状況!$A:$I,D$3,FALSE), "※5", ""))), "")</f>
        <v>10447</v>
      </c>
      <c r="E31" s="39">
        <f>IFERROR(INT(TRIM(SUBSTITUTE(VLOOKUP($A31&amp;"*",各都道府県の状況!$A:$I,E$3,FALSE), "※5", ""))), "")</f>
        <v>179382</v>
      </c>
      <c r="F31" s="39">
        <f>IFERROR(INT(TRIM(SUBSTITUTE(VLOOKUP($A31&amp;"*",各都道府県の状況!$A:$I,F$3,FALSE), "※5", ""))), "")</f>
        <v>9622</v>
      </c>
      <c r="G31" s="39">
        <f>IFERROR(INT(TRIM(SUBSTITUTE(VLOOKUP($A31&amp;"*",各都道府県の状況!$A:$I,G$3,FALSE), "※5", ""))), "")</f>
        <v>201</v>
      </c>
      <c r="H31" s="39">
        <f>IFERROR(INT(TRIM(SUBSTITUTE(VLOOKUP($A31&amp;"*",各都道府県の状況!$A:$I,H$3,FALSE), "※5", ""))), "")</f>
        <v>614</v>
      </c>
      <c r="I31" s="39">
        <f>IFERROR(INT(TRIM(SUBSTITUTE(VLOOKUP($A31&amp;"*",各都道府県の状況!$A:$I,I$3,FALSE), "※5", ""))), "")</f>
        <v>30</v>
      </c>
    </row>
    <row r="32" spans="1:9" x14ac:dyDescent="0.55000000000000004">
      <c r="A32" s="24" t="s">
        <v>256</v>
      </c>
      <c r="B32" s="27">
        <f t="shared" si="0"/>
        <v>44101</v>
      </c>
      <c r="C32" s="19" t="s">
        <v>42</v>
      </c>
      <c r="D32" s="39">
        <f>IFERROR(INT(TRIM(SUBSTITUTE(VLOOKUP($A32&amp;"*",各都道府県の状況!$A:$I,D$3,FALSE), "※5", ""))), "")</f>
        <v>2658</v>
      </c>
      <c r="E32" s="39">
        <f>IFERROR(INT(TRIM(SUBSTITUTE(VLOOKUP($A32&amp;"*",各都道府県の状況!$A:$I,E$3,FALSE), "※5", ""))), "")</f>
        <v>54981</v>
      </c>
      <c r="F32" s="39">
        <f>IFERROR(INT(TRIM(SUBSTITUTE(VLOOKUP($A32&amp;"*",各都道府県の状況!$A:$I,F$3,FALSE), "※5", ""))), "")</f>
        <v>2505</v>
      </c>
      <c r="G32" s="39">
        <f>IFERROR(INT(TRIM(SUBSTITUTE(VLOOKUP($A32&amp;"*",各都道府県の状況!$A:$I,G$3,FALSE), "※5", ""))), "")</f>
        <v>59</v>
      </c>
      <c r="H32" s="39">
        <f>IFERROR(INT(TRIM(SUBSTITUTE(VLOOKUP($A32&amp;"*",各都道府県の状況!$A:$I,H$3,FALSE), "※5", ""))), "")</f>
        <v>94</v>
      </c>
      <c r="I32" s="39">
        <f>IFERROR(INT(TRIM(SUBSTITUTE(VLOOKUP($A32&amp;"*",各都道府県の状況!$A:$I,I$3,FALSE), "※5", ""))), "")</f>
        <v>8</v>
      </c>
    </row>
    <row r="33" spans="1:9" x14ac:dyDescent="0.55000000000000004">
      <c r="A33" s="24" t="s">
        <v>257</v>
      </c>
      <c r="B33" s="27">
        <f t="shared" si="0"/>
        <v>44101</v>
      </c>
      <c r="C33" s="19" t="s">
        <v>43</v>
      </c>
      <c r="D33" s="39">
        <f>IFERROR(INT(TRIM(SUBSTITUTE(VLOOKUP($A33&amp;"*",各都道府県の状況!$A:$I,D$3,FALSE), "※5", ""))), "")</f>
        <v>562</v>
      </c>
      <c r="E33" s="39">
        <f>IFERROR(INT(TRIM(SUBSTITUTE(VLOOKUP($A33&amp;"*",各都道府県の状況!$A:$I,E$3,FALSE), "※5", ""))), "")</f>
        <v>19870</v>
      </c>
      <c r="F33" s="39">
        <f>IFERROR(INT(TRIM(SUBSTITUTE(VLOOKUP($A33&amp;"*",各都道府県の状況!$A:$I,F$3,FALSE), "※5", ""))), "")</f>
        <v>539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14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44101</v>
      </c>
      <c r="C34" s="19" t="s">
        <v>44</v>
      </c>
      <c r="D34" s="39">
        <f>IFERROR(INT(TRIM(SUBSTITUTE(VLOOKUP($A34&amp;"*",各都道府県の状況!$A:$I,D$3,FALSE), "※5", ""))), "")</f>
        <v>240</v>
      </c>
      <c r="E34" s="39">
        <f>IFERROR(INT(TRIM(SUBSTITUTE(VLOOKUP($A34&amp;"*",各都道府県の状況!$A:$I,E$3,FALSE), "※5", ""))), "")</f>
        <v>9240</v>
      </c>
      <c r="F34" s="39">
        <f>IFERROR(INT(TRIM(SUBSTITUTE(VLOOKUP($A34&amp;"*",各都道府県の状況!$A:$I,F$3,FALSE), "※5", ""))), "")</f>
        <v>229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4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44101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5420</v>
      </c>
      <c r="F35" s="39">
        <f>IFERROR(INT(TRIM(SUBSTITUTE(VLOOKUP($A35&amp;"*",各都道府県の状況!$A:$I,F$3,FALSE), "※5", ""))), "")</f>
        <v>29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7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44101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5597</v>
      </c>
      <c r="F36" s="39">
        <f>IFERROR(INT(TRIM(SUBSTITUTE(VLOOKUP($A36&amp;"*",各都道府県の状況!$A:$I,F$3,FALSE), "※5", ""))), "")</f>
        <v>137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2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44101</v>
      </c>
      <c r="C37" s="19" t="s">
        <v>47</v>
      </c>
      <c r="D37" s="39">
        <f>IFERROR(INT(TRIM(SUBSTITUTE(VLOOKUP($A37&amp;"*",各都道府県の状況!$A:$I,D$3,FALSE), "※5", ""))), "")</f>
        <v>153</v>
      </c>
      <c r="E37" s="39">
        <f>IFERROR(INT(TRIM(SUBSTITUTE(VLOOKUP($A37&amp;"*",各都道府県の状況!$A:$I,E$3,FALSE), "※5", ""))), "")</f>
        <v>8110</v>
      </c>
      <c r="F37" s="39">
        <f>IFERROR(INT(TRIM(SUBSTITUTE(VLOOKUP($A37&amp;"*",各都道府県の状況!$A:$I,F$3,FALSE), "※5", ""))), "")</f>
        <v>147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44101</v>
      </c>
      <c r="C38" s="19" t="s">
        <v>48</v>
      </c>
      <c r="D38" s="39">
        <f>IFERROR(INT(TRIM(SUBSTITUTE(VLOOKUP($A38&amp;"*",各都道府県の状況!$A:$I,D$3,FALSE), "※5", ""))), "")</f>
        <v>516</v>
      </c>
      <c r="E38" s="39">
        <f>IFERROR(INT(TRIM(SUBSTITUTE(VLOOKUP($A38&amp;"*",各都道府県の状況!$A:$I,E$3,FALSE), "※5", ""))), "")</f>
        <v>20198</v>
      </c>
      <c r="F38" s="39">
        <f>IFERROR(INT(TRIM(SUBSTITUTE(VLOOKUP($A38&amp;"*",各都道府県の状況!$A:$I,F$3,FALSE), "※5", ""))), "")</f>
        <v>467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37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44101</v>
      </c>
      <c r="C39" s="19" t="s">
        <v>49</v>
      </c>
      <c r="D39" s="39">
        <f>IFERROR(INT(TRIM(SUBSTITUTE(VLOOKUP($A39&amp;"*",各都道府県の状況!$A:$I,D$3,FALSE), "※5", ""))), "")</f>
        <v>198</v>
      </c>
      <c r="E39" s="39">
        <f>IFERROR(INT(TRIM(SUBSTITUTE(VLOOKUP($A39&amp;"*",各都道府県の状況!$A:$I,E$3,FALSE), "※5", ""))), "")</f>
        <v>9453</v>
      </c>
      <c r="F39" s="39">
        <f>IFERROR(INT(TRIM(SUBSTITUTE(VLOOKUP($A39&amp;"*",各都道府県の状況!$A:$I,F$3,FALSE), "※5", ""))), "")</f>
        <v>190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6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44101</v>
      </c>
      <c r="C40" s="19" t="s">
        <v>50</v>
      </c>
      <c r="D40" s="39">
        <f>IFERROR(INT(TRIM(SUBSTITUTE(VLOOKUP($A40&amp;"*",各都道府県の状況!$A:$I,D$3,FALSE), "※5", ""))), "")</f>
        <v>147</v>
      </c>
      <c r="E40" s="39">
        <f>IFERROR(INT(TRIM(SUBSTITUTE(VLOOKUP($A40&amp;"*",各都道府県の状況!$A:$I,E$3,FALSE), "※5", ""))), "")</f>
        <v>6862</v>
      </c>
      <c r="F40" s="39">
        <f>IFERROR(INT(TRIM(SUBSTITUTE(VLOOKUP($A40&amp;"*",各都道府県の状況!$A:$I,F$3,FALSE), "※5", ""))), "")</f>
        <v>118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17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44101</v>
      </c>
      <c r="C41" s="19" t="s">
        <v>51</v>
      </c>
      <c r="D41" s="39">
        <f>IFERROR(INT(TRIM(SUBSTITUTE(VLOOKUP($A41&amp;"*",各都道府県の状況!$A:$I,D$3,FALSE), "※5", ""))), "")</f>
        <v>93</v>
      </c>
      <c r="E41" s="39">
        <f>IFERROR(INT(TRIM(SUBSTITUTE(VLOOKUP($A41&amp;"*",各都道府県の状況!$A:$I,E$3,FALSE), "※5", ""))), "")</f>
        <v>10460</v>
      </c>
      <c r="F41" s="39">
        <f>IFERROR(INT(TRIM(SUBSTITUTE(VLOOKUP($A41&amp;"*",各都道府県の状況!$A:$I,F$3,FALSE), "※5", ""))), "")</f>
        <v>88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3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44101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4037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44101</v>
      </c>
      <c r="C43" s="19" t="s">
        <v>169</v>
      </c>
      <c r="D43" s="39">
        <f>IFERROR(INT(TRIM(SUBSTITUTE(VLOOKUP($A43&amp;"*",各都道府県の状況!$A:$I,D$3,FALSE), "※5", ""))), "")</f>
        <v>138</v>
      </c>
      <c r="E43" s="39">
        <f>IFERROR(INT(TRIM(SUBSTITUTE(VLOOKUP($A43&amp;"*",各都道府県の状況!$A:$I,E$3,FALSE), "※5", ""))), "")</f>
        <v>3450</v>
      </c>
      <c r="F43" s="39">
        <f>IFERROR(INT(TRIM(SUBSTITUTE(VLOOKUP($A43&amp;"*",各都道府県の状況!$A:$I,F$3,FALSE), "※5", ""))), "")</f>
        <v>133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44101</v>
      </c>
      <c r="C44" s="19" t="s">
        <v>53</v>
      </c>
      <c r="D44" s="39">
        <f>IFERROR(INT(TRIM(SUBSTITUTE(VLOOKUP($A44&amp;"*",各都道府県の状況!$A:$I,D$3,FALSE), "※5", ""))), "")</f>
        <v>5023</v>
      </c>
      <c r="E44" s="39">
        <f>IFERROR(INT(TRIM(SUBSTITUTE(VLOOKUP($A44&amp;"*",各都道府県の状況!$A:$I,E$3,FALSE), "※5", ""))), "")</f>
        <v>47114</v>
      </c>
      <c r="F44" s="39">
        <f>IFERROR(INT(TRIM(SUBSTITUTE(VLOOKUP($A44&amp;"*",各都道府県の状況!$A:$I,F$3,FALSE), "※5", ""))), "")</f>
        <v>4801</v>
      </c>
      <c r="G44" s="39">
        <f>IFERROR(INT(TRIM(SUBSTITUTE(VLOOKUP($A44&amp;"*",各都道府県の状況!$A:$I,G$3,FALSE), "※5", ""))), "")</f>
        <v>95</v>
      </c>
      <c r="H44" s="39">
        <f>IFERROR(INT(TRIM(SUBSTITUTE(VLOOKUP($A44&amp;"*",各都道府県の状況!$A:$I,H$3,FALSE), "※5", ""))), "")</f>
        <v>127</v>
      </c>
      <c r="I44" s="39">
        <f>IFERROR(INT(TRIM(SUBSTITUTE(VLOOKUP($A44&amp;"*",各都道府県の状況!$A:$I,I$3,FALSE), "※5", ""))), "")</f>
        <v>10</v>
      </c>
    </row>
    <row r="45" spans="1:9" x14ac:dyDescent="0.55000000000000004">
      <c r="A45" s="24" t="s">
        <v>267</v>
      </c>
      <c r="B45" s="27">
        <f t="shared" si="0"/>
        <v>44101</v>
      </c>
      <c r="C45" s="19" t="s">
        <v>54</v>
      </c>
      <c r="D45" s="39">
        <f>IFERROR(INT(TRIM(SUBSTITUTE(VLOOKUP($A45&amp;"*",各都道府県の状況!$A:$I,D$3,FALSE), "※5", ""))), "")</f>
        <v>245</v>
      </c>
      <c r="E45" s="39">
        <f>IFERROR(INT(TRIM(SUBSTITUTE(VLOOKUP($A45&amp;"*",各都道府県の状況!$A:$I,E$3,FALSE), "※5", ""))), "")</f>
        <v>5828</v>
      </c>
      <c r="F45" s="39">
        <f>IFERROR(INT(TRIM(SUBSTITUTE(VLOOKUP($A45&amp;"*",各都道府県の状況!$A:$I,F$3,FALSE), "※5", ""))), "")</f>
        <v>245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2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44101</v>
      </c>
      <c r="C46" s="19" t="s">
        <v>55</v>
      </c>
      <c r="D46" s="39">
        <f>IFERROR(INT(TRIM(SUBSTITUTE(VLOOKUP($A46&amp;"*",各都道府県の状況!$A:$I,D$3,FALSE), "※5", ""))), "")</f>
        <v>236</v>
      </c>
      <c r="E46" s="39">
        <f>IFERROR(INT(TRIM(SUBSTITUTE(VLOOKUP($A46&amp;"*",各都道府県の状況!$A:$I,E$3,FALSE), "※5", ""))), "")</f>
        <v>18015</v>
      </c>
      <c r="F46" s="39">
        <f>IFERROR(INT(TRIM(SUBSTITUTE(VLOOKUP($A46&amp;"*",各都道府県の状況!$A:$I,F$3,FALSE), "※5", ""))), "")</f>
        <v>230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44101</v>
      </c>
      <c r="C47" s="19" t="s">
        <v>56</v>
      </c>
      <c r="D47" s="39">
        <f>IFERROR(INT(TRIM(SUBSTITUTE(VLOOKUP($A47&amp;"*",各都道府県の状況!$A:$I,D$3,FALSE), "※5", ""))), "")</f>
        <v>572</v>
      </c>
      <c r="E47" s="39">
        <f>IFERROR(INT(TRIM(SUBSTITUTE(VLOOKUP($A47&amp;"*",各都道府県の状況!$A:$I,E$3,FALSE), "※5", ""))), "")</f>
        <v>16327</v>
      </c>
      <c r="F47" s="39">
        <f>IFERROR(INT(TRIM(SUBSTITUTE(VLOOKUP($A47&amp;"*",各都道府県の状況!$A:$I,F$3,FALSE), "※5", ""))), "")</f>
        <v>557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7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44101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16435</v>
      </c>
      <c r="F48" s="39">
        <f>IFERROR(INT(TRIM(SUBSTITUTE(VLOOKUP($A48&amp;"*",各都道府県の状況!$A:$I,F$3,FALSE), "※5", ""))), "")</f>
        <v>153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3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44101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8534</v>
      </c>
      <c r="F49" s="39">
        <f>IFERROR(INT(TRIM(SUBSTITUTE(VLOOKUP($A49&amp;"*",各都道府県の状況!$A:$I,F$3,FALSE), "※5", ""))), "")</f>
        <v>342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2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44101</v>
      </c>
      <c r="C50" s="19" t="s">
        <v>59</v>
      </c>
      <c r="D50" s="39">
        <f>IFERROR(INT(TRIM(SUBSTITUTE(VLOOKUP($A50&amp;"*",各都道府県の状況!$A:$I,D$3,FALSE), "※5", ""))), "")</f>
        <v>400</v>
      </c>
      <c r="E50" s="39">
        <f>IFERROR(INT(TRIM(SUBSTITUTE(VLOOKUP($A50&amp;"*",各都道府県の状況!$A:$I,E$3,FALSE), "※5", ""))), "")</f>
        <v>18249</v>
      </c>
      <c r="F50" s="39">
        <f>IFERROR(INT(TRIM(SUBSTITUTE(VLOOKUP($A50&amp;"*",各都道府県の状況!$A:$I,F$3,FALSE), "※5", ""))), "")</f>
        <v>376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17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44101</v>
      </c>
      <c r="C51" s="19" t="s">
        <v>60</v>
      </c>
      <c r="D51" s="39">
        <f>IFERROR(INT(TRIM(SUBSTITUTE(VLOOKUP($A51&amp;"*",各都道府県の状況!$A:$I,D$3,FALSE), "※5", ""))), "")</f>
        <v>2427</v>
      </c>
      <c r="E51" s="39">
        <f>IFERROR(INT(TRIM(SUBSTITUTE(VLOOKUP($A51&amp;"*",各都道府県の状況!$A:$I,E$3,FALSE), "※5", ""))), "")</f>
        <v>38138</v>
      </c>
      <c r="F51" s="39">
        <f>IFERROR(INT(TRIM(SUBSTITUTE(VLOOKUP($A51&amp;"*",各都道府県の状況!$A:$I,F$3,FALSE), "※5", ""))), "")</f>
        <v>2232</v>
      </c>
      <c r="G51" s="39">
        <f>IFERROR(INT(TRIM(SUBSTITUTE(VLOOKUP($A51&amp;"*",各都道府県の状況!$A:$I,G$3,FALSE), "※5", ""))), "")</f>
        <v>46</v>
      </c>
      <c r="H51" s="39">
        <f>IFERROR(INT(TRIM(SUBSTITUTE(VLOOKUP($A51&amp;"*",各都道府県の状況!$A:$I,H$3,FALSE), "※5", ""))), "")</f>
        <v>153</v>
      </c>
      <c r="I51" s="39">
        <f>IFERROR(INT(TRIM(SUBSTITUTE(VLOOKUP($A51&amp;"*",各都道府県の状況!$A:$I,I$3,FALSE), "※5", ""))), "")</f>
        <v>8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54" t="s">
        <v>332</v>
      </c>
      <c r="C1" s="55"/>
      <c r="D1" s="55"/>
      <c r="E1" s="55"/>
      <c r="F1" s="55"/>
      <c r="G1" s="55"/>
      <c r="H1" s="55"/>
      <c r="I1" s="55"/>
    </row>
    <row r="2" spans="1:10" ht="28.5" customHeight="1" x14ac:dyDescent="0.55000000000000004">
      <c r="B2" s="56" t="s">
        <v>274</v>
      </c>
      <c r="C2" s="57"/>
      <c r="D2" s="57"/>
      <c r="E2" s="57"/>
      <c r="F2" s="57"/>
      <c r="G2" s="57"/>
      <c r="H2" s="57"/>
      <c r="I2" s="57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8" t="s">
        <v>279</v>
      </c>
      <c r="C4" s="60" t="s">
        <v>336</v>
      </c>
      <c r="D4" s="62" t="s">
        <v>337</v>
      </c>
      <c r="E4" s="64" t="s">
        <v>338</v>
      </c>
      <c r="F4" s="65"/>
      <c r="G4" s="52" t="s">
        <v>339</v>
      </c>
      <c r="H4" s="52" t="s">
        <v>340</v>
      </c>
      <c r="I4" s="34"/>
      <c r="J4" s="52" t="s">
        <v>334</v>
      </c>
    </row>
    <row r="5" spans="1:10" ht="13.25" customHeight="1" x14ac:dyDescent="0.55000000000000004">
      <c r="B5" s="59"/>
      <c r="C5" s="61"/>
      <c r="D5" s="63"/>
      <c r="E5" s="47" t="s">
        <v>341</v>
      </c>
      <c r="F5" s="48" t="s">
        <v>342</v>
      </c>
      <c r="G5" s="53"/>
      <c r="H5" s="53"/>
      <c r="I5" s="34"/>
      <c r="J5" s="53"/>
    </row>
    <row r="6" spans="1:10" ht="12" customHeight="1" x14ac:dyDescent="0.55000000000000004">
      <c r="A6" s="30" t="s">
        <v>230</v>
      </c>
      <c r="B6" s="35" t="s">
        <v>330</v>
      </c>
      <c r="C6" s="44">
        <v>2039</v>
      </c>
      <c r="D6" s="44">
        <v>55872</v>
      </c>
      <c r="E6" s="45">
        <v>110</v>
      </c>
      <c r="F6" s="45">
        <v>0</v>
      </c>
      <c r="G6" s="44">
        <v>1822</v>
      </c>
      <c r="H6" s="45">
        <v>107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45">
        <v>35</v>
      </c>
      <c r="D7" s="44">
        <v>2348</v>
      </c>
      <c r="E7" s="45">
        <v>0</v>
      </c>
      <c r="F7" s="45">
        <v>0</v>
      </c>
      <c r="G7" s="45">
        <v>34</v>
      </c>
      <c r="H7" s="45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45">
        <v>23</v>
      </c>
      <c r="D8" s="44">
        <v>4057</v>
      </c>
      <c r="E8" s="45">
        <v>0</v>
      </c>
      <c r="F8" s="45">
        <v>0</v>
      </c>
      <c r="G8" s="45">
        <v>23</v>
      </c>
      <c r="H8" s="45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45">
        <v>389</v>
      </c>
      <c r="D9" s="44">
        <v>10103</v>
      </c>
      <c r="E9" s="45">
        <v>62</v>
      </c>
      <c r="F9" s="45">
        <v>0</v>
      </c>
      <c r="G9" s="45">
        <v>325</v>
      </c>
      <c r="H9" s="45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45">
        <v>53</v>
      </c>
      <c r="D10" s="44">
        <v>2094</v>
      </c>
      <c r="E10" s="45">
        <v>2</v>
      </c>
      <c r="F10" s="45">
        <v>0</v>
      </c>
      <c r="G10" s="45">
        <v>51</v>
      </c>
      <c r="H10" s="45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45">
        <v>78</v>
      </c>
      <c r="D11" s="44">
        <v>5102</v>
      </c>
      <c r="E11" s="45">
        <v>2</v>
      </c>
      <c r="F11" s="45">
        <v>1</v>
      </c>
      <c r="G11" s="45">
        <v>76</v>
      </c>
      <c r="H11" s="45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45">
        <v>247</v>
      </c>
      <c r="D12" s="44">
        <v>19682</v>
      </c>
      <c r="E12" s="45">
        <v>43</v>
      </c>
      <c r="F12" s="45">
        <v>1</v>
      </c>
      <c r="G12" s="45">
        <v>202</v>
      </c>
      <c r="H12" s="45">
        <v>2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45">
        <v>638</v>
      </c>
      <c r="D13" s="44">
        <v>12251</v>
      </c>
      <c r="E13" s="45">
        <v>30</v>
      </c>
      <c r="F13" s="45">
        <v>4</v>
      </c>
      <c r="G13" s="45">
        <v>591</v>
      </c>
      <c r="H13" s="45">
        <v>17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45">
        <v>427</v>
      </c>
      <c r="D14" s="44">
        <v>29540</v>
      </c>
      <c r="E14" s="45">
        <v>68</v>
      </c>
      <c r="F14" s="45">
        <v>1</v>
      </c>
      <c r="G14" s="45">
        <v>359</v>
      </c>
      <c r="H14" s="45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45">
        <v>699</v>
      </c>
      <c r="D15" s="44">
        <v>20226</v>
      </c>
      <c r="E15" s="45">
        <v>85</v>
      </c>
      <c r="F15" s="45">
        <v>1</v>
      </c>
      <c r="G15" s="45">
        <v>595</v>
      </c>
      <c r="H15" s="45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44">
        <v>4582</v>
      </c>
      <c r="D16" s="44">
        <v>139115</v>
      </c>
      <c r="E16" s="45">
        <v>280</v>
      </c>
      <c r="F16" s="45">
        <v>6</v>
      </c>
      <c r="G16" s="44">
        <v>4201</v>
      </c>
      <c r="H16" s="45">
        <v>101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44">
        <v>3805</v>
      </c>
      <c r="D17" s="44">
        <v>86132</v>
      </c>
      <c r="E17" s="45">
        <v>321</v>
      </c>
      <c r="F17" s="45">
        <v>8</v>
      </c>
      <c r="G17" s="44">
        <v>3414</v>
      </c>
      <c r="H17" s="45">
        <v>70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44">
        <v>25257</v>
      </c>
      <c r="D18" s="44">
        <v>436860</v>
      </c>
      <c r="E18" s="44">
        <v>2210</v>
      </c>
      <c r="F18" s="45">
        <v>29</v>
      </c>
      <c r="G18" s="44">
        <v>22647</v>
      </c>
      <c r="H18" s="45">
        <v>400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44">
        <v>6744</v>
      </c>
      <c r="D19" s="44">
        <v>146306</v>
      </c>
      <c r="E19" s="45">
        <v>532</v>
      </c>
      <c r="F19" s="45">
        <v>25</v>
      </c>
      <c r="G19" s="44">
        <v>6076</v>
      </c>
      <c r="H19" s="45">
        <v>136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45">
        <v>170</v>
      </c>
      <c r="D20" s="44">
        <v>15095</v>
      </c>
      <c r="E20" s="45">
        <v>19</v>
      </c>
      <c r="F20" s="45">
        <v>0</v>
      </c>
      <c r="G20" s="45">
        <v>151</v>
      </c>
      <c r="H20" s="45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45">
        <v>412</v>
      </c>
      <c r="D21" s="44">
        <v>11651</v>
      </c>
      <c r="E21" s="45">
        <v>5</v>
      </c>
      <c r="F21" s="45">
        <v>0</v>
      </c>
      <c r="G21" s="45">
        <v>382</v>
      </c>
      <c r="H21" s="45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45">
        <v>776</v>
      </c>
      <c r="D22" s="44">
        <v>12543</v>
      </c>
      <c r="E22" s="45">
        <v>53</v>
      </c>
      <c r="F22" s="45">
        <v>0</v>
      </c>
      <c r="G22" s="45">
        <v>676</v>
      </c>
      <c r="H22" s="45">
        <v>47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45">
        <v>244</v>
      </c>
      <c r="D23" s="44">
        <v>9686</v>
      </c>
      <c r="E23" s="45">
        <v>2</v>
      </c>
      <c r="F23" s="45">
        <v>1</v>
      </c>
      <c r="G23" s="45">
        <v>229</v>
      </c>
      <c r="H23" s="45">
        <v>11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45">
        <v>180</v>
      </c>
      <c r="D24" s="44">
        <v>10478</v>
      </c>
      <c r="E24" s="45">
        <v>3</v>
      </c>
      <c r="F24" s="45">
        <v>1</v>
      </c>
      <c r="G24" s="45">
        <v>171</v>
      </c>
      <c r="H24" s="45">
        <v>6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45">
        <v>305</v>
      </c>
      <c r="D25" s="44">
        <v>18446</v>
      </c>
      <c r="E25" s="45">
        <v>9</v>
      </c>
      <c r="F25" s="45">
        <v>0</v>
      </c>
      <c r="G25" s="45">
        <v>301</v>
      </c>
      <c r="H25" s="45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45">
        <v>616</v>
      </c>
      <c r="D26" s="44">
        <v>22165</v>
      </c>
      <c r="E26" s="45">
        <v>24</v>
      </c>
      <c r="F26" s="45">
        <v>3</v>
      </c>
      <c r="G26" s="45">
        <v>582</v>
      </c>
      <c r="H26" s="45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45">
        <v>526</v>
      </c>
      <c r="D27" s="44">
        <v>32717</v>
      </c>
      <c r="E27" s="45">
        <v>13</v>
      </c>
      <c r="F27" s="45">
        <v>1</v>
      </c>
      <c r="G27" s="45">
        <v>512</v>
      </c>
      <c r="H27" s="45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44">
        <v>5241</v>
      </c>
      <c r="D28" s="44">
        <v>74009</v>
      </c>
      <c r="E28" s="45">
        <v>343</v>
      </c>
      <c r="F28" s="45">
        <v>14</v>
      </c>
      <c r="G28" s="44">
        <v>4815</v>
      </c>
      <c r="H28" s="45">
        <v>83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45">
        <v>494</v>
      </c>
      <c r="D29" s="44">
        <v>12284</v>
      </c>
      <c r="E29" s="45">
        <v>76</v>
      </c>
      <c r="F29" s="45">
        <v>4</v>
      </c>
      <c r="G29" s="45">
        <v>411</v>
      </c>
      <c r="H29" s="45">
        <v>7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45">
        <v>495</v>
      </c>
      <c r="D30" s="44">
        <v>11575</v>
      </c>
      <c r="E30" s="45">
        <v>26</v>
      </c>
      <c r="F30" s="45">
        <v>0</v>
      </c>
      <c r="G30" s="45">
        <v>461</v>
      </c>
      <c r="H30" s="45">
        <v>8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44">
        <v>1710</v>
      </c>
      <c r="D31" s="44">
        <v>40610</v>
      </c>
      <c r="E31" s="45">
        <v>67</v>
      </c>
      <c r="F31" s="45">
        <v>1</v>
      </c>
      <c r="G31" s="44">
        <v>1618</v>
      </c>
      <c r="H31" s="45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44">
        <v>10447</v>
      </c>
      <c r="D32" s="44">
        <v>179382</v>
      </c>
      <c r="E32" s="45">
        <v>614</v>
      </c>
      <c r="F32" s="45">
        <v>30</v>
      </c>
      <c r="G32" s="44">
        <v>9622</v>
      </c>
      <c r="H32" s="45">
        <v>201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44">
        <v>2658</v>
      </c>
      <c r="D33" s="44">
        <v>54981</v>
      </c>
      <c r="E33" s="45">
        <v>94</v>
      </c>
      <c r="F33" s="45">
        <v>8</v>
      </c>
      <c r="G33" s="44">
        <v>2505</v>
      </c>
      <c r="H33" s="45">
        <v>59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45">
        <v>562</v>
      </c>
      <c r="D34" s="44">
        <v>19870</v>
      </c>
      <c r="E34" s="45">
        <v>14</v>
      </c>
      <c r="F34" s="45">
        <v>0</v>
      </c>
      <c r="G34" s="45">
        <v>539</v>
      </c>
      <c r="H34" s="45">
        <v>9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45">
        <v>240</v>
      </c>
      <c r="D35" s="44">
        <v>9240</v>
      </c>
      <c r="E35" s="45">
        <v>4</v>
      </c>
      <c r="F35" s="45">
        <v>0</v>
      </c>
      <c r="G35" s="45">
        <v>229</v>
      </c>
      <c r="H35" s="45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45">
        <v>36</v>
      </c>
      <c r="D36" s="44">
        <v>5420</v>
      </c>
      <c r="E36" s="45">
        <v>7</v>
      </c>
      <c r="F36" s="45">
        <v>0</v>
      </c>
      <c r="G36" s="45">
        <v>29</v>
      </c>
      <c r="H36" s="45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45">
        <v>140</v>
      </c>
      <c r="D37" s="44">
        <v>5597</v>
      </c>
      <c r="E37" s="45">
        <v>2</v>
      </c>
      <c r="F37" s="45">
        <v>0</v>
      </c>
      <c r="G37" s="45">
        <v>137</v>
      </c>
      <c r="H37" s="45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45">
        <v>153</v>
      </c>
      <c r="D38" s="44">
        <v>8110</v>
      </c>
      <c r="E38" s="45">
        <v>1</v>
      </c>
      <c r="F38" s="46" t="s">
        <v>335</v>
      </c>
      <c r="G38" s="45">
        <v>147</v>
      </c>
      <c r="H38" s="46" t="s">
        <v>335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45">
        <v>516</v>
      </c>
      <c r="D39" s="44">
        <v>20198</v>
      </c>
      <c r="E39" s="45">
        <v>37</v>
      </c>
      <c r="F39" s="45">
        <v>1</v>
      </c>
      <c r="G39" s="45">
        <v>467</v>
      </c>
      <c r="H39" s="45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45">
        <v>198</v>
      </c>
      <c r="D40" s="44">
        <v>9453</v>
      </c>
      <c r="E40" s="45">
        <v>6</v>
      </c>
      <c r="F40" s="45">
        <v>1</v>
      </c>
      <c r="G40" s="45">
        <v>190</v>
      </c>
      <c r="H40" s="45">
        <v>2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45">
        <v>147</v>
      </c>
      <c r="D41" s="44">
        <v>6862</v>
      </c>
      <c r="E41" s="45">
        <v>17</v>
      </c>
      <c r="F41" s="45">
        <v>0</v>
      </c>
      <c r="G41" s="45">
        <v>118</v>
      </c>
      <c r="H41" s="45">
        <v>9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45">
        <v>93</v>
      </c>
      <c r="D42" s="44">
        <v>10460</v>
      </c>
      <c r="E42" s="45">
        <v>3</v>
      </c>
      <c r="F42" s="45">
        <v>0</v>
      </c>
      <c r="G42" s="45">
        <v>88</v>
      </c>
      <c r="H42" s="45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45">
        <v>114</v>
      </c>
      <c r="D43" s="44">
        <v>4037</v>
      </c>
      <c r="E43" s="45">
        <v>0</v>
      </c>
      <c r="F43" s="45">
        <v>0</v>
      </c>
      <c r="G43" s="45">
        <v>108</v>
      </c>
      <c r="H43" s="45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45">
        <v>138</v>
      </c>
      <c r="D44" s="44">
        <v>3450</v>
      </c>
      <c r="E44" s="45">
        <v>1</v>
      </c>
      <c r="F44" s="45">
        <v>0</v>
      </c>
      <c r="G44" s="45">
        <v>133</v>
      </c>
      <c r="H44" s="45">
        <v>4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44">
        <v>5023</v>
      </c>
      <c r="D45" s="44">
        <v>47114</v>
      </c>
      <c r="E45" s="45">
        <v>127</v>
      </c>
      <c r="F45" s="45">
        <v>10</v>
      </c>
      <c r="G45" s="44">
        <v>4801</v>
      </c>
      <c r="H45" s="45">
        <v>95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45">
        <v>245</v>
      </c>
      <c r="D46" s="44">
        <v>5828</v>
      </c>
      <c r="E46" s="45">
        <v>2</v>
      </c>
      <c r="F46" s="45">
        <v>0</v>
      </c>
      <c r="G46" s="45">
        <v>245</v>
      </c>
      <c r="H46" s="45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45">
        <v>236</v>
      </c>
      <c r="D47" s="44">
        <v>18015</v>
      </c>
      <c r="E47" s="45">
        <v>2</v>
      </c>
      <c r="F47" s="45">
        <v>0</v>
      </c>
      <c r="G47" s="45">
        <v>230</v>
      </c>
      <c r="H47" s="45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45">
        <v>572</v>
      </c>
      <c r="D48" s="44">
        <v>16327</v>
      </c>
      <c r="E48" s="45">
        <v>7</v>
      </c>
      <c r="F48" s="45">
        <v>0</v>
      </c>
      <c r="G48" s="45">
        <v>557</v>
      </c>
      <c r="H48" s="45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45">
        <v>158</v>
      </c>
      <c r="D49" s="44">
        <v>16435</v>
      </c>
      <c r="E49" s="45">
        <v>3</v>
      </c>
      <c r="F49" s="45">
        <v>0</v>
      </c>
      <c r="G49" s="45">
        <v>153</v>
      </c>
      <c r="H49" s="45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45">
        <v>344</v>
      </c>
      <c r="D50" s="44">
        <v>8534</v>
      </c>
      <c r="E50" s="45">
        <v>2</v>
      </c>
      <c r="F50" s="45">
        <v>0</v>
      </c>
      <c r="G50" s="45">
        <v>342</v>
      </c>
      <c r="H50" s="45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45">
        <v>400</v>
      </c>
      <c r="D51" s="44">
        <v>18249</v>
      </c>
      <c r="E51" s="45">
        <v>17</v>
      </c>
      <c r="F51" s="45">
        <v>0</v>
      </c>
      <c r="G51" s="45">
        <v>376</v>
      </c>
      <c r="H51" s="45">
        <v>12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44">
        <v>2427</v>
      </c>
      <c r="D52" s="44">
        <v>38138</v>
      </c>
      <c r="E52" s="45">
        <v>153</v>
      </c>
      <c r="F52" s="45">
        <v>8</v>
      </c>
      <c r="G52" s="44">
        <v>2232</v>
      </c>
      <c r="H52" s="45">
        <v>46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45">
        <v>149</v>
      </c>
      <c r="D53" s="46" t="s">
        <v>335</v>
      </c>
      <c r="E53" s="45">
        <v>0</v>
      </c>
      <c r="F53" s="46" t="s">
        <v>335</v>
      </c>
      <c r="G53" s="45">
        <v>149</v>
      </c>
      <c r="H53" s="46" t="s">
        <v>335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44">
        <v>81181</v>
      </c>
      <c r="D54" s="44">
        <v>1746647</v>
      </c>
      <c r="E54" s="44">
        <v>5498</v>
      </c>
      <c r="F54" s="45">
        <v>159</v>
      </c>
      <c r="G54" s="44">
        <v>74122</v>
      </c>
      <c r="H54" s="44">
        <v>1547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  <row r="56" spans="1:10" ht="18" x14ac:dyDescent="0.55000000000000004">
      <c r="C56" s="41"/>
      <c r="D56" s="41"/>
      <c r="E56" s="41"/>
      <c r="F56" s="41"/>
      <c r="G56" s="41"/>
      <c r="H56" s="41"/>
    </row>
    <row r="57" spans="1:10" ht="18" x14ac:dyDescent="0.55000000000000004">
      <c r="C57" s="41"/>
      <c r="D57" s="41"/>
      <c r="E57" s="41"/>
      <c r="F57" s="41"/>
      <c r="G57" s="41"/>
      <c r="H57" s="41"/>
    </row>
    <row r="58" spans="1:10" ht="18" x14ac:dyDescent="0.55000000000000004">
      <c r="C58" s="41"/>
      <c r="D58" s="41"/>
      <c r="E58" s="41"/>
      <c r="F58" s="41"/>
      <c r="G58" s="41"/>
      <c r="H58" s="41"/>
    </row>
    <row r="59" spans="1:10" ht="18" x14ac:dyDescent="0.55000000000000004">
      <c r="C59" s="41"/>
      <c r="D59" s="41"/>
      <c r="E59" s="41"/>
      <c r="F59" s="41"/>
      <c r="G59" s="41"/>
      <c r="H59" s="41"/>
    </row>
    <row r="60" spans="1:10" ht="18" x14ac:dyDescent="0.55000000000000004">
      <c r="C60" s="41"/>
      <c r="D60" s="41"/>
      <c r="E60" s="41"/>
      <c r="F60" s="41"/>
      <c r="G60" s="41"/>
      <c r="H60" s="41"/>
    </row>
    <row r="61" spans="1:10" ht="18" x14ac:dyDescent="0.55000000000000004">
      <c r="C61" s="41"/>
      <c r="D61" s="41"/>
      <c r="E61" s="41"/>
      <c r="F61" s="41"/>
      <c r="G61" s="41"/>
      <c r="H61" s="41"/>
    </row>
    <row r="62" spans="1:10" ht="18" x14ac:dyDescent="0.55000000000000004">
      <c r="C62" s="41"/>
      <c r="D62" s="41"/>
      <c r="E62" s="41"/>
      <c r="F62" s="41"/>
      <c r="G62" s="41"/>
      <c r="H62" s="41"/>
    </row>
    <row r="63" spans="1:10" ht="18" x14ac:dyDescent="0.55000000000000004">
      <c r="C63" s="41"/>
      <c r="D63" s="41"/>
      <c r="E63" s="41"/>
      <c r="F63" s="41"/>
      <c r="G63" s="41"/>
      <c r="H63" s="41"/>
    </row>
    <row r="64" spans="1:10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2020-09-28T14:01:59Z</dcterms:modified>
</cp:coreProperties>
</file>