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E1022474-F3C3-4128-BCC3-9735BE419B32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<sst xmlns="http://schemas.openxmlformats.org/spreadsheetml/2006/main" count="19462" uniqueCount="342">
  <si>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</si>
  <si>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</si>
  <si>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</si>
  <si>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</si>
  <si>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</si>
  <si>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</si>
  <si>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</si>
  <si>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</si>
  <si>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</si>
  <si>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</si>
  <si>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</si>
  <si>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</si>
  <si>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</si>
  <si>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</si>
  <si>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</si>
  <si>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</si>
  <si>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</si>
  <si>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</si>
  <si>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</si>
  <si>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</si>
  <si>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</si>
  <si>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</si>
  <si>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</si>
  <si>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</si>
  <si>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</si>
  <si>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</si>
  <si>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</si>
  <si>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</si>
  <si>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</si>
  <si>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</si>
  <si>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</si>
  <si>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</si>
  <si>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</si>
  <si>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</si>
  <si>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</si>
  <si>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</si>
  <si>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</si>
  <si>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</si>
  <si>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</si>
  <si>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</si>
  <si>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</si>
  <si>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</si>
  <si>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</si>
  <si>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</si>
  <si>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</si>
  <si>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</si>
  <si>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</si>
  <si>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</si>
  <si>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</si>
  <si>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</si>
  <si>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</si>
  <si>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</si>
  <si>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</si>
  <si>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</si>
  <si>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</si>
  <si>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</si>
  <si>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</si>
  <si>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</si>
  <si>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</si>
  <si>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</si>
  <si>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</si>
  <si>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</si>
  <si>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</si>
  <si>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</si>
  <si>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</si>
  <si>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</si>
  <si>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</si>
  <si>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</si>
  <si>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</si>
  <si>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</si>
  <si>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</si>
  <si>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</si>
  <si>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</si>
  <si>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</si>
  <si>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</si>
  <si>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</si>
  <si>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</si>
  <si>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</si>
  <si>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</si>
  <si>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</si>
  <si>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</si>
  <si>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</si>
  <si>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</si>
  <si>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</si>
  <si>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</si>
  <si>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</si>
  <si>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</si>
  <si>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</si>
  <si>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</si>
  <si>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</si>
  <si>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</si>
  <si>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</si>
  <si>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</si>
  <si>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</si>
  <si>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</si>
  <si>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</si>
  <si>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</si>
  <si>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</si>
  <si>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</si>
  <si>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</si>
  <si>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</si>
  <si>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</si>
  <si>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</si>
  <si>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</si>
  <si>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</si>
  <si>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</si>
  <si>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</si>
  <si>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</si>
  <si>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</si>
  <si>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</si>
  <si>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</si>
  <si>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</si>
  <si>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</si>
  <si>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</si>
  <si>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</si>
  <si>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</si>
  <si>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</si>
  <si>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</si>
  <si>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</si>
  <si>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</si>
  <si>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</si>
  <si>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</si>
  <si>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</si>
  <si>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</si>
  <si>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</si>
  <si>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</si>
  <si>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</si>
  <si>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</si>
  <si>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</si>
  <si>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</si>
  <si>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</si>
  <si>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</si>
  <si>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</si>
  <si>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</si>
  <si>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</si>
  <si>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</si>
  <si>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</si>
  <si>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</si>
  <si>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</si>
  <si>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</si>
  <si>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</si>
  <si>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</si>
  <si>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</si>
  <si>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</si>
  <si>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</si>
  <si>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</si>
  <si>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</si>
  <si>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</si>
  <si>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</si>
  <si>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</si>
  <si>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</si>
  <si>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</si>
  <si>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</si>
  <si>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</si>
  <si>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</si>
  <si>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</si>
  <si>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</si>
  <si>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</si>
  <si>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</si>
  <si>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</si>
  <si>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</si>
  <si>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</si>
  <si>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</si>
  <si>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</si>
  <si>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</si>
  <si>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</si>
  <si>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</si>
  <si>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</si>
  <si>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</si>
  <si>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</si>
  <si>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</si>
  <si>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</si>
  <si>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</si>
  <si>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</si>
  <si>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</si>
  <si>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</si>
  <si>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</si>
  <si>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</si>
  <si>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</si>
  <si>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</si>
  <si>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</si>
  <si>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</si>
  <si>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</si>
  <si>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</si>
  <si>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</si>
  <si>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</si>
  <si>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</si>
  <si>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</si>
  <si>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</si>
  <si>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</si>
  <si>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</si>
  <si>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</si>
  <si>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</si>
  <si>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</si>
  <si>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</si>
  <si>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</si>
  <si>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</si>
  <si>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</si>
  <si>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</si>
  <si>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</si>
  <si>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</si>
  <si>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</si>
  <si>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</si>
  <si>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</si>
  <si>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</si>
  <si>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</si>
  <si>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</si>
  <si>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</si>
  <si>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</si>
  <si>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</si>
  <si>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</si>
  <si>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</si>
  <si>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</si>
  <si>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</si>
  <si>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</si>
  <si>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</si>
  <si>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</si>
  <si>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</si>
  <si>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</si>
  <si>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</si>
  <si>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</si>
  <si>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</si>
  <si>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</si>
  <si>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</si>
  <si>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</si>
  <si>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</si>
  <si>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</si>
  <si>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</si>
  <si>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</si>
  <si>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</si>
  <si>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</si>
  <si>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</si>
  <si>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</si>
  <si>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</si>
  <si>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</si>
  <si>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</si>
  <si>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</si>
  <si>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</si>
  <si>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</si>
  <si>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</si>
  <si>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</si>
  <si>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</si>
  <si>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</si>
  <si>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</si>
  <si>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</si>
  <si>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</si>
  <si>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</si>
  <si>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</si>
  <si>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</si>
  <si>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</si>
  <si>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</si>
  <si>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</si>
  <si>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</si>
  <si>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</si>
  <si>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</si>
  <si>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</si>
  <si>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</si>
  <si>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</si>
  <si>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</si>
  <si>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</si>
  <si>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</si>
  <si>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</si>
  <si>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</si>
  <si>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</si>
  <si>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</si>
  <si>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</si>
  <si>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</si>
  <si>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</si>
  <si>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</si>
  <si>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</si>
  <si>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</si>
  <si>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</si>
  <si>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</si>
  <si>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</si>
  <si>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</si>
  <si>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</si>
  <si>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</si>
  <si>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</si>
  <si>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</si>
  <si>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</si>
  <si>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</si>
  <si>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</si>
  <si>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</si>
  <si>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</si>
  <si>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</si>
  <si>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</si>
  <si>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</si>
  <si>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</si>
  <si>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</si>
  <si>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</si>
  <si>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</si>
  <si>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</si>
  <si>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</si>
  <si>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</si>
  <si>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</si>
  <si>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</si>
  <si>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</si>
  <si>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</si>
  <si>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</si>
  <si>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</si>
  <si>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</si>
  <si>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</si>
  <si>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</si>
  <si>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</si>
  <si>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</si>
  <si>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</si>
  <si>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</si>
  <si>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</si>
  <si>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</si>
  <si>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</si>
  <si>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</si>
  <si>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</si>
  <si>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</si>
  <si>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</si>
  <si>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</si>
  <si>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</si>
  <si>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</si>
  <si>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</si>
  <si>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</si>
  <si>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</si>
  <si>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</si>
  <si>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</si>
  <si>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</si>
  <si>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</si>
  <si>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</si>
  <si>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</si>
  <si>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</si>
  <si>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</si>
  <si>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</si>
  <si>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</si>
  <si>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</si>
  <si>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</si>
  <si>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</si>
  <si>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</si>
  <si>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</si>
  <si>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</si>
  <si>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</si>
  <si>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</si>
  <si>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</si>
  <si>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要する者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</si>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</sst>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1" fillId="0" borderId="6" xfId="0" applyFont="1" applyBorder="1" applyAlignment="1">
      <alignment horizontal="left" vertical="top" wrapText="1" indent="1"/>
    </xf>
    <xf numFmtId="0" fontId="11" fillId="0" borderId="6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2"/>
    </xf>
    <xf numFmtId="0" fontId="11" fillId="0" borderId="1" xfId="0" applyFont="1" applyBorder="1" applyAlignment="1">
      <alignment horizontal="right" vertical="top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91"/>
  <sheetViews>
    <sheetView zoomScaleNormal="100" workbookViewId="0">
      <pane xSplit="1" ySplit="1" topLeftCell="B786" activePane="bottomRight" state="frozen"/>
      <selection activeCell="D11011" sqref="D11011"/>
      <selection pane="topRight" activeCell="D11011" sqref="D11011"/>
      <selection pane="bottomLeft" activeCell="D11011" sqref="D11011"/>
      <selection pane="bottomRight" activeCell="D11011" sqref="D11011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0999"/>
  <sheetViews>
    <sheetView workbookViewId="0">
      <pane xSplit="1" ySplit="1" topLeftCell="B10996" activePane="bottomRight" state="frozen"/>
      <selection activeCell="A10906" sqref="A10906"/>
      <selection pane="topRight" activeCell="A10906" sqref="A10906"/>
      <selection pane="bottomLeft" activeCell="A10906" sqref="A10906"/>
      <selection pane="bottomRight" activeCell="A11000" sqref="A11000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44142</v>
      </c>
      <c r="B3" s="7" t="s">
        <v>6</v>
      </c>
      <c r="C3" s="7">
        <f>IF(C13="", "", C13)</f>
        <v>104682</v>
      </c>
      <c r="D3" s="7">
        <f>IF(B13="", "", B13)</f>
        <v>2554096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7501</v>
      </c>
      <c r="I3" s="7" t="str">
        <f>IF(I13="", "", I13)</f>
        <v/>
      </c>
      <c r="J3" s="7">
        <f t="shared" ref="J3:L3" si="1">IF(J13="", "", J13)</f>
        <v>194</v>
      </c>
      <c r="K3" s="7" t="str">
        <f t="shared" si="1"/>
        <v/>
      </c>
      <c r="L3" s="7" t="str">
        <f t="shared" si="1"/>
        <v/>
      </c>
      <c r="M3" s="7">
        <f>IF(N13="", "", N13)</f>
        <v>95330</v>
      </c>
      <c r="N3" s="7">
        <f>IF(O13="", "", O13)</f>
        <v>1808</v>
      </c>
    </row>
    <row r="4" spans="1:15" x14ac:dyDescent="0.55000000000000004">
      <c r="A4" s="6">
        <f t="shared" ref="A4:A5" si="2">DATE($B$9, $C$9, $D$9)</f>
        <v>44142</v>
      </c>
      <c r="B4" s="7" t="s">
        <v>7</v>
      </c>
      <c r="C4" s="7">
        <f t="shared" ref="C4:C5" si="3">IF(C14="", "", C14)</f>
        <v>1217</v>
      </c>
      <c r="D4" s="7">
        <f t="shared" ref="D4:D5" si="4">IF(B14="", "", B14)</f>
        <v>291443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100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1116</v>
      </c>
      <c r="N4" s="7">
        <f t="shared" si="8"/>
        <v>1</v>
      </c>
    </row>
    <row r="5" spans="1:15" x14ac:dyDescent="0.55000000000000004">
      <c r="A5" s="6">
        <f t="shared" si="2"/>
        <v>44142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11</v>
      </c>
      <c r="D9" s="9">
        <v>7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2554096</v>
      </c>
      <c r="C13" s="9">
        <v>104682</v>
      </c>
      <c r="D13" s="8"/>
      <c r="E13" s="8"/>
      <c r="F13" s="8"/>
      <c r="G13" s="8"/>
      <c r="H13" s="9">
        <v>7501</v>
      </c>
      <c r="I13" s="8"/>
      <c r="J13" s="9">
        <v>194</v>
      </c>
      <c r="K13" s="8"/>
      <c r="L13" s="8"/>
      <c r="M13" s="31">
        <f>F13</f>
        <v>0</v>
      </c>
      <c r="N13" s="9">
        <v>95330</v>
      </c>
      <c r="O13" s="9">
        <v>1808</v>
      </c>
    </row>
    <row r="14" spans="1:15" x14ac:dyDescent="0.55000000000000004">
      <c r="A14" s="7" t="s">
        <v>64</v>
      </c>
      <c r="B14" s="9">
        <v>291443</v>
      </c>
      <c r="C14" s="9">
        <v>1217</v>
      </c>
      <c r="D14" s="8"/>
      <c r="E14" s="8"/>
      <c r="F14" s="8"/>
      <c r="G14" s="8"/>
      <c r="H14" s="9">
        <v>100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1116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2846368</v>
      </c>
      <c r="C16" s="7">
        <f t="shared" ref="C16:O16" si="13">SUM(C13:C15)</f>
        <v>105914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7601</v>
      </c>
      <c r="I16" s="7">
        <f t="shared" si="13"/>
        <v>0</v>
      </c>
      <c r="J16" s="7">
        <f t="shared" si="13"/>
        <v>194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96461</v>
      </c>
      <c r="O16" s="7">
        <f t="shared" si="13"/>
        <v>1809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11</v>
      </c>
      <c r="C2" s="25">
        <f>DAY(DATE('Conv-total'!$B$9, 'Conv-total'!$C$9, 'Conv-total'!$D$9) -1)</f>
        <v>6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44141</v>
      </c>
      <c r="C5" s="28" t="s">
        <v>17</v>
      </c>
      <c r="D5" s="39">
        <f>IFERROR(INT(TRIM(SUBSTITUTE(VLOOKUP($A5&amp;"*",各都道府県の状況!$A:$I,D$3,FALSE), "※5", ""))), "")</f>
        <v>3566</v>
      </c>
      <c r="E5" s="39">
        <f>IFERROR(INT(TRIM(SUBSTITUTE(VLOOKUP($A5&amp;"*",各都道府県の状況!$A:$I,E$3,FALSE), "※5", ""))), "")</f>
        <v>88202</v>
      </c>
      <c r="F5" s="39">
        <f>IFERROR(INT(TRIM(SUBSTITUTE(VLOOKUP($A5&amp;"*",各都道府県の状況!$A:$I,F$3,FALSE), "※5", ""))), "")</f>
        <v>2780</v>
      </c>
      <c r="G5" s="39">
        <f>IFERROR(INT(TRIM(SUBSTITUTE(VLOOKUP($A5&amp;"*",各都道府県の状況!$A:$I,G$3,FALSE), "※5", ""))), "")</f>
        <v>112</v>
      </c>
      <c r="H5" s="39">
        <f>IFERROR(INT(TRIM(SUBSTITUTE(VLOOKUP($A5&amp;"*",各都道府県の状況!$A:$I,H$3,FALSE), "※5", ""))), "")</f>
        <v>674</v>
      </c>
      <c r="I5" s="39">
        <f>IFERROR(INT(TRIM(SUBSTITUTE(VLOOKUP($A5&amp;"*",各都道府県の状況!$A:$I,I$3,FALSE), "※5", ""))), "")</f>
        <v>9</v>
      </c>
      <c r="J5" s="5"/>
    </row>
    <row r="6" spans="1:10" x14ac:dyDescent="0.55000000000000004">
      <c r="A6" s="24" t="s">
        <v>231</v>
      </c>
      <c r="B6" s="27">
        <f t="shared" si="0"/>
        <v>44141</v>
      </c>
      <c r="C6" s="19" t="s">
        <v>18</v>
      </c>
      <c r="D6" s="39">
        <f>IFERROR(INT(TRIM(SUBSTITUTE(VLOOKUP($A6&amp;"*",各都道府県の状況!$A:$I,D$3,FALSE), "※5", ""))), "")</f>
        <v>269</v>
      </c>
      <c r="E6" s="39">
        <f>IFERROR(INT(TRIM(SUBSTITUTE(VLOOKUP($A6&amp;"*",各都道府県の状況!$A:$I,E$3,FALSE), "※5", ""))), "")</f>
        <v>5625</v>
      </c>
      <c r="F6" s="39">
        <f>IFERROR(INT(TRIM(SUBSTITUTE(VLOOKUP($A6&amp;"*",各都道府県の状況!$A:$I,F$3,FALSE), "※5", ""))), "")</f>
        <v>196</v>
      </c>
      <c r="G6" s="39">
        <f>IFERROR(INT(TRIM(SUBSTITUTE(VLOOKUP($A6&amp;"*",各都道府県の状況!$A:$I,G$3,FALSE), "※5", ""))), "")</f>
        <v>4</v>
      </c>
      <c r="H6" s="39">
        <f>IFERROR(INT(TRIM(SUBSTITUTE(VLOOKUP($A6&amp;"*",各都道府県の状況!$A:$I,H$3,FALSE), "※5", ""))), "")</f>
        <v>69</v>
      </c>
      <c r="I6" s="39">
        <f>IFERROR(INT(TRIM(SUBSTITUTE(VLOOKUP($A6&amp;"*",各都道府県の状況!$A:$I,I$3,FALSE), "※5", ""))), "")</f>
        <v>3</v>
      </c>
    </row>
    <row r="7" spans="1:10" x14ac:dyDescent="0.55000000000000004">
      <c r="A7" s="24" t="s">
        <v>225</v>
      </c>
      <c r="B7" s="27">
        <f t="shared" si="0"/>
        <v>44141</v>
      </c>
      <c r="C7" s="19" t="s">
        <v>19</v>
      </c>
      <c r="D7" s="39">
        <f>IFERROR(INT(TRIM(SUBSTITUTE(VLOOKUP($A7&amp;"*",各都道府県の状況!$A:$I,D$3,FALSE), "※5", ""))), "")</f>
        <v>29</v>
      </c>
      <c r="E7" s="39">
        <f>IFERROR(INT(TRIM(SUBSTITUTE(VLOOKUP($A7&amp;"*",各都道府県の状況!$A:$I,E$3,FALSE), "※5", ""))), "")</f>
        <v>5633</v>
      </c>
      <c r="F7" s="39">
        <f>IFERROR(INT(TRIM(SUBSTITUTE(VLOOKUP($A7&amp;"*",各都道府県の状況!$A:$I,F$3,FALSE), "※5", ""))), "")</f>
        <v>26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3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44141</v>
      </c>
      <c r="C8" s="19" t="s">
        <v>20</v>
      </c>
      <c r="D8" s="39">
        <f>IFERROR(INT(TRIM(SUBSTITUTE(VLOOKUP($A8&amp;"*",各都道府県の状況!$A:$I,D$3,FALSE), "※5", ""))), "")</f>
        <v>822</v>
      </c>
      <c r="E8" s="39">
        <f>IFERROR(INT(TRIM(SUBSTITUTE(VLOOKUP($A8&amp;"*",各都道府県の状況!$A:$I,E$3,FALSE), "※5", ""))), "")</f>
        <v>14848</v>
      </c>
      <c r="F8" s="39">
        <f>IFERROR(INT(TRIM(SUBSTITUTE(VLOOKUP($A8&amp;"*",各都道府県の状況!$A:$I,F$3,FALSE), "※5", ""))), "")</f>
        <v>597</v>
      </c>
      <c r="G8" s="39">
        <f>IFERROR(INT(TRIM(SUBSTITUTE(VLOOKUP($A8&amp;"*",各都道府県の状況!$A:$I,G$3,FALSE), "※5", ""))), "")</f>
        <v>3</v>
      </c>
      <c r="H8" s="39">
        <f>IFERROR(INT(TRIM(SUBSTITUTE(VLOOKUP($A8&amp;"*",各都道府県の状況!$A:$I,H$3,FALSE), "※5", ""))), "")</f>
        <v>222</v>
      </c>
      <c r="I8" s="39">
        <f>IFERROR(INT(TRIM(SUBSTITUTE(VLOOKUP($A8&amp;"*",各都道府県の状況!$A:$I,I$3,FALSE), "※5", ""))), "")</f>
        <v>4</v>
      </c>
    </row>
    <row r="9" spans="1:10" ht="21" customHeight="1" x14ac:dyDescent="0.55000000000000004">
      <c r="A9" s="24" t="s">
        <v>233</v>
      </c>
      <c r="B9" s="27">
        <f t="shared" si="0"/>
        <v>44141</v>
      </c>
      <c r="C9" s="19" t="s">
        <v>21</v>
      </c>
      <c r="D9" s="39">
        <f>IFERROR(INT(TRIM(SUBSTITUTE(VLOOKUP($A9&amp;"*",各都道府県の状況!$A:$I,D$3,FALSE), "※5", ""))), "")</f>
        <v>67</v>
      </c>
      <c r="E9" s="39">
        <f>IFERROR(INT(TRIM(SUBSTITUTE(VLOOKUP($A9&amp;"*",各都道府県の状況!$A:$I,E$3,FALSE), "※5", ""))), "")</f>
        <v>2642</v>
      </c>
      <c r="F9" s="39">
        <f>IFERROR(INT(TRIM(SUBSTITUTE(VLOOKUP($A9&amp;"*",各都道府県の状況!$A:$I,F$3,FALSE), "※5", ""))), "")</f>
        <v>60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7</v>
      </c>
      <c r="I9" s="39">
        <f>IFERROR(INT(TRIM(SUBSTITUTE(VLOOKUP($A9&amp;"*",各都道府県の状況!$A:$I,I$3,FALSE), "※5", ""))), "")</f>
        <v>1</v>
      </c>
    </row>
    <row r="10" spans="1:10" ht="21" customHeight="1" x14ac:dyDescent="0.55000000000000004">
      <c r="A10" s="24" t="s">
        <v>234</v>
      </c>
      <c r="B10" s="27">
        <f t="shared" si="0"/>
        <v>44141</v>
      </c>
      <c r="C10" s="19" t="s">
        <v>22</v>
      </c>
      <c r="D10" s="39">
        <f>IFERROR(INT(TRIM(SUBSTITUTE(VLOOKUP($A10&amp;"*",各都道府県の状況!$A:$I,D$3,FALSE), "※5", ""))), "")</f>
        <v>86</v>
      </c>
      <c r="E10" s="39">
        <f>IFERROR(INT(TRIM(SUBSTITUTE(VLOOKUP($A10&amp;"*",各都道府県の状況!$A:$I,E$3,FALSE), "※5", ""))), "")</f>
        <v>6747</v>
      </c>
      <c r="F10" s="39">
        <f>IFERROR(INT(TRIM(SUBSTITUTE(VLOOKUP($A10&amp;"*",各都道府県の状況!$A:$I,F$3,FALSE), "※5", ""))), "")</f>
        <v>81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4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44141</v>
      </c>
      <c r="C11" s="19" t="s">
        <v>62</v>
      </c>
      <c r="D11" s="39">
        <f>IFERROR(INT(TRIM(SUBSTITUTE(VLOOKUP($A11&amp;"*",各都道府県の状況!$A:$I,D$3,FALSE), "※5", ""))), "")</f>
        <v>410</v>
      </c>
      <c r="E11" s="39">
        <f>IFERROR(INT(TRIM(SUBSTITUTE(VLOOKUP($A11&amp;"*",各都道府県の状況!$A:$I,E$3,FALSE), "※5", ""))), "")</f>
        <v>30813</v>
      </c>
      <c r="F11" s="39">
        <f>IFERROR(INT(TRIM(SUBSTITUTE(VLOOKUP($A11&amp;"*",各都道府県の状況!$A:$I,F$3,FALSE), "※5", ""))), "")</f>
        <v>369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35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44141</v>
      </c>
      <c r="C12" s="19" t="s">
        <v>23</v>
      </c>
      <c r="D12" s="39">
        <f>IFERROR(INT(TRIM(SUBSTITUTE(VLOOKUP($A12&amp;"*",各都道府県の状況!$A:$I,D$3,FALSE), "※5", ""))), "")</f>
        <v>796</v>
      </c>
      <c r="E12" s="39">
        <f>IFERROR(INT(TRIM(SUBSTITUTE(VLOOKUP($A12&amp;"*",各都道府県の状況!$A:$I,E$3,FALSE), "※5", ""))), "")</f>
        <v>14162</v>
      </c>
      <c r="F12" s="39">
        <f>IFERROR(INT(TRIM(SUBSTITUTE(VLOOKUP($A12&amp;"*",各都道府県の状況!$A:$I,F$3,FALSE), "※5", ""))), "")</f>
        <v>731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47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44141</v>
      </c>
      <c r="C13" s="19" t="s">
        <v>24</v>
      </c>
      <c r="D13" s="39">
        <f>IFERROR(INT(TRIM(SUBSTITUTE(VLOOKUP($A13&amp;"*",各都道府県の状況!$A:$I,D$3,FALSE), "※5", ""))), "")</f>
        <v>496</v>
      </c>
      <c r="E13" s="39">
        <f>IFERROR(INT(TRIM(SUBSTITUTE(VLOOKUP($A13&amp;"*",各都道府県の状況!$A:$I,E$3,FALSE), "※5", ""))), "")</f>
        <v>45618</v>
      </c>
      <c r="F13" s="39">
        <f>IFERROR(INT(TRIM(SUBSTITUTE(VLOOKUP($A13&amp;"*",各都道府県の状況!$A:$I,F$3,FALSE), "※5", ""))), "")</f>
        <v>471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25</v>
      </c>
      <c r="I13" s="39">
        <f>IFERROR(INT(TRIM(SUBSTITUTE(VLOOKUP($A13&amp;"*",各都道府県の状況!$A:$I,I$3,FALSE), "※5", ""))), "")</f>
        <v>1</v>
      </c>
    </row>
    <row r="14" spans="1:10" x14ac:dyDescent="0.55000000000000004">
      <c r="A14" s="24" t="s">
        <v>238</v>
      </c>
      <c r="B14" s="27">
        <f t="shared" si="0"/>
        <v>44141</v>
      </c>
      <c r="C14" s="19" t="s">
        <v>25</v>
      </c>
      <c r="D14" s="39">
        <f>IFERROR(INT(TRIM(SUBSTITUTE(VLOOKUP($A14&amp;"*",各都道府県の状況!$A:$I,D$3,FALSE), "※5", ""))), "")</f>
        <v>918</v>
      </c>
      <c r="E14" s="39">
        <f>IFERROR(INT(TRIM(SUBSTITUTE(VLOOKUP($A14&amp;"*",各都道府県の状況!$A:$I,E$3,FALSE), "※5", ""))), "")</f>
        <v>30277</v>
      </c>
      <c r="F14" s="39">
        <f>IFERROR(INT(TRIM(SUBSTITUTE(VLOOKUP($A14&amp;"*",各都道府県の状況!$A:$I,F$3,FALSE), "※5", ""))), "")</f>
        <v>857</v>
      </c>
      <c r="G14" s="39">
        <f>IFERROR(INT(TRIM(SUBSTITUTE(VLOOKUP($A14&amp;"*",各都道府県の状況!$A:$I,G$3,FALSE), "※5", ""))), "")</f>
        <v>20</v>
      </c>
      <c r="H14" s="39">
        <f>IFERROR(INT(TRIM(SUBSTITUTE(VLOOKUP($A14&amp;"*",各都道府県の状況!$A:$I,H$3,FALSE), "※5", ""))), "")</f>
        <v>41</v>
      </c>
      <c r="I14" s="39">
        <f>IFERROR(INT(TRIM(SUBSTITUTE(VLOOKUP($A14&amp;"*",各都道府県の状況!$A:$I,I$3,FALSE), "※5", ""))), "")</f>
        <v>4</v>
      </c>
    </row>
    <row r="15" spans="1:10" x14ac:dyDescent="0.55000000000000004">
      <c r="A15" s="24" t="s">
        <v>239</v>
      </c>
      <c r="B15" s="27">
        <f t="shared" si="0"/>
        <v>44141</v>
      </c>
      <c r="C15" s="19" t="s">
        <v>26</v>
      </c>
      <c r="D15" s="39">
        <f>IFERROR(INT(TRIM(SUBSTITUTE(VLOOKUP($A15&amp;"*",各都道府県の状況!$A:$I,D$3,FALSE), "※5", ""))), "")</f>
        <v>6132</v>
      </c>
      <c r="E15" s="39">
        <f>IFERROR(INT(TRIM(SUBSTITUTE(VLOOKUP($A15&amp;"*",各都道府県の状況!$A:$I,E$3,FALSE), "※5", ""))), "")</f>
        <v>194330</v>
      </c>
      <c r="F15" s="39">
        <f>IFERROR(INT(TRIM(SUBSTITUTE(VLOOKUP($A15&amp;"*",各都道府県の状況!$A:$I,F$3,FALSE), "※5", ""))), "")</f>
        <v>5520</v>
      </c>
      <c r="G15" s="39">
        <f>IFERROR(INT(TRIM(SUBSTITUTE(VLOOKUP($A15&amp;"*",各都道府県の状況!$A:$I,G$3,FALSE), "※5", ""))), "")</f>
        <v>111</v>
      </c>
      <c r="H15" s="39">
        <f>IFERROR(INT(TRIM(SUBSTITUTE(VLOOKUP($A15&amp;"*",各都道府県の状況!$A:$I,H$3,FALSE), "※5", ""))), "")</f>
        <v>501</v>
      </c>
      <c r="I15" s="39">
        <f>IFERROR(INT(TRIM(SUBSTITUTE(VLOOKUP($A15&amp;"*",各都道府県の状況!$A:$I,I$3,FALSE), "※5", ""))), "")</f>
        <v>7</v>
      </c>
    </row>
    <row r="16" spans="1:10" x14ac:dyDescent="0.55000000000000004">
      <c r="A16" s="24" t="s">
        <v>240</v>
      </c>
      <c r="B16" s="27">
        <f t="shared" si="0"/>
        <v>44141</v>
      </c>
      <c r="C16" s="19" t="s">
        <v>27</v>
      </c>
      <c r="D16" s="39">
        <f>IFERROR(INT(TRIM(SUBSTITUTE(VLOOKUP($A16&amp;"*",各都道府県の状況!$A:$I,D$3,FALSE), "※5", ""))), "")</f>
        <v>5249</v>
      </c>
      <c r="E16" s="39">
        <f>IFERROR(INT(TRIM(SUBSTITUTE(VLOOKUP($A16&amp;"*",各都道府県の状況!$A:$I,E$3,FALSE), "※5", ""))), "")</f>
        <v>134785</v>
      </c>
      <c r="F16" s="39">
        <f>IFERROR(INT(TRIM(SUBSTITUTE(VLOOKUP($A16&amp;"*",各都道府県の状況!$A:$I,F$3,FALSE), "※5", ""))), "")</f>
        <v>4813</v>
      </c>
      <c r="G16" s="39">
        <f>IFERROR(INT(TRIM(SUBSTITUTE(VLOOKUP($A16&amp;"*",各都道府県の状況!$A:$I,G$3,FALSE), "※5", ""))), "")</f>
        <v>82</v>
      </c>
      <c r="H16" s="39">
        <f>IFERROR(INT(TRIM(SUBSTITUTE(VLOOKUP($A16&amp;"*",各都道府県の状況!$A:$I,H$3,FALSE), "※5", ""))), "")</f>
        <v>354</v>
      </c>
      <c r="I16" s="39">
        <f>IFERROR(INT(TRIM(SUBSTITUTE(VLOOKUP($A16&amp;"*",各都道府県の状況!$A:$I,I$3,FALSE), "※5", ""))), "")</f>
        <v>8</v>
      </c>
    </row>
    <row r="17" spans="1:9" x14ac:dyDescent="0.55000000000000004">
      <c r="A17" s="24" t="s">
        <v>241</v>
      </c>
      <c r="B17" s="27">
        <f t="shared" si="0"/>
        <v>44141</v>
      </c>
      <c r="C17" s="19" t="s">
        <v>28</v>
      </c>
      <c r="D17" s="39">
        <f>IFERROR(INT(TRIM(SUBSTITUTE(VLOOKUP($A17&amp;"*",各都道府県の状況!$A:$I,D$3,FALSE), "※5", ""))), "")</f>
        <v>32135</v>
      </c>
      <c r="E17" s="39">
        <f>IFERROR(INT(TRIM(SUBSTITUTE(VLOOKUP($A17&amp;"*",各都道府県の状況!$A:$I,E$3,FALSE), "※5", ""))), "")</f>
        <v>624458</v>
      </c>
      <c r="F17" s="39">
        <f>IFERROR(INT(TRIM(SUBSTITUTE(VLOOKUP($A17&amp;"*",各都道府県の状況!$A:$I,F$3,FALSE), "※5", ""))), "")</f>
        <v>29839</v>
      </c>
      <c r="G17" s="39">
        <f>IFERROR(INT(TRIM(SUBSTITUTE(VLOOKUP($A17&amp;"*",各都道府県の状況!$A:$I,G$3,FALSE), "※5", ""))), "")</f>
        <v>461</v>
      </c>
      <c r="H17" s="39">
        <f>IFERROR(INT(TRIM(SUBSTITUTE(VLOOKUP($A17&amp;"*",各都道府県の状況!$A:$I,H$3,FALSE), "※5", ""))), "")</f>
        <v>1835</v>
      </c>
      <c r="I17" s="39">
        <f>IFERROR(INT(TRIM(SUBSTITUTE(VLOOKUP($A17&amp;"*",各都道府県の状況!$A:$I,I$3,FALSE), "※5", ""))), "")</f>
        <v>37</v>
      </c>
    </row>
    <row r="18" spans="1:9" x14ac:dyDescent="0.55000000000000004">
      <c r="A18" s="24" t="s">
        <v>242</v>
      </c>
      <c r="B18" s="27">
        <f t="shared" si="0"/>
        <v>44141</v>
      </c>
      <c r="C18" s="19" t="s">
        <v>29</v>
      </c>
      <c r="D18" s="39">
        <f>IFERROR(INT(TRIM(SUBSTITUTE(VLOOKUP($A18&amp;"*",各都道府県の状況!$A:$I,D$3,FALSE), "※5", ""))), "")</f>
        <v>9124</v>
      </c>
      <c r="E18" s="39">
        <f>IFERROR(INT(TRIM(SUBSTITUTE(VLOOKUP($A18&amp;"*",各都道府県の状況!$A:$I,E$3,FALSE), "※5", ""))), "")</f>
        <v>209445</v>
      </c>
      <c r="F18" s="39">
        <f>IFERROR(INT(TRIM(SUBSTITUTE(VLOOKUP($A18&amp;"*",各都道府県の状況!$A:$I,F$3,FALSE), "※5", ""))), "")</f>
        <v>8351</v>
      </c>
      <c r="G18" s="39">
        <f>IFERROR(INT(TRIM(SUBSTITUTE(VLOOKUP($A18&amp;"*",各都道府県の状況!$A:$I,G$3,FALSE), "※5", ""))), "")</f>
        <v>173</v>
      </c>
      <c r="H18" s="39">
        <f>IFERROR(INT(TRIM(SUBSTITUTE(VLOOKUP($A18&amp;"*",各都道府県の状況!$A:$I,H$3,FALSE), "※5", ""))), "")</f>
        <v>600</v>
      </c>
      <c r="I18" s="39">
        <f>IFERROR(INT(TRIM(SUBSTITUTE(VLOOKUP($A18&amp;"*",各都道府県の状況!$A:$I,I$3,FALSE), "※5", ""))), "")</f>
        <v>23</v>
      </c>
    </row>
    <row r="19" spans="1:9" x14ac:dyDescent="0.55000000000000004">
      <c r="A19" s="24" t="s">
        <v>243</v>
      </c>
      <c r="B19" s="27">
        <f t="shared" si="0"/>
        <v>44141</v>
      </c>
      <c r="C19" s="19" t="s">
        <v>61</v>
      </c>
      <c r="D19" s="39">
        <f>IFERROR(INT(TRIM(SUBSTITUTE(VLOOKUP($A19&amp;"*",各都道府県の状況!$A:$I,D$3,FALSE), "※5", ""))), "")</f>
        <v>186</v>
      </c>
      <c r="E19" s="39">
        <f>IFERROR(INT(TRIM(SUBSTITUTE(VLOOKUP($A19&amp;"*",各都道府県の状況!$A:$I,E$3,FALSE), "※5", ""))), "")</f>
        <v>18193</v>
      </c>
      <c r="F19" s="39">
        <f>IFERROR(INT(TRIM(SUBSTITUTE(VLOOKUP($A19&amp;"*",各都道府県の状況!$A:$I,F$3,FALSE), "※5", ""))), "")</f>
        <v>182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4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44141</v>
      </c>
      <c r="C20" s="19" t="s">
        <v>30</v>
      </c>
      <c r="D20" s="39">
        <f>IFERROR(INT(TRIM(SUBSTITUTE(VLOOKUP($A20&amp;"*",各都道府県の状況!$A:$I,D$3,FALSE), "※5", ""))), "")</f>
        <v>424</v>
      </c>
      <c r="E20" s="39">
        <f>IFERROR(INT(TRIM(SUBSTITUTE(VLOOKUP($A20&amp;"*",各都道府県の状況!$A:$I,E$3,FALSE), "※5", ""))), "")</f>
        <v>15001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2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44141</v>
      </c>
      <c r="C21" s="19" t="s">
        <v>31</v>
      </c>
      <c r="D21" s="39">
        <f>IFERROR(INT(TRIM(SUBSTITUTE(VLOOKUP($A21&amp;"*",各都道府県の状況!$A:$I,D$3,FALSE), "※5", ""))), "")</f>
        <v>816</v>
      </c>
      <c r="E21" s="39">
        <f>IFERROR(INT(TRIM(SUBSTITUTE(VLOOKUP($A21&amp;"*",各都道府県の状況!$A:$I,E$3,FALSE), "※5", ""))), "")</f>
        <v>18304</v>
      </c>
      <c r="F21" s="39">
        <f>IFERROR(INT(TRIM(SUBSTITUTE(VLOOKUP($A21&amp;"*",各都道府県の状況!$A:$I,F$3,FALSE), "※5", ""))), "")</f>
        <v>752</v>
      </c>
      <c r="G21" s="39">
        <f>IFERROR(INT(TRIM(SUBSTITUTE(VLOOKUP($A21&amp;"*",各都道府県の状況!$A:$I,G$3,FALSE), "※5", ""))), "")</f>
        <v>49</v>
      </c>
      <c r="H21" s="39">
        <f>IFERROR(INT(TRIM(SUBSTITUTE(VLOOKUP($A21&amp;"*",各都道府県の状況!$A:$I,H$3,FALSE), "※5", ""))), "")</f>
        <v>15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44141</v>
      </c>
      <c r="C22" s="19" t="s">
        <v>32</v>
      </c>
      <c r="D22" s="39">
        <f>IFERROR(INT(TRIM(SUBSTITUTE(VLOOKUP($A22&amp;"*",各都道府県の状況!$A:$I,D$3,FALSE), "※5", ""))), "")</f>
        <v>257</v>
      </c>
      <c r="E22" s="39">
        <f>IFERROR(INT(TRIM(SUBSTITUTE(VLOOKUP($A22&amp;"*",各都道府県の状況!$A:$I,E$3,FALSE), "※5", ""))), "")</f>
        <v>11220</v>
      </c>
      <c r="F22" s="39">
        <f>IFERROR(INT(TRIM(SUBSTITUTE(VLOOKUP($A22&amp;"*",各都道府県の状況!$A:$I,F$3,FALSE), "※5", ""))), "")</f>
        <v>245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44141</v>
      </c>
      <c r="C23" s="19" t="s">
        <v>33</v>
      </c>
      <c r="D23" s="39">
        <f>IFERROR(INT(TRIM(SUBSTITUTE(VLOOKUP($A23&amp;"*",各都道府県の状況!$A:$I,D$3,FALSE), "※5", ""))), "")</f>
        <v>225</v>
      </c>
      <c r="E23" s="39">
        <f>IFERROR(INT(TRIM(SUBSTITUTE(VLOOKUP($A23&amp;"*",各都道府県の状況!$A:$I,E$3,FALSE), "※5", ""))), "")</f>
        <v>11926</v>
      </c>
      <c r="F23" s="39">
        <f>IFERROR(INT(TRIM(SUBSTITUTE(VLOOKUP($A23&amp;"*",各都道府県の状況!$A:$I,F$3,FALSE), "※5", ""))), "")</f>
        <v>201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18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44141</v>
      </c>
      <c r="C24" s="19" t="s">
        <v>34</v>
      </c>
      <c r="D24" s="39">
        <f>IFERROR(INT(TRIM(SUBSTITUTE(VLOOKUP($A24&amp;"*",各都道府県の状況!$A:$I,D$3,FALSE), "※5", ""))), "")</f>
        <v>351</v>
      </c>
      <c r="E24" s="39">
        <f>IFERROR(INT(TRIM(SUBSTITUTE(VLOOKUP($A24&amp;"*",各都道府県の状況!$A:$I,E$3,FALSE), "※5", ""))), "")</f>
        <v>24098</v>
      </c>
      <c r="F24" s="39">
        <f>IFERROR(INT(TRIM(SUBSTITUTE(VLOOKUP($A24&amp;"*",各都道府県の状況!$A:$I,F$3,FALSE), "※5", ""))), "")</f>
        <v>338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12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44141</v>
      </c>
      <c r="C25" s="19" t="s">
        <v>35</v>
      </c>
      <c r="D25" s="39">
        <f>IFERROR(INT(TRIM(SUBSTITUTE(VLOOKUP($A25&amp;"*",各都道府県の状況!$A:$I,D$3,FALSE), "※5", ""))), "")</f>
        <v>726</v>
      </c>
      <c r="E25" s="39">
        <f>IFERROR(INT(TRIM(SUBSTITUTE(VLOOKUP($A25&amp;"*",各都道府県の状況!$A:$I,E$3,FALSE), "※5", ""))), "")</f>
        <v>27736</v>
      </c>
      <c r="F25" s="39">
        <f>IFERROR(INT(TRIM(SUBSTITUTE(VLOOKUP($A25&amp;"*",各都道府県の状況!$A:$I,F$3,FALSE), "※5", ""))), "")</f>
        <v>654</v>
      </c>
      <c r="G25" s="39">
        <f>IFERROR(INT(TRIM(SUBSTITUTE(VLOOKUP($A25&amp;"*",各都道府県の状況!$A:$I,G$3,FALSE), "※5", ""))), "")</f>
        <v>12</v>
      </c>
      <c r="H25" s="39">
        <f>IFERROR(INT(TRIM(SUBSTITUTE(VLOOKUP($A25&amp;"*",各都道府県の状況!$A:$I,H$3,FALSE), "※5", ""))), "")</f>
        <v>60</v>
      </c>
      <c r="I25" s="39">
        <f>IFERROR(INT(TRIM(SUBSTITUTE(VLOOKUP($A25&amp;"*",各都道府県の状況!$A:$I,I$3,FALSE), "※5", ""))), "")</f>
        <v>0</v>
      </c>
    </row>
    <row r="26" spans="1:9" x14ac:dyDescent="0.55000000000000004">
      <c r="A26" s="24" t="s">
        <v>250</v>
      </c>
      <c r="B26" s="27">
        <f t="shared" si="0"/>
        <v>44141</v>
      </c>
      <c r="C26" s="19" t="s">
        <v>36</v>
      </c>
      <c r="D26" s="39">
        <f>IFERROR(INT(TRIM(SUBSTITUTE(VLOOKUP($A26&amp;"*",各都道府県の状況!$A:$I,D$3,FALSE), "※5", ""))), "")</f>
        <v>707</v>
      </c>
      <c r="E26" s="39">
        <f>IFERROR(INT(TRIM(SUBSTITUTE(VLOOKUP($A26&amp;"*",各都道府県の状況!$A:$I,E$3,FALSE), "※5", ""))), "")</f>
        <v>44670</v>
      </c>
      <c r="F26" s="39">
        <f>IFERROR(INT(TRIM(SUBSTITUTE(VLOOKUP($A26&amp;"*",各都道府県の状況!$A:$I,F$3,FALSE), "※5", ""))), "")</f>
        <v>615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90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44141</v>
      </c>
      <c r="C27" s="19" t="s">
        <v>37</v>
      </c>
      <c r="D27" s="39">
        <f>IFERROR(INT(TRIM(SUBSTITUTE(VLOOKUP($A27&amp;"*",各都道府県の状況!$A:$I,D$3,FALSE), "※5", ""))), "")</f>
        <v>6536</v>
      </c>
      <c r="E27" s="39">
        <f>IFERROR(INT(TRIM(SUBSTITUTE(VLOOKUP($A27&amp;"*",各都道府県の状況!$A:$I,E$3,FALSE), "※5", ""))), "")</f>
        <v>104509</v>
      </c>
      <c r="F27" s="39">
        <f>IFERROR(INT(TRIM(SUBSTITUTE(VLOOKUP($A27&amp;"*",各都道府県の状況!$A:$I,F$3,FALSE), "※5", ""))), "")</f>
        <v>5806</v>
      </c>
      <c r="G27" s="39">
        <f>IFERROR(INT(TRIM(SUBSTITUTE(VLOOKUP($A27&amp;"*",各都道府県の状況!$A:$I,G$3,FALSE), "※5", ""))), "")</f>
        <v>97</v>
      </c>
      <c r="H27" s="39">
        <f>IFERROR(INT(TRIM(SUBSTITUTE(VLOOKUP($A27&amp;"*",各都道府県の状況!$A:$I,H$3,FALSE), "※5", ""))), "")</f>
        <v>633</v>
      </c>
      <c r="I27" s="39">
        <f>IFERROR(INT(TRIM(SUBSTITUTE(VLOOKUP($A27&amp;"*",各都道府県の状況!$A:$I,I$3,FALSE), "※5", ""))), "")</f>
        <v>13</v>
      </c>
    </row>
    <row r="28" spans="1:9" x14ac:dyDescent="0.55000000000000004">
      <c r="A28" s="24" t="s">
        <v>252</v>
      </c>
      <c r="B28" s="26">
        <f t="shared" si="0"/>
        <v>44141</v>
      </c>
      <c r="C28" s="28" t="s">
        <v>38</v>
      </c>
      <c r="D28" s="39">
        <f>IFERROR(INT(TRIM(SUBSTITUTE(VLOOKUP($A28&amp;"*",各都道府県の状況!$A:$I,D$3,FALSE), "※5", ""))), "")</f>
        <v>587</v>
      </c>
      <c r="E28" s="39">
        <f>IFERROR(INT(TRIM(SUBSTITUTE(VLOOKUP($A28&amp;"*",各都道府県の状況!$A:$I,E$3,FALSE), "※5", ""))), "")</f>
        <v>16342</v>
      </c>
      <c r="F28" s="39">
        <f>IFERROR(INT(TRIM(SUBSTITUTE(VLOOKUP($A28&amp;"*",各都道府県の状況!$A:$I,F$3,FALSE), "※5", ""))), "")</f>
        <v>544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36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44141</v>
      </c>
      <c r="C29" s="19" t="s">
        <v>39</v>
      </c>
      <c r="D29" s="39">
        <f>IFERROR(INT(TRIM(SUBSTITUTE(VLOOKUP($A29&amp;"*",各都道府県の状況!$A:$I,D$3,FALSE), "※5", ""))), "")</f>
        <v>593</v>
      </c>
      <c r="E29" s="39">
        <f>IFERROR(INT(TRIM(SUBSTITUTE(VLOOKUP($A29&amp;"*",各都道府県の状況!$A:$I,E$3,FALSE), "※5", ""))), "")</f>
        <v>14643</v>
      </c>
      <c r="F29" s="39">
        <f>IFERROR(INT(TRIM(SUBSTITUTE(VLOOKUP($A29&amp;"*",各都道府県の状況!$A:$I,F$3,FALSE), "※5", ""))), "")</f>
        <v>535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49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44141</v>
      </c>
      <c r="C30" s="19" t="s">
        <v>40</v>
      </c>
      <c r="D30" s="39">
        <f>IFERROR(INT(TRIM(SUBSTITUTE(VLOOKUP($A30&amp;"*",各都道府県の状況!$A:$I,D$3,FALSE), "※5", ""))), "")</f>
        <v>2101</v>
      </c>
      <c r="E30" s="39">
        <f>IFERROR(INT(TRIM(SUBSTITUTE(VLOOKUP($A30&amp;"*",各都道府県の状況!$A:$I,E$3,FALSE), "※5", ""))), "")</f>
        <v>54297</v>
      </c>
      <c r="F30" s="39">
        <f>IFERROR(INT(TRIM(SUBSTITUTE(VLOOKUP($A30&amp;"*",各都道府県の状況!$A:$I,F$3,FALSE), "※5", ""))), "")</f>
        <v>1972</v>
      </c>
      <c r="G30" s="39">
        <f>IFERROR(INT(TRIM(SUBSTITUTE(VLOOKUP($A30&amp;"*",各都道府県の状況!$A:$I,G$3,FALSE), "※5", ""))), "")</f>
        <v>30</v>
      </c>
      <c r="H30" s="39">
        <f>IFERROR(INT(TRIM(SUBSTITUTE(VLOOKUP($A30&amp;"*",各都道府県の状況!$A:$I,H$3,FALSE), "※5", ""))), "")</f>
        <v>99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44141</v>
      </c>
      <c r="C31" s="19" t="s">
        <v>41</v>
      </c>
      <c r="D31" s="39">
        <f>IFERROR(INT(TRIM(SUBSTITUTE(VLOOKUP($A31&amp;"*",各都道府県の状況!$A:$I,D$3,FALSE), "※5", ""))), "")</f>
        <v>13485</v>
      </c>
      <c r="E31" s="39">
        <f>IFERROR(INT(TRIM(SUBSTITUTE(VLOOKUP($A31&amp;"*",各都道府県の状況!$A:$I,E$3,FALSE), "※5", ""))), "")</f>
        <v>248414</v>
      </c>
      <c r="F31" s="39">
        <f>IFERROR(INT(TRIM(SUBSTITUTE(VLOOKUP($A31&amp;"*",各都道府県の状況!$A:$I,F$3,FALSE), "※5", ""))), "")</f>
        <v>12095</v>
      </c>
      <c r="G31" s="39">
        <f>IFERROR(INT(TRIM(SUBSTITUTE(VLOOKUP($A31&amp;"*",各都道府県の状況!$A:$I,G$3,FALSE), "※5", ""))), "")</f>
        <v>249</v>
      </c>
      <c r="H31" s="39">
        <f>IFERROR(INT(TRIM(SUBSTITUTE(VLOOKUP($A31&amp;"*",各都道府県の状況!$A:$I,H$3,FALSE), "※5", ""))), "")</f>
        <v>1122</v>
      </c>
      <c r="I31" s="39">
        <f>IFERROR(INT(TRIM(SUBSTITUTE(VLOOKUP($A31&amp;"*",各都道府県の状況!$A:$I,I$3,FALSE), "※5", ""))), "")</f>
        <v>42</v>
      </c>
    </row>
    <row r="32" spans="1:9" x14ac:dyDescent="0.55000000000000004">
      <c r="A32" s="24" t="s">
        <v>256</v>
      </c>
      <c r="B32" s="27">
        <f t="shared" si="0"/>
        <v>44141</v>
      </c>
      <c r="C32" s="19" t="s">
        <v>42</v>
      </c>
      <c r="D32" s="39">
        <f>IFERROR(INT(TRIM(SUBSTITUTE(VLOOKUP($A32&amp;"*",各都道府県の状況!$A:$I,D$3,FALSE), "※5", ""))), "")</f>
        <v>3406</v>
      </c>
      <c r="E32" s="39">
        <f>IFERROR(INT(TRIM(SUBSTITUTE(VLOOKUP($A32&amp;"*",各都道府県の状況!$A:$I,E$3,FALSE), "※5", ""))), "")</f>
        <v>71350</v>
      </c>
      <c r="F32" s="39">
        <f>IFERROR(INT(TRIM(SUBSTITUTE(VLOOKUP($A32&amp;"*",各都道府県の状況!$A:$I,F$3,FALSE), "※5", ""))), "")</f>
        <v>3103</v>
      </c>
      <c r="G32" s="39">
        <f>IFERROR(INT(TRIM(SUBSTITUTE(VLOOKUP($A32&amp;"*",各都道府県の状況!$A:$I,G$3,FALSE), "※5", ""))), "")</f>
        <v>67</v>
      </c>
      <c r="H32" s="39">
        <f>IFERROR(INT(TRIM(SUBSTITUTE(VLOOKUP($A32&amp;"*",各都道府県の状況!$A:$I,H$3,FALSE), "※5", ""))), "")</f>
        <v>236</v>
      </c>
      <c r="I32" s="39">
        <f>IFERROR(INT(TRIM(SUBSTITUTE(VLOOKUP($A32&amp;"*",各都道府県の状況!$A:$I,I$3,FALSE), "※5", ""))), "")</f>
        <v>16</v>
      </c>
    </row>
    <row r="33" spans="1:9" x14ac:dyDescent="0.55000000000000004">
      <c r="A33" s="24" t="s">
        <v>257</v>
      </c>
      <c r="B33" s="27">
        <f t="shared" si="0"/>
        <v>44141</v>
      </c>
      <c r="C33" s="19" t="s">
        <v>43</v>
      </c>
      <c r="D33" s="39">
        <f>IFERROR(INT(TRIM(SUBSTITUTE(VLOOKUP($A33&amp;"*",各都道府県の状況!$A:$I,D$3,FALSE), "※5", ""))), "")</f>
        <v>713</v>
      </c>
      <c r="E33" s="39">
        <f>IFERROR(INT(TRIM(SUBSTITUTE(VLOOKUP($A33&amp;"*",各都道府県の状況!$A:$I,E$3,FALSE), "※5", ""))), "")</f>
        <v>25726</v>
      </c>
      <c r="F33" s="39">
        <f>IFERROR(INT(TRIM(SUBSTITUTE(VLOOKUP($A33&amp;"*",各都道府県の状況!$A:$I,F$3,FALSE), "※5", ""))), "")</f>
        <v>622</v>
      </c>
      <c r="G33" s="39">
        <f>IFERROR(INT(TRIM(SUBSTITUTE(VLOOKUP($A33&amp;"*",各都道府県の状況!$A:$I,G$3,FALSE), "※5", ""))), "")</f>
        <v>10</v>
      </c>
      <c r="H33" s="39">
        <f>IFERROR(INT(TRIM(SUBSTITUTE(VLOOKUP($A33&amp;"*",各都道府県の状況!$A:$I,H$3,FALSE), "※5", ""))), "")</f>
        <v>81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44141</v>
      </c>
      <c r="C34" s="19" t="s">
        <v>44</v>
      </c>
      <c r="D34" s="39">
        <f>IFERROR(INT(TRIM(SUBSTITUTE(VLOOKUP($A34&amp;"*",各都道府県の状況!$A:$I,D$3,FALSE), "※5", ""))), "")</f>
        <v>280</v>
      </c>
      <c r="E34" s="39">
        <f>IFERROR(INT(TRIM(SUBSTITUTE(VLOOKUP($A34&amp;"*",各都道府県の状況!$A:$I,E$3,FALSE), "※5", ""))), "")</f>
        <v>10566</v>
      </c>
      <c r="F34" s="39">
        <f>IFERROR(INT(TRIM(SUBSTITUTE(VLOOKUP($A34&amp;"*",各都道府県の状況!$A:$I,F$3,FALSE), "※5", ""))), "")</f>
        <v>263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8</v>
      </c>
      <c r="I34" s="39">
        <f>IFERROR(INT(TRIM(SUBSTITUTE(VLOOKUP($A34&amp;"*",各都道府県の状況!$A:$I,I$3,FALSE), "※5", ""))), "")</f>
        <v>3</v>
      </c>
    </row>
    <row r="35" spans="1:9" x14ac:dyDescent="0.55000000000000004">
      <c r="A35" s="24" t="s">
        <v>226</v>
      </c>
      <c r="B35" s="27">
        <f t="shared" si="0"/>
        <v>44141</v>
      </c>
      <c r="C35" s="19" t="s">
        <v>45</v>
      </c>
      <c r="D35" s="39">
        <f>IFERROR(INT(TRIM(SUBSTITUTE(VLOOKUP($A35&amp;"*",各都道府県の状況!$A:$I,D$3,FALSE), "※5", ""))), "")</f>
        <v>38</v>
      </c>
      <c r="E35" s="39">
        <f>IFERROR(INT(TRIM(SUBSTITUTE(VLOOKUP($A35&amp;"*",各都道府県の状況!$A:$I,E$3,FALSE), "※5", ""))), "")</f>
        <v>5786</v>
      </c>
      <c r="F35" s="39">
        <f>IFERROR(INT(TRIM(SUBSTITUTE(VLOOKUP($A35&amp;"*",各都道府県の状況!$A:$I,F$3,FALSE), "※5", ""))), "")</f>
        <v>36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2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44141</v>
      </c>
      <c r="C36" s="19" t="s">
        <v>46</v>
      </c>
      <c r="D36" s="39">
        <f>IFERROR(INT(TRIM(SUBSTITUTE(VLOOKUP($A36&amp;"*",各都道府県の状況!$A:$I,D$3,FALSE), "※5", ""))), "")</f>
        <v>141</v>
      </c>
      <c r="E36" s="39">
        <f>IFERROR(INT(TRIM(SUBSTITUTE(VLOOKUP($A36&amp;"*",各都道府県の状況!$A:$I,E$3,FALSE), "※5", ""))), "")</f>
        <v>6281</v>
      </c>
      <c r="F36" s="39">
        <f>IFERROR(INT(TRIM(SUBSTITUTE(VLOOKUP($A36&amp;"*",各都道府県の状況!$A:$I,F$3,FALSE), "※5", ""))), "")</f>
        <v>141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44141</v>
      </c>
      <c r="C37" s="19" t="s">
        <v>47</v>
      </c>
      <c r="D37" s="39">
        <f>IFERROR(INT(TRIM(SUBSTITUTE(VLOOKUP($A37&amp;"*",各都道府県の状況!$A:$I,D$3,FALSE), "※5", ""))), "")</f>
        <v>323</v>
      </c>
      <c r="E37" s="39">
        <f>IFERROR(INT(TRIM(SUBSTITUTE(VLOOKUP($A37&amp;"*",各都道府県の状況!$A:$I,E$3,FALSE), "※5", ""))), "")</f>
        <v>11198</v>
      </c>
      <c r="F37" s="39">
        <f>IFERROR(INT(TRIM(SUBSTITUTE(VLOOKUP($A37&amp;"*",各都道府県の状況!$A:$I,F$3,FALSE), "※5", ""))), "")</f>
        <v>185</v>
      </c>
      <c r="G37" s="39">
        <f>IFERROR(INT(TRIM(SUBSTITUTE(VLOOKUP($A37&amp;"*",各都道府県の状況!$A:$I,G$3,FALSE), "※5", ""))), "")</f>
        <v>6</v>
      </c>
      <c r="H37" s="39">
        <f>IFERROR(INT(TRIM(SUBSTITUTE(VLOOKUP($A37&amp;"*",各都道府県の状況!$A:$I,H$3,FALSE), "※5", ""))), "")</f>
        <v>118</v>
      </c>
      <c r="I37" s="39">
        <f>IFERROR(INT(TRIM(SUBSTITUTE(VLOOKUP($A37&amp;"*",各都道府県の状況!$A:$I,I$3,FALSE), "※5", ""))), "")</f>
        <v>2</v>
      </c>
    </row>
    <row r="38" spans="1:9" x14ac:dyDescent="0.55000000000000004">
      <c r="A38" s="24" t="s">
        <v>260</v>
      </c>
      <c r="B38" s="27">
        <f t="shared" si="0"/>
        <v>44141</v>
      </c>
      <c r="C38" s="19" t="s">
        <v>48</v>
      </c>
      <c r="D38" s="39">
        <f>IFERROR(INT(TRIM(SUBSTITUTE(VLOOKUP($A38&amp;"*",各都道府県の状況!$A:$I,D$3,FALSE), "※5", ""))), "")</f>
        <v>667</v>
      </c>
      <c r="E38" s="39">
        <f>IFERROR(INT(TRIM(SUBSTITUTE(VLOOKUP($A38&amp;"*",各都道府県の状況!$A:$I,E$3,FALSE), "※5", ""))), "")</f>
        <v>28463</v>
      </c>
      <c r="F38" s="39">
        <f>IFERROR(INT(TRIM(SUBSTITUTE(VLOOKUP($A38&amp;"*",各都道府県の状況!$A:$I,F$3,FALSE), "※5", ""))), "")</f>
        <v>648</v>
      </c>
      <c r="G38" s="39">
        <f>IFERROR(INT(TRIM(SUBSTITUTE(VLOOKUP($A38&amp;"*",各都道府県の状況!$A:$I,G$3,FALSE), "※5", ""))), "")</f>
        <v>5</v>
      </c>
      <c r="H38" s="39">
        <f>IFERROR(INT(TRIM(SUBSTITUTE(VLOOKUP($A38&amp;"*",各都道府県の状況!$A:$I,H$3,FALSE), "※5", ""))), "")</f>
        <v>14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44141</v>
      </c>
      <c r="C39" s="19" t="s">
        <v>49</v>
      </c>
      <c r="D39" s="39">
        <f>IFERROR(INT(TRIM(SUBSTITUTE(VLOOKUP($A39&amp;"*",各都道府県の状況!$A:$I,D$3,FALSE), "※5", ""))), "")</f>
        <v>223</v>
      </c>
      <c r="E39" s="39">
        <f>IFERROR(INT(TRIM(SUBSTITUTE(VLOOKUP($A39&amp;"*",各都道府県の状況!$A:$I,E$3,FALSE), "※5", ""))), "")</f>
        <v>11960</v>
      </c>
      <c r="F39" s="39">
        <f>IFERROR(INT(TRIM(SUBSTITUTE(VLOOKUP($A39&amp;"*",各都道府県の状況!$A:$I,F$3,FALSE), "※5", ""))), "")</f>
        <v>209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12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44141</v>
      </c>
      <c r="C40" s="19" t="s">
        <v>50</v>
      </c>
      <c r="D40" s="39">
        <f>IFERROR(INT(TRIM(SUBSTITUTE(VLOOKUP($A40&amp;"*",各都道府県の状況!$A:$I,D$3,FALSE), "※5", ""))), "")</f>
        <v>167</v>
      </c>
      <c r="E40" s="39">
        <f>IFERROR(INT(TRIM(SUBSTITUTE(VLOOKUP($A40&amp;"*",各都道府県の状況!$A:$I,E$3,FALSE), "※5", ""))), "")</f>
        <v>7536</v>
      </c>
      <c r="F40" s="39">
        <f>IFERROR(INT(TRIM(SUBSTITUTE(VLOOKUP($A40&amp;"*",各都道府県の状況!$A:$I,F$3,FALSE), "※5", ""))), "")</f>
        <v>155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0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44141</v>
      </c>
      <c r="C41" s="19" t="s">
        <v>51</v>
      </c>
      <c r="D41" s="39">
        <f>IFERROR(INT(TRIM(SUBSTITUTE(VLOOKUP($A41&amp;"*",各都道府県の状況!$A:$I,D$3,FALSE), "※5", ""))), "")</f>
        <v>104</v>
      </c>
      <c r="E41" s="39">
        <f>IFERROR(INT(TRIM(SUBSTITUTE(VLOOKUP($A41&amp;"*",各都道府県の状況!$A:$I,E$3,FALSE), "※5", ""))), "")</f>
        <v>13911</v>
      </c>
      <c r="F41" s="39">
        <f>IFERROR(INT(TRIM(SUBSTITUTE(VLOOKUP($A41&amp;"*",各都道府県の状況!$A:$I,F$3,FALSE), "※5", ""))), "")</f>
        <v>98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4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44141</v>
      </c>
      <c r="C42" s="19" t="s">
        <v>52</v>
      </c>
      <c r="D42" s="39">
        <f>IFERROR(INT(TRIM(SUBSTITUTE(VLOOKUP($A42&amp;"*",各都道府県の状況!$A:$I,D$3,FALSE), "※5", ""))), "")</f>
        <v>117</v>
      </c>
      <c r="E42" s="39">
        <f>IFERROR(INT(TRIM(SUBSTITUTE(VLOOKUP($A42&amp;"*",各都道府県の状況!$A:$I,E$3,FALSE), "※5", ""))), "")</f>
        <v>4434</v>
      </c>
      <c r="F42" s="39">
        <f>IFERROR(INT(TRIM(SUBSTITUTE(VLOOKUP($A42&amp;"*",各都道府県の状況!$A:$I,F$3,FALSE), "※5", ""))), "")</f>
        <v>110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44141</v>
      </c>
      <c r="C43" s="19" t="s">
        <v>169</v>
      </c>
      <c r="D43" s="39">
        <f>IFERROR(INT(TRIM(SUBSTITUTE(VLOOKUP($A43&amp;"*",各都道府県の状況!$A:$I,D$3,FALSE), "※5", ""))), "")</f>
        <v>144</v>
      </c>
      <c r="E43" s="39">
        <f>IFERROR(INT(TRIM(SUBSTITUTE(VLOOKUP($A43&amp;"*",各都道府県の状況!$A:$I,E$3,FALSE), "※5", ""))), "")</f>
        <v>3667</v>
      </c>
      <c r="F43" s="39">
        <f>IFERROR(INT(TRIM(SUBSTITUTE(VLOOKUP($A43&amp;"*",各都道府県の状況!$A:$I,F$3,FALSE), "※5", ""))), "")</f>
        <v>139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44141</v>
      </c>
      <c r="C44" s="19" t="s">
        <v>53</v>
      </c>
      <c r="D44" s="39">
        <f>IFERROR(INT(TRIM(SUBSTITUTE(VLOOKUP($A44&amp;"*",各都道府県の状況!$A:$I,D$3,FALSE), "※5", ""))), "")</f>
        <v>5268</v>
      </c>
      <c r="E44" s="39">
        <f>IFERROR(INT(TRIM(SUBSTITUTE(VLOOKUP($A44&amp;"*",各都道府県の状況!$A:$I,E$3,FALSE), "※5", ""))), "")</f>
        <v>170366</v>
      </c>
      <c r="F44" s="39">
        <f>IFERROR(INT(TRIM(SUBSTITUTE(VLOOKUP($A44&amp;"*",各都道府県の状況!$A:$I,F$3,FALSE), "※5", ""))), "")</f>
        <v>5080</v>
      </c>
      <c r="G44" s="39">
        <f>IFERROR(INT(TRIM(SUBSTITUTE(VLOOKUP($A44&amp;"*",各都道府県の状況!$A:$I,G$3,FALSE), "※5", ""))), "")</f>
        <v>104</v>
      </c>
      <c r="H44" s="39">
        <f>IFERROR(INT(TRIM(SUBSTITUTE(VLOOKUP($A44&amp;"*",各都道府県の状況!$A:$I,H$3,FALSE), "※5", ""))), "")</f>
        <v>84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44141</v>
      </c>
      <c r="C45" s="19" t="s">
        <v>54</v>
      </c>
      <c r="D45" s="39">
        <f>IFERROR(INT(TRIM(SUBSTITUTE(VLOOKUP($A45&amp;"*",各都道府県の状況!$A:$I,D$3,FALSE), "※5", ""))), "")</f>
        <v>267</v>
      </c>
      <c r="E45" s="39">
        <f>IFERROR(INT(TRIM(SUBSTITUTE(VLOOKUP($A45&amp;"*",各都道府県の状況!$A:$I,E$3,FALSE), "※5", ""))), "")</f>
        <v>7480</v>
      </c>
      <c r="F45" s="39">
        <f>IFERROR(INT(TRIM(SUBSTITUTE(VLOOKUP($A45&amp;"*",各都道府県の状況!$A:$I,F$3,FALSE), "※5", ""))), "")</f>
        <v>256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13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44141</v>
      </c>
      <c r="C46" s="19" t="s">
        <v>55</v>
      </c>
      <c r="D46" s="39">
        <f>IFERROR(INT(TRIM(SUBSTITUTE(VLOOKUP($A46&amp;"*",各都道府県の状況!$A:$I,D$3,FALSE), "※5", ""))), "")</f>
        <v>246</v>
      </c>
      <c r="E46" s="39">
        <f>IFERROR(INT(TRIM(SUBSTITUTE(VLOOKUP($A46&amp;"*",各都道府県の状況!$A:$I,E$3,FALSE), "※5", ""))), "")</f>
        <v>23361</v>
      </c>
      <c r="F46" s="39">
        <f>IFERROR(INT(TRIM(SUBSTITUTE(VLOOKUP($A46&amp;"*",各都道府県の状況!$A:$I,F$3,FALSE), "※5", ""))), "")</f>
        <v>241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4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44141</v>
      </c>
      <c r="C47" s="19" t="s">
        <v>56</v>
      </c>
      <c r="D47" s="39">
        <f>IFERROR(INT(TRIM(SUBSTITUTE(VLOOKUP($A47&amp;"*",各都道府県の状況!$A:$I,D$3,FALSE), "※5", ""))), "")</f>
        <v>843</v>
      </c>
      <c r="E47" s="39">
        <f>IFERROR(INT(TRIM(SUBSTITUTE(VLOOKUP($A47&amp;"*",各都道府県の状況!$A:$I,E$3,FALSE), "※5", ""))), "")</f>
        <v>20618</v>
      </c>
      <c r="F47" s="39">
        <f>IFERROR(INT(TRIM(SUBSTITUTE(VLOOKUP($A47&amp;"*",各都道府県の状況!$A:$I,F$3,FALSE), "※5", ""))), "")</f>
        <v>766</v>
      </c>
      <c r="G47" s="39">
        <f>IFERROR(INT(TRIM(SUBSTITUTE(VLOOKUP($A47&amp;"*",各都道府県の状況!$A:$I,G$3,FALSE), "※5", ""))), "")</f>
        <v>9</v>
      </c>
      <c r="H47" s="39">
        <f>IFERROR(INT(TRIM(SUBSTITUTE(VLOOKUP($A47&amp;"*",各都道府県の状況!$A:$I,H$3,FALSE), "※5", ""))), "")</f>
        <v>54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44141</v>
      </c>
      <c r="C48" s="19" t="s">
        <v>57</v>
      </c>
      <c r="D48" s="39">
        <f>IFERROR(INT(TRIM(SUBSTITUTE(VLOOKUP($A48&amp;"*",各都道府県の状況!$A:$I,D$3,FALSE), "※5", ""))), "")</f>
        <v>160</v>
      </c>
      <c r="E48" s="39">
        <f>IFERROR(INT(TRIM(SUBSTITUTE(VLOOKUP($A48&amp;"*",各都道府県の状況!$A:$I,E$3,FALSE), "※5", ""))), "")</f>
        <v>21701</v>
      </c>
      <c r="F48" s="39">
        <f>IFERROR(INT(TRIM(SUBSTITUTE(VLOOKUP($A48&amp;"*",各都道府県の状況!$A:$I,F$3,FALSE), "※5", ""))), "")</f>
        <v>156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1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44141</v>
      </c>
      <c r="C49" s="19" t="s">
        <v>58</v>
      </c>
      <c r="D49" s="39">
        <f>IFERROR(INT(TRIM(SUBSTITUTE(VLOOKUP($A49&amp;"*",各都道府県の状況!$A:$I,D$3,FALSE), "※5", ""))), "")</f>
        <v>372</v>
      </c>
      <c r="E49" s="39">
        <f>IFERROR(INT(TRIM(SUBSTITUTE(VLOOKUP($A49&amp;"*",各都道府県の状況!$A:$I,E$3,FALSE), "※5", ""))), "")</f>
        <v>8807</v>
      </c>
      <c r="F49" s="39">
        <f>IFERROR(INT(TRIM(SUBSTITUTE(VLOOKUP($A49&amp;"*",各都道府県の状況!$A:$I,F$3,FALSE), "※5", ""))), "")</f>
        <v>368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4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44141</v>
      </c>
      <c r="C50" s="19" t="s">
        <v>59</v>
      </c>
      <c r="D50" s="39">
        <f>IFERROR(INT(TRIM(SUBSTITUTE(VLOOKUP($A50&amp;"*",各都道府県の状況!$A:$I,D$3,FALSE), "※5", ""))), "")</f>
        <v>505</v>
      </c>
      <c r="E50" s="39">
        <f>IFERROR(INT(TRIM(SUBSTITUTE(VLOOKUP($A50&amp;"*",各都道府県の状況!$A:$I,E$3,FALSE), "※5", ""))), "")</f>
        <v>23324</v>
      </c>
      <c r="F50" s="39">
        <f>IFERROR(INT(TRIM(SUBSTITUTE(VLOOKUP($A50&amp;"*",各都道府県の状況!$A:$I,F$3,FALSE), "※5", ""))), "")</f>
        <v>464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24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44141</v>
      </c>
      <c r="C51" s="19" t="s">
        <v>60</v>
      </c>
      <c r="D51" s="39">
        <f>IFERROR(INT(TRIM(SUBSTITUTE(VLOOKUP($A51&amp;"*",各都道府県の状況!$A:$I,D$3,FALSE), "※5", ""))), "")</f>
        <v>3456</v>
      </c>
      <c r="E51" s="39">
        <f>IFERROR(INT(TRIM(SUBSTITUTE(VLOOKUP($A51&amp;"*",各都道府県の状況!$A:$I,E$3,FALSE), "※5", ""))), "")</f>
        <v>60623</v>
      </c>
      <c r="F51" s="39">
        <f>IFERROR(INT(TRIM(SUBSTITUTE(VLOOKUP($A51&amp;"*",各都道府県の状況!$A:$I,F$3,FALSE), "※5", ""))), "")</f>
        <v>3115</v>
      </c>
      <c r="G51" s="39">
        <f>IFERROR(INT(TRIM(SUBSTITUTE(VLOOKUP($A51&amp;"*",各都道府県の状況!$A:$I,G$3,FALSE), "※5", ""))), "")</f>
        <v>64</v>
      </c>
      <c r="H51" s="39">
        <f>IFERROR(INT(TRIM(SUBSTITUTE(VLOOKUP($A51&amp;"*",各都道府県の状況!$A:$I,H$3,FALSE), "※5", ""))), "")</f>
        <v>282</v>
      </c>
      <c r="I51" s="39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3566</v>
      </c>
      <c r="D6" s="62">
        <v>88202</v>
      </c>
      <c r="E6" s="63">
        <v>674</v>
      </c>
      <c r="F6" s="63">
        <v>9</v>
      </c>
      <c r="G6" s="62">
        <v>2780</v>
      </c>
      <c r="H6" s="63">
        <v>112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269</v>
      </c>
      <c r="D7" s="62">
        <v>5625</v>
      </c>
      <c r="E7" s="63">
        <v>69</v>
      </c>
      <c r="F7" s="63">
        <v>3</v>
      </c>
      <c r="G7" s="63">
        <v>196</v>
      </c>
      <c r="H7" s="63">
        <v>4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29</v>
      </c>
      <c r="D8" s="62">
        <v>5633</v>
      </c>
      <c r="E8" s="63">
        <v>3</v>
      </c>
      <c r="F8" s="63">
        <v>0</v>
      </c>
      <c r="G8" s="63">
        <v>26</v>
      </c>
      <c r="H8" s="63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3">
        <v>822</v>
      </c>
      <c r="D9" s="62">
        <v>14848</v>
      </c>
      <c r="E9" s="63">
        <v>222</v>
      </c>
      <c r="F9" s="63">
        <v>4</v>
      </c>
      <c r="G9" s="63">
        <v>597</v>
      </c>
      <c r="H9" s="63">
        <v>3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67</v>
      </c>
      <c r="D10" s="62">
        <v>2642</v>
      </c>
      <c r="E10" s="63">
        <v>7</v>
      </c>
      <c r="F10" s="63">
        <v>1</v>
      </c>
      <c r="G10" s="63">
        <v>60</v>
      </c>
      <c r="H10" s="63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86</v>
      </c>
      <c r="D11" s="62">
        <v>6747</v>
      </c>
      <c r="E11" s="63">
        <v>4</v>
      </c>
      <c r="F11" s="63">
        <v>0</v>
      </c>
      <c r="G11" s="63">
        <v>81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410</v>
      </c>
      <c r="D12" s="62">
        <v>30813</v>
      </c>
      <c r="E12" s="63">
        <v>35</v>
      </c>
      <c r="F12" s="63">
        <v>3</v>
      </c>
      <c r="G12" s="63">
        <v>369</v>
      </c>
      <c r="H12" s="63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3">
        <v>796</v>
      </c>
      <c r="D13" s="62">
        <v>14162</v>
      </c>
      <c r="E13" s="63">
        <v>47</v>
      </c>
      <c r="F13" s="63">
        <v>1</v>
      </c>
      <c r="G13" s="63">
        <v>731</v>
      </c>
      <c r="H13" s="63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496</v>
      </c>
      <c r="D14" s="62">
        <v>45618</v>
      </c>
      <c r="E14" s="63">
        <v>25</v>
      </c>
      <c r="F14" s="63">
        <v>1</v>
      </c>
      <c r="G14" s="63">
        <v>471</v>
      </c>
      <c r="H14" s="63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3">
        <v>918</v>
      </c>
      <c r="D15" s="62">
        <v>30277</v>
      </c>
      <c r="E15" s="63">
        <v>41</v>
      </c>
      <c r="F15" s="63">
        <v>4</v>
      </c>
      <c r="G15" s="63">
        <v>857</v>
      </c>
      <c r="H15" s="63">
        <v>20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6132</v>
      </c>
      <c r="D16" s="62">
        <v>194330</v>
      </c>
      <c r="E16" s="63">
        <v>501</v>
      </c>
      <c r="F16" s="63">
        <v>7</v>
      </c>
      <c r="G16" s="62">
        <v>5520</v>
      </c>
      <c r="H16" s="63">
        <v>111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5249</v>
      </c>
      <c r="D17" s="62">
        <v>134785</v>
      </c>
      <c r="E17" s="63">
        <v>354</v>
      </c>
      <c r="F17" s="63">
        <v>8</v>
      </c>
      <c r="G17" s="62">
        <v>4813</v>
      </c>
      <c r="H17" s="63">
        <v>82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32135</v>
      </c>
      <c r="D18" s="62">
        <v>624458</v>
      </c>
      <c r="E18" s="62">
        <v>1835</v>
      </c>
      <c r="F18" s="63">
        <v>37</v>
      </c>
      <c r="G18" s="62">
        <v>29839</v>
      </c>
      <c r="H18" s="63">
        <v>461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9124</v>
      </c>
      <c r="D19" s="62">
        <v>209445</v>
      </c>
      <c r="E19" s="63">
        <v>600</v>
      </c>
      <c r="F19" s="63">
        <v>23</v>
      </c>
      <c r="G19" s="62">
        <v>8351</v>
      </c>
      <c r="H19" s="63">
        <v>173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186</v>
      </c>
      <c r="D20" s="62">
        <v>18193</v>
      </c>
      <c r="E20" s="63">
        <v>4</v>
      </c>
      <c r="F20" s="63">
        <v>0</v>
      </c>
      <c r="G20" s="63">
        <v>182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424</v>
      </c>
      <c r="D21" s="62">
        <v>15001</v>
      </c>
      <c r="E21" s="63">
        <v>2</v>
      </c>
      <c r="F21" s="63">
        <v>0</v>
      </c>
      <c r="G21" s="63">
        <v>396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816</v>
      </c>
      <c r="D22" s="62">
        <v>18304</v>
      </c>
      <c r="E22" s="63">
        <v>15</v>
      </c>
      <c r="F22" s="63">
        <v>0</v>
      </c>
      <c r="G22" s="63">
        <v>752</v>
      </c>
      <c r="H22" s="63">
        <v>49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257</v>
      </c>
      <c r="D23" s="62">
        <v>11220</v>
      </c>
      <c r="E23" s="63">
        <v>1</v>
      </c>
      <c r="F23" s="63">
        <v>1</v>
      </c>
      <c r="G23" s="63">
        <v>245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225</v>
      </c>
      <c r="D24" s="62">
        <v>11926</v>
      </c>
      <c r="E24" s="63">
        <v>18</v>
      </c>
      <c r="F24" s="63">
        <v>0</v>
      </c>
      <c r="G24" s="63">
        <v>201</v>
      </c>
      <c r="H24" s="63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351</v>
      </c>
      <c r="D25" s="62">
        <v>24098</v>
      </c>
      <c r="E25" s="63">
        <v>12</v>
      </c>
      <c r="F25" s="63">
        <v>0</v>
      </c>
      <c r="G25" s="63">
        <v>338</v>
      </c>
      <c r="H25" s="63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3">
        <v>726</v>
      </c>
      <c r="D26" s="62">
        <v>27736</v>
      </c>
      <c r="E26" s="63">
        <v>60</v>
      </c>
      <c r="F26" s="63">
        <v>0</v>
      </c>
      <c r="G26" s="63">
        <v>654</v>
      </c>
      <c r="H26" s="63">
        <v>12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3">
        <v>707</v>
      </c>
      <c r="D27" s="62">
        <v>44670</v>
      </c>
      <c r="E27" s="63">
        <v>90</v>
      </c>
      <c r="F27" s="63">
        <v>0</v>
      </c>
      <c r="G27" s="63">
        <v>615</v>
      </c>
      <c r="H27" s="63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6536</v>
      </c>
      <c r="D28" s="62">
        <v>104509</v>
      </c>
      <c r="E28" s="63">
        <v>633</v>
      </c>
      <c r="F28" s="63">
        <v>13</v>
      </c>
      <c r="G28" s="62">
        <v>5806</v>
      </c>
      <c r="H28" s="63">
        <v>97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587</v>
      </c>
      <c r="D29" s="62">
        <v>16342</v>
      </c>
      <c r="E29" s="63">
        <v>36</v>
      </c>
      <c r="F29" s="63">
        <v>3</v>
      </c>
      <c r="G29" s="63">
        <v>544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593</v>
      </c>
      <c r="D30" s="62">
        <v>14643</v>
      </c>
      <c r="E30" s="63">
        <v>49</v>
      </c>
      <c r="F30" s="63">
        <v>0</v>
      </c>
      <c r="G30" s="63">
        <v>535</v>
      </c>
      <c r="H30" s="63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2101</v>
      </c>
      <c r="D31" s="62">
        <v>54297</v>
      </c>
      <c r="E31" s="63">
        <v>99</v>
      </c>
      <c r="F31" s="63">
        <v>2</v>
      </c>
      <c r="G31" s="62">
        <v>1972</v>
      </c>
      <c r="H31" s="63">
        <v>30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13485</v>
      </c>
      <c r="D32" s="62">
        <v>248414</v>
      </c>
      <c r="E32" s="62">
        <v>1122</v>
      </c>
      <c r="F32" s="63">
        <v>42</v>
      </c>
      <c r="G32" s="62">
        <v>12095</v>
      </c>
      <c r="H32" s="63">
        <v>249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3406</v>
      </c>
      <c r="D33" s="62">
        <v>71350</v>
      </c>
      <c r="E33" s="63">
        <v>236</v>
      </c>
      <c r="F33" s="63">
        <v>16</v>
      </c>
      <c r="G33" s="62">
        <v>3103</v>
      </c>
      <c r="H33" s="63">
        <v>67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3">
        <v>713</v>
      </c>
      <c r="D34" s="62">
        <v>25726</v>
      </c>
      <c r="E34" s="63">
        <v>81</v>
      </c>
      <c r="F34" s="63">
        <v>0</v>
      </c>
      <c r="G34" s="63">
        <v>622</v>
      </c>
      <c r="H34" s="63">
        <v>10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280</v>
      </c>
      <c r="D35" s="62">
        <v>10566</v>
      </c>
      <c r="E35" s="63">
        <v>8</v>
      </c>
      <c r="F35" s="63">
        <v>3</v>
      </c>
      <c r="G35" s="63">
        <v>263</v>
      </c>
      <c r="H35" s="63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38</v>
      </c>
      <c r="D36" s="62">
        <v>5786</v>
      </c>
      <c r="E36" s="63">
        <v>2</v>
      </c>
      <c r="F36" s="63">
        <v>0</v>
      </c>
      <c r="G36" s="63">
        <v>36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141</v>
      </c>
      <c r="D37" s="62">
        <v>6281</v>
      </c>
      <c r="E37" s="63">
        <v>0</v>
      </c>
      <c r="F37" s="63">
        <v>0</v>
      </c>
      <c r="G37" s="63">
        <v>141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323</v>
      </c>
      <c r="D38" s="62">
        <v>11198</v>
      </c>
      <c r="E38" s="63">
        <v>118</v>
      </c>
      <c r="F38" s="63">
        <v>2</v>
      </c>
      <c r="G38" s="63">
        <v>185</v>
      </c>
      <c r="H38" s="63">
        <v>6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667</v>
      </c>
      <c r="D39" s="62">
        <v>28463</v>
      </c>
      <c r="E39" s="63">
        <v>14</v>
      </c>
      <c r="F39" s="63">
        <v>1</v>
      </c>
      <c r="G39" s="63">
        <v>648</v>
      </c>
      <c r="H39" s="63">
        <v>5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223</v>
      </c>
      <c r="D40" s="62">
        <v>11960</v>
      </c>
      <c r="E40" s="63">
        <v>12</v>
      </c>
      <c r="F40" s="63">
        <v>0</v>
      </c>
      <c r="G40" s="63">
        <v>209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167</v>
      </c>
      <c r="D41" s="62">
        <v>7536</v>
      </c>
      <c r="E41" s="63">
        <v>0</v>
      </c>
      <c r="F41" s="63">
        <v>0</v>
      </c>
      <c r="G41" s="63">
        <v>155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104</v>
      </c>
      <c r="D42" s="62">
        <v>13911</v>
      </c>
      <c r="E42" s="63">
        <v>4</v>
      </c>
      <c r="F42" s="63">
        <v>0</v>
      </c>
      <c r="G42" s="63">
        <v>98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117</v>
      </c>
      <c r="D43" s="62">
        <v>4434</v>
      </c>
      <c r="E43" s="63">
        <v>1</v>
      </c>
      <c r="F43" s="63">
        <v>0</v>
      </c>
      <c r="G43" s="63">
        <v>110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144</v>
      </c>
      <c r="D44" s="62">
        <v>3667</v>
      </c>
      <c r="E44" s="63">
        <v>1</v>
      </c>
      <c r="F44" s="63">
        <v>0</v>
      </c>
      <c r="G44" s="63">
        <v>139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5268</v>
      </c>
      <c r="D45" s="62">
        <v>170366</v>
      </c>
      <c r="E45" s="63">
        <v>84</v>
      </c>
      <c r="F45" s="63">
        <v>4</v>
      </c>
      <c r="G45" s="62">
        <v>5080</v>
      </c>
      <c r="H45" s="63">
        <v>104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267</v>
      </c>
      <c r="D46" s="62">
        <v>7480</v>
      </c>
      <c r="E46" s="63">
        <v>13</v>
      </c>
      <c r="F46" s="63">
        <v>0</v>
      </c>
      <c r="G46" s="63">
        <v>256</v>
      </c>
      <c r="H46" s="63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246</v>
      </c>
      <c r="D47" s="62">
        <v>23361</v>
      </c>
      <c r="E47" s="63">
        <v>4</v>
      </c>
      <c r="F47" s="63">
        <v>0</v>
      </c>
      <c r="G47" s="63">
        <v>241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843</v>
      </c>
      <c r="D48" s="62">
        <v>20618</v>
      </c>
      <c r="E48" s="63">
        <v>54</v>
      </c>
      <c r="F48" s="63">
        <v>0</v>
      </c>
      <c r="G48" s="63">
        <v>766</v>
      </c>
      <c r="H48" s="63">
        <v>9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160</v>
      </c>
      <c r="D49" s="62">
        <v>21701</v>
      </c>
      <c r="E49" s="63">
        <v>1</v>
      </c>
      <c r="F49" s="63">
        <v>0</v>
      </c>
      <c r="G49" s="63">
        <v>156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372</v>
      </c>
      <c r="D50" s="62">
        <v>8807</v>
      </c>
      <c r="E50" s="63">
        <v>4</v>
      </c>
      <c r="F50" s="63">
        <v>1</v>
      </c>
      <c r="G50" s="63">
        <v>368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505</v>
      </c>
      <c r="D51" s="62">
        <v>23324</v>
      </c>
      <c r="E51" s="63">
        <v>24</v>
      </c>
      <c r="F51" s="63">
        <v>0</v>
      </c>
      <c r="G51" s="63">
        <v>464</v>
      </c>
      <c r="H51" s="63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3456</v>
      </c>
      <c r="D52" s="62">
        <v>60623</v>
      </c>
      <c r="E52" s="63">
        <v>282</v>
      </c>
      <c r="F52" s="63">
        <v>5</v>
      </c>
      <c r="G52" s="62">
        <v>3115</v>
      </c>
      <c r="H52" s="63">
        <v>64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104682</v>
      </c>
      <c r="D54" s="62">
        <v>2554096</v>
      </c>
      <c r="E54" s="62">
        <v>7501</v>
      </c>
      <c r="F54" s="63">
        <v>194</v>
      </c>
      <c r="G54" s="62">
        <v>95330</v>
      </c>
      <c r="H54" s="62">
        <v>1808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2020-11-07T14:03:11Z</dcterms:modified>
</cp:coreProperties>
</file>