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099A71FA-6BE5-400B-98B0-B55C7C252414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<sst xmlns="http://schemas.openxmlformats.org/spreadsheetml/2006/main" count="21405" uniqueCount="342">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</sst>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78"/>
  <sheetViews>
    <sheetView zoomScaleNormal="100" workbookViewId="0">
      <pane xSplit="1" ySplit="1" topLeftCell="B867" activePane="bottomRight" state="frozen"/>
      <selection activeCell="A12363" sqref="A12363"/>
      <selection pane="topRight" activeCell="A12363" sqref="A12363"/>
      <selection pane="bottomLeft" activeCell="A12363" sqref="A12363"/>
      <selection pane="bottomRight" activeCell="A12363" sqref="A1236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362"/>
  <sheetViews>
    <sheetView workbookViewId="0">
      <pane xSplit="1" ySplit="1" topLeftCell="B12358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363" sqref="A1236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44171</v>
      </c>
      <c r="B3" s="7" t="s">
        <v>6</v>
      </c>
      <c r="C3" s="7">
        <f>IF(C13="", "", C13)</f>
        <v>158500</v>
      </c>
      <c r="D3" s="7">
        <f>IF(B13="", "", B13)</f>
        <v>3397683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22249</v>
      </c>
      <c r="I3" s="7" t="str">
        <f>IF(I13="", "", I13)</f>
        <v/>
      </c>
      <c r="J3" s="7">
        <f t="shared" ref="J3:L3" si="1">IF(J13="", "", J13)</f>
        <v>519</v>
      </c>
      <c r="K3" s="7" t="str">
        <f t="shared" si="1"/>
        <v/>
      </c>
      <c r="L3" s="7" t="str">
        <f t="shared" si="1"/>
        <v/>
      </c>
      <c r="M3" s="7">
        <f>IF(N13="", "", N13)</f>
        <v>133820</v>
      </c>
      <c r="N3" s="7">
        <f>IF(O13="", "", O13)</f>
        <v>2314</v>
      </c>
    </row>
    <row r="4" spans="1:15" x14ac:dyDescent="0.55000000000000004">
      <c r="A4" s="6">
        <f t="shared" ref="A4:A5" si="2">DATE($B$9, $C$9, $D$9)</f>
        <v>44171</v>
      </c>
      <c r="B4" s="7" t="s">
        <v>7</v>
      </c>
      <c r="C4" s="7">
        <f t="shared" ref="C4:C5" si="3">IF(C14="", "", C14)</f>
        <v>1583</v>
      </c>
      <c r="D4" s="7">
        <f t="shared" ref="D4:D5" si="4">IF(B14="", "", B14)</f>
        <v>341634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1442</v>
      </c>
      <c r="N4" s="7">
        <f t="shared" si="8"/>
        <v>1</v>
      </c>
    </row>
    <row r="5" spans="1:15" x14ac:dyDescent="0.55000000000000004">
      <c r="A5" s="6">
        <f t="shared" si="2"/>
        <v>44171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6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3397683</v>
      </c>
      <c r="C13" s="9">
        <v>158500</v>
      </c>
      <c r="D13" s="8"/>
      <c r="E13" s="8"/>
      <c r="F13" s="8"/>
      <c r="G13" s="8"/>
      <c r="H13" s="9">
        <v>22249</v>
      </c>
      <c r="I13" s="8"/>
      <c r="J13" s="9">
        <v>519</v>
      </c>
      <c r="K13" s="8"/>
      <c r="L13" s="8"/>
      <c r="M13" s="31">
        <f>F13</f>
        <v>0</v>
      </c>
      <c r="N13" s="9">
        <v>133820</v>
      </c>
      <c r="O13" s="9">
        <v>2314</v>
      </c>
    </row>
    <row r="14" spans="1:15" x14ac:dyDescent="0.55000000000000004">
      <c r="A14" s="7" t="s">
        <v>64</v>
      </c>
      <c r="B14" s="9">
        <v>341634</v>
      </c>
      <c r="C14" s="9">
        <v>1583</v>
      </c>
      <c r="D14" s="8"/>
      <c r="E14" s="8"/>
      <c r="F14" s="8"/>
      <c r="G14" s="8"/>
      <c r="H14" s="9">
        <v>140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1442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3740146</v>
      </c>
      <c r="C16" s="7">
        <f t="shared" ref="C16:O16" si="13">SUM(C13:C15)</f>
        <v>160098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22389</v>
      </c>
      <c r="I16" s="7">
        <f t="shared" si="13"/>
        <v>0</v>
      </c>
      <c r="J16" s="7">
        <f t="shared" si="13"/>
        <v>519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135277</v>
      </c>
      <c r="O16" s="7">
        <f t="shared" si="13"/>
        <v>2315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5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44170</v>
      </c>
      <c r="C5" s="28" t="s">
        <v>17</v>
      </c>
      <c r="D5" s="39">
        <f>IFERROR(INT(TRIM(SUBSTITUTE(VLOOKUP($A5&amp;"*",各都道府県の状況!$A:$I,D$3,FALSE), "※5", ""))), "")</f>
        <v>9669</v>
      </c>
      <c r="E5" s="39">
        <f>IFERROR(INT(TRIM(SUBSTITUTE(VLOOKUP($A5&amp;"*",各都道府県の状況!$A:$I,E$3,FALSE), "※5", ""))), "")</f>
        <v>164174</v>
      </c>
      <c r="F5" s="39">
        <f>IFERROR(INT(TRIM(SUBSTITUTE(VLOOKUP($A5&amp;"*",各都道府県の状況!$A:$I,F$3,FALSE), "※5", ""))), "")</f>
        <v>7269</v>
      </c>
      <c r="G5" s="39">
        <f>IFERROR(INT(TRIM(SUBSTITUTE(VLOOKUP($A5&amp;"*",各都道府県の状況!$A:$I,G$3,FALSE), "※5", ""))), "")</f>
        <v>237</v>
      </c>
      <c r="H5" s="39">
        <f>IFERROR(INT(TRIM(SUBSTITUTE(VLOOKUP($A5&amp;"*",各都道府県の状況!$A:$I,H$3,FALSE), "※5", ""))), "")</f>
        <v>2163</v>
      </c>
      <c r="I5" s="39">
        <f>IFERROR(INT(TRIM(SUBSTITUTE(VLOOKUP($A5&amp;"*",各都道府県の状況!$A:$I,I$3,FALSE), "※5", ""))), "")</f>
        <v>27</v>
      </c>
      <c r="J5" s="5"/>
    </row>
    <row r="6" spans="1:10" x14ac:dyDescent="0.55000000000000004">
      <c r="A6" s="24" t="s">
        <v>231</v>
      </c>
      <c r="B6" s="27">
        <f t="shared" si="0"/>
        <v>44170</v>
      </c>
      <c r="C6" s="19" t="s">
        <v>18</v>
      </c>
      <c r="D6" s="39">
        <f>IFERROR(INT(TRIM(SUBSTITUTE(VLOOKUP($A6&amp;"*",各都道府県の状況!$A:$I,D$3,FALSE), "※5", ""))), "")</f>
        <v>324</v>
      </c>
      <c r="E6" s="39">
        <f>IFERROR(INT(TRIM(SUBSTITUTE(VLOOKUP($A6&amp;"*",各都道府県の状況!$A:$I,E$3,FALSE), "※5", ""))), "")</f>
        <v>7172</v>
      </c>
      <c r="F6" s="39">
        <f>IFERROR(INT(TRIM(SUBSTITUTE(VLOOKUP($A6&amp;"*",各都道府県の状況!$A:$I,F$3,FALSE), "※5", ""))), "")</f>
        <v>273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45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44170</v>
      </c>
      <c r="C7" s="19" t="s">
        <v>19</v>
      </c>
      <c r="D7" s="39">
        <f>IFERROR(INT(TRIM(SUBSTITUTE(VLOOKUP($A7&amp;"*",各都道府県の状況!$A:$I,D$3,FALSE), "※5", ""))), "")</f>
        <v>220</v>
      </c>
      <c r="E7" s="39">
        <f>IFERROR(INT(TRIM(SUBSTITUTE(VLOOKUP($A7&amp;"*",各都道府県の状況!$A:$I,E$3,FALSE), "※5", ""))), "")</f>
        <v>10109</v>
      </c>
      <c r="F7" s="39">
        <f>IFERROR(INT(TRIM(SUBSTITUTE(VLOOKUP($A7&amp;"*",各都道府県の状況!$A:$I,F$3,FALSE), "※5", ""))), "")</f>
        <v>150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66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44170</v>
      </c>
      <c r="C8" s="19" t="s">
        <v>20</v>
      </c>
      <c r="D8" s="39">
        <f>IFERROR(INT(TRIM(SUBSTITUTE(VLOOKUP($A8&amp;"*",各都道府県の状況!$A:$I,D$3,FALSE), "※5", ""))), "")</f>
        <v>1272</v>
      </c>
      <c r="E8" s="39">
        <f>IFERROR(INT(TRIM(SUBSTITUTE(VLOOKUP($A8&amp;"*",各都道府県の状況!$A:$I,E$3,FALSE), "※5", ""))), "")</f>
        <v>19587</v>
      </c>
      <c r="F8" s="39">
        <f>IFERROR(INT(TRIM(SUBSTITUTE(VLOOKUP($A8&amp;"*",各都道府県の状況!$A:$I,F$3,FALSE), "※5", ""))), "")</f>
        <v>1117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145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44170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3689</v>
      </c>
      <c r="F9" s="39">
        <f>IFERROR(INT(TRIM(SUBSTITUTE(VLOOKUP($A9&amp;"*",各都道府県の状況!$A:$I,F$3,FALSE), "※5", ""))), "")</f>
        <v>85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44170</v>
      </c>
      <c r="C10" s="19" t="s">
        <v>22</v>
      </c>
      <c r="D10" s="39">
        <f>IFERROR(INT(TRIM(SUBSTITUTE(VLOOKUP($A10&amp;"*",各都道府県の状況!$A:$I,D$3,FALSE), "※5", ""))), "")</f>
        <v>158</v>
      </c>
      <c r="E10" s="39">
        <f>IFERROR(INT(TRIM(SUBSTITUTE(VLOOKUP($A10&amp;"*",各都道府県の状況!$A:$I,E$3,FALSE), "※5", ""))), "")</f>
        <v>7934</v>
      </c>
      <c r="F10" s="39">
        <f>IFERROR(INT(TRIM(SUBSTITUTE(VLOOKUP($A10&amp;"*",各都道府県の状況!$A:$I,F$3,FALSE), "※5", ""))), "")</f>
        <v>124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33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44170</v>
      </c>
      <c r="C11" s="19" t="s">
        <v>62</v>
      </c>
      <c r="D11" s="39">
        <f>IFERROR(INT(TRIM(SUBSTITUTE(VLOOKUP($A11&amp;"*",各都道府県の状況!$A:$I,D$3,FALSE), "※5", ""))), "")</f>
        <v>528</v>
      </c>
      <c r="E11" s="39">
        <f>IFERROR(INT(TRIM(SUBSTITUTE(VLOOKUP($A11&amp;"*",各都道府県の状況!$A:$I,E$3,FALSE), "※5", ""))), "")</f>
        <v>41506</v>
      </c>
      <c r="F11" s="39">
        <f>IFERROR(INT(TRIM(SUBSTITUTE(VLOOKUP($A11&amp;"*",各都道府県の状況!$A:$I,F$3,FALSE), "※5", ""))), "")</f>
        <v>457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63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44170</v>
      </c>
      <c r="C12" s="19" t="s">
        <v>23</v>
      </c>
      <c r="D12" s="39">
        <f>IFERROR(INT(TRIM(SUBSTITUTE(VLOOKUP($A12&amp;"*",各都道府県の状況!$A:$I,D$3,FALSE), "※5", ""))), "")</f>
        <v>1808</v>
      </c>
      <c r="E12" s="39">
        <f>IFERROR(INT(TRIM(SUBSTITUTE(VLOOKUP($A12&amp;"*",各都道府県の状況!$A:$I,E$3,FALSE), "※5", ""))), "")</f>
        <v>17334</v>
      </c>
      <c r="F12" s="39">
        <f>IFERROR(INT(TRIM(SUBSTITUTE(VLOOKUP($A12&amp;"*",各都道府県の状況!$A:$I,F$3,FALSE), "※5", ""))), "")</f>
        <v>1373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412</v>
      </c>
      <c r="I12" s="39">
        <f>IFERROR(INT(TRIM(SUBSTITUTE(VLOOKUP($A12&amp;"*",各都道府県の状況!$A:$I,I$3,FALSE), "※5", ""))), "")</f>
        <v>17</v>
      </c>
    </row>
    <row r="13" spans="1:10" x14ac:dyDescent="0.55000000000000004">
      <c r="A13" s="24" t="s">
        <v>237</v>
      </c>
      <c r="B13" s="27">
        <f t="shared" si="0"/>
        <v>44170</v>
      </c>
      <c r="C13" s="19" t="s">
        <v>24</v>
      </c>
      <c r="D13" s="39">
        <f>IFERROR(INT(TRIM(SUBSTITUTE(VLOOKUP($A13&amp;"*",各都道府県の状況!$A:$I,D$3,FALSE), "※5", ""))), "")</f>
        <v>732</v>
      </c>
      <c r="E13" s="39">
        <f>IFERROR(INT(TRIM(SUBSTITUTE(VLOOKUP($A13&amp;"*",各都道府県の状況!$A:$I,E$3,FALSE), "※5", ""))), "")</f>
        <v>56515</v>
      </c>
      <c r="F13" s="39">
        <f>IFERROR(INT(TRIM(SUBSTITUTE(VLOOKUP($A13&amp;"*",各都道府県の状況!$A:$I,F$3,FALSE), "※5", ""))), "")</f>
        <v>576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156</v>
      </c>
      <c r="I13" s="39">
        <f>IFERROR(INT(TRIM(SUBSTITUTE(VLOOKUP($A13&amp;"*",各都道府県の状況!$A:$I,I$3,FALSE), "※5", ""))), "")</f>
        <v>9</v>
      </c>
    </row>
    <row r="14" spans="1:10" x14ac:dyDescent="0.55000000000000004">
      <c r="A14" s="24" t="s">
        <v>238</v>
      </c>
      <c r="B14" s="27">
        <f t="shared" si="0"/>
        <v>44170</v>
      </c>
      <c r="C14" s="19" t="s">
        <v>25</v>
      </c>
      <c r="D14" s="39">
        <f>IFERROR(INT(TRIM(SUBSTITUTE(VLOOKUP($A14&amp;"*",各都道府県の状況!$A:$I,D$3,FALSE), "※5", ""))), "")</f>
        <v>1371</v>
      </c>
      <c r="E14" s="39">
        <f>IFERROR(INT(TRIM(SUBSTITUTE(VLOOKUP($A14&amp;"*",各都道府県の状況!$A:$I,E$3,FALSE), "※5", ""))), "")</f>
        <v>39174</v>
      </c>
      <c r="F14" s="39">
        <f>IFERROR(INT(TRIM(SUBSTITUTE(VLOOKUP($A14&amp;"*",各都道府県の状況!$A:$I,F$3,FALSE), "※5", ""))), "")</f>
        <v>1090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259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44170</v>
      </c>
      <c r="C15" s="19" t="s">
        <v>26</v>
      </c>
      <c r="D15" s="39">
        <f>IFERROR(INT(TRIM(SUBSTITUTE(VLOOKUP($A15&amp;"*",各都道府県の状況!$A:$I,D$3,FALSE), "※5", ""))), "")</f>
        <v>9159</v>
      </c>
      <c r="E15" s="39">
        <f>IFERROR(INT(TRIM(SUBSTITUTE(VLOOKUP($A15&amp;"*",各都道府県の状況!$A:$I,E$3,FALSE), "※5", ""))), "")</f>
        <v>244778</v>
      </c>
      <c r="F15" s="39">
        <f>IFERROR(INT(TRIM(SUBSTITUTE(VLOOKUP($A15&amp;"*",各都道府県の状況!$A:$I,F$3,FALSE), "※5", ""))), "")</f>
        <v>7423</v>
      </c>
      <c r="G15" s="39">
        <f>IFERROR(INT(TRIM(SUBSTITUTE(VLOOKUP($A15&amp;"*",各都道府県の状況!$A:$I,G$3,FALSE), "※5", ""))), "")</f>
        <v>152</v>
      </c>
      <c r="H15" s="39">
        <f>IFERROR(INT(TRIM(SUBSTITUTE(VLOOKUP($A15&amp;"*",各都道府県の状況!$A:$I,H$3,FALSE), "※5", ""))), "")</f>
        <v>1584</v>
      </c>
      <c r="I15" s="39">
        <f>IFERROR(INT(TRIM(SUBSTITUTE(VLOOKUP($A15&amp;"*",各都道府県の状況!$A:$I,I$3,FALSE), "※5", ""))), "")</f>
        <v>29</v>
      </c>
    </row>
    <row r="16" spans="1:10" x14ac:dyDescent="0.55000000000000004">
      <c r="A16" s="24" t="s">
        <v>240</v>
      </c>
      <c r="B16" s="27">
        <f t="shared" si="0"/>
        <v>44170</v>
      </c>
      <c r="C16" s="19" t="s">
        <v>27</v>
      </c>
      <c r="D16" s="39">
        <f>IFERROR(INT(TRIM(SUBSTITUTE(VLOOKUP($A16&amp;"*",各都道府県の状況!$A:$I,D$3,FALSE), "※5", ""))), "")</f>
        <v>7388</v>
      </c>
      <c r="E16" s="39">
        <f>IFERROR(INT(TRIM(SUBSTITUTE(VLOOKUP($A16&amp;"*",各都道府県の状況!$A:$I,E$3,FALSE), "※5", ""))), "")</f>
        <v>171596</v>
      </c>
      <c r="F16" s="39">
        <f>IFERROR(INT(TRIM(SUBSTITUTE(VLOOKUP($A16&amp;"*",各都道府県の状況!$A:$I,F$3,FALSE), "※5", ""))), "")</f>
        <v>6471</v>
      </c>
      <c r="G16" s="39">
        <f>IFERROR(INT(TRIM(SUBSTITUTE(VLOOKUP($A16&amp;"*",各都道府県の状況!$A:$I,G$3,FALSE), "※5", ""))), "")</f>
        <v>91</v>
      </c>
      <c r="H16" s="39">
        <f>IFERROR(INT(TRIM(SUBSTITUTE(VLOOKUP($A16&amp;"*",各都道府県の状況!$A:$I,H$3,FALSE), "※5", ""))), "")</f>
        <v>826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44170</v>
      </c>
      <c r="C17" s="19" t="s">
        <v>28</v>
      </c>
      <c r="D17" s="39">
        <f>IFERROR(INT(TRIM(SUBSTITUTE(VLOOKUP($A17&amp;"*",各都道府県の状況!$A:$I,D$3,FALSE), "※5", ""))), "")</f>
        <v>43377</v>
      </c>
      <c r="E17" s="39">
        <f>IFERROR(INT(TRIM(SUBSTITUTE(VLOOKUP($A17&amp;"*",各都道府県の状況!$A:$I,E$3,FALSE), "※5", ""))), "")</f>
        <v>797901</v>
      </c>
      <c r="F17" s="39">
        <f>IFERROR(INT(TRIM(SUBSTITUTE(VLOOKUP($A17&amp;"*",各都道府県の状況!$A:$I,F$3,FALSE), "※5", ""))), "")</f>
        <v>38383</v>
      </c>
      <c r="G17" s="39">
        <f>IFERROR(INT(TRIM(SUBSTITUTE(VLOOKUP($A17&amp;"*",各都道府県の状況!$A:$I,G$3,FALSE), "※5", ""))), "")</f>
        <v>511</v>
      </c>
      <c r="H17" s="39">
        <f>IFERROR(INT(TRIM(SUBSTITUTE(VLOOKUP($A17&amp;"*",各都道府県の状況!$A:$I,H$3,FALSE), "※5", ""))), "")</f>
        <v>4483</v>
      </c>
      <c r="I17" s="39">
        <f>IFERROR(INT(TRIM(SUBSTITUTE(VLOOKUP($A17&amp;"*",各都道府県の状況!$A:$I,I$3,FALSE), "※5", ""))), "")</f>
        <v>55</v>
      </c>
    </row>
    <row r="18" spans="1:9" x14ac:dyDescent="0.55000000000000004">
      <c r="A18" s="24" t="s">
        <v>242</v>
      </c>
      <c r="B18" s="27">
        <f t="shared" si="0"/>
        <v>44170</v>
      </c>
      <c r="C18" s="19" t="s">
        <v>29</v>
      </c>
      <c r="D18" s="39">
        <f>IFERROR(INT(TRIM(SUBSTITUTE(VLOOKUP($A18&amp;"*",各都道府県の状況!$A:$I,D$3,FALSE), "※5", ""))), "")</f>
        <v>13505</v>
      </c>
      <c r="E18" s="39">
        <f>IFERROR(INT(TRIM(SUBSTITUTE(VLOOKUP($A18&amp;"*",各都道府県の状況!$A:$I,E$3,FALSE), "※5", ""))), "")</f>
        <v>265968</v>
      </c>
      <c r="F18" s="39">
        <f>IFERROR(INT(TRIM(SUBSTITUTE(VLOOKUP($A18&amp;"*",各都道府県の状況!$A:$I,F$3,FALSE), "※5", ""))), "")</f>
        <v>12067</v>
      </c>
      <c r="G18" s="39">
        <f>IFERROR(INT(TRIM(SUBSTITUTE(VLOOKUP($A18&amp;"*",各都道府県の状況!$A:$I,G$3,FALSE), "※5", ""))), "")</f>
        <v>211</v>
      </c>
      <c r="H18" s="39">
        <f>IFERROR(INT(TRIM(SUBSTITUTE(VLOOKUP($A18&amp;"*",各都道府県の状況!$A:$I,H$3,FALSE), "※5", ""))), "")</f>
        <v>1227</v>
      </c>
      <c r="I18" s="39">
        <f>IFERROR(INT(TRIM(SUBSTITUTE(VLOOKUP($A18&amp;"*",各都道府県の状況!$A:$I,I$3,FALSE), "※5", ""))), "")</f>
        <v>65</v>
      </c>
    </row>
    <row r="19" spans="1:9" x14ac:dyDescent="0.55000000000000004">
      <c r="A19" s="24" t="s">
        <v>243</v>
      </c>
      <c r="B19" s="27">
        <f t="shared" si="0"/>
        <v>44170</v>
      </c>
      <c r="C19" s="19" t="s">
        <v>61</v>
      </c>
      <c r="D19" s="39">
        <f>IFERROR(INT(TRIM(SUBSTITUTE(VLOOKUP($A19&amp;"*",各都道府県の状況!$A:$I,D$3,FALSE), "※5", ""))), "")</f>
        <v>354</v>
      </c>
      <c r="E19" s="39">
        <f>IFERROR(INT(TRIM(SUBSTITUTE(VLOOKUP($A19&amp;"*",各都道府県の状況!$A:$I,E$3,FALSE), "※5", ""))), "")</f>
        <v>23160</v>
      </c>
      <c r="F19" s="39">
        <f>IFERROR(INT(TRIM(SUBSTITUTE(VLOOKUP($A19&amp;"*",各都道府県の状況!$A:$I,F$3,FALSE), "※5", ""))), "")</f>
        <v>272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44170</v>
      </c>
      <c r="C20" s="19" t="s">
        <v>30</v>
      </c>
      <c r="D20" s="39">
        <f>IFERROR(INT(TRIM(SUBSTITUTE(VLOOKUP($A20&amp;"*",各都道府県の状況!$A:$I,D$3,FALSE), "※5", ""))), "")</f>
        <v>461</v>
      </c>
      <c r="E20" s="39">
        <f>IFERROR(INT(TRIM(SUBSTITUTE(VLOOKUP($A20&amp;"*",各都道府県の状況!$A:$I,E$3,FALSE), "※5", ""))), "")</f>
        <v>17786</v>
      </c>
      <c r="F20" s="39">
        <f>IFERROR(INT(TRIM(SUBSTITUTE(VLOOKUP($A20&amp;"*",各都道府県の状況!$A:$I,F$3,FALSE), "※5", ""))), "")</f>
        <v>418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44170</v>
      </c>
      <c r="C21" s="19" t="s">
        <v>31</v>
      </c>
      <c r="D21" s="39">
        <f>IFERROR(INT(TRIM(SUBSTITUTE(VLOOKUP($A21&amp;"*",各都道府県の状況!$A:$I,D$3,FALSE), "※5", ""))), "")</f>
        <v>867</v>
      </c>
      <c r="E21" s="39">
        <f>IFERROR(INT(TRIM(SUBSTITUTE(VLOOKUP($A21&amp;"*",各都道府県の状況!$A:$I,E$3,FALSE), "※5", ""))), "")</f>
        <v>23222</v>
      </c>
      <c r="F21" s="39">
        <f>IFERROR(INT(TRIM(SUBSTITUTE(VLOOKUP($A21&amp;"*",各都道府県の状況!$A:$I,F$3,FALSE), "※5", ""))), "")</f>
        <v>794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44170</v>
      </c>
      <c r="C22" s="19" t="s">
        <v>32</v>
      </c>
      <c r="D22" s="39">
        <f>IFERROR(INT(TRIM(SUBSTITUTE(VLOOKUP($A22&amp;"*",各都道府県の状況!$A:$I,D$3,FALSE), "※5", ""))), "")</f>
        <v>321</v>
      </c>
      <c r="E22" s="39">
        <f>IFERROR(INT(TRIM(SUBSTITUTE(VLOOKUP($A22&amp;"*",各都道府県の状況!$A:$I,E$3,FALSE), "※5", ""))), "")</f>
        <v>15611</v>
      </c>
      <c r="F22" s="39">
        <f>IFERROR(INT(TRIM(SUBSTITUTE(VLOOKUP($A22&amp;"*",各都道府県の状況!$A:$I,F$3,FALSE), "※5", ""))), "")</f>
        <v>294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16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44170</v>
      </c>
      <c r="C23" s="19" t="s">
        <v>33</v>
      </c>
      <c r="D23" s="39">
        <f>IFERROR(INT(TRIM(SUBSTITUTE(VLOOKUP($A23&amp;"*",各都道府県の状況!$A:$I,D$3,FALSE), "※5", ""))), "")</f>
        <v>381</v>
      </c>
      <c r="E23" s="39">
        <f>IFERROR(INT(TRIM(SUBSTITUTE(VLOOKUP($A23&amp;"*",各都道府県の状況!$A:$I,E$3,FALSE), "※5", ""))), "")</f>
        <v>13645</v>
      </c>
      <c r="F23" s="39">
        <f>IFERROR(INT(TRIM(SUBSTITUTE(VLOOKUP($A23&amp;"*",各都道府県の状況!$A:$I,F$3,FALSE), "※5", ""))), "")</f>
        <v>311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61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44170</v>
      </c>
      <c r="C24" s="19" t="s">
        <v>34</v>
      </c>
      <c r="D24" s="39">
        <f>IFERROR(INT(TRIM(SUBSTITUTE(VLOOKUP($A24&amp;"*",各都道府県の状況!$A:$I,D$3,FALSE), "※5", ""))), "")</f>
        <v>786</v>
      </c>
      <c r="E24" s="39">
        <f>IFERROR(INT(TRIM(SUBSTITUTE(VLOOKUP($A24&amp;"*",各都道府県の状況!$A:$I,E$3,FALSE), "※5", ""))), "")</f>
        <v>33056</v>
      </c>
      <c r="F24" s="39">
        <f>IFERROR(INT(TRIM(SUBSTITUTE(VLOOKUP($A24&amp;"*",各都道府県の状況!$A:$I,F$3,FALSE), "※5", ""))), "")</f>
        <v>655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100</v>
      </c>
      <c r="I24" s="39">
        <f>IFERROR(INT(TRIM(SUBSTITUTE(VLOOKUP($A24&amp;"*",各都道府県の状況!$A:$I,I$3,FALSE), "※5", ""))), "")</f>
        <v>2</v>
      </c>
    </row>
    <row r="25" spans="1:9" x14ac:dyDescent="0.55000000000000004">
      <c r="A25" s="24" t="s">
        <v>249</v>
      </c>
      <c r="B25" s="27">
        <f t="shared" si="0"/>
        <v>44170</v>
      </c>
      <c r="C25" s="19" t="s">
        <v>35</v>
      </c>
      <c r="D25" s="39">
        <f>IFERROR(INT(TRIM(SUBSTITUTE(VLOOKUP($A25&amp;"*",各都道府県の状況!$A:$I,D$3,FALSE), "※5", ""))), "")</f>
        <v>1227</v>
      </c>
      <c r="E25" s="39">
        <f>IFERROR(INT(TRIM(SUBSTITUTE(VLOOKUP($A25&amp;"*",各都道府県の状況!$A:$I,E$3,FALSE), "※5", ""))), "")</f>
        <v>43695</v>
      </c>
      <c r="F25" s="39">
        <f>IFERROR(INT(TRIM(SUBSTITUTE(VLOOKUP($A25&amp;"*",各都道府県の状況!$A:$I,F$3,FALSE), "※5", ""))), "")</f>
        <v>958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255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44170</v>
      </c>
      <c r="C26" s="19" t="s">
        <v>36</v>
      </c>
      <c r="D26" s="39">
        <f>IFERROR(INT(TRIM(SUBSTITUTE(VLOOKUP($A26&amp;"*",各都道府県の状況!$A:$I,D$3,FALSE), "※5", ""))), "")</f>
        <v>1827</v>
      </c>
      <c r="E26" s="39">
        <f>IFERROR(INT(TRIM(SUBSTITUTE(VLOOKUP($A26&amp;"*",各都道府県の状況!$A:$I,E$3,FALSE), "※5", ""))), "")</f>
        <v>61478</v>
      </c>
      <c r="F26" s="39">
        <f>IFERROR(INT(TRIM(SUBSTITUTE(VLOOKUP($A26&amp;"*",各都道府県の状況!$A:$I,F$3,FALSE), "※5", ""))), "")</f>
        <v>1243</v>
      </c>
      <c r="G26" s="39">
        <f>IFERROR(INT(TRIM(SUBSTITUTE(VLOOKUP($A26&amp;"*",各都道府県の状況!$A:$I,G$3,FALSE), "※5", ""))), "")</f>
        <v>14</v>
      </c>
      <c r="H26" s="39">
        <f>IFERROR(INT(TRIM(SUBSTITUTE(VLOOKUP($A26&amp;"*",各都道府県の状況!$A:$I,H$3,FALSE), "※5", ""))), "")</f>
        <v>570</v>
      </c>
      <c r="I26" s="39">
        <f>IFERROR(INT(TRIM(SUBSTITUTE(VLOOKUP($A26&amp;"*",各都道府県の状況!$A:$I,I$3,FALSE), "※5", ""))), "")</f>
        <v>10</v>
      </c>
    </row>
    <row r="27" spans="1:9" x14ac:dyDescent="0.55000000000000004">
      <c r="A27" s="24" t="s">
        <v>251</v>
      </c>
      <c r="B27" s="27">
        <f t="shared" si="0"/>
        <v>44170</v>
      </c>
      <c r="C27" s="19" t="s">
        <v>37</v>
      </c>
      <c r="D27" s="39">
        <f>IFERROR(INT(TRIM(SUBSTITUTE(VLOOKUP($A27&amp;"*",各都道府県の状況!$A:$I,D$3,FALSE), "※5", ""))), "")</f>
        <v>10938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9002</v>
      </c>
      <c r="G27" s="39">
        <f>IFERROR(INT(TRIM(SUBSTITUTE(VLOOKUP($A27&amp;"*",各都道府県の状況!$A:$I,G$3,FALSE), "※5", ""))), "")</f>
        <v>127</v>
      </c>
      <c r="H27" s="39">
        <f>IFERROR(INT(TRIM(SUBSTITUTE(VLOOKUP($A27&amp;"*",各都道府県の状況!$A:$I,H$3,FALSE), "※5", ""))), "")</f>
        <v>1809</v>
      </c>
      <c r="I27" s="39">
        <f>IFERROR(INT(TRIM(SUBSTITUTE(VLOOKUP($A27&amp;"*",各都道府県の状況!$A:$I,I$3,FALSE), "※5", ""))), "")</f>
        <v>27</v>
      </c>
    </row>
    <row r="28" spans="1:9" x14ac:dyDescent="0.55000000000000004">
      <c r="A28" s="24" t="s">
        <v>252</v>
      </c>
      <c r="B28" s="26">
        <f t="shared" si="0"/>
        <v>44170</v>
      </c>
      <c r="C28" s="28" t="s">
        <v>38</v>
      </c>
      <c r="D28" s="39">
        <f>IFERROR(INT(TRIM(SUBSTITUTE(VLOOKUP($A28&amp;"*",各都道府県の状況!$A:$I,D$3,FALSE), "※5", ""))), "")</f>
        <v>940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747</v>
      </c>
      <c r="G28" s="39">
        <f>IFERROR(INT(TRIM(SUBSTITUTE(VLOOKUP($A28&amp;"*",各都道府県の状況!$A:$I,G$3,FALSE), "※5", ""))), "")</f>
        <v>9</v>
      </c>
      <c r="H28" s="39">
        <f>IFERROR(INT(TRIM(SUBSTITUTE(VLOOKUP($A28&amp;"*",各都道府県の状況!$A:$I,H$3,FALSE), "※5", ""))), "")</f>
        <v>184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44170</v>
      </c>
      <c r="C29" s="19" t="s">
        <v>39</v>
      </c>
      <c r="D29" s="39">
        <f>IFERROR(INT(TRIM(SUBSTITUTE(VLOOKUP($A29&amp;"*",各都道府県の状況!$A:$I,D$3,FALSE), "※5", ""))), "")</f>
        <v>814</v>
      </c>
      <c r="E29" s="39">
        <f>IFERROR(INT(TRIM(SUBSTITUTE(VLOOKUP($A29&amp;"*",各都道府県の状況!$A:$I,E$3,FALSE), "※5", ""))), "")</f>
        <v>29103</v>
      </c>
      <c r="F29" s="39">
        <f>IFERROR(INT(TRIM(SUBSTITUTE(VLOOKUP($A29&amp;"*",各都道府県の状況!$A:$I,F$3,FALSE), "※5", ""))), "")</f>
        <v>730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73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44170</v>
      </c>
      <c r="C30" s="19" t="s">
        <v>40</v>
      </c>
      <c r="D30" s="39">
        <f>IFERROR(INT(TRIM(SUBSTITUTE(VLOOKUP($A30&amp;"*",各都道府県の状況!$A:$I,D$3,FALSE), "※5", ""))), "")</f>
        <v>2736</v>
      </c>
      <c r="E30" s="39">
        <f>IFERROR(INT(TRIM(SUBSTITUTE(VLOOKUP($A30&amp;"*",各都道府県の状況!$A:$I,E$3,FALSE), "※5", ""))), "")</f>
        <v>68469</v>
      </c>
      <c r="F30" s="39">
        <f>IFERROR(INT(TRIM(SUBSTITUTE(VLOOKUP($A30&amp;"*",各都道府県の状況!$A:$I,F$3,FALSE), "※5", ""))), "")</f>
        <v>2480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217</v>
      </c>
      <c r="I30" s="39">
        <f>IFERROR(INT(TRIM(SUBSTITUTE(VLOOKUP($A30&amp;"*",各都道府県の状況!$A:$I,I$3,FALSE), "※5", ""))), "")</f>
        <v>7</v>
      </c>
    </row>
    <row r="31" spans="1:9" x14ac:dyDescent="0.55000000000000004">
      <c r="A31" s="24" t="s">
        <v>255</v>
      </c>
      <c r="B31" s="27">
        <f t="shared" si="0"/>
        <v>44170</v>
      </c>
      <c r="C31" s="19" t="s">
        <v>41</v>
      </c>
      <c r="D31" s="39">
        <f>IFERROR(INT(TRIM(SUBSTITUTE(VLOOKUP($A31&amp;"*",各都道府県の状況!$A:$I,D$3,FALSE), "※5", ""))), "")</f>
        <v>22197</v>
      </c>
      <c r="E31" s="39">
        <f>IFERROR(INT(TRIM(SUBSTITUTE(VLOOKUP($A31&amp;"*",各都道府県の状況!$A:$I,E$3,FALSE), "※5", ""))), "")</f>
        <v>347916</v>
      </c>
      <c r="F31" s="39">
        <f>IFERROR(INT(TRIM(SUBSTITUTE(VLOOKUP($A31&amp;"*",各都道府県の状況!$A:$I,F$3,FALSE), "※5", ""))), "")</f>
        <v>17347</v>
      </c>
      <c r="G31" s="39">
        <f>IFERROR(INT(TRIM(SUBSTITUTE(VLOOKUP($A31&amp;"*",各都道府県の状況!$A:$I,G$3,FALSE), "※5", ""))), "")</f>
        <v>352</v>
      </c>
      <c r="H31" s="39">
        <f>IFERROR(INT(TRIM(SUBSTITUTE(VLOOKUP($A31&amp;"*",各都道府県の状況!$A:$I,H$3,FALSE), "※5", ""))), "")</f>
        <v>4479</v>
      </c>
      <c r="I31" s="39">
        <f>IFERROR(INT(TRIM(SUBSTITUTE(VLOOKUP($A31&amp;"*",各都道府県の状況!$A:$I,I$3,FALSE), "※5", ""))), "")</f>
        <v>132</v>
      </c>
    </row>
    <row r="32" spans="1:9" x14ac:dyDescent="0.55000000000000004">
      <c r="A32" s="24" t="s">
        <v>256</v>
      </c>
      <c r="B32" s="27">
        <f t="shared" si="0"/>
        <v>44170</v>
      </c>
      <c r="C32" s="19" t="s">
        <v>42</v>
      </c>
      <c r="D32" s="39">
        <f>IFERROR(INT(TRIM(SUBSTITUTE(VLOOKUP($A32&amp;"*",各都道府県の状況!$A:$I,D$3,FALSE), "※5", ""))), "")</f>
        <v>6169</v>
      </c>
      <c r="E32" s="39">
        <f>IFERROR(INT(TRIM(SUBSTITUTE(VLOOKUP($A32&amp;"*",各都道府県の状況!$A:$I,E$3,FALSE), "※5", ""))), "")</f>
        <v>102264</v>
      </c>
      <c r="F32" s="39">
        <f>IFERROR(INT(TRIM(SUBSTITUTE(VLOOKUP($A32&amp;"*",各都道府県の状況!$A:$I,F$3,FALSE), "※5", ""))), "")</f>
        <v>5296</v>
      </c>
      <c r="G32" s="39">
        <f>IFERROR(INT(TRIM(SUBSTITUTE(VLOOKUP($A32&amp;"*",各都道府県の状況!$A:$I,G$3,FALSE), "※5", ""))), "")</f>
        <v>91</v>
      </c>
      <c r="H32" s="39">
        <f>IFERROR(INT(TRIM(SUBSTITUTE(VLOOKUP($A32&amp;"*",各都道府県の状況!$A:$I,H$3,FALSE), "※5", ""))), "")</f>
        <v>782</v>
      </c>
      <c r="I32" s="39">
        <f>IFERROR(INT(TRIM(SUBSTITUTE(VLOOKUP($A32&amp;"*",各都道府県の状況!$A:$I,I$3,FALSE), "※5", ""))), "")</f>
        <v>37</v>
      </c>
    </row>
    <row r="33" spans="1:9" x14ac:dyDescent="0.55000000000000004">
      <c r="A33" s="24" t="s">
        <v>257</v>
      </c>
      <c r="B33" s="27">
        <f t="shared" si="0"/>
        <v>44170</v>
      </c>
      <c r="C33" s="19" t="s">
        <v>43</v>
      </c>
      <c r="D33" s="39">
        <f>IFERROR(INT(TRIM(SUBSTITUTE(VLOOKUP($A33&amp;"*",各都道府県の状況!$A:$I,D$3,FALSE), "※5", ""))), "")</f>
        <v>1291</v>
      </c>
      <c r="E33" s="39">
        <f>IFERROR(INT(TRIM(SUBSTITUTE(VLOOKUP($A33&amp;"*",各都道府県の状況!$A:$I,E$3,FALSE), "※5", ""))), "")</f>
        <v>35104</v>
      </c>
      <c r="F33" s="39">
        <f>IFERROR(INT(TRIM(SUBSTITUTE(VLOOKUP($A33&amp;"*",各都道府県の状況!$A:$I,F$3,FALSE), "※5", ""))), "")</f>
        <v>1024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254</v>
      </c>
      <c r="I33" s="39">
        <f>IFERROR(INT(TRIM(SUBSTITUTE(VLOOKUP($A33&amp;"*",各都道府県の状況!$A:$I,I$3,FALSE), "※5", ""))), "")</f>
        <v>7</v>
      </c>
    </row>
    <row r="34" spans="1:9" x14ac:dyDescent="0.55000000000000004">
      <c r="A34" s="24" t="s">
        <v>258</v>
      </c>
      <c r="B34" s="27">
        <f t="shared" si="0"/>
        <v>44170</v>
      </c>
      <c r="C34" s="19" t="s">
        <v>44</v>
      </c>
      <c r="D34" s="39">
        <f>IFERROR(INT(TRIM(SUBSTITUTE(VLOOKUP($A34&amp;"*",各都道府県の状況!$A:$I,D$3,FALSE), "※5", ""))), "")</f>
        <v>490</v>
      </c>
      <c r="E34" s="39">
        <f>IFERROR(INT(TRIM(SUBSTITUTE(VLOOKUP($A34&amp;"*",各都道府県の状況!$A:$I,E$3,FALSE), "※5", ""))), "")</f>
        <v>13948</v>
      </c>
      <c r="F34" s="39">
        <f>IFERROR(INT(TRIM(SUBSTITUTE(VLOOKUP($A34&amp;"*",各都道府県の状況!$A:$I,F$3,FALSE), "※5", ""))), "")</f>
        <v>402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70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44170</v>
      </c>
      <c r="C35" s="19" t="s">
        <v>45</v>
      </c>
      <c r="D35" s="39">
        <f>IFERROR(INT(TRIM(SUBSTITUTE(VLOOKUP($A35&amp;"*",各都道府県の状況!$A:$I,D$3,FALSE), "※5", ""))), "")</f>
        <v>61</v>
      </c>
      <c r="E35" s="39">
        <f>IFERROR(INT(TRIM(SUBSTITUTE(VLOOKUP($A35&amp;"*",各都道府県の状況!$A:$I,E$3,FALSE), "※5", ""))), "")</f>
        <v>18010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44170</v>
      </c>
      <c r="C36" s="19" t="s">
        <v>46</v>
      </c>
      <c r="D36" s="39">
        <f>IFERROR(INT(TRIM(SUBSTITUTE(VLOOKUP($A36&amp;"*",各都道府県の状況!$A:$I,D$3,FALSE), "※5", ""))), "")</f>
        <v>153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7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44170</v>
      </c>
      <c r="C37" s="19" t="s">
        <v>47</v>
      </c>
      <c r="D37" s="39">
        <f>IFERROR(INT(TRIM(SUBSTITUTE(VLOOKUP($A37&amp;"*",各都道府県の状況!$A:$I,D$3,FALSE), "※5", ""))), "")</f>
        <v>645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44170</v>
      </c>
      <c r="C38" s="19" t="s">
        <v>48</v>
      </c>
      <c r="D38" s="39">
        <f>IFERROR(INT(TRIM(SUBSTITUTE(VLOOKUP($A38&amp;"*",各都道府県の状況!$A:$I,D$3,FALSE), "※5", ""))), "")</f>
        <v>1023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800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203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44170</v>
      </c>
      <c r="C39" s="19" t="s">
        <v>49</v>
      </c>
      <c r="D39" s="39">
        <f>IFERROR(INT(TRIM(SUBSTITUTE(VLOOKUP($A39&amp;"*",各都道府県の状況!$A:$I,D$3,FALSE), "※5", ""))), "")</f>
        <v>409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346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57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44170</v>
      </c>
      <c r="C40" s="19" t="s">
        <v>50</v>
      </c>
      <c r="D40" s="39">
        <f>IFERROR(INT(TRIM(SUBSTITUTE(VLOOKUP($A40&amp;"*",各都道府県の状況!$A:$I,D$3,FALSE), "※5", ""))), "")</f>
        <v>185</v>
      </c>
      <c r="E40" s="39">
        <f>IFERROR(INT(TRIM(SUBSTITUTE(VLOOKUP($A40&amp;"*",各都道府県の状況!$A:$I,E$3,FALSE), "※5", ""))), "")</f>
        <v>7906</v>
      </c>
      <c r="F40" s="39">
        <f>IFERROR(INT(TRIM(SUBSTITUTE(VLOOKUP($A40&amp;"*",各都道府県の状況!$A:$I,F$3,FALSE), "※5", ""))), "")</f>
        <v>170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44170</v>
      </c>
      <c r="C41" s="19" t="s">
        <v>51</v>
      </c>
      <c r="D41" s="39">
        <f>IFERROR(INT(TRIM(SUBSTITUTE(VLOOKUP($A41&amp;"*",各都道府県の状況!$A:$I,D$3,FALSE), "※5", ""))), "")</f>
        <v>159</v>
      </c>
      <c r="E41" s="39">
        <f>IFERROR(INT(TRIM(SUBSTITUTE(VLOOKUP($A41&amp;"*",各都道府県の状況!$A:$I,E$3,FALSE), "※5", ""))), "")</f>
        <v>18005</v>
      </c>
      <c r="F41" s="39">
        <f>IFERROR(INT(TRIM(SUBSTITUTE(VLOOKUP($A41&amp;"*",各都道府県の状況!$A:$I,F$3,FALSE), "※5", ""))), "")</f>
        <v>126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31</v>
      </c>
      <c r="I41" s="39">
        <f>IFERROR(INT(TRIM(SUBSTITUTE(VLOOKUP($A41&amp;"*",各都道府県の状況!$A:$I,I$3,FALSE), "※5", ""))), "")</f>
        <v>1</v>
      </c>
    </row>
    <row r="42" spans="1:9" x14ac:dyDescent="0.55000000000000004">
      <c r="A42" s="24" t="s">
        <v>264</v>
      </c>
      <c r="B42" s="27">
        <f t="shared" si="0"/>
        <v>44170</v>
      </c>
      <c r="C42" s="19" t="s">
        <v>52</v>
      </c>
      <c r="D42" s="39">
        <f>IFERROR(INT(TRIM(SUBSTITUTE(VLOOKUP($A42&amp;"*",各都道府県の状況!$A:$I,D$3,FALSE), "※5", ""))), "")</f>
        <v>341</v>
      </c>
      <c r="E42" s="39">
        <f>IFERROR(INT(TRIM(SUBSTITUTE(VLOOKUP($A42&amp;"*",各都道府県の状況!$A:$I,E$3,FALSE), "※5", ""))), "")</f>
        <v>8364</v>
      </c>
      <c r="F42" s="39">
        <f>IFERROR(INT(TRIM(SUBSTITUTE(VLOOKUP($A42&amp;"*",各都道府県の状況!$A:$I,F$3,FALSE), "※5", ""))), "")</f>
        <v>233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101</v>
      </c>
      <c r="I42" s="39">
        <f>IFERROR(INT(TRIM(SUBSTITUTE(VLOOKUP($A42&amp;"*",各都道府県の状況!$A:$I,I$3,FALSE), "※5", ""))), "")</f>
        <v>5</v>
      </c>
    </row>
    <row r="43" spans="1:9" x14ac:dyDescent="0.55000000000000004">
      <c r="A43" s="24" t="s">
        <v>265</v>
      </c>
      <c r="B43" s="27">
        <f t="shared" si="0"/>
        <v>44170</v>
      </c>
      <c r="C43" s="19" t="s">
        <v>169</v>
      </c>
      <c r="D43" s="39">
        <f>IFERROR(INT(TRIM(SUBSTITUTE(VLOOKUP($A43&amp;"*",各都道府県の状況!$A:$I,D$3,FALSE), "※5", ""))), "")</f>
        <v>215</v>
      </c>
      <c r="E43" s="39">
        <f>IFERROR(INT(TRIM(SUBSTITUTE(VLOOKUP($A43&amp;"*",各都道府県の状況!$A:$I,E$3,FALSE), "※5", ""))), "")</f>
        <v>3998</v>
      </c>
      <c r="F43" s="39">
        <f>IFERROR(INT(TRIM(SUBSTITUTE(VLOOKUP($A43&amp;"*",各都道府県の状況!$A:$I,F$3,FALSE), "※5", ""))), "")</f>
        <v>147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55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44170</v>
      </c>
      <c r="C44" s="19" t="s">
        <v>53</v>
      </c>
      <c r="D44" s="39">
        <f>IFERROR(INT(TRIM(SUBSTITUTE(VLOOKUP($A44&amp;"*",各都道府県の状況!$A:$I,D$3,FALSE), "※5", ""))), "")</f>
        <v>5977</v>
      </c>
      <c r="E44" s="39">
        <f>IFERROR(INT(TRIM(SUBSTITUTE(VLOOKUP($A44&amp;"*",各都道府県の状況!$A:$I,E$3,FALSE), "※5", ""))), "")</f>
        <v>210049</v>
      </c>
      <c r="F44" s="39">
        <f>IFERROR(INT(TRIM(SUBSTITUTE(VLOOKUP($A44&amp;"*",各都道府県の状況!$A:$I,F$3,FALSE), "※5", ""))), "")</f>
        <v>5500</v>
      </c>
      <c r="G44" s="39">
        <f>IFERROR(INT(TRIM(SUBSTITUTE(VLOOKUP($A44&amp;"*",各都道府県の状況!$A:$I,G$3,FALSE), "※5", ""))), "")</f>
        <v>109</v>
      </c>
      <c r="H44" s="39">
        <f>IFERROR(INT(TRIM(SUBSTITUTE(VLOOKUP($A44&amp;"*",各都道府県の状況!$A:$I,H$3,FALSE), "※5", ""))), "")</f>
        <v>368</v>
      </c>
      <c r="I44" s="39">
        <f>IFERROR(INT(TRIM(SUBSTITUTE(VLOOKUP($A44&amp;"*",各都道府県の状況!$A:$I,I$3,FALSE), "※5", ""))), "")</f>
        <v>9</v>
      </c>
    </row>
    <row r="45" spans="1:9" x14ac:dyDescent="0.55000000000000004">
      <c r="A45" s="24" t="s">
        <v>267</v>
      </c>
      <c r="B45" s="27">
        <f t="shared" si="0"/>
        <v>44170</v>
      </c>
      <c r="C45" s="19" t="s">
        <v>54</v>
      </c>
      <c r="D45" s="39">
        <f>IFERROR(INT(TRIM(SUBSTITUTE(VLOOKUP($A45&amp;"*",各都道府県の状況!$A:$I,D$3,FALSE), "※5", ""))), "")</f>
        <v>336</v>
      </c>
      <c r="E45" s="39">
        <f>IFERROR(INT(TRIM(SUBSTITUTE(VLOOKUP($A45&amp;"*",各都道府県の状況!$A:$I,E$3,FALSE), "※5", ""))), "")</f>
        <v>10424</v>
      </c>
      <c r="F45" s="39">
        <f>IFERROR(INT(TRIM(SUBSTITUTE(VLOOKUP($A45&amp;"*",各都道府県の状況!$A:$I,F$3,FALSE), "※5", ""))), "")</f>
        <v>294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42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44170</v>
      </c>
      <c r="C46" s="19" t="s">
        <v>55</v>
      </c>
      <c r="D46" s="39">
        <f>IFERROR(INT(TRIM(SUBSTITUTE(VLOOKUP($A46&amp;"*",各都道府県の状況!$A:$I,D$3,FALSE), "※5", ""))), "")</f>
        <v>273</v>
      </c>
      <c r="E46" s="39">
        <f>IFERROR(INT(TRIM(SUBSTITUTE(VLOOKUP($A46&amp;"*",各都道府県の状況!$A:$I,E$3,FALSE), "※5", ""))), "")</f>
        <v>28117</v>
      </c>
      <c r="F46" s="39">
        <f>IFERROR(INT(TRIM(SUBSTITUTE(VLOOKUP($A46&amp;"*",各都道府県の状況!$A:$I,F$3,FALSE), "※5", ""))), "")</f>
        <v>257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44170</v>
      </c>
      <c r="C47" s="19" t="s">
        <v>56</v>
      </c>
      <c r="D47" s="39">
        <f>IFERROR(INT(TRIM(SUBSTITUTE(VLOOKUP($A47&amp;"*",各都道府県の状況!$A:$I,D$3,FALSE), "※5", ""))), "")</f>
        <v>1079</v>
      </c>
      <c r="E47" s="39">
        <f>IFERROR(INT(TRIM(SUBSTITUTE(VLOOKUP($A47&amp;"*",各都道府県の状況!$A:$I,E$3,FALSE), "※5", ""))), "")</f>
        <v>24904</v>
      </c>
      <c r="F47" s="39">
        <f>IFERROR(INT(TRIM(SUBSTITUTE(VLOOKUP($A47&amp;"*",各都道府県の状況!$A:$I,F$3,FALSE), "※5", ""))), "")</f>
        <v>964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71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44170</v>
      </c>
      <c r="C48" s="19" t="s">
        <v>57</v>
      </c>
      <c r="D48" s="39">
        <f>IFERROR(INT(TRIM(SUBSTITUTE(VLOOKUP($A48&amp;"*",各都道府県の状況!$A:$I,D$3,FALSE), "※5", ""))), "")</f>
        <v>378</v>
      </c>
      <c r="E48" s="39">
        <f>IFERROR(INT(TRIM(SUBSTITUTE(VLOOKUP($A48&amp;"*",各都道府県の状況!$A:$I,E$3,FALSE), "※5", ""))), "")</f>
        <v>30004</v>
      </c>
      <c r="F48" s="39">
        <f>IFERROR(INT(TRIM(SUBSTITUTE(VLOOKUP($A48&amp;"*",各都道府県の状況!$A:$I,F$3,FALSE), "※5", ""))), "")</f>
        <v>236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139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44170</v>
      </c>
      <c r="C49" s="19" t="s">
        <v>58</v>
      </c>
      <c r="D49" s="39">
        <f>IFERROR(INT(TRIM(SUBSTITUTE(VLOOKUP($A49&amp;"*",各都道府県の状況!$A:$I,D$3,FALSE), "※5", ""))), "")</f>
        <v>545</v>
      </c>
      <c r="E49" s="39">
        <f>IFERROR(INT(TRIM(SUBSTITUTE(VLOOKUP($A49&amp;"*",各都道府県の状況!$A:$I,E$3,FALSE), "※5", ""))), "")</f>
        <v>10314</v>
      </c>
      <c r="F49" s="39">
        <f>IFERROR(INT(TRIM(SUBSTITUTE(VLOOKUP($A49&amp;"*",各都道府県の状況!$A:$I,F$3,FALSE), "※5", ""))), "")</f>
        <v>449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96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44170</v>
      </c>
      <c r="C50" s="19" t="s">
        <v>59</v>
      </c>
      <c r="D50" s="39">
        <f>IFERROR(INT(TRIM(SUBSTITUTE(VLOOKUP($A50&amp;"*",各都道府県の状況!$A:$I,D$3,FALSE), "※5", ""))), "")</f>
        <v>637</v>
      </c>
      <c r="E50" s="39">
        <f>IFERROR(INT(TRIM(SUBSTITUTE(VLOOKUP($A50&amp;"*",各都道府県の状況!$A:$I,E$3,FALSE), "※5", ""))), "")</f>
        <v>28192</v>
      </c>
      <c r="F50" s="39">
        <f>IFERROR(INT(TRIM(SUBSTITUTE(VLOOKUP($A50&amp;"*",各都道府県の状況!$A:$I,F$3,FALSE), "※5", ""))), "")</f>
        <v>602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44170</v>
      </c>
      <c r="C51" s="19" t="s">
        <v>60</v>
      </c>
      <c r="D51" s="39">
        <f>IFERROR(INT(TRIM(SUBSTITUTE(VLOOKUP($A51&amp;"*",各都道府県の状況!$A:$I,D$3,FALSE), "※5", ""))), "")</f>
        <v>4535</v>
      </c>
      <c r="E51" s="39">
        <f>IFERROR(INT(TRIM(SUBSTITUTE(VLOOKUP($A51&amp;"*",各都道府県の状況!$A:$I,E$3,FALSE), "※5", ""))), "")</f>
        <v>75471</v>
      </c>
      <c r="F51" s="39">
        <f>IFERROR(INT(TRIM(SUBSTITUTE(VLOOKUP($A51&amp;"*",各都道府県の状況!$A:$I,F$3,FALSE), "※5", ""))), "")</f>
        <v>4050</v>
      </c>
      <c r="G51" s="39">
        <f>IFERROR(INT(TRIM(SUBSTITUTE(VLOOKUP($A51&amp;"*",各都道府県の状況!$A:$I,G$3,FALSE), "※5", ""))), "")</f>
        <v>72</v>
      </c>
      <c r="H51" s="39">
        <f>IFERROR(INT(TRIM(SUBSTITUTE(VLOOKUP($A51&amp;"*",各都道府県の状況!$A:$I,H$3,FALSE), "※5", ""))), "")</f>
        <v>418</v>
      </c>
      <c r="I51" s="39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9669</v>
      </c>
      <c r="D6" s="62">
        <v>164174</v>
      </c>
      <c r="E6" s="62">
        <v>2163</v>
      </c>
      <c r="F6" s="63">
        <v>27</v>
      </c>
      <c r="G6" s="62">
        <v>7269</v>
      </c>
      <c r="H6" s="63">
        <v>237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324</v>
      </c>
      <c r="D7" s="62">
        <v>7172</v>
      </c>
      <c r="E7" s="63">
        <v>45</v>
      </c>
      <c r="F7" s="63">
        <v>2</v>
      </c>
      <c r="G7" s="63">
        <v>273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220</v>
      </c>
      <c r="D8" s="62">
        <v>10109</v>
      </c>
      <c r="E8" s="63">
        <v>66</v>
      </c>
      <c r="F8" s="63">
        <v>3</v>
      </c>
      <c r="G8" s="63">
        <v>150</v>
      </c>
      <c r="H8" s="63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1272</v>
      </c>
      <c r="D9" s="62">
        <v>19587</v>
      </c>
      <c r="E9" s="63">
        <v>145</v>
      </c>
      <c r="F9" s="63">
        <v>5</v>
      </c>
      <c r="G9" s="62">
        <v>1117</v>
      </c>
      <c r="H9" s="63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3689</v>
      </c>
      <c r="E10" s="63">
        <v>4</v>
      </c>
      <c r="F10" s="63">
        <v>0</v>
      </c>
      <c r="G10" s="63">
        <v>85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158</v>
      </c>
      <c r="D11" s="62">
        <v>7934</v>
      </c>
      <c r="E11" s="63">
        <v>33</v>
      </c>
      <c r="F11" s="63">
        <v>1</v>
      </c>
      <c r="G11" s="63">
        <v>124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528</v>
      </c>
      <c r="D12" s="62">
        <v>41506</v>
      </c>
      <c r="E12" s="63">
        <v>63</v>
      </c>
      <c r="F12" s="63">
        <v>5</v>
      </c>
      <c r="G12" s="63">
        <v>457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1808</v>
      </c>
      <c r="D13" s="62">
        <v>17334</v>
      </c>
      <c r="E13" s="63">
        <v>412</v>
      </c>
      <c r="F13" s="63">
        <v>17</v>
      </c>
      <c r="G13" s="62">
        <v>1373</v>
      </c>
      <c r="H13" s="63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732</v>
      </c>
      <c r="D14" s="62">
        <v>56515</v>
      </c>
      <c r="E14" s="63">
        <v>156</v>
      </c>
      <c r="F14" s="63">
        <v>9</v>
      </c>
      <c r="G14" s="63">
        <v>576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1371</v>
      </c>
      <c r="D15" s="62">
        <v>39174</v>
      </c>
      <c r="E15" s="63">
        <v>259</v>
      </c>
      <c r="F15" s="63">
        <v>5</v>
      </c>
      <c r="G15" s="62">
        <v>1090</v>
      </c>
      <c r="H15" s="63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9159</v>
      </c>
      <c r="D16" s="62">
        <v>244778</v>
      </c>
      <c r="E16" s="62">
        <v>1584</v>
      </c>
      <c r="F16" s="63">
        <v>29</v>
      </c>
      <c r="G16" s="62">
        <v>7423</v>
      </c>
      <c r="H16" s="63">
        <v>152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7388</v>
      </c>
      <c r="D17" s="62">
        <v>171596</v>
      </c>
      <c r="E17" s="63">
        <v>826</v>
      </c>
      <c r="F17" s="63">
        <v>14</v>
      </c>
      <c r="G17" s="62">
        <v>6471</v>
      </c>
      <c r="H17" s="63">
        <v>91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43377</v>
      </c>
      <c r="D18" s="62">
        <v>797901</v>
      </c>
      <c r="E18" s="62">
        <v>4483</v>
      </c>
      <c r="F18" s="63">
        <v>55</v>
      </c>
      <c r="G18" s="62">
        <v>38383</v>
      </c>
      <c r="H18" s="63">
        <v>511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13505</v>
      </c>
      <c r="D19" s="62">
        <v>265968</v>
      </c>
      <c r="E19" s="62">
        <v>1227</v>
      </c>
      <c r="F19" s="63">
        <v>65</v>
      </c>
      <c r="G19" s="62">
        <v>12067</v>
      </c>
      <c r="H19" s="63">
        <v>211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354</v>
      </c>
      <c r="D20" s="62">
        <v>23160</v>
      </c>
      <c r="E20" s="63">
        <v>82</v>
      </c>
      <c r="F20" s="63">
        <v>0</v>
      </c>
      <c r="G20" s="63">
        <v>272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461</v>
      </c>
      <c r="D21" s="62">
        <v>17786</v>
      </c>
      <c r="E21" s="63">
        <v>17</v>
      </c>
      <c r="F21" s="63">
        <v>0</v>
      </c>
      <c r="G21" s="63">
        <v>418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867</v>
      </c>
      <c r="D22" s="62">
        <v>23222</v>
      </c>
      <c r="E22" s="63">
        <v>23</v>
      </c>
      <c r="F22" s="63">
        <v>0</v>
      </c>
      <c r="G22" s="63">
        <v>794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321</v>
      </c>
      <c r="D23" s="62">
        <v>15611</v>
      </c>
      <c r="E23" s="63">
        <v>16</v>
      </c>
      <c r="F23" s="63">
        <v>1</v>
      </c>
      <c r="G23" s="63">
        <v>294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381</v>
      </c>
      <c r="D24" s="62">
        <v>13645</v>
      </c>
      <c r="E24" s="63">
        <v>61</v>
      </c>
      <c r="F24" s="63">
        <v>0</v>
      </c>
      <c r="G24" s="63">
        <v>311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786</v>
      </c>
      <c r="D25" s="62">
        <v>33056</v>
      </c>
      <c r="E25" s="63">
        <v>100</v>
      </c>
      <c r="F25" s="63">
        <v>2</v>
      </c>
      <c r="G25" s="63">
        <v>655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1227</v>
      </c>
      <c r="D26" s="62">
        <v>43695</v>
      </c>
      <c r="E26" s="63">
        <v>255</v>
      </c>
      <c r="F26" s="63">
        <v>2</v>
      </c>
      <c r="G26" s="63">
        <v>958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1827</v>
      </c>
      <c r="D27" s="62">
        <v>61478</v>
      </c>
      <c r="E27" s="63">
        <v>570</v>
      </c>
      <c r="F27" s="63">
        <v>10</v>
      </c>
      <c r="G27" s="62">
        <v>1243</v>
      </c>
      <c r="H27" s="63">
        <v>14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10938</v>
      </c>
      <c r="D28" s="62">
        <v>143080</v>
      </c>
      <c r="E28" s="62">
        <v>1809</v>
      </c>
      <c r="F28" s="63">
        <v>27</v>
      </c>
      <c r="G28" s="62">
        <v>9002</v>
      </c>
      <c r="H28" s="63">
        <v>127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940</v>
      </c>
      <c r="D29" s="62">
        <v>22079</v>
      </c>
      <c r="E29" s="63">
        <v>184</v>
      </c>
      <c r="F29" s="63">
        <v>5</v>
      </c>
      <c r="G29" s="63">
        <v>747</v>
      </c>
      <c r="H29" s="63">
        <v>9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814</v>
      </c>
      <c r="D30" s="62">
        <v>29103</v>
      </c>
      <c r="E30" s="63">
        <v>73</v>
      </c>
      <c r="F30" s="63">
        <v>1</v>
      </c>
      <c r="G30" s="63">
        <v>730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2736</v>
      </c>
      <c r="D31" s="62">
        <v>68469</v>
      </c>
      <c r="E31" s="63">
        <v>217</v>
      </c>
      <c r="F31" s="63">
        <v>7</v>
      </c>
      <c r="G31" s="62">
        <v>2480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22197</v>
      </c>
      <c r="D32" s="62">
        <v>347916</v>
      </c>
      <c r="E32" s="62">
        <v>4479</v>
      </c>
      <c r="F32" s="63">
        <v>132</v>
      </c>
      <c r="G32" s="62">
        <v>17347</v>
      </c>
      <c r="H32" s="63">
        <v>352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6169</v>
      </c>
      <c r="D33" s="62">
        <v>102264</v>
      </c>
      <c r="E33" s="63">
        <v>782</v>
      </c>
      <c r="F33" s="63">
        <v>37</v>
      </c>
      <c r="G33" s="62">
        <v>5296</v>
      </c>
      <c r="H33" s="63">
        <v>91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1291</v>
      </c>
      <c r="D34" s="62">
        <v>35104</v>
      </c>
      <c r="E34" s="63">
        <v>254</v>
      </c>
      <c r="F34" s="63">
        <v>7</v>
      </c>
      <c r="G34" s="62">
        <v>1024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490</v>
      </c>
      <c r="D35" s="62">
        <v>13948</v>
      </c>
      <c r="E35" s="63">
        <v>70</v>
      </c>
      <c r="F35" s="63">
        <v>6</v>
      </c>
      <c r="G35" s="63">
        <v>402</v>
      </c>
      <c r="H35" s="63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61</v>
      </c>
      <c r="D36" s="62">
        <v>18010</v>
      </c>
      <c r="E36" s="63">
        <v>8</v>
      </c>
      <c r="F36" s="63">
        <v>0</v>
      </c>
      <c r="G36" s="63">
        <v>52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153</v>
      </c>
      <c r="D37" s="62">
        <v>7158</v>
      </c>
      <c r="E37" s="63">
        <v>7</v>
      </c>
      <c r="F37" s="63">
        <v>1</v>
      </c>
      <c r="G37" s="63">
        <v>146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645</v>
      </c>
      <c r="D38" s="62">
        <v>20802</v>
      </c>
      <c r="E38" s="63">
        <v>140</v>
      </c>
      <c r="F38" s="63">
        <v>5</v>
      </c>
      <c r="G38" s="63">
        <v>468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2">
        <v>1023</v>
      </c>
      <c r="D39" s="62">
        <v>35884</v>
      </c>
      <c r="E39" s="63">
        <v>203</v>
      </c>
      <c r="F39" s="63">
        <v>6</v>
      </c>
      <c r="G39" s="63">
        <v>800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409</v>
      </c>
      <c r="D40" s="62">
        <v>19028</v>
      </c>
      <c r="E40" s="63">
        <v>57</v>
      </c>
      <c r="F40" s="63">
        <v>3</v>
      </c>
      <c r="G40" s="63">
        <v>346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185</v>
      </c>
      <c r="D41" s="62">
        <v>7906</v>
      </c>
      <c r="E41" s="63">
        <v>6</v>
      </c>
      <c r="F41" s="63">
        <v>1</v>
      </c>
      <c r="G41" s="63">
        <v>170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159</v>
      </c>
      <c r="D42" s="62">
        <v>18005</v>
      </c>
      <c r="E42" s="63">
        <v>31</v>
      </c>
      <c r="F42" s="63">
        <v>1</v>
      </c>
      <c r="G42" s="63">
        <v>126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341</v>
      </c>
      <c r="D43" s="62">
        <v>8364</v>
      </c>
      <c r="E43" s="63">
        <v>101</v>
      </c>
      <c r="F43" s="63">
        <v>5</v>
      </c>
      <c r="G43" s="63">
        <v>233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215</v>
      </c>
      <c r="D44" s="62">
        <v>3998</v>
      </c>
      <c r="E44" s="63">
        <v>55</v>
      </c>
      <c r="F44" s="63">
        <v>0</v>
      </c>
      <c r="G44" s="63">
        <v>147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5977</v>
      </c>
      <c r="D45" s="62">
        <v>210049</v>
      </c>
      <c r="E45" s="63">
        <v>368</v>
      </c>
      <c r="F45" s="63">
        <v>9</v>
      </c>
      <c r="G45" s="62">
        <v>5500</v>
      </c>
      <c r="H45" s="63">
        <v>109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336</v>
      </c>
      <c r="D46" s="62">
        <v>10424</v>
      </c>
      <c r="E46" s="63">
        <v>42</v>
      </c>
      <c r="F46" s="63">
        <v>0</v>
      </c>
      <c r="G46" s="63">
        <v>294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273</v>
      </c>
      <c r="D47" s="62">
        <v>28117</v>
      </c>
      <c r="E47" s="63">
        <v>14</v>
      </c>
      <c r="F47" s="63">
        <v>0</v>
      </c>
      <c r="G47" s="63">
        <v>257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1079</v>
      </c>
      <c r="D48" s="62">
        <v>24904</v>
      </c>
      <c r="E48" s="63">
        <v>71</v>
      </c>
      <c r="F48" s="63">
        <v>7</v>
      </c>
      <c r="G48" s="63">
        <v>964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378</v>
      </c>
      <c r="D49" s="62">
        <v>30004</v>
      </c>
      <c r="E49" s="63">
        <v>139</v>
      </c>
      <c r="F49" s="63">
        <v>1</v>
      </c>
      <c r="G49" s="63">
        <v>236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545</v>
      </c>
      <c r="D50" s="62">
        <v>10314</v>
      </c>
      <c r="E50" s="63">
        <v>96</v>
      </c>
      <c r="F50" s="63">
        <v>1</v>
      </c>
      <c r="G50" s="63">
        <v>449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637</v>
      </c>
      <c r="D51" s="62">
        <v>28192</v>
      </c>
      <c r="E51" s="63">
        <v>35</v>
      </c>
      <c r="F51" s="63">
        <v>1</v>
      </c>
      <c r="G51" s="63">
        <v>602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4535</v>
      </c>
      <c r="D52" s="62">
        <v>75471</v>
      </c>
      <c r="E52" s="63">
        <v>418</v>
      </c>
      <c r="F52" s="63">
        <v>4</v>
      </c>
      <c r="G52" s="62">
        <v>4050</v>
      </c>
      <c r="H52" s="63">
        <v>72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158500</v>
      </c>
      <c r="D54" s="62">
        <v>3397683</v>
      </c>
      <c r="E54" s="62">
        <v>22249</v>
      </c>
      <c r="F54" s="63">
        <v>519</v>
      </c>
      <c r="G54" s="62">
        <v>133820</v>
      </c>
      <c r="H54" s="62">
        <v>2314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2020-12-06T14:04:47Z</dcterms:modified>
</cp:coreProperties>
</file>