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9EE6C8F3-A1ED-48D2-AD06-C2832C66E684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<sst xmlns="http://schemas.openxmlformats.org/spreadsheetml/2006/main" count="11571" uniqueCount="342">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</sst>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49"/>
  <sheetViews>
    <sheetView tabSelected="1" zoomScaleNormal="100" workbookViewId="0">
      <pane xSplit="1" ySplit="1" topLeftCell="B438" activePane="bottomRight" state="frozen"/>
      <selection activeCell="A5642" sqref="A5642"/>
      <selection pane="topRight" activeCell="A5642" sqref="A5642"/>
      <selection pane="bottomLeft" activeCell="A5642" sqref="A5642"/>
      <selection pane="bottomRight" activeCell="A5642" sqref="A564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641"/>
  <sheetViews>
    <sheetView tabSelected="1" workbookViewId="0">
      <pane xSplit="1" ySplit="1" topLeftCell="B5635" activePane="bottomRight" state="frozen"/>
      <selection activeCell="A5595" sqref="A5595"/>
      <selection pane="topRight" activeCell="A5595" sqref="A5595"/>
      <selection pane="bottomLeft" activeCell="A5595" sqref="A5595"/>
      <selection pane="bottomRight" activeCell="A5642" sqref="A564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44028</v>
      </c>
      <c r="B3" s="7" t="s">
        <v>6</v>
      </c>
      <c r="C3" s="7">
        <f>IF(C13="", "", C13)</f>
        <v>22450</v>
      </c>
      <c r="D3" s="7">
        <f>IF(B13="", "", B13)</f>
        <v>499787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2885</v>
      </c>
      <c r="I3" s="7" t="str">
        <f>IF(I13="", "", I13)</f>
        <v/>
      </c>
      <c r="J3" s="7">
        <f t="shared" ref="J3:L3" si="1">IF(J13="", "", J13)</f>
        <v>37</v>
      </c>
      <c r="K3" s="7" t="str">
        <f t="shared" si="1"/>
        <v/>
      </c>
      <c r="L3" s="7" t="str">
        <f t="shared" si="1"/>
        <v/>
      </c>
      <c r="M3" s="7">
        <f>IF(N13="", "", N13)</f>
        <v>18580</v>
      </c>
      <c r="N3" s="7">
        <f>IF(O13="", "", O13)</f>
        <v>984</v>
      </c>
    </row>
    <row r="4" spans="1:15" x14ac:dyDescent="0.55000000000000004">
      <c r="A4" s="6">
        <f t="shared" ref="A4:A5" si="2">DATE($B$9, $C$9, $D$9)</f>
        <v>44028</v>
      </c>
      <c r="B4" s="7" t="s">
        <v>7</v>
      </c>
      <c r="C4" s="7">
        <f t="shared" ref="C4:C5" si="3">IF(C14="", "", C14)</f>
        <v>425</v>
      </c>
      <c r="D4" s="7">
        <f t="shared" ref="D4:D5" si="4">IF(B14="", "", B14)</f>
        <v>98623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205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219</v>
      </c>
      <c r="N4" s="7">
        <f t="shared" si="8"/>
        <v>1</v>
      </c>
    </row>
    <row r="5" spans="1:15" x14ac:dyDescent="0.55000000000000004">
      <c r="A5" s="6">
        <f t="shared" si="2"/>
        <v>44028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499787</v>
      </c>
      <c r="C13" s="9">
        <v>22450</v>
      </c>
      <c r="D13" s="8"/>
      <c r="E13" s="8"/>
      <c r="F13" s="8"/>
      <c r="G13" s="8"/>
      <c r="H13" s="9">
        <v>2885</v>
      </c>
      <c r="I13" s="8"/>
      <c r="J13" s="9">
        <v>37</v>
      </c>
      <c r="K13" s="8"/>
      <c r="L13" s="8"/>
      <c r="M13" s="31">
        <f>F13</f>
        <v>0</v>
      </c>
      <c r="N13" s="9">
        <v>18580</v>
      </c>
      <c r="O13" s="9">
        <v>984</v>
      </c>
    </row>
    <row r="14" spans="1:15" x14ac:dyDescent="0.55000000000000004">
      <c r="A14" s="7" t="s">
        <v>64</v>
      </c>
      <c r="B14" s="9">
        <v>98623</v>
      </c>
      <c r="C14" s="9">
        <v>425</v>
      </c>
      <c r="D14" s="8"/>
      <c r="E14" s="8"/>
      <c r="F14" s="8"/>
      <c r="G14" s="8"/>
      <c r="H14" s="9">
        <v>205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219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599239</v>
      </c>
      <c r="C16" s="7">
        <f t="shared" ref="C16:O16" si="13">SUM(C13:C15)</f>
        <v>22890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3090</v>
      </c>
      <c r="I16" s="7">
        <f t="shared" si="13"/>
        <v>0</v>
      </c>
      <c r="J16" s="7">
        <f t="shared" si="13"/>
        <v>37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18814</v>
      </c>
      <c r="O16" s="7">
        <f t="shared" si="13"/>
        <v>985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44027</v>
      </c>
      <c r="C5" s="28" t="s">
        <v>17</v>
      </c>
      <c r="D5" s="39">
        <f>IFERROR(INT(TRIM(SUBSTITUTE(VLOOKUP($A5&amp;"*",各都道府県の状況!$A:$I,D$3,FALSE), "※5", ""))), "")</f>
        <v>1304</v>
      </c>
      <c r="E5" s="39">
        <f>IFERROR(INT(TRIM(SUBSTITUTE(VLOOKUP($A5&amp;"*",各都道府県の状況!$A:$I,E$3,FALSE), "※5", ""))), "")</f>
        <v>23694</v>
      </c>
      <c r="F5" s="39">
        <f>IFERROR(INT(TRIM(SUBSTITUTE(VLOOKUP($A5&amp;"*",各都道府県の状況!$A:$I,F$3,FALSE), "※5", ""))), "")</f>
        <v>1136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66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44027</v>
      </c>
      <c r="C6" s="19" t="s">
        <v>18</v>
      </c>
      <c r="D6" s="39">
        <f>IFERROR(INT(TRIM(SUBSTITUTE(VLOOKUP($A6&amp;"*",各都道府県の状況!$A:$I,D$3,FALSE), "※5", ""))), "")</f>
        <v>29</v>
      </c>
      <c r="E6" s="39">
        <f>IFERROR(INT(TRIM(SUBSTITUTE(VLOOKUP($A6&amp;"*",各都道府県の状況!$A:$I,E$3,FALSE), "※5", ""))), "")</f>
        <v>1140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3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44027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1189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44027</v>
      </c>
      <c r="C8" s="19" t="s">
        <v>20</v>
      </c>
      <c r="D8" s="39">
        <f>IFERROR(INT(TRIM(SUBSTITUTE(VLOOKUP($A8&amp;"*",各都道府県の状況!$A:$I,D$3,FALSE), "※5", ""))), "")</f>
        <v>110</v>
      </c>
      <c r="E8" s="39">
        <f>IFERROR(INT(TRIM(SUBSTITUTE(VLOOKUP($A8&amp;"*",各都道府県の状況!$A:$I,E$3,FALSE), "※5", ""))), "")</f>
        <v>4748</v>
      </c>
      <c r="F8" s="39">
        <f>IFERROR(INT(TRIM(SUBSTITUTE(VLOOKUP($A8&amp;"*",各都道府県の状況!$A:$I,F$3,FALSE), "※5", ""))), "")</f>
        <v>100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9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44027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1023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44027</v>
      </c>
      <c r="C10" s="19" t="s">
        <v>22</v>
      </c>
      <c r="D10" s="39">
        <f>IFERROR(INT(TRIM(SUBSTITUTE(VLOOKUP($A10&amp;"*",各都道府県の状況!$A:$I,D$3,FALSE), "※5", ""))), "")</f>
        <v>74</v>
      </c>
      <c r="E10" s="39">
        <f>IFERROR(INT(TRIM(SUBSTITUTE(VLOOKUP($A10&amp;"*",各都道府県の状況!$A:$I,E$3,FALSE), "※5", ""))), "")</f>
        <v>2674</v>
      </c>
      <c r="F10" s="39">
        <f>IFERROR(INT(TRIM(SUBSTITUTE(VLOOKUP($A10&amp;"*",各都道府県の状況!$A:$I,F$3,FALSE), "※5", ""))), "")</f>
        <v>70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44027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8119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44027</v>
      </c>
      <c r="C12" s="19" t="s">
        <v>23</v>
      </c>
      <c r="D12" s="39">
        <f>IFERROR(INT(TRIM(SUBSTITUTE(VLOOKUP($A12&amp;"*",各都道府県の状況!$A:$I,D$3,FALSE), "※5", ""))), "")</f>
        <v>209</v>
      </c>
      <c r="E12" s="39">
        <f>IFERROR(INT(TRIM(SUBSTITUTE(VLOOKUP($A12&amp;"*",各都道府県の状況!$A:$I,E$3,FALSE), "※5", ""))), "")</f>
        <v>5930</v>
      </c>
      <c r="F12" s="39">
        <f>IFERROR(INT(TRIM(SUBSTITUTE(VLOOKUP($A12&amp;"*",各都道府県の状況!$A:$I,F$3,FALSE), "※5", ""))), "")</f>
        <v>177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22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44027</v>
      </c>
      <c r="C13" s="19" t="s">
        <v>24</v>
      </c>
      <c r="D13" s="39">
        <f>IFERROR(INT(TRIM(SUBSTITUTE(VLOOKUP($A13&amp;"*",各都道府県の状況!$A:$I,D$3,FALSE), "※5", ""))), "")</f>
        <v>103</v>
      </c>
      <c r="E13" s="39">
        <f>IFERROR(INT(TRIM(SUBSTITUTE(VLOOKUP($A13&amp;"*",各都道府県の状況!$A:$I,E$3,FALSE), "※5", ""))), "")</f>
        <v>9645</v>
      </c>
      <c r="F13" s="39">
        <f>IFERROR(INT(TRIM(SUBSTITUTE(VLOOKUP($A13&amp;"*",各都道府県の状況!$A:$I,F$3,FALSE), "※5", ""))), "")</f>
        <v>86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44027</v>
      </c>
      <c r="C14" s="19" t="s">
        <v>25</v>
      </c>
      <c r="D14" s="39">
        <f>IFERROR(INT(TRIM(SUBSTITUTE(VLOOKUP($A14&amp;"*",各都道府県の状況!$A:$I,D$3,FALSE), "※5", ""))), "")</f>
        <v>161</v>
      </c>
      <c r="E14" s="39">
        <f>IFERROR(INT(TRIM(SUBSTITUTE(VLOOKUP($A14&amp;"*",各都道府県の状況!$A:$I,E$3,FALSE), "※5", ""))), "")</f>
        <v>6320</v>
      </c>
      <c r="F14" s="39">
        <f>IFERROR(INT(TRIM(SUBSTITUTE(VLOOKUP($A14&amp;"*",各都道府県の状況!$A:$I,F$3,FALSE), "※5", ""))), "")</f>
        <v>136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44027</v>
      </c>
      <c r="C15" s="19" t="s">
        <v>26</v>
      </c>
      <c r="D15" s="39">
        <f>IFERROR(INT(TRIM(SUBSTITUTE(VLOOKUP($A15&amp;"*",各都道府県の状況!$A:$I,D$3,FALSE), "※5", ""))), "")</f>
        <v>1568</v>
      </c>
      <c r="E15" s="39">
        <f>IFERROR(INT(TRIM(SUBSTITUTE(VLOOKUP($A15&amp;"*",各都道府県の状況!$A:$I,E$3,FALSE), "※5", ""))), "")</f>
        <v>47612</v>
      </c>
      <c r="F15" s="39">
        <f>IFERROR(INT(TRIM(SUBSTITUTE(VLOOKUP($A15&amp;"*",各都道府県の状況!$A:$I,F$3,FALSE), "※5", ""))), "")</f>
        <v>1144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357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44027</v>
      </c>
      <c r="C16" s="19" t="s">
        <v>27</v>
      </c>
      <c r="D16" s="39">
        <f>IFERROR(INT(TRIM(SUBSTITUTE(VLOOKUP($A16&amp;"*",各都道府県の状況!$A:$I,D$3,FALSE), "※5", ""))), "")</f>
        <v>1191</v>
      </c>
      <c r="E16" s="39">
        <f>IFERROR(INT(TRIM(SUBSTITUTE(VLOOKUP($A16&amp;"*",各都道府県の状況!$A:$I,E$3,FALSE), "※5", ""))), "")</f>
        <v>21490</v>
      </c>
      <c r="F16" s="39">
        <f>IFERROR(INT(TRIM(SUBSTITUTE(VLOOKUP($A16&amp;"*",各都道府県の状況!$A:$I,F$3,FALSE), "※5", ""))), "")</f>
        <v>959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186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44027</v>
      </c>
      <c r="C17" s="19" t="s">
        <v>28</v>
      </c>
      <c r="D17" s="39">
        <f>IFERROR(INT(TRIM(SUBSTITUTE(VLOOKUP($A17&amp;"*",各都道府県の状況!$A:$I,D$3,FALSE), "※5", ""))), "")</f>
        <v>8354</v>
      </c>
      <c r="E17" s="39">
        <f>IFERROR(INT(TRIM(SUBSTITUTE(VLOOKUP($A17&amp;"*",各都道府県の状況!$A:$I,E$3,FALSE), "※5", ""))), "")</f>
        <v>125898</v>
      </c>
      <c r="F17" s="39">
        <f>IFERROR(INT(TRIM(SUBSTITUTE(VLOOKUP($A17&amp;"*",各都道府県の状況!$A:$I,F$3,FALSE), "※5", ""))), "")</f>
        <v>6608</v>
      </c>
      <c r="G17" s="39">
        <f>IFERROR(INT(TRIM(SUBSTITUTE(VLOOKUP($A17&amp;"*",各都道府県の状況!$A:$I,G$3,FALSE), "※5", ""))), "")</f>
        <v>326</v>
      </c>
      <c r="H17" s="39">
        <f>IFERROR(INT(TRIM(SUBSTITUTE(VLOOKUP($A17&amp;"*",各都道府県の状況!$A:$I,H$3,FALSE), "※5", ""))), "")</f>
        <v>1420</v>
      </c>
      <c r="I17" s="39">
        <f>IFERROR(INT(TRIM(SUBSTITUTE(VLOOKUP($A17&amp;"*",各都道府県の状況!$A:$I,I$3,FALSE), "※5", ""))), "")</f>
        <v>8</v>
      </c>
    </row>
    <row r="18" spans="1:9" x14ac:dyDescent="0.55000000000000004">
      <c r="A18" s="24" t="s">
        <v>242</v>
      </c>
      <c r="B18" s="27">
        <f t="shared" si="0"/>
        <v>44027</v>
      </c>
      <c r="C18" s="19" t="s">
        <v>29</v>
      </c>
      <c r="D18" s="39">
        <f>IFERROR(INT(TRIM(SUBSTITUTE(VLOOKUP($A18&amp;"*",各都道府県の状況!$A:$I,D$3,FALSE), "※5", ""))), "")</f>
        <v>1826</v>
      </c>
      <c r="E18" s="39">
        <f>IFERROR(INT(TRIM(SUBSTITUTE(VLOOKUP($A18&amp;"*",各都道府県の状況!$A:$I,E$3,FALSE), "※5", ""))), "")</f>
        <v>14758</v>
      </c>
      <c r="F18" s="39">
        <f>IFERROR(INT(TRIM(SUBSTITUTE(VLOOKUP($A18&amp;"*",各都道府県の状況!$A:$I,F$3,FALSE), "※5", ""))), "")</f>
        <v>1522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206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44027</v>
      </c>
      <c r="C19" s="19" t="s">
        <v>61</v>
      </c>
      <c r="D19" s="39">
        <f>IFERROR(INT(TRIM(SUBSTITUTE(VLOOKUP($A19&amp;"*",各都道府県の状況!$A:$I,D$3,FALSE), "※5", ""))), "")</f>
        <v>89</v>
      </c>
      <c r="E19" s="39">
        <f>IFERROR(INT(TRIM(SUBSTITUTE(VLOOKUP($A19&amp;"*",各都道府県の状況!$A:$I,E$3,FALSE), "※5", ""))), "")</f>
        <v>5419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44027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4493</v>
      </c>
      <c r="F20" s="39">
        <f>IFERROR(INT(TRIM(SUBSTITUTE(VLOOKUP($A20&amp;"*",各都道府県の状況!$A:$I,F$3,FALSE), "※5", ""))), "")</f>
        <v>206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44027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2968</v>
      </c>
      <c r="F21" s="39">
        <f>IFERROR(INT(TRIM(SUBSTITUTE(VLOOKUP($A21&amp;"*",各都道府県の状況!$A:$I,F$3,FALSE), "※5", ""))), "")</f>
        <v>269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4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44027</v>
      </c>
      <c r="C22" s="19" t="s">
        <v>32</v>
      </c>
      <c r="D22" s="39">
        <f>IFERROR(INT(TRIM(SUBSTITUTE(VLOOKUP($A22&amp;"*",各都道府県の状況!$A:$I,D$3,FALSE), "※5", ""))), "")</f>
        <v>125</v>
      </c>
      <c r="E22" s="39">
        <f>IFERROR(INT(TRIM(SUBSTITUTE(VLOOKUP($A22&amp;"*",各都道府県の状況!$A:$I,E$3,FALSE), "※5", ""))), "")</f>
        <v>3779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3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44027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6341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44027</v>
      </c>
      <c r="C24" s="19" t="s">
        <v>34</v>
      </c>
      <c r="D24" s="39">
        <f>IFERROR(INT(TRIM(SUBSTITUTE(VLOOKUP($A24&amp;"*",各都道府県の状況!$A:$I,D$3,FALSE), "※5", ""))), "")</f>
        <v>80</v>
      </c>
      <c r="E24" s="39">
        <f>IFERROR(INT(TRIM(SUBSTITUTE(VLOOKUP($A24&amp;"*",各都道府県の状況!$A:$I,E$3,FALSE), "※5", ""))), "")</f>
        <v>4878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44027</v>
      </c>
      <c r="C25" s="19" t="s">
        <v>35</v>
      </c>
      <c r="D25" s="39">
        <f>IFERROR(INT(TRIM(SUBSTITUTE(VLOOKUP($A25&amp;"*",各都道府県の状況!$A:$I,D$3,FALSE), "※5", ""))), "")</f>
        <v>166</v>
      </c>
      <c r="E25" s="39">
        <f>IFERROR(INT(TRIM(SUBSTITUTE(VLOOKUP($A25&amp;"*",各都道府県の状況!$A:$I,E$3,FALSE), "※5", ""))), "")</f>
        <v>6009</v>
      </c>
      <c r="F25" s="39">
        <f>IFERROR(INT(TRIM(SUBSTITUTE(VLOOKUP($A25&amp;"*",各都道府県の状況!$A:$I,F$3,FALSE), "※5", ""))), "")</f>
        <v>151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8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44027</v>
      </c>
      <c r="C26" s="19" t="s">
        <v>36</v>
      </c>
      <c r="D26" s="39">
        <f>IFERROR(INT(TRIM(SUBSTITUTE(VLOOKUP($A26&amp;"*",各都道府県の状況!$A:$I,D$3,FALSE), "※5", ""))), "")</f>
        <v>97</v>
      </c>
      <c r="E26" s="39">
        <f>IFERROR(INT(TRIM(SUBSTITUTE(VLOOKUP($A26&amp;"*",各都道府県の状況!$A:$I,E$3,FALSE), "※5", ""))), "")</f>
        <v>9243</v>
      </c>
      <c r="F26" s="39">
        <f>IFERROR(INT(TRIM(SUBSTITUTE(VLOOKUP($A26&amp;"*",各都道府県の状況!$A:$I,F$3,FALSE), "※5", ""))), "")</f>
        <v>83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44027</v>
      </c>
      <c r="C27" s="19" t="s">
        <v>37</v>
      </c>
      <c r="D27" s="39">
        <f>IFERROR(INT(TRIM(SUBSTITUTE(VLOOKUP($A27&amp;"*",各都道府県の状況!$A:$I,D$3,FALSE), "※5", ""))), "")</f>
        <v>536</v>
      </c>
      <c r="E27" s="39">
        <f>IFERROR(INT(TRIM(SUBSTITUTE(VLOOKUP($A27&amp;"*",各都道府県の状況!$A:$I,E$3,FALSE), "※5", ""))), "")</f>
        <v>14633</v>
      </c>
      <c r="F27" s="39">
        <f>IFERROR(INT(TRIM(SUBSTITUTE(VLOOKUP($A27&amp;"*",各都道府県の状況!$A:$I,F$3,FALSE), "※5", ""))), "")</f>
        <v>483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15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44027</v>
      </c>
      <c r="C28" s="28" t="s">
        <v>38</v>
      </c>
      <c r="D28" s="39">
        <f>IFERROR(INT(TRIM(SUBSTITUTE(VLOOKUP($A28&amp;"*",各都道府県の状況!$A:$I,D$3,FALSE), "※5", ""))), "")</f>
        <v>50</v>
      </c>
      <c r="E28" s="39">
        <f>IFERROR(INT(TRIM(SUBSTITUTE(VLOOKUP($A28&amp;"*",各都道府県の状況!$A:$I,E$3,FALSE), "※5", ""))), "")</f>
        <v>3123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3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44027</v>
      </c>
      <c r="C29" s="19" t="s">
        <v>39</v>
      </c>
      <c r="D29" s="39">
        <f>IFERROR(INT(TRIM(SUBSTITUTE(VLOOKUP($A29&amp;"*",各都道府県の状況!$A:$I,D$3,FALSE), "※5", ""))), "")</f>
        <v>107</v>
      </c>
      <c r="E29" s="39">
        <f>IFERROR(INT(TRIM(SUBSTITUTE(VLOOKUP($A29&amp;"*",各都道府県の状況!$A:$I,E$3,FALSE), "※5", ""))), "")</f>
        <v>3026</v>
      </c>
      <c r="F29" s="39">
        <f>IFERROR(INT(TRIM(SUBSTITUTE(VLOOKUP($A29&amp;"*",各都道府県の状況!$A:$I,F$3,FALSE), "※5", ""))), "")</f>
        <v>101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44027</v>
      </c>
      <c r="C30" s="19" t="s">
        <v>40</v>
      </c>
      <c r="D30" s="39">
        <f>IFERROR(INT(TRIM(SUBSTITUTE(VLOOKUP($A30&amp;"*",各都道府県の状況!$A:$I,D$3,FALSE), "※5", ""))), "")</f>
        <v>468</v>
      </c>
      <c r="E30" s="39">
        <f>IFERROR(INT(TRIM(SUBSTITUTE(VLOOKUP($A30&amp;"*",各都道府県の状況!$A:$I,E$3,FALSE), "※5", ""))), "")</f>
        <v>12781</v>
      </c>
      <c r="F30" s="39">
        <f>IFERROR(INT(TRIM(SUBSTITUTE(VLOOKUP($A30&amp;"*",各都道府県の状況!$A:$I,F$3,FALSE), "※5", ""))), "")</f>
        <v>385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65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44027</v>
      </c>
      <c r="C31" s="19" t="s">
        <v>41</v>
      </c>
      <c r="D31" s="39">
        <f>IFERROR(INT(TRIM(SUBSTITUTE(VLOOKUP($A31&amp;"*",各都道府県の状況!$A:$I,D$3,FALSE), "※5", ""))), "")</f>
        <v>2065</v>
      </c>
      <c r="E31" s="39">
        <f>IFERROR(INT(TRIM(SUBSTITUTE(VLOOKUP($A31&amp;"*",各都道府県の状況!$A:$I,E$3,FALSE), "※5", ""))), "")</f>
        <v>48476</v>
      </c>
      <c r="F31" s="39">
        <f>IFERROR(INT(TRIM(SUBSTITUTE(VLOOKUP($A31&amp;"*",各都道府県の状況!$A:$I,F$3,FALSE), "※5", ""))), "")</f>
        <v>1826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153</v>
      </c>
      <c r="I31" s="39">
        <f>IFERROR(INT(TRIM(SUBSTITUTE(VLOOKUP($A31&amp;"*",各都道府県の状況!$A:$I,I$3,FALSE), "※5", ""))), "")</f>
        <v>5</v>
      </c>
    </row>
    <row r="32" spans="1:9" x14ac:dyDescent="0.55000000000000004">
      <c r="A32" s="24" t="s">
        <v>256</v>
      </c>
      <c r="B32" s="27">
        <f t="shared" si="0"/>
        <v>44027</v>
      </c>
      <c r="C32" s="19" t="s">
        <v>42</v>
      </c>
      <c r="D32" s="39">
        <f>IFERROR(INT(TRIM(SUBSTITUTE(VLOOKUP($A32&amp;"*",各都道府県の状況!$A:$I,D$3,FALSE), "※5", ""))), "")</f>
        <v>748</v>
      </c>
      <c r="E32" s="39">
        <f>IFERROR(INT(TRIM(SUBSTITUTE(VLOOKUP($A32&amp;"*",各都道府県の状況!$A:$I,E$3,FALSE), "※5", ""))), "")</f>
        <v>17478</v>
      </c>
      <c r="F32" s="39">
        <f>IFERROR(INT(TRIM(SUBSTITUTE(VLOOKUP($A32&amp;"*",各都道府県の状況!$A:$I,F$3,FALSE), "※5", ""))), "")</f>
        <v>673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30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44027</v>
      </c>
      <c r="C33" s="19" t="s">
        <v>43</v>
      </c>
      <c r="D33" s="39">
        <f>IFERROR(INT(TRIM(SUBSTITUTE(VLOOKUP($A33&amp;"*",各都道府県の状況!$A:$I,D$3,FALSE), "※5", ""))), "")</f>
        <v>131</v>
      </c>
      <c r="E33" s="39">
        <f>IFERROR(INT(TRIM(SUBSTITUTE(VLOOKUP($A33&amp;"*",各都道府県の状況!$A:$I,E$3,FALSE), "※5", ""))), "")</f>
        <v>5045</v>
      </c>
      <c r="F33" s="39">
        <f>IFERROR(INT(TRIM(SUBSTITUTE(VLOOKUP($A33&amp;"*",各都道府県の状況!$A:$I,F$3,FALSE), "※5", ""))), "")</f>
        <v>92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37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44027</v>
      </c>
      <c r="C34" s="19" t="s">
        <v>44</v>
      </c>
      <c r="D34" s="39">
        <f>IFERROR(INT(TRIM(SUBSTITUTE(VLOOKUP($A34&amp;"*",各都道府県の状況!$A:$I,D$3,FALSE), "※5", ""))), "")</f>
        <v>84</v>
      </c>
      <c r="E34" s="39">
        <f>IFERROR(INT(TRIM(SUBSTITUTE(VLOOKUP($A34&amp;"*",各都道府県の状況!$A:$I,E$3,FALSE), "※5", ""))), "")</f>
        <v>4703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20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44027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2145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44027</v>
      </c>
      <c r="C36" s="19" t="s">
        <v>46</v>
      </c>
      <c r="D36" s="39">
        <f>IFERROR(INT(TRIM(SUBSTITUTE(VLOOKUP($A36&amp;"*",各都道府県の状況!$A:$I,D$3,FALSE), "※5", ""))), "")</f>
        <v>25</v>
      </c>
      <c r="E36" s="39">
        <f>IFERROR(INT(TRIM(SUBSTITUTE(VLOOKUP($A36&amp;"*",各都道府県の状況!$A:$I,E$3,FALSE), "※5", ""))), "")</f>
        <v>1299</v>
      </c>
      <c r="F36" s="39">
        <f>IFERROR(INT(TRIM(SUBSTITUTE(VLOOKUP($A36&amp;"*",各都道府県の状況!$A:$I,F$3,FALSE), "※5", ""))), "")</f>
        <v>25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44027</v>
      </c>
      <c r="C37" s="19" t="s">
        <v>47</v>
      </c>
      <c r="D37" s="39">
        <f>IFERROR(INT(TRIM(SUBSTITUTE(VLOOKUP($A37&amp;"*",各都道府県の状況!$A:$I,D$3,FALSE), "※5", ""))), "")</f>
        <v>30</v>
      </c>
      <c r="E37" s="39">
        <f>IFERROR(INT(TRIM(SUBSTITUTE(VLOOKUP($A37&amp;"*",各都道府県の状況!$A:$I,E$3,FALSE), "※5", ""))), "")</f>
        <v>2066</v>
      </c>
      <c r="F37" s="39">
        <f>IFERROR(INT(TRIM(SUBSTITUTE(VLOOKUP($A37&amp;"*",各都道府県の状況!$A:$I,F$3,FALSE), "※5", ""))), "")</f>
        <v>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0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44027</v>
      </c>
      <c r="C38" s="19" t="s">
        <v>48</v>
      </c>
      <c r="D38" s="39">
        <f>IFERROR(INT(TRIM(SUBSTITUTE(VLOOKUP($A38&amp;"*",各都道府県の状況!$A:$I,D$3,FALSE), "※5", ""))), "")</f>
        <v>184</v>
      </c>
      <c r="E38" s="39">
        <f>IFERROR(INT(TRIM(SUBSTITUTE(VLOOKUP($A38&amp;"*",各都道府県の状況!$A:$I,E$3,FALSE), "※5", ""))), "")</f>
        <v>8525</v>
      </c>
      <c r="F38" s="39">
        <f>IFERROR(INT(TRIM(SUBSTITUTE(VLOOKUP($A38&amp;"*",各都道府県の状況!$A:$I,F$3,FALSE), "※5", ""))), "")</f>
        <v>167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14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44027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2788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44027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1268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44027</v>
      </c>
      <c r="C41" s="19" t="s">
        <v>51</v>
      </c>
      <c r="D41" s="39">
        <f>IFERROR(INT(TRIM(SUBSTITUTE(VLOOKUP($A41&amp;"*",各都道府県の状況!$A:$I,D$3,FALSE), "※5", ""))), "")</f>
        <v>31</v>
      </c>
      <c r="E41" s="39">
        <f>IFERROR(INT(TRIM(SUBSTITUTE(VLOOKUP($A41&amp;"*",各都道府県の状況!$A:$I,E$3,FALSE), "※5", ""))), "")</f>
        <v>3229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44027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2693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44027</v>
      </c>
      <c r="C43" s="19" t="s">
        <v>169</v>
      </c>
      <c r="D43" s="39">
        <f>IFERROR(INT(TRIM(SUBSTITUTE(VLOOKUP($A43&amp;"*",各都道府県の状況!$A:$I,D$3,FALSE), "※5", ""))), "")</f>
        <v>75</v>
      </c>
      <c r="E43" s="39">
        <f>IFERROR(INT(TRIM(SUBSTITUTE(VLOOKUP($A43&amp;"*",各都道府県の状況!$A:$I,E$3,FALSE), "※5", ""))), "")</f>
        <v>2051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44027</v>
      </c>
      <c r="C44" s="19" t="s">
        <v>53</v>
      </c>
      <c r="D44" s="39">
        <f>IFERROR(INT(TRIM(SUBSTITUTE(VLOOKUP($A44&amp;"*",各都道府県の状況!$A:$I,D$3,FALSE), "※5", ""))), "")</f>
        <v>928</v>
      </c>
      <c r="E44" s="39">
        <f>IFERROR(INT(TRIM(SUBSTITUTE(VLOOKUP($A44&amp;"*",各都道府県の状況!$A:$I,E$3,FALSE), "※5", ""))), "")</f>
        <v>18352</v>
      </c>
      <c r="F44" s="39">
        <f>IFERROR(INT(TRIM(SUBSTITUTE(VLOOKUP($A44&amp;"*",各都道府県の状況!$A:$I,F$3,FALSE), "※5", ""))), "")</f>
        <v>833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62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44027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1738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44027</v>
      </c>
      <c r="C46" s="19" t="s">
        <v>55</v>
      </c>
      <c r="D46" s="39">
        <f>IFERROR(INT(TRIM(SUBSTITUTE(VLOOKUP($A46&amp;"*",各都道府県の状況!$A:$I,D$3,FALSE), "※5", ""))), "")</f>
        <v>31</v>
      </c>
      <c r="E46" s="39">
        <f>IFERROR(INT(TRIM(SUBSTITUTE(VLOOKUP($A46&amp;"*",各都道府県の状況!$A:$I,E$3,FALSE), "※5", ""))), "")</f>
        <v>4277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44027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4465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44027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5522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44027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1748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44027</v>
      </c>
      <c r="C50" s="19" t="s">
        <v>59</v>
      </c>
      <c r="D50" s="39">
        <f>IFERROR(INT(TRIM(SUBSTITUTE(VLOOKUP($A50&amp;"*",各都道府県の状況!$A:$I,D$3,FALSE), "※5", ""))), "")</f>
        <v>158</v>
      </c>
      <c r="E50" s="39">
        <f>IFERROR(INT(TRIM(SUBSTITUTE(VLOOKUP($A50&amp;"*",各都道府県の状況!$A:$I,E$3,FALSE), "※5", ""))), "")</f>
        <v>7605</v>
      </c>
      <c r="F50" s="39">
        <f>IFERROR(INT(TRIM(SUBSTITUTE(VLOOKUP($A50&amp;"*",各都道府県の状況!$A:$I,F$3,FALSE), "※5", ""))), "")</f>
        <v>49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109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44027</v>
      </c>
      <c r="C51" s="19" t="s">
        <v>60</v>
      </c>
      <c r="D51" s="39">
        <f>IFERROR(INT(TRIM(SUBSTITUTE(VLOOKUP($A51&amp;"*",各都道府県の状況!$A:$I,D$3,FALSE), "※5", ""))), "")</f>
        <v>148</v>
      </c>
      <c r="E51" s="39">
        <f>IFERROR(INT(TRIM(SUBSTITUTE(VLOOKUP($A51&amp;"*",各都道府県の状況!$A:$I,E$3,FALSE), "※5", ""))), "")</f>
        <v>3381</v>
      </c>
      <c r="F51" s="39">
        <f>IFERROR(INT(TRIM(SUBSTITUTE(VLOOKUP($A51&amp;"*",各都道府県の状況!$A:$I,F$3,FALSE), "※5", ""))), "")</f>
        <v>141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4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339</v>
      </c>
      <c r="D4" s="58" t="s">
        <v>333</v>
      </c>
      <c r="E4" s="60" t="s">
        <v>340</v>
      </c>
      <c r="F4" s="61"/>
      <c r="G4" s="62" t="s">
        <v>341</v>
      </c>
      <c r="H4" s="62" t="s">
        <v>334</v>
      </c>
      <c r="I4" s="64"/>
    </row>
    <row r="5" spans="1:9" ht="13.25" customHeight="1" x14ac:dyDescent="0.55000000000000004">
      <c r="B5" s="55"/>
      <c r="C5" s="57"/>
      <c r="D5" s="59"/>
      <c r="E5" s="42" t="s">
        <v>335</v>
      </c>
      <c r="F5" s="43" t="s">
        <v>336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1304</v>
      </c>
      <c r="D6" s="44">
        <v>23694</v>
      </c>
      <c r="E6" s="45">
        <v>66</v>
      </c>
      <c r="F6" s="45">
        <v>5</v>
      </c>
      <c r="G6" s="44">
        <v>1136</v>
      </c>
      <c r="H6" s="45">
        <v>102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29</v>
      </c>
      <c r="D7" s="44">
        <v>1140</v>
      </c>
      <c r="E7" s="45">
        <v>3</v>
      </c>
      <c r="F7" s="45">
        <v>0</v>
      </c>
      <c r="G7" s="45">
        <v>25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1189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110</v>
      </c>
      <c r="D9" s="44">
        <v>4748</v>
      </c>
      <c r="E9" s="45">
        <v>9</v>
      </c>
      <c r="F9" s="45">
        <v>0</v>
      </c>
      <c r="G9" s="45">
        <v>100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1023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74</v>
      </c>
      <c r="D11" s="44">
        <v>2674</v>
      </c>
      <c r="E11" s="45">
        <v>4</v>
      </c>
      <c r="F11" s="45">
        <v>0</v>
      </c>
      <c r="G11" s="45">
        <v>70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84</v>
      </c>
      <c r="D12" s="44">
        <v>8119</v>
      </c>
      <c r="E12" s="45">
        <v>2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209</v>
      </c>
      <c r="D13" s="44">
        <v>5930</v>
      </c>
      <c r="E13" s="45">
        <v>22</v>
      </c>
      <c r="F13" s="45">
        <v>1</v>
      </c>
      <c r="G13" s="45">
        <v>177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103</v>
      </c>
      <c r="D14" s="44">
        <v>9645</v>
      </c>
      <c r="E14" s="45">
        <v>19</v>
      </c>
      <c r="F14" s="45">
        <v>0</v>
      </c>
      <c r="G14" s="45">
        <v>86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161</v>
      </c>
      <c r="D15" s="44">
        <v>6320</v>
      </c>
      <c r="E15" s="45">
        <v>6</v>
      </c>
      <c r="F15" s="45">
        <v>0</v>
      </c>
      <c r="G15" s="45">
        <v>136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1568</v>
      </c>
      <c r="D16" s="44">
        <v>47612</v>
      </c>
      <c r="E16" s="45">
        <v>357</v>
      </c>
      <c r="F16" s="45">
        <v>4</v>
      </c>
      <c r="G16" s="44">
        <v>1144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1191</v>
      </c>
      <c r="D17" s="44">
        <v>21490</v>
      </c>
      <c r="E17" s="45">
        <v>186</v>
      </c>
      <c r="F17" s="45">
        <v>0</v>
      </c>
      <c r="G17" s="45">
        <v>959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8354</v>
      </c>
      <c r="D18" s="44">
        <v>125898</v>
      </c>
      <c r="E18" s="44">
        <v>1420</v>
      </c>
      <c r="F18" s="45">
        <v>8</v>
      </c>
      <c r="G18" s="44">
        <v>6608</v>
      </c>
      <c r="H18" s="45">
        <v>326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1826</v>
      </c>
      <c r="D19" s="44">
        <v>14758</v>
      </c>
      <c r="E19" s="45">
        <v>206</v>
      </c>
      <c r="F19" s="45">
        <v>7</v>
      </c>
      <c r="G19" s="44">
        <v>1522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89</v>
      </c>
      <c r="D20" s="44">
        <v>5419</v>
      </c>
      <c r="E20" s="45">
        <v>5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4493</v>
      </c>
      <c r="E21" s="45">
        <v>2</v>
      </c>
      <c r="F21" s="45">
        <v>0</v>
      </c>
      <c r="G21" s="45">
        <v>206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2968</v>
      </c>
      <c r="E22" s="45">
        <v>4</v>
      </c>
      <c r="F22" s="45">
        <v>1</v>
      </c>
      <c r="G22" s="45">
        <v>269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125</v>
      </c>
      <c r="D23" s="44">
        <v>3779</v>
      </c>
      <c r="E23" s="45">
        <v>3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6341</v>
      </c>
      <c r="E24" s="45">
        <v>1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80</v>
      </c>
      <c r="D25" s="44">
        <v>4878</v>
      </c>
      <c r="E25" s="45">
        <v>4</v>
      </c>
      <c r="F25" s="45">
        <v>0</v>
      </c>
      <c r="G25" s="45">
        <v>76</v>
      </c>
      <c r="H25" s="46" t="s">
        <v>337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166</v>
      </c>
      <c r="D26" s="44">
        <v>6009</v>
      </c>
      <c r="E26" s="45">
        <v>8</v>
      </c>
      <c r="F26" s="45">
        <v>1</v>
      </c>
      <c r="G26" s="45">
        <v>151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97</v>
      </c>
      <c r="D27" s="44">
        <v>9243</v>
      </c>
      <c r="E27" s="45">
        <v>13</v>
      </c>
      <c r="F27" s="45">
        <v>0</v>
      </c>
      <c r="G27" s="45">
        <v>83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536</v>
      </c>
      <c r="D28" s="44">
        <v>14633</v>
      </c>
      <c r="E28" s="45">
        <v>15</v>
      </c>
      <c r="F28" s="45">
        <v>0</v>
      </c>
      <c r="G28" s="45">
        <v>483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50</v>
      </c>
      <c r="D29" s="44">
        <v>3123</v>
      </c>
      <c r="E29" s="45">
        <v>3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107</v>
      </c>
      <c r="D30" s="44">
        <v>3026</v>
      </c>
      <c r="E30" s="45">
        <v>5</v>
      </c>
      <c r="F30" s="45">
        <v>1</v>
      </c>
      <c r="G30" s="45">
        <v>101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468</v>
      </c>
      <c r="D31" s="44">
        <v>12781</v>
      </c>
      <c r="E31" s="45">
        <v>65</v>
      </c>
      <c r="F31" s="45">
        <v>0</v>
      </c>
      <c r="G31" s="45">
        <v>385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2065</v>
      </c>
      <c r="D32" s="44">
        <v>48476</v>
      </c>
      <c r="E32" s="45">
        <v>153</v>
      </c>
      <c r="F32" s="45">
        <v>5</v>
      </c>
      <c r="G32" s="44">
        <v>1826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748</v>
      </c>
      <c r="D33" s="44">
        <v>17478</v>
      </c>
      <c r="E33" s="45">
        <v>30</v>
      </c>
      <c r="F33" s="45">
        <v>0</v>
      </c>
      <c r="G33" s="45">
        <v>673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131</v>
      </c>
      <c r="D34" s="44">
        <v>5045</v>
      </c>
      <c r="E34" s="45">
        <v>37</v>
      </c>
      <c r="F34" s="45">
        <v>0</v>
      </c>
      <c r="G34" s="45">
        <v>92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84</v>
      </c>
      <c r="D35" s="44">
        <v>4703</v>
      </c>
      <c r="E35" s="45">
        <v>20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2145</v>
      </c>
      <c r="E36" s="45">
        <v>2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25</v>
      </c>
      <c r="D37" s="44">
        <v>1299</v>
      </c>
      <c r="E37" s="45">
        <v>0</v>
      </c>
      <c r="F37" s="45">
        <v>0</v>
      </c>
      <c r="G37" s="45">
        <v>25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30</v>
      </c>
      <c r="D38" s="44">
        <v>2066</v>
      </c>
      <c r="E38" s="45">
        <v>0</v>
      </c>
      <c r="F38" s="46" t="s">
        <v>337</v>
      </c>
      <c r="G38" s="45">
        <v>28</v>
      </c>
      <c r="H38" s="46" t="s">
        <v>337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184</v>
      </c>
      <c r="D39" s="44">
        <v>8525</v>
      </c>
      <c r="E39" s="45">
        <v>14</v>
      </c>
      <c r="F39" s="45">
        <v>0</v>
      </c>
      <c r="G39" s="45">
        <v>167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2788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1268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31</v>
      </c>
      <c r="D42" s="44">
        <v>3229</v>
      </c>
      <c r="E42" s="45">
        <v>3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2693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75</v>
      </c>
      <c r="D44" s="44">
        <v>2051</v>
      </c>
      <c r="E44" s="45">
        <v>1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928</v>
      </c>
      <c r="D45" s="44">
        <v>18352</v>
      </c>
      <c r="E45" s="45">
        <v>62</v>
      </c>
      <c r="F45" s="45">
        <v>4</v>
      </c>
      <c r="G45" s="45">
        <v>833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1738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31</v>
      </c>
      <c r="D47" s="44">
        <v>4277</v>
      </c>
      <c r="E47" s="45">
        <v>14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4465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5522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1748</v>
      </c>
      <c r="E50" s="45">
        <v>3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158</v>
      </c>
      <c r="D51" s="44">
        <v>7605</v>
      </c>
      <c r="E51" s="45">
        <v>109</v>
      </c>
      <c r="F51" s="45">
        <v>0</v>
      </c>
      <c r="G51" s="45">
        <v>49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148</v>
      </c>
      <c r="D52" s="44">
        <v>3381</v>
      </c>
      <c r="E52" s="45">
        <v>4</v>
      </c>
      <c r="F52" s="45">
        <v>0</v>
      </c>
      <c r="G52" s="45">
        <v>141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337</v>
      </c>
      <c r="E53" s="45">
        <v>0</v>
      </c>
      <c r="F53" s="46" t="s">
        <v>337</v>
      </c>
      <c r="G53" s="45">
        <v>149</v>
      </c>
      <c r="H53" s="46" t="s">
        <v>337</v>
      </c>
      <c r="I53" s="64"/>
    </row>
    <row r="54" spans="1:9" ht="12" customHeight="1" x14ac:dyDescent="0.55000000000000004">
      <c r="B54" s="36" t="s">
        <v>327</v>
      </c>
      <c r="C54" s="44">
        <v>22450</v>
      </c>
      <c r="D54" s="44">
        <v>499787</v>
      </c>
      <c r="E54" s="44">
        <v>2885</v>
      </c>
      <c r="F54" s="45">
        <v>37</v>
      </c>
      <c r="G54" s="44">
        <v>18580</v>
      </c>
      <c r="H54" s="45">
        <v>984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2020-07-16T14:25:53Z</dcterms:modified>
</cp:coreProperties>
</file>