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907417D2-C91D-45EA-A5CC-473E250F870C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<sst xmlns="http://schemas.openxmlformats.org/spreadsheetml/2006/main" count="18926" uniqueCount="342">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</sst>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7" xfId="0" applyBorder="1" applyAlignment="1">
      <alignment horizontal="left" vertical="top" wrapText="1" inden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67"/>
  <sheetViews>
    <sheetView zoomScaleNormal="100" workbookViewId="0">
      <pane xSplit="1" ySplit="1" topLeftCell="B762" activePane="bottomRight" state="frozen"/>
      <selection activeCell="A10624" sqref="A10624"/>
      <selection pane="topRight" activeCell="A10624" sqref="A10624"/>
      <selection pane="bottomLeft" activeCell="A10624" sqref="A10624"/>
      <selection pane="bottomRight" activeCell="A10624" sqref="A10624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0623"/>
  <sheetViews>
    <sheetView workbookViewId="0">
      <pane xSplit="1" ySplit="1" topLeftCell="B10621" activePane="bottomRight" state="frozen"/>
      <selection activeCell="A9919" sqref="A9919"/>
      <selection pane="topRight" activeCell="A9919" sqref="A9919"/>
      <selection pane="bottomLeft" activeCell="A9919" sqref="A9919"/>
      <selection pane="bottomRight" activeCell="A10624" sqref="A10624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8" t="s">
        <v>229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44134</v>
      </c>
      <c r="B3" s="7" t="s">
        <v>6</v>
      </c>
      <c r="C3" s="7">
        <f>IF(C13="", "", C13)</f>
        <v>98453</v>
      </c>
      <c r="D3" s="7">
        <f>IF(B13="", "", B13)</f>
        <v>2406080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5848</v>
      </c>
      <c r="I3" s="7" t="str">
        <f>IF(I13="", "", I13)</f>
        <v/>
      </c>
      <c r="J3" s="7">
        <f t="shared" ref="J3:L3" si="1">IF(J13="", "", J13)</f>
        <v>156</v>
      </c>
      <c r="K3" s="7" t="str">
        <f t="shared" si="1"/>
        <v/>
      </c>
      <c r="L3" s="7" t="str">
        <f t="shared" si="1"/>
        <v/>
      </c>
      <c r="M3" s="7">
        <f>IF(N13="", "", N13)</f>
        <v>90811</v>
      </c>
      <c r="N3" s="7">
        <f>IF(O13="", "", O13)</f>
        <v>1743</v>
      </c>
    </row>
    <row r="4" spans="1:15" x14ac:dyDescent="0.55000000000000004">
      <c r="A4" s="6">
        <f t="shared" ref="A4:A5" si="2">DATE($B$9, $C$9, $D$9)</f>
        <v>44134</v>
      </c>
      <c r="B4" s="7" t="s">
        <v>7</v>
      </c>
      <c r="C4" s="7">
        <f t="shared" ref="C4:C5" si="3">IF(C14="", "", C14)</f>
        <v>1154</v>
      </c>
      <c r="D4" s="7">
        <f t="shared" ref="D4:D5" si="4">IF(B14="", "", B14)</f>
        <v>274758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89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1064</v>
      </c>
      <c r="N4" s="7">
        <f t="shared" si="8"/>
        <v>1</v>
      </c>
    </row>
    <row r="5" spans="1:15" x14ac:dyDescent="0.55000000000000004">
      <c r="A5" s="6">
        <f t="shared" si="2"/>
        <v>44134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8" t="s">
        <v>278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</row>
    <row r="8" spans="1:15" x14ac:dyDescent="0.55000000000000004">
      <c r="A8" s="49" t="s">
        <v>333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1:15" x14ac:dyDescent="0.55000000000000004">
      <c r="B9" s="9">
        <v>2020</v>
      </c>
      <c r="C9" s="9">
        <v>10</v>
      </c>
      <c r="D9" s="9">
        <v>30</v>
      </c>
    </row>
    <row r="10" spans="1:15" x14ac:dyDescent="0.55000000000000004">
      <c r="B10" s="48" t="s">
        <v>66</v>
      </c>
      <c r="C10" s="48"/>
      <c r="D10" s="48" t="s">
        <v>67</v>
      </c>
      <c r="E10" s="48"/>
      <c r="F10" s="48"/>
      <c r="G10" s="48" t="s">
        <v>70</v>
      </c>
      <c r="H10" s="48"/>
      <c r="I10" s="48"/>
      <c r="J10" s="48"/>
      <c r="K10" s="48"/>
      <c r="L10" s="48"/>
      <c r="M10" s="48"/>
      <c r="N10" s="48"/>
      <c r="O10" s="48"/>
    </row>
    <row r="11" spans="1:15" x14ac:dyDescent="0.55000000000000004">
      <c r="B11" s="48"/>
      <c r="C11" s="48"/>
      <c r="D11" s="48"/>
      <c r="E11" s="48"/>
      <c r="F11" s="48"/>
      <c r="G11" s="48" t="s">
        <v>71</v>
      </c>
      <c r="H11" s="48"/>
      <c r="I11" s="48"/>
      <c r="J11" s="48"/>
      <c r="K11" s="48"/>
      <c r="L11" s="48"/>
      <c r="M11" s="48"/>
      <c r="N11" s="48" t="s">
        <v>79</v>
      </c>
      <c r="O11" s="48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8"/>
      <c r="O12" s="48"/>
    </row>
    <row r="13" spans="1:15" x14ac:dyDescent="0.55000000000000004">
      <c r="A13" s="7" t="s">
        <v>63</v>
      </c>
      <c r="B13" s="9">
        <v>2406080</v>
      </c>
      <c r="C13" s="9">
        <v>98453</v>
      </c>
      <c r="D13" s="8"/>
      <c r="E13" s="8"/>
      <c r="F13" s="8"/>
      <c r="G13" s="8"/>
      <c r="H13" s="9">
        <v>5848</v>
      </c>
      <c r="I13" s="8"/>
      <c r="J13" s="9">
        <v>156</v>
      </c>
      <c r="K13" s="8"/>
      <c r="L13" s="8"/>
      <c r="M13" s="31">
        <f>F13</f>
        <v>0</v>
      </c>
      <c r="N13" s="9">
        <v>90811</v>
      </c>
      <c r="O13" s="9">
        <v>1743</v>
      </c>
    </row>
    <row r="14" spans="1:15" x14ac:dyDescent="0.55000000000000004">
      <c r="A14" s="7" t="s">
        <v>64</v>
      </c>
      <c r="B14" s="9">
        <v>274758</v>
      </c>
      <c r="C14" s="9">
        <v>1154</v>
      </c>
      <c r="D14" s="8"/>
      <c r="E14" s="8"/>
      <c r="F14" s="8"/>
      <c r="G14" s="8"/>
      <c r="H14" s="9">
        <v>89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1064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2681667</v>
      </c>
      <c r="C16" s="7">
        <f t="shared" ref="C16:O16" si="13">SUM(C13:C15)</f>
        <v>99622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5937</v>
      </c>
      <c r="I16" s="7">
        <f t="shared" si="13"/>
        <v>0</v>
      </c>
      <c r="J16" s="7">
        <f t="shared" si="13"/>
        <v>156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91890</v>
      </c>
      <c r="O16" s="7">
        <f t="shared" si="13"/>
        <v>1744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8" t="s">
        <v>277</v>
      </c>
      <c r="B1" s="48"/>
      <c r="C1" s="48"/>
      <c r="D1" s="48"/>
      <c r="E1" s="48"/>
      <c r="F1" s="48"/>
      <c r="G1" s="48"/>
      <c r="H1" s="48"/>
      <c r="I1" s="48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29</v>
      </c>
      <c r="D2" s="50" t="s">
        <v>275</v>
      </c>
      <c r="E2" s="48"/>
      <c r="F2" s="48"/>
      <c r="G2" s="48"/>
      <c r="H2" s="48"/>
      <c r="I2" s="48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44133</v>
      </c>
      <c r="C5" s="28" t="s">
        <v>17</v>
      </c>
      <c r="D5" s="39">
        <f>IFERROR(INT(TRIM(SUBSTITUTE(VLOOKUP($A5&amp;"*",各都道府県の状況!$A:$I,D$3,FALSE), "※5", ""))), "")</f>
        <v>2933</v>
      </c>
      <c r="E5" s="39">
        <f>IFERROR(INT(TRIM(SUBSTITUTE(VLOOKUP($A5&amp;"*",各都道府県の状況!$A:$I,E$3,FALSE), "※5", ""))), "")</f>
        <v>78717</v>
      </c>
      <c r="F5" s="39">
        <f>IFERROR(INT(TRIM(SUBSTITUTE(VLOOKUP($A5&amp;"*",各都道府県の状況!$A:$I,F$3,FALSE), "※5", ""))), "")</f>
        <v>2462</v>
      </c>
      <c r="G5" s="39">
        <f>IFERROR(INT(TRIM(SUBSTITUTE(VLOOKUP($A5&amp;"*",各都道府県の状況!$A:$I,G$3,FALSE), "※5", ""))), "")</f>
        <v>109</v>
      </c>
      <c r="H5" s="39">
        <f>IFERROR(INT(TRIM(SUBSTITUTE(VLOOKUP($A5&amp;"*",各都道府県の状況!$A:$I,H$3,FALSE), "※5", ""))), "")</f>
        <v>362</v>
      </c>
      <c r="I5" s="39">
        <f>IFERROR(INT(TRIM(SUBSTITUTE(VLOOKUP($A5&amp;"*",各都道府県の状況!$A:$I,I$3,FALSE), "※5", ""))), "")</f>
        <v>4</v>
      </c>
      <c r="J5" s="5"/>
    </row>
    <row r="6" spans="1:10" x14ac:dyDescent="0.55000000000000004">
      <c r="A6" s="24" t="s">
        <v>231</v>
      </c>
      <c r="B6" s="27">
        <f t="shared" si="0"/>
        <v>44133</v>
      </c>
      <c r="C6" s="19" t="s">
        <v>18</v>
      </c>
      <c r="D6" s="39">
        <f>IFERROR(INT(TRIM(SUBSTITUTE(VLOOKUP($A6&amp;"*",各都道府県の状況!$A:$I,D$3,FALSE), "※5", ""))), "")</f>
        <v>217</v>
      </c>
      <c r="E6" s="39">
        <f>IFERROR(INT(TRIM(SUBSTITUTE(VLOOKUP($A6&amp;"*",各都道府県の状況!$A:$I,E$3,FALSE), "※5", ""))), "")</f>
        <v>4702</v>
      </c>
      <c r="F6" s="39">
        <f>IFERROR(INT(TRIM(SUBSTITUTE(VLOOKUP($A6&amp;"*",各都道府県の状況!$A:$I,F$3,FALSE), "※5", ""))), "")</f>
        <v>103</v>
      </c>
      <c r="G6" s="39">
        <f>IFERROR(INT(TRIM(SUBSTITUTE(VLOOKUP($A6&amp;"*",各都道府県の状況!$A:$I,G$3,FALSE), "※5", ""))), "")</f>
        <v>2</v>
      </c>
      <c r="H6" s="39">
        <f>IFERROR(INT(TRIM(SUBSTITUTE(VLOOKUP($A6&amp;"*",各都道府県の状況!$A:$I,H$3,FALSE), "※5", ""))), "")</f>
        <v>112</v>
      </c>
      <c r="I6" s="39">
        <f>IFERROR(INT(TRIM(SUBSTITUTE(VLOOKUP($A6&amp;"*",各都道府県の状況!$A:$I,I$3,FALSE), "※5", ""))), "")</f>
        <v>3</v>
      </c>
    </row>
    <row r="7" spans="1:10" x14ac:dyDescent="0.55000000000000004">
      <c r="A7" s="24" t="s">
        <v>225</v>
      </c>
      <c r="B7" s="27">
        <f t="shared" si="0"/>
        <v>44133</v>
      </c>
      <c r="C7" s="19" t="s">
        <v>19</v>
      </c>
      <c r="D7" s="39">
        <f>IFERROR(INT(TRIM(SUBSTITUTE(VLOOKUP($A7&amp;"*",各都道府県の状況!$A:$I,D$3,FALSE), "※5", ""))), "")</f>
        <v>27</v>
      </c>
      <c r="E7" s="39">
        <f>IFERROR(INT(TRIM(SUBSTITUTE(VLOOKUP($A7&amp;"*",各都道府県の状況!$A:$I,E$3,FALSE), "※5", ""))), "")</f>
        <v>5261</v>
      </c>
      <c r="F7" s="39">
        <f>IFERROR(INT(TRIM(SUBSTITUTE(VLOOKUP($A7&amp;"*",各都道府県の状況!$A:$I,F$3,FALSE), "※5", ""))), "")</f>
        <v>25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2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44133</v>
      </c>
      <c r="C8" s="19" t="s">
        <v>20</v>
      </c>
      <c r="D8" s="39">
        <f>IFERROR(INT(TRIM(SUBSTITUTE(VLOOKUP($A8&amp;"*",各都道府県の状況!$A:$I,D$3,FALSE), "※5", ""))), "")</f>
        <v>679</v>
      </c>
      <c r="E8" s="39">
        <f>IFERROR(INT(TRIM(SUBSTITUTE(VLOOKUP($A8&amp;"*",各都道府県の状況!$A:$I,E$3,FALSE), "※5", ""))), "")</f>
        <v>13738</v>
      </c>
      <c r="F8" s="39">
        <f>IFERROR(INT(TRIM(SUBSTITUTE(VLOOKUP($A8&amp;"*",各都道府県の状況!$A:$I,F$3,FALSE), "※5", ""))), "")</f>
        <v>535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142</v>
      </c>
      <c r="I8" s="39">
        <f>IFERROR(INT(TRIM(SUBSTITUTE(VLOOKUP($A8&amp;"*",各都道府県の状況!$A:$I,I$3,FALSE), "※5", ""))), "")</f>
        <v>4</v>
      </c>
    </row>
    <row r="9" spans="1:10" ht="21" customHeight="1" x14ac:dyDescent="0.55000000000000004">
      <c r="A9" s="24" t="s">
        <v>233</v>
      </c>
      <c r="B9" s="27">
        <f t="shared" si="0"/>
        <v>44133</v>
      </c>
      <c r="C9" s="19" t="s">
        <v>21</v>
      </c>
      <c r="D9" s="39">
        <f>IFERROR(INT(TRIM(SUBSTITUTE(VLOOKUP($A9&amp;"*",各都道府県の状況!$A:$I,D$3,FALSE), "※5", ""))), "")</f>
        <v>61</v>
      </c>
      <c r="E9" s="39">
        <f>IFERROR(INT(TRIM(SUBSTITUTE(VLOOKUP($A9&amp;"*",各都道府県の状況!$A:$I,E$3,FALSE), "※5", ""))), "")</f>
        <v>2481</v>
      </c>
      <c r="F9" s="39">
        <f>IFERROR(INT(TRIM(SUBSTITUTE(VLOOKUP($A9&amp;"*",各都道府県の状況!$A:$I,F$3,FALSE), "※5", ""))), "")</f>
        <v>59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2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44133</v>
      </c>
      <c r="C10" s="19" t="s">
        <v>22</v>
      </c>
      <c r="D10" s="39">
        <f>IFERROR(INT(TRIM(SUBSTITUTE(VLOOKUP($A10&amp;"*",各都道府県の状況!$A:$I,D$3,FALSE), "※5", ""))), "")</f>
        <v>86</v>
      </c>
      <c r="E10" s="39">
        <f>IFERROR(INT(TRIM(SUBSTITUTE(VLOOKUP($A10&amp;"*",各都道府県の状況!$A:$I,E$3,FALSE), "※5", ""))), "")</f>
        <v>6031</v>
      </c>
      <c r="F10" s="39">
        <f>IFERROR(INT(TRIM(SUBSTITUTE(VLOOKUP($A10&amp;"*",各都道府県の状況!$A:$I,F$3,FALSE), "※5", ""))), "")</f>
        <v>80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5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44133</v>
      </c>
      <c r="C11" s="19" t="s">
        <v>62</v>
      </c>
      <c r="D11" s="39">
        <f>IFERROR(INT(TRIM(SUBSTITUTE(VLOOKUP($A11&amp;"*",各都道府県の状況!$A:$I,D$3,FALSE), "※5", ""))), "")</f>
        <v>387</v>
      </c>
      <c r="E11" s="39">
        <f>IFERROR(INT(TRIM(SUBSTITUTE(VLOOKUP($A11&amp;"*",各都道府県の状況!$A:$I,E$3,FALSE), "※5", ""))), "")</f>
        <v>28628</v>
      </c>
      <c r="F11" s="39">
        <f>IFERROR(INT(TRIM(SUBSTITUTE(VLOOKUP($A11&amp;"*",各都道府県の状況!$A:$I,F$3,FALSE), "※5", ""))), "")</f>
        <v>344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37</v>
      </c>
      <c r="I11" s="39">
        <f>IFERROR(INT(TRIM(SUBSTITUTE(VLOOKUP($A11&amp;"*",各都道府県の状況!$A:$I,I$3,FALSE), "※5", ""))), "")</f>
        <v>4</v>
      </c>
    </row>
    <row r="12" spans="1:10" x14ac:dyDescent="0.55000000000000004">
      <c r="A12" s="24" t="s">
        <v>236</v>
      </c>
      <c r="B12" s="27">
        <f t="shared" si="0"/>
        <v>44133</v>
      </c>
      <c r="C12" s="19" t="s">
        <v>23</v>
      </c>
      <c r="D12" s="39">
        <f>IFERROR(INT(TRIM(SUBSTITUTE(VLOOKUP($A12&amp;"*",各都道府県の状況!$A:$I,D$3,FALSE), "※5", ""))), "")</f>
        <v>757</v>
      </c>
      <c r="E12" s="39">
        <f>IFERROR(INT(TRIM(SUBSTITUTE(VLOOKUP($A12&amp;"*",各都道府県の状況!$A:$I,E$3,FALSE), "※5", ""))), "")</f>
        <v>13808</v>
      </c>
      <c r="F12" s="39">
        <f>IFERROR(INT(TRIM(SUBSTITUTE(VLOOKUP($A12&amp;"*",各都道府県の状況!$A:$I,F$3,FALSE), "※5", ""))), "")</f>
        <v>714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25</v>
      </c>
      <c r="I12" s="39">
        <f>IFERROR(INT(TRIM(SUBSTITUTE(VLOOKUP($A12&amp;"*",各都道府県の状況!$A:$I,I$3,FALSE), "※5", ""))), "")</f>
        <v>1</v>
      </c>
    </row>
    <row r="13" spans="1:10" x14ac:dyDescent="0.55000000000000004">
      <c r="A13" s="24" t="s">
        <v>237</v>
      </c>
      <c r="B13" s="27">
        <f t="shared" si="0"/>
        <v>44133</v>
      </c>
      <c r="C13" s="19" t="s">
        <v>24</v>
      </c>
      <c r="D13" s="39">
        <f>IFERROR(INT(TRIM(SUBSTITUTE(VLOOKUP($A13&amp;"*",各都道府県の状況!$A:$I,D$3,FALSE), "※5", ""))), "")</f>
        <v>484</v>
      </c>
      <c r="E13" s="39">
        <f>IFERROR(INT(TRIM(SUBSTITUTE(VLOOKUP($A13&amp;"*",各都道府県の状況!$A:$I,E$3,FALSE), "※5", ""))), "")</f>
        <v>41786</v>
      </c>
      <c r="F13" s="39">
        <f>IFERROR(INT(TRIM(SUBSTITUTE(VLOOKUP($A13&amp;"*",各都道府県の状況!$A:$I,F$3,FALSE), "※5", ""))), "")</f>
        <v>461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23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44133</v>
      </c>
      <c r="C14" s="19" t="s">
        <v>25</v>
      </c>
      <c r="D14" s="39">
        <f>IFERROR(INT(TRIM(SUBSTITUTE(VLOOKUP($A14&amp;"*",各都道府県の状況!$A:$I,D$3,FALSE), "※5", ""))), "")</f>
        <v>890</v>
      </c>
      <c r="E14" s="39">
        <f>IFERROR(INT(TRIM(SUBSTITUTE(VLOOKUP($A14&amp;"*",各都道府県の状況!$A:$I,E$3,FALSE), "※5", ""))), "")</f>
        <v>28891</v>
      </c>
      <c r="F14" s="39">
        <f>IFERROR(INT(TRIM(SUBSTITUTE(VLOOKUP($A14&amp;"*",各都道府県の状況!$A:$I,F$3,FALSE), "※5", ""))), "")</f>
        <v>760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105</v>
      </c>
      <c r="I14" s="39">
        <f>IFERROR(INT(TRIM(SUBSTITUTE(VLOOKUP($A14&amp;"*",各都道府県の状況!$A:$I,I$3,FALSE), "※5", ""))), "")</f>
        <v>5</v>
      </c>
    </row>
    <row r="15" spans="1:10" x14ac:dyDescent="0.55000000000000004">
      <c r="A15" s="24" t="s">
        <v>239</v>
      </c>
      <c r="B15" s="27">
        <f t="shared" si="0"/>
        <v>44133</v>
      </c>
      <c r="C15" s="19" t="s">
        <v>26</v>
      </c>
      <c r="D15" s="39">
        <f>IFERROR(INT(TRIM(SUBSTITUTE(VLOOKUP($A15&amp;"*",各都道府県の状況!$A:$I,D$3,FALSE), "※5", ""))), "")</f>
        <v>5765</v>
      </c>
      <c r="E15" s="39">
        <f>IFERROR(INT(TRIM(SUBSTITUTE(VLOOKUP($A15&amp;"*",各都道府県の状況!$A:$I,E$3,FALSE), "※5", ""))), "")</f>
        <v>181338</v>
      </c>
      <c r="F15" s="39">
        <f>IFERROR(INT(TRIM(SUBSTITUTE(VLOOKUP($A15&amp;"*",各都道府県の状況!$A:$I,F$3,FALSE), "※5", ""))), "")</f>
        <v>5275</v>
      </c>
      <c r="G15" s="39">
        <f>IFERROR(INT(TRIM(SUBSTITUTE(VLOOKUP($A15&amp;"*",各都道府県の状況!$A:$I,G$3,FALSE), "※5", ""))), "")</f>
        <v>106</v>
      </c>
      <c r="H15" s="39">
        <f>IFERROR(INT(TRIM(SUBSTITUTE(VLOOKUP($A15&amp;"*",各都道府県の状況!$A:$I,H$3,FALSE), "※5", ""))), "")</f>
        <v>384</v>
      </c>
      <c r="I15" s="39">
        <f>IFERROR(INT(TRIM(SUBSTITUTE(VLOOKUP($A15&amp;"*",各都道府県の状況!$A:$I,I$3,FALSE), "※5", ""))), "")</f>
        <v>10</v>
      </c>
    </row>
    <row r="16" spans="1:10" x14ac:dyDescent="0.55000000000000004">
      <c r="A16" s="24" t="s">
        <v>240</v>
      </c>
      <c r="B16" s="27">
        <f t="shared" si="0"/>
        <v>44133</v>
      </c>
      <c r="C16" s="19" t="s">
        <v>27</v>
      </c>
      <c r="D16" s="39">
        <f>IFERROR(INT(TRIM(SUBSTITUTE(VLOOKUP($A16&amp;"*",各都道府県の状況!$A:$I,D$3,FALSE), "※5", ""))), "")</f>
        <v>4963</v>
      </c>
      <c r="E16" s="39">
        <f>IFERROR(INT(TRIM(SUBSTITUTE(VLOOKUP($A16&amp;"*",各都道府県の状況!$A:$I,E$3,FALSE), "※5", ""))), "")</f>
        <v>124723</v>
      </c>
      <c r="F16" s="39">
        <f>IFERROR(INT(TRIM(SUBSTITUTE(VLOOKUP($A16&amp;"*",各都道府県の状況!$A:$I,F$3,FALSE), "※5", ""))), "")</f>
        <v>4501</v>
      </c>
      <c r="G16" s="39">
        <f>IFERROR(INT(TRIM(SUBSTITUTE(VLOOKUP($A16&amp;"*",各都道府県の状況!$A:$I,G$3,FALSE), "※5", ""))), "")</f>
        <v>78</v>
      </c>
      <c r="H16" s="39">
        <f>IFERROR(INT(TRIM(SUBSTITUTE(VLOOKUP($A16&amp;"*",各都道府県の状況!$A:$I,H$3,FALSE), "※5", ""))), "")</f>
        <v>384</v>
      </c>
      <c r="I16" s="39">
        <f>IFERROR(INT(TRIM(SUBSTITUTE(VLOOKUP($A16&amp;"*",各都道府県の状況!$A:$I,I$3,FALSE), "※5", ""))), "")</f>
        <v>10</v>
      </c>
    </row>
    <row r="17" spans="1:9" x14ac:dyDescent="0.55000000000000004">
      <c r="A17" s="24" t="s">
        <v>241</v>
      </c>
      <c r="B17" s="27">
        <f t="shared" si="0"/>
        <v>44133</v>
      </c>
      <c r="C17" s="19" t="s">
        <v>28</v>
      </c>
      <c r="D17" s="39">
        <f>IFERROR(INT(TRIM(SUBSTITUTE(VLOOKUP($A17&amp;"*",各都道府県の状況!$A:$I,D$3,FALSE), "※5", ""))), "")</f>
        <v>30677</v>
      </c>
      <c r="E17" s="39">
        <f>IFERROR(INT(TRIM(SUBSTITUTE(VLOOKUP($A17&amp;"*",各都道府県の状況!$A:$I,E$3,FALSE), "※5", ""))), "")</f>
        <v>591157</v>
      </c>
      <c r="F17" s="39">
        <f>IFERROR(INT(TRIM(SUBSTITUTE(VLOOKUP($A17&amp;"*",各都道府県の状況!$A:$I,F$3,FALSE), "※5", ""))), "")</f>
        <v>28526</v>
      </c>
      <c r="G17" s="39">
        <f>IFERROR(INT(TRIM(SUBSTITUTE(VLOOKUP($A17&amp;"*",各都道府県の状況!$A:$I,G$3,FALSE), "※5", ""))), "")</f>
        <v>453</v>
      </c>
      <c r="H17" s="39">
        <f>IFERROR(INT(TRIM(SUBSTITUTE(VLOOKUP($A17&amp;"*",各都道府県の状況!$A:$I,H$3,FALSE), "※5", ""))), "")</f>
        <v>1698</v>
      </c>
      <c r="I17" s="39">
        <f>IFERROR(INT(TRIM(SUBSTITUTE(VLOOKUP($A17&amp;"*",各都道府県の状況!$A:$I,I$3,FALSE), "※5", ""))), "")</f>
        <v>29</v>
      </c>
    </row>
    <row r="18" spans="1:9" x14ac:dyDescent="0.55000000000000004">
      <c r="A18" s="24" t="s">
        <v>242</v>
      </c>
      <c r="B18" s="27">
        <f t="shared" si="0"/>
        <v>44133</v>
      </c>
      <c r="C18" s="19" t="s">
        <v>29</v>
      </c>
      <c r="D18" s="39">
        <f>IFERROR(INT(TRIM(SUBSTITUTE(VLOOKUP($A18&amp;"*",各都道府県の状況!$A:$I,D$3,FALSE), "※5", ""))), "")</f>
        <v>8588</v>
      </c>
      <c r="E18" s="39">
        <f>IFERROR(INT(TRIM(SUBSTITUTE(VLOOKUP($A18&amp;"*",各都道府県の状況!$A:$I,E$3,FALSE), "※5", ""))), "")</f>
        <v>197734</v>
      </c>
      <c r="F18" s="39">
        <f>IFERROR(INT(TRIM(SUBSTITUTE(VLOOKUP($A18&amp;"*",各都道府県の状況!$A:$I,F$3,FALSE), "※5", ""))), "")</f>
        <v>7881</v>
      </c>
      <c r="G18" s="39">
        <f>IFERROR(INT(TRIM(SUBSTITUTE(VLOOKUP($A18&amp;"*",各都道府県の状況!$A:$I,G$3,FALSE), "※5", ""))), "")</f>
        <v>167</v>
      </c>
      <c r="H18" s="39">
        <f>IFERROR(INT(TRIM(SUBSTITUTE(VLOOKUP($A18&amp;"*",各都道府県の状況!$A:$I,H$3,FALSE), "※5", ""))), "")</f>
        <v>540</v>
      </c>
      <c r="I18" s="39">
        <f>IFERROR(INT(TRIM(SUBSTITUTE(VLOOKUP($A18&amp;"*",各都道府県の状況!$A:$I,I$3,FALSE), "※5", ""))), "")</f>
        <v>19</v>
      </c>
    </row>
    <row r="19" spans="1:9" x14ac:dyDescent="0.55000000000000004">
      <c r="A19" s="24" t="s">
        <v>243</v>
      </c>
      <c r="B19" s="27">
        <f t="shared" si="0"/>
        <v>44133</v>
      </c>
      <c r="C19" s="19" t="s">
        <v>61</v>
      </c>
      <c r="D19" s="39">
        <f>IFERROR(INT(TRIM(SUBSTITUTE(VLOOKUP($A19&amp;"*",各都道府県の状況!$A:$I,D$3,FALSE), "※5", ""))), "")</f>
        <v>183</v>
      </c>
      <c r="E19" s="39">
        <f>IFERROR(INT(TRIM(SUBSTITUTE(VLOOKUP($A19&amp;"*",各都道府県の状況!$A:$I,E$3,FALSE), "※5", ""))), "")</f>
        <v>17662</v>
      </c>
      <c r="F19" s="39">
        <f>IFERROR(INT(TRIM(SUBSTITUTE(VLOOKUP($A19&amp;"*",各都道府県の状況!$A:$I,F$3,FALSE), "※5", ""))), "")</f>
        <v>179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4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44133</v>
      </c>
      <c r="C20" s="19" t="s">
        <v>30</v>
      </c>
      <c r="D20" s="39">
        <f>IFERROR(INT(TRIM(SUBSTITUTE(VLOOKUP($A20&amp;"*",各都道府県の状況!$A:$I,D$3,FALSE), "※5", ""))), "")</f>
        <v>423</v>
      </c>
      <c r="E20" s="39">
        <f>IFERROR(INT(TRIM(SUBSTITUTE(VLOOKUP($A20&amp;"*",各都道府県の状況!$A:$I,E$3,FALSE), "※5", ""))), "")</f>
        <v>14459</v>
      </c>
      <c r="F20" s="39">
        <f>IFERROR(INT(TRIM(SUBSTITUTE(VLOOKUP($A20&amp;"*",各都道府県の状況!$A:$I,F$3,FALSE), "※5", ""))), "")</f>
        <v>396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44133</v>
      </c>
      <c r="C21" s="19" t="s">
        <v>31</v>
      </c>
      <c r="D21" s="39">
        <f>IFERROR(INT(TRIM(SUBSTITUTE(VLOOKUP($A21&amp;"*",各都道府県の状況!$A:$I,D$3,FALSE), "※5", ""))), "")</f>
        <v>803</v>
      </c>
      <c r="E21" s="39">
        <f>IFERROR(INT(TRIM(SUBSTITUTE(VLOOKUP($A21&amp;"*",各都道府県の状況!$A:$I,E$3,FALSE), "※5", ""))), "")</f>
        <v>16885</v>
      </c>
      <c r="F21" s="39">
        <f>IFERROR(INT(TRIM(SUBSTITUTE(VLOOKUP($A21&amp;"*",各都道府県の状況!$A:$I,F$3,FALSE), "※5", ""))), "")</f>
        <v>742</v>
      </c>
      <c r="G21" s="39">
        <f>IFERROR(INT(TRIM(SUBSTITUTE(VLOOKUP($A21&amp;"*",各都道府県の状況!$A:$I,G$3,FALSE), "※5", ""))), "")</f>
        <v>49</v>
      </c>
      <c r="H21" s="39">
        <f>IFERROR(INT(TRIM(SUBSTITUTE(VLOOKUP($A21&amp;"*",各都道府県の状況!$A:$I,H$3,FALSE), "※5", ""))), "")</f>
        <v>12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44133</v>
      </c>
      <c r="C22" s="19" t="s">
        <v>32</v>
      </c>
      <c r="D22" s="39">
        <f>IFERROR(INT(TRIM(SUBSTITUTE(VLOOKUP($A22&amp;"*",各都道府県の状況!$A:$I,D$3,FALSE), "※5", ""))), "")</f>
        <v>256</v>
      </c>
      <c r="E22" s="39">
        <f>IFERROR(INT(TRIM(SUBSTITUTE(VLOOKUP($A22&amp;"*",各都道府県の状況!$A:$I,E$3,FALSE), "※5", ""))), "")</f>
        <v>11032</v>
      </c>
      <c r="F22" s="39">
        <f>IFERROR(INT(TRIM(SUBSTITUTE(VLOOKUP($A22&amp;"*",各都道府県の状況!$A:$I,F$3,FALSE), "※5", ""))), "")</f>
        <v>244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44133</v>
      </c>
      <c r="C23" s="19" t="s">
        <v>33</v>
      </c>
      <c r="D23" s="39">
        <f>IFERROR(INT(TRIM(SUBSTITUTE(VLOOKUP($A23&amp;"*",各都道府県の状況!$A:$I,D$3,FALSE), "※5", ""))), "")</f>
        <v>212</v>
      </c>
      <c r="E23" s="39">
        <f>IFERROR(INT(TRIM(SUBSTITUTE(VLOOKUP($A23&amp;"*",各都道府県の状況!$A:$I,E$3,FALSE), "※5", ""))), "")</f>
        <v>11562</v>
      </c>
      <c r="F23" s="39">
        <f>IFERROR(INT(TRIM(SUBSTITUTE(VLOOKUP($A23&amp;"*",各都道府県の状況!$A:$I,F$3,FALSE), "※5", ""))), "")</f>
        <v>196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10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44133</v>
      </c>
      <c r="C24" s="19" t="s">
        <v>34</v>
      </c>
      <c r="D24" s="39">
        <f>IFERROR(INT(TRIM(SUBSTITUTE(VLOOKUP($A24&amp;"*",各都道府県の状況!$A:$I,D$3,FALSE), "※5", ""))), "")</f>
        <v>338</v>
      </c>
      <c r="E24" s="39">
        <f>IFERROR(INT(TRIM(SUBSTITUTE(VLOOKUP($A24&amp;"*",各都道府県の状況!$A:$I,E$3,FALSE), "※5", ""))), "")</f>
        <v>22862</v>
      </c>
      <c r="F24" s="39">
        <f>IFERROR(INT(TRIM(SUBSTITUTE(VLOOKUP($A24&amp;"*",各都道府県の状況!$A:$I,F$3,FALSE), "※5", ""))), "")</f>
        <v>328</v>
      </c>
      <c r="G24" s="39">
        <f>IFERROR(INT(TRIM(SUBSTITUTE(VLOOKUP($A24&amp;"*",各都道府県の状況!$A:$I,G$3,FALSE), "※5", ""))), "")</f>
        <v>4</v>
      </c>
      <c r="H24" s="39">
        <f>IFERROR(INT(TRIM(SUBSTITUTE(VLOOKUP($A24&amp;"*",各都道府県の状況!$A:$I,H$3,FALSE), "※5", ""))), "")</f>
        <v>9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44133</v>
      </c>
      <c r="C25" s="19" t="s">
        <v>35</v>
      </c>
      <c r="D25" s="39">
        <f>IFERROR(INT(TRIM(SUBSTITUTE(VLOOKUP($A25&amp;"*",各都道府県の状況!$A:$I,D$3,FALSE), "※5", ""))), "")</f>
        <v>677</v>
      </c>
      <c r="E25" s="39">
        <f>IFERROR(INT(TRIM(SUBSTITUTE(VLOOKUP($A25&amp;"*",各都道府県の状況!$A:$I,E$3,FALSE), "※5", ""))), "")</f>
        <v>26668</v>
      </c>
      <c r="F25" s="39">
        <f>IFERROR(INT(TRIM(SUBSTITUTE(VLOOKUP($A25&amp;"*",各都道府県の状況!$A:$I,F$3,FALSE), "※5", ""))), "")</f>
        <v>635</v>
      </c>
      <c r="G25" s="39">
        <f>IFERROR(INT(TRIM(SUBSTITUTE(VLOOKUP($A25&amp;"*",各都道府県の状況!$A:$I,G$3,FALSE), "※5", ""))), "")</f>
        <v>11</v>
      </c>
      <c r="H25" s="39">
        <f>IFERROR(INT(TRIM(SUBSTITUTE(VLOOKUP($A25&amp;"*",各都道府県の状況!$A:$I,H$3,FALSE), "※5", ""))), "")</f>
        <v>31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44133</v>
      </c>
      <c r="C26" s="19" t="s">
        <v>36</v>
      </c>
      <c r="D26" s="39">
        <f>IFERROR(INT(TRIM(SUBSTITUTE(VLOOKUP($A26&amp;"*",各都道府県の状況!$A:$I,D$3,FALSE), "※5", ""))), "")</f>
        <v>636</v>
      </c>
      <c r="E26" s="39">
        <f>IFERROR(INT(TRIM(SUBSTITUTE(VLOOKUP($A26&amp;"*",各都道府県の状況!$A:$I,E$3,FALSE), "※5", ""))), "")</f>
        <v>42455</v>
      </c>
      <c r="F26" s="39">
        <f>IFERROR(INT(TRIM(SUBSTITUTE(VLOOKUP($A26&amp;"*",各都道府県の状況!$A:$I,F$3,FALSE), "※5", ""))), "")</f>
        <v>582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52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44133</v>
      </c>
      <c r="C27" s="19" t="s">
        <v>37</v>
      </c>
      <c r="D27" s="39">
        <f>IFERROR(INT(TRIM(SUBSTITUTE(VLOOKUP($A27&amp;"*",各都道府県の状況!$A:$I,D$3,FALSE), "※5", ""))), "")</f>
        <v>5992</v>
      </c>
      <c r="E27" s="39">
        <f>IFERROR(INT(TRIM(SUBSTITUTE(VLOOKUP($A27&amp;"*",各都道府県の状況!$A:$I,E$3,FALSE), "※5", ""))), "")</f>
        <v>96926</v>
      </c>
      <c r="F27" s="39">
        <f>IFERROR(INT(TRIM(SUBSTITUTE(VLOOKUP($A27&amp;"*",各都道府県の状況!$A:$I,F$3,FALSE), "※5", ""))), "")</f>
        <v>5580</v>
      </c>
      <c r="G27" s="39">
        <f>IFERROR(INT(TRIM(SUBSTITUTE(VLOOKUP($A27&amp;"*",各都道府県の状況!$A:$I,G$3,FALSE), "※5", ""))), "")</f>
        <v>94</v>
      </c>
      <c r="H27" s="39">
        <f>IFERROR(INT(TRIM(SUBSTITUTE(VLOOKUP($A27&amp;"*",各都道府県の状況!$A:$I,H$3,FALSE), "※5", ""))), "")</f>
        <v>318</v>
      </c>
      <c r="I27" s="39">
        <f>IFERROR(INT(TRIM(SUBSTITUTE(VLOOKUP($A27&amp;"*",各都道府県の状況!$A:$I,I$3,FALSE), "※5", ""))), "")</f>
        <v>10</v>
      </c>
    </row>
    <row r="28" spans="1:9" x14ac:dyDescent="0.55000000000000004">
      <c r="A28" s="24" t="s">
        <v>252</v>
      </c>
      <c r="B28" s="26">
        <f t="shared" si="0"/>
        <v>44133</v>
      </c>
      <c r="C28" s="28" t="s">
        <v>38</v>
      </c>
      <c r="D28" s="39">
        <f>IFERROR(INT(TRIM(SUBSTITUTE(VLOOKUP($A28&amp;"*",各都道府県の状況!$A:$I,D$3,FALSE), "※5", ""))), "")</f>
        <v>556</v>
      </c>
      <c r="E28" s="39">
        <f>IFERROR(INT(TRIM(SUBSTITUTE(VLOOKUP($A28&amp;"*",各都道府県の状況!$A:$I,E$3,FALSE), "※5", ""))), "")</f>
        <v>15464</v>
      </c>
      <c r="F28" s="39">
        <f>IFERROR(INT(TRIM(SUBSTITUTE(VLOOKUP($A28&amp;"*",各都道府県の状況!$A:$I,F$3,FALSE), "※5", ""))), "")</f>
        <v>541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8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44133</v>
      </c>
      <c r="C29" s="19" t="s">
        <v>39</v>
      </c>
      <c r="D29" s="39">
        <f>IFERROR(INT(TRIM(SUBSTITUTE(VLOOKUP($A29&amp;"*",各都道府県の状況!$A:$I,D$3,FALSE), "※5", ""))), "")</f>
        <v>546</v>
      </c>
      <c r="E29" s="39">
        <f>IFERROR(INT(TRIM(SUBSTITUTE(VLOOKUP($A29&amp;"*",各都道府県の状況!$A:$I,E$3,FALSE), "※5", ""))), "")</f>
        <v>13979</v>
      </c>
      <c r="F29" s="39">
        <f>IFERROR(INT(TRIM(SUBSTITUTE(VLOOKUP($A29&amp;"*",各都道府県の状況!$A:$I,F$3,FALSE), "※5", ""))), "")</f>
        <v>520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17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44133</v>
      </c>
      <c r="C30" s="19" t="s">
        <v>40</v>
      </c>
      <c r="D30" s="39">
        <f>IFERROR(INT(TRIM(SUBSTITUTE(VLOOKUP($A30&amp;"*",各都道府県の状況!$A:$I,D$3,FALSE), "※5", ""))), "")</f>
        <v>2003</v>
      </c>
      <c r="E30" s="39">
        <f>IFERROR(INT(TRIM(SUBSTITUTE(VLOOKUP($A30&amp;"*",各都道府県の状況!$A:$I,E$3,FALSE), "※5", ""))), "")</f>
        <v>52073</v>
      </c>
      <c r="F30" s="39">
        <f>IFERROR(INT(TRIM(SUBSTITUTE(VLOOKUP($A30&amp;"*",各都道府県の状況!$A:$I,F$3,FALSE), "※5", ""))), "")</f>
        <v>1908</v>
      </c>
      <c r="G30" s="39">
        <f>IFERROR(INT(TRIM(SUBSTITUTE(VLOOKUP($A30&amp;"*",各都道府県の状況!$A:$I,G$3,FALSE), "※5", ""))), "")</f>
        <v>30</v>
      </c>
      <c r="H30" s="39">
        <f>IFERROR(INT(TRIM(SUBSTITUTE(VLOOKUP($A30&amp;"*",各都道府県の状況!$A:$I,H$3,FALSE), "※5", ""))), "")</f>
        <v>65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44133</v>
      </c>
      <c r="C31" s="19" t="s">
        <v>41</v>
      </c>
      <c r="D31" s="39">
        <f>IFERROR(INT(TRIM(SUBSTITUTE(VLOOKUP($A31&amp;"*",各都道府県の状況!$A:$I,D$3,FALSE), "※5", ""))), "")</f>
        <v>12473</v>
      </c>
      <c r="E31" s="39">
        <f>IFERROR(INT(TRIM(SUBSTITUTE(VLOOKUP($A31&amp;"*",各都道府県の状況!$A:$I,E$3,FALSE), "※5", ""))), "")</f>
        <v>232501</v>
      </c>
      <c r="F31" s="39">
        <f>IFERROR(INT(TRIM(SUBSTITUTE(VLOOKUP($A31&amp;"*",各都道府県の状況!$A:$I,F$3,FALSE), "※5", ""))), "")</f>
        <v>11441</v>
      </c>
      <c r="G31" s="39">
        <f>IFERROR(INT(TRIM(SUBSTITUTE(VLOOKUP($A31&amp;"*",各都道府県の状況!$A:$I,G$3,FALSE), "※5", ""))), "")</f>
        <v>237</v>
      </c>
      <c r="H31" s="39">
        <f>IFERROR(INT(TRIM(SUBSTITUTE(VLOOKUP($A31&amp;"*",各都道府県の状況!$A:$I,H$3,FALSE), "※5", ""))), "")</f>
        <v>776</v>
      </c>
      <c r="I31" s="39">
        <f>IFERROR(INT(TRIM(SUBSTITUTE(VLOOKUP($A31&amp;"*",各都道府県の状況!$A:$I,I$3,FALSE), "※5", ""))), "")</f>
        <v>25</v>
      </c>
    </row>
    <row r="32" spans="1:9" x14ac:dyDescent="0.55000000000000004">
      <c r="A32" s="24" t="s">
        <v>256</v>
      </c>
      <c r="B32" s="27">
        <f t="shared" si="0"/>
        <v>44133</v>
      </c>
      <c r="C32" s="19" t="s">
        <v>42</v>
      </c>
      <c r="D32" s="39">
        <f>IFERROR(INT(TRIM(SUBSTITUTE(VLOOKUP($A32&amp;"*",各都道府県の状況!$A:$I,D$3,FALSE), "※5", ""))), "")</f>
        <v>3186</v>
      </c>
      <c r="E32" s="39">
        <f>IFERROR(INT(TRIM(SUBSTITUTE(VLOOKUP($A32&amp;"*",各都道府県の状況!$A:$I,E$3,FALSE), "※5", ""))), "")</f>
        <v>67698</v>
      </c>
      <c r="F32" s="39">
        <f>IFERROR(INT(TRIM(SUBSTITUTE(VLOOKUP($A32&amp;"*",各都道府県の状況!$A:$I,F$3,FALSE), "※5", ""))), "")</f>
        <v>2967</v>
      </c>
      <c r="G32" s="39">
        <f>IFERROR(INT(TRIM(SUBSTITUTE(VLOOKUP($A32&amp;"*",各都道府県の状況!$A:$I,G$3,FALSE), "※5", ""))), "")</f>
        <v>62</v>
      </c>
      <c r="H32" s="39">
        <f>IFERROR(INT(TRIM(SUBSTITUTE(VLOOKUP($A32&amp;"*",各都道府県の状況!$A:$I,H$3,FALSE), "※5", ""))), "")</f>
        <v>157</v>
      </c>
      <c r="I32" s="39">
        <f>IFERROR(INT(TRIM(SUBSTITUTE(VLOOKUP($A32&amp;"*",各都道府県の状況!$A:$I,I$3,FALSE), "※5", ""))), "")</f>
        <v>13</v>
      </c>
    </row>
    <row r="33" spans="1:9" x14ac:dyDescent="0.55000000000000004">
      <c r="A33" s="24" t="s">
        <v>257</v>
      </c>
      <c r="B33" s="27">
        <f t="shared" si="0"/>
        <v>44133</v>
      </c>
      <c r="C33" s="19" t="s">
        <v>43</v>
      </c>
      <c r="D33" s="39">
        <f>IFERROR(INT(TRIM(SUBSTITUTE(VLOOKUP($A33&amp;"*",各都道府県の状況!$A:$I,D$3,FALSE), "※5", ""))), "")</f>
        <v>635</v>
      </c>
      <c r="E33" s="39">
        <f>IFERROR(INT(TRIM(SUBSTITUTE(VLOOKUP($A33&amp;"*",各都道府県の状況!$A:$I,E$3,FALSE), "※5", ""))), "")</f>
        <v>24518</v>
      </c>
      <c r="F33" s="39">
        <f>IFERROR(INT(TRIM(SUBSTITUTE(VLOOKUP($A33&amp;"*",各都道府県の状況!$A:$I,F$3,FALSE), "※5", ""))), "")</f>
        <v>607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19</v>
      </c>
      <c r="I33" s="39">
        <f>IFERROR(INT(TRIM(SUBSTITUTE(VLOOKUP($A33&amp;"*",各都道府県の状況!$A:$I,I$3,FALSE), "※5", ""))), "")</f>
        <v>1</v>
      </c>
    </row>
    <row r="34" spans="1:9" x14ac:dyDescent="0.55000000000000004">
      <c r="A34" s="24" t="s">
        <v>258</v>
      </c>
      <c r="B34" s="27">
        <f t="shared" si="0"/>
        <v>44133</v>
      </c>
      <c r="C34" s="19" t="s">
        <v>44</v>
      </c>
      <c r="D34" s="39">
        <f>IFERROR(INT(TRIM(SUBSTITUTE(VLOOKUP($A34&amp;"*",各都道府県の状況!$A:$I,D$3,FALSE), "※5", ""))), "")</f>
        <v>273</v>
      </c>
      <c r="E34" s="39">
        <f>IFERROR(INT(TRIM(SUBSTITUTE(VLOOKUP($A34&amp;"*",各都道府県の状況!$A:$I,E$3,FALSE), "※5", ""))), "")</f>
        <v>10380</v>
      </c>
      <c r="F34" s="39">
        <f>IFERROR(INT(TRIM(SUBSTITUTE(VLOOKUP($A34&amp;"*",各都道府県の状況!$A:$I,F$3,FALSE), "※5", ""))), "")</f>
        <v>255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9</v>
      </c>
      <c r="I34" s="39">
        <f>IFERROR(INT(TRIM(SUBSTITUTE(VLOOKUP($A34&amp;"*",各都道府県の状況!$A:$I,I$3,FALSE), "※5", ""))), "")</f>
        <v>2</v>
      </c>
    </row>
    <row r="35" spans="1:9" x14ac:dyDescent="0.55000000000000004">
      <c r="A35" s="24" t="s">
        <v>226</v>
      </c>
      <c r="B35" s="27">
        <f t="shared" si="0"/>
        <v>44133</v>
      </c>
      <c r="C35" s="19" t="s">
        <v>45</v>
      </c>
      <c r="D35" s="39">
        <f>IFERROR(INT(TRIM(SUBSTITUTE(VLOOKUP($A35&amp;"*",各都道府県の状況!$A:$I,D$3,FALSE), "※5", ""))), "")</f>
        <v>38</v>
      </c>
      <c r="E35" s="39">
        <f>IFERROR(INT(TRIM(SUBSTITUTE(VLOOKUP($A35&amp;"*",各都道府県の状況!$A:$I,E$3,FALSE), "※5", ""))), "")</f>
        <v>5729</v>
      </c>
      <c r="F35" s="39">
        <f>IFERROR(INT(TRIM(SUBSTITUTE(VLOOKUP($A35&amp;"*",各都道府県の状況!$A:$I,F$3,FALSE), "※5", ""))), "")</f>
        <v>35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3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44133</v>
      </c>
      <c r="C36" s="19" t="s">
        <v>46</v>
      </c>
      <c r="D36" s="39">
        <f>IFERROR(INT(TRIM(SUBSTITUTE(VLOOKUP($A36&amp;"*",各都道府県の状況!$A:$I,D$3,FALSE), "※5", ""))), "")</f>
        <v>141</v>
      </c>
      <c r="E36" s="39">
        <f>IFERROR(INT(TRIM(SUBSTITUTE(VLOOKUP($A36&amp;"*",各都道府県の状況!$A:$I,E$3,FALSE), "※5", ""))), "")</f>
        <v>6212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44133</v>
      </c>
      <c r="C37" s="19" t="s">
        <v>47</v>
      </c>
      <c r="D37" s="39">
        <f>IFERROR(INT(TRIM(SUBSTITUTE(VLOOKUP($A37&amp;"*",各都道府県の状況!$A:$I,D$3,FALSE), "※5", ""))), "")</f>
        <v>261</v>
      </c>
      <c r="E37" s="39">
        <f>IFERROR(INT(TRIM(SUBSTITUTE(VLOOKUP($A37&amp;"*",各都道府県の状況!$A:$I,E$3,FALSE), "※5", ""))), "")</f>
        <v>10217</v>
      </c>
      <c r="F37" s="39">
        <f>IFERROR(INT(TRIM(SUBSTITUTE(VLOOKUP($A37&amp;"*",各都道府県の状況!$A:$I,F$3,FALSE), "※5", ""))), "")</f>
        <v>172</v>
      </c>
      <c r="G37" s="39">
        <f>IFERROR(INT(TRIM(SUBSTITUTE(VLOOKUP($A37&amp;"*",各都道府県の状況!$A:$I,G$3,FALSE), "※5", ""))), "")</f>
        <v>4</v>
      </c>
      <c r="H37" s="39">
        <f>IFERROR(INT(TRIM(SUBSTITUTE(VLOOKUP($A37&amp;"*",各都道府県の状況!$A:$I,H$3,FALSE), "※5", ""))), "")</f>
        <v>54</v>
      </c>
      <c r="I37" s="39">
        <f>IFERROR(INT(TRIM(SUBSTITUTE(VLOOKUP($A37&amp;"*",各都道府県の状況!$A:$I,I$3,FALSE), "※5", ""))), "")</f>
        <v>0</v>
      </c>
    </row>
    <row r="38" spans="1:9" x14ac:dyDescent="0.55000000000000004">
      <c r="A38" s="24" t="s">
        <v>260</v>
      </c>
      <c r="B38" s="27">
        <f t="shared" si="0"/>
        <v>44133</v>
      </c>
      <c r="C38" s="19" t="s">
        <v>48</v>
      </c>
      <c r="D38" s="39">
        <f>IFERROR(INT(TRIM(SUBSTITUTE(VLOOKUP($A38&amp;"*",各都道府県の状況!$A:$I,D$3,FALSE), "※5", ""))), "")</f>
        <v>658</v>
      </c>
      <c r="E38" s="39">
        <f>IFERROR(INT(TRIM(SUBSTITUTE(VLOOKUP($A38&amp;"*",各都道府県の状況!$A:$I,E$3,FALSE), "※5", ""))), "")</f>
        <v>27316</v>
      </c>
      <c r="F38" s="39">
        <f>IFERROR(INT(TRIM(SUBSTITUTE(VLOOKUP($A38&amp;"*",各都道府県の状況!$A:$I,F$3,FALSE), "※5", ""))), "")</f>
        <v>642</v>
      </c>
      <c r="G38" s="39">
        <f>IFERROR(INT(TRIM(SUBSTITUTE(VLOOKUP($A38&amp;"*",各都道府県の状況!$A:$I,G$3,FALSE), "※5", ""))), "")</f>
        <v>5</v>
      </c>
      <c r="H38" s="39">
        <f>IFERROR(INT(TRIM(SUBSTITUTE(VLOOKUP($A38&amp;"*",各都道府県の状況!$A:$I,H$3,FALSE), "※5", ""))), "")</f>
        <v>11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44133</v>
      </c>
      <c r="C39" s="19" t="s">
        <v>49</v>
      </c>
      <c r="D39" s="39">
        <f>IFERROR(INT(TRIM(SUBSTITUTE(VLOOKUP($A39&amp;"*",各都道府県の状況!$A:$I,D$3,FALSE), "※5", ""))), "")</f>
        <v>213</v>
      </c>
      <c r="E39" s="39">
        <f>IFERROR(INT(TRIM(SUBSTITUTE(VLOOKUP($A39&amp;"*",各都道府県の状況!$A:$I,E$3,FALSE), "※5", ""))), "")</f>
        <v>11901</v>
      </c>
      <c r="F39" s="39">
        <f>IFERROR(INT(TRIM(SUBSTITUTE(VLOOKUP($A39&amp;"*",各都道府県の状況!$A:$I,F$3,FALSE), "※5", ""))), "")</f>
        <v>207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4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44133</v>
      </c>
      <c r="C40" s="19" t="s">
        <v>50</v>
      </c>
      <c r="D40" s="39">
        <f>IFERROR(INT(TRIM(SUBSTITUTE(VLOOKUP($A40&amp;"*",各都道府県の状況!$A:$I,D$3,FALSE), "※5", ""))), "")</f>
        <v>164</v>
      </c>
      <c r="E40" s="39">
        <f>IFERROR(INT(TRIM(SUBSTITUTE(VLOOKUP($A40&amp;"*",各都道府県の状況!$A:$I,E$3,FALSE), "※5", ""))), "")</f>
        <v>7448</v>
      </c>
      <c r="F40" s="39">
        <f>IFERROR(INT(TRIM(SUBSTITUTE(VLOOKUP($A40&amp;"*",各都道府県の状況!$A:$I,F$3,FALSE), "※5", ""))), "")</f>
        <v>151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4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44133</v>
      </c>
      <c r="C41" s="19" t="s">
        <v>51</v>
      </c>
      <c r="D41" s="39">
        <f>IFERROR(INT(TRIM(SUBSTITUTE(VLOOKUP($A41&amp;"*",各都道府県の状況!$A:$I,D$3,FALSE), "※5", ""))), "")</f>
        <v>101</v>
      </c>
      <c r="E41" s="39">
        <f>IFERROR(INT(TRIM(SUBSTITUTE(VLOOKUP($A41&amp;"*",各都道府県の状況!$A:$I,E$3,FALSE), "※5", ""))), "")</f>
        <v>13385</v>
      </c>
      <c r="F41" s="39">
        <f>IFERROR(INT(TRIM(SUBSTITUTE(VLOOKUP($A41&amp;"*",各都道府県の状況!$A:$I,F$3,FALSE), "※5", ""))), "")</f>
        <v>95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4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44133</v>
      </c>
      <c r="C42" s="19" t="s">
        <v>52</v>
      </c>
      <c r="D42" s="39">
        <f>IFERROR(INT(TRIM(SUBSTITUTE(VLOOKUP($A42&amp;"*",各都道府県の状況!$A:$I,D$3,FALSE), "※5", ""))), "")</f>
        <v>116</v>
      </c>
      <c r="E42" s="39">
        <f>IFERROR(INT(TRIM(SUBSTITUTE(VLOOKUP($A42&amp;"*",各都道府県の状況!$A:$I,E$3,FALSE), "※5", ""))), "")</f>
        <v>4353</v>
      </c>
      <c r="F42" s="39">
        <f>IFERROR(INT(TRIM(SUBSTITUTE(VLOOKUP($A42&amp;"*",各都道府県の状況!$A:$I,F$3,FALSE), "※5", ""))), "")</f>
        <v>110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44133</v>
      </c>
      <c r="C43" s="19" t="s">
        <v>169</v>
      </c>
      <c r="D43" s="39">
        <f>IFERROR(INT(TRIM(SUBSTITUTE(VLOOKUP($A43&amp;"*",各都道府県の状況!$A:$I,D$3,FALSE), "※5", ""))), "")</f>
        <v>144</v>
      </c>
      <c r="E43" s="39">
        <f>IFERROR(INT(TRIM(SUBSTITUTE(VLOOKUP($A43&amp;"*",各都道府県の状況!$A:$I,E$3,FALSE), "※5", ""))), "")</f>
        <v>3630</v>
      </c>
      <c r="F43" s="39">
        <f>IFERROR(INT(TRIM(SUBSTITUTE(VLOOKUP($A43&amp;"*",各都道府県の状況!$A:$I,F$3,FALSE), "※5", ""))), "")</f>
        <v>137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3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44133</v>
      </c>
      <c r="C44" s="19" t="s">
        <v>53</v>
      </c>
      <c r="D44" s="39">
        <f>IFERROR(INT(TRIM(SUBSTITUTE(VLOOKUP($A44&amp;"*",各都道府県の状況!$A:$I,D$3,FALSE), "※5", ""))), "")</f>
        <v>5207</v>
      </c>
      <c r="E44" s="39">
        <f>IFERROR(INT(TRIM(SUBSTITUTE(VLOOKUP($A44&amp;"*",各都道府県の状況!$A:$I,E$3,FALSE), "※5", ""))), "")</f>
        <v>162761</v>
      </c>
      <c r="F44" s="39">
        <f>IFERROR(INT(TRIM(SUBSTITUTE(VLOOKUP($A44&amp;"*",各都道府県の状況!$A:$I,F$3,FALSE), "※5", ""))), "")</f>
        <v>5037</v>
      </c>
      <c r="G44" s="39">
        <f>IFERROR(INT(TRIM(SUBSTITUTE(VLOOKUP($A44&amp;"*",各都道府県の状況!$A:$I,G$3,FALSE), "※5", ""))), "")</f>
        <v>101</v>
      </c>
      <c r="H44" s="39">
        <f>IFERROR(INT(TRIM(SUBSTITUTE(VLOOKUP($A44&amp;"*",各都道府県の状況!$A:$I,H$3,FALSE), "※5", ""))), "")</f>
        <v>69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44133</v>
      </c>
      <c r="C45" s="19" t="s">
        <v>54</v>
      </c>
      <c r="D45" s="39">
        <f>IFERROR(INT(TRIM(SUBSTITUTE(VLOOKUP($A45&amp;"*",各都道府県の状況!$A:$I,D$3,FALSE), "※5", ""))), "")</f>
        <v>254</v>
      </c>
      <c r="E45" s="39">
        <f>IFERROR(INT(TRIM(SUBSTITUTE(VLOOKUP($A45&amp;"*",各都道府県の状況!$A:$I,E$3,FALSE), "※5", ""))), "")</f>
        <v>7054</v>
      </c>
      <c r="F45" s="39">
        <f>IFERROR(INT(TRIM(SUBSTITUTE(VLOOKUP($A45&amp;"*",各都道府県の状況!$A:$I,F$3,FALSE), "※5", ""))), "")</f>
        <v>255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1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44133</v>
      </c>
      <c r="C46" s="19" t="s">
        <v>55</v>
      </c>
      <c r="D46" s="39">
        <f>IFERROR(INT(TRIM(SUBSTITUTE(VLOOKUP($A46&amp;"*",各都道府県の状況!$A:$I,D$3,FALSE), "※5", ""))), "")</f>
        <v>244</v>
      </c>
      <c r="E46" s="39">
        <f>IFERROR(INT(TRIM(SUBSTITUTE(VLOOKUP($A46&amp;"*",各都道府県の状況!$A:$I,E$3,FALSE), "※5", ""))), "")</f>
        <v>22202</v>
      </c>
      <c r="F46" s="39">
        <f>IFERROR(INT(TRIM(SUBSTITUTE(VLOOKUP($A46&amp;"*",各都道府県の状況!$A:$I,F$3,FALSE), "※5", ""))), "")</f>
        <v>239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2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44133</v>
      </c>
      <c r="C47" s="19" t="s">
        <v>56</v>
      </c>
      <c r="D47" s="39">
        <f>IFERROR(INT(TRIM(SUBSTITUTE(VLOOKUP($A47&amp;"*",各都道府県の状況!$A:$I,D$3,FALSE), "※5", ""))), "")</f>
        <v>786</v>
      </c>
      <c r="E47" s="39">
        <f>IFERROR(INT(TRIM(SUBSTITUTE(VLOOKUP($A47&amp;"*",各都道府県の状況!$A:$I,E$3,FALSE), "※5", ""))), "")</f>
        <v>19224</v>
      </c>
      <c r="F47" s="39">
        <f>IFERROR(INT(TRIM(SUBSTITUTE(VLOOKUP($A47&amp;"*",各都道府県の状況!$A:$I,F$3,FALSE), "※5", ""))), "")</f>
        <v>736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33</v>
      </c>
      <c r="I47" s="39">
        <f>IFERROR(INT(TRIM(SUBSTITUTE(VLOOKUP($A47&amp;"*",各都道府県の状況!$A:$I,I$3,FALSE), "※5", ""))), "")</f>
        <v>1</v>
      </c>
    </row>
    <row r="48" spans="1:9" x14ac:dyDescent="0.55000000000000004">
      <c r="A48" s="24" t="s">
        <v>270</v>
      </c>
      <c r="B48" s="27">
        <f t="shared" si="0"/>
        <v>44133</v>
      </c>
      <c r="C48" s="19" t="s">
        <v>57</v>
      </c>
      <c r="D48" s="39">
        <f>IFERROR(INT(TRIM(SUBSTITUTE(VLOOKUP($A48&amp;"*",各都道府県の状況!$A:$I,D$3,FALSE), "※5", ""))), "")</f>
        <v>159</v>
      </c>
      <c r="E48" s="39">
        <f>IFERROR(INT(TRIM(SUBSTITUTE(VLOOKUP($A48&amp;"*",各都道府県の状況!$A:$I,E$3,FALSE), "※5", ""))), "")</f>
        <v>20662</v>
      </c>
      <c r="F48" s="39">
        <f>IFERROR(INT(TRIM(SUBSTITUTE(VLOOKUP($A48&amp;"*",各都道府県の状況!$A:$I,F$3,FALSE), "※5", ""))), "")</f>
        <v>156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44133</v>
      </c>
      <c r="C49" s="19" t="s">
        <v>58</v>
      </c>
      <c r="D49" s="39">
        <f>IFERROR(INT(TRIM(SUBSTITUTE(VLOOKUP($A49&amp;"*",各都道府県の状況!$A:$I,D$3,FALSE), "※5", ""))), "")</f>
        <v>367</v>
      </c>
      <c r="E49" s="39">
        <f>IFERROR(INT(TRIM(SUBSTITUTE(VLOOKUP($A49&amp;"*",各都道府県の状況!$A:$I,E$3,FALSE), "※5", ""))), "")</f>
        <v>8784</v>
      </c>
      <c r="F49" s="39">
        <f>IFERROR(INT(TRIM(SUBSTITUTE(VLOOKUP($A49&amp;"*",各都道府県の状況!$A:$I,F$3,FALSE), "※5", ""))), "")</f>
        <v>366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44133</v>
      </c>
      <c r="C50" s="19" t="s">
        <v>59</v>
      </c>
      <c r="D50" s="39">
        <f>IFERROR(INT(TRIM(SUBSTITUTE(VLOOKUP($A50&amp;"*",各都道府県の状況!$A:$I,D$3,FALSE), "※5", ""))), "")</f>
        <v>468</v>
      </c>
      <c r="E50" s="39">
        <f>IFERROR(INT(TRIM(SUBSTITUTE(VLOOKUP($A50&amp;"*",各都道府県の状況!$A:$I,E$3,FALSE), "※5", ""))), "")</f>
        <v>22105</v>
      </c>
      <c r="F50" s="39">
        <f>IFERROR(INT(TRIM(SUBSTITUTE(VLOOKUP($A50&amp;"*",各都道府県の状況!$A:$I,F$3,FALSE), "※5", ""))), "")</f>
        <v>459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5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44133</v>
      </c>
      <c r="C51" s="19" t="s">
        <v>60</v>
      </c>
      <c r="D51" s="39">
        <f>IFERROR(INT(TRIM(SUBSTITUTE(VLOOKUP($A51&amp;"*",各都道府県の状況!$A:$I,D$3,FALSE), "※5", ""))), "")</f>
        <v>3277</v>
      </c>
      <c r="E51" s="39">
        <f>IFERROR(INT(TRIM(SUBSTITUTE(VLOOKUP($A51&amp;"*",各都道府県の状況!$A:$I,E$3,FALSE), "※5", ""))), "")</f>
        <v>56978</v>
      </c>
      <c r="F51" s="39">
        <f>IFERROR(INT(TRIM(SUBSTITUTE(VLOOKUP($A51&amp;"*",各都道府県の状況!$A:$I,F$3,FALSE), "※5", ""))), "")</f>
        <v>2878</v>
      </c>
      <c r="G51" s="39">
        <f>IFERROR(INT(TRIM(SUBSTITUTE(VLOOKUP($A51&amp;"*",各都道府県の状況!$A:$I,G$3,FALSE), "※5", ""))), "")</f>
        <v>60</v>
      </c>
      <c r="H51" s="39">
        <f>IFERROR(INT(TRIM(SUBSTITUTE(VLOOKUP($A51&amp;"*",各都道府県の状況!$A:$I,H$3,FALSE), "※5", ""))), "")</f>
        <v>343</v>
      </c>
      <c r="I51" s="39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1" t="s">
        <v>332</v>
      </c>
      <c r="C1" s="52"/>
      <c r="D1" s="52"/>
      <c r="E1" s="52"/>
      <c r="F1" s="52"/>
      <c r="G1" s="52"/>
      <c r="H1" s="52"/>
      <c r="I1" s="52"/>
    </row>
    <row r="2" spans="1:9" ht="28.5" customHeight="1" x14ac:dyDescent="0.55000000000000004">
      <c r="B2" s="53" t="s">
        <v>274</v>
      </c>
      <c r="C2" s="54"/>
      <c r="D2" s="54"/>
      <c r="E2" s="54"/>
      <c r="F2" s="54"/>
      <c r="G2" s="54"/>
      <c r="H2" s="54"/>
      <c r="I2" s="54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5" t="s">
        <v>279</v>
      </c>
      <c r="C4" s="57" t="s">
        <v>334</v>
      </c>
      <c r="D4" s="59" t="s">
        <v>335</v>
      </c>
      <c r="E4" s="61" t="s">
        <v>336</v>
      </c>
      <c r="F4" s="62"/>
      <c r="G4" s="63" t="s">
        <v>337</v>
      </c>
      <c r="H4" s="63" t="s">
        <v>338</v>
      </c>
      <c r="I4" s="34"/>
    </row>
    <row r="5" spans="1:9" ht="13.25" customHeight="1" x14ac:dyDescent="0.55000000000000004">
      <c r="B5" s="56"/>
      <c r="C5" s="58"/>
      <c r="D5" s="60"/>
      <c r="E5" s="47" t="s">
        <v>341</v>
      </c>
      <c r="F5" s="43" t="s">
        <v>339</v>
      </c>
      <c r="G5" s="64"/>
      <c r="H5" s="64"/>
      <c r="I5" s="34"/>
    </row>
    <row r="6" spans="1:9" ht="12" customHeight="1" x14ac:dyDescent="0.55000000000000004">
      <c r="A6" s="30" t="s">
        <v>230</v>
      </c>
      <c r="B6" s="35" t="s">
        <v>330</v>
      </c>
      <c r="C6" s="44">
        <v>2933</v>
      </c>
      <c r="D6" s="44">
        <v>78717</v>
      </c>
      <c r="E6" s="45">
        <v>362</v>
      </c>
      <c r="F6" s="45">
        <v>4</v>
      </c>
      <c r="G6" s="44">
        <v>2462</v>
      </c>
      <c r="H6" s="45">
        <v>109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45">
        <v>217</v>
      </c>
      <c r="D7" s="44">
        <v>4702</v>
      </c>
      <c r="E7" s="45">
        <v>112</v>
      </c>
      <c r="F7" s="45">
        <v>3</v>
      </c>
      <c r="G7" s="45">
        <v>103</v>
      </c>
      <c r="H7" s="45">
        <v>2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45">
        <v>27</v>
      </c>
      <c r="D8" s="44">
        <v>5261</v>
      </c>
      <c r="E8" s="45">
        <v>2</v>
      </c>
      <c r="F8" s="45">
        <v>0</v>
      </c>
      <c r="G8" s="45">
        <v>25</v>
      </c>
      <c r="H8" s="45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45">
        <v>679</v>
      </c>
      <c r="D9" s="44">
        <v>13738</v>
      </c>
      <c r="E9" s="45">
        <v>142</v>
      </c>
      <c r="F9" s="45">
        <v>4</v>
      </c>
      <c r="G9" s="45">
        <v>535</v>
      </c>
      <c r="H9" s="45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45">
        <v>61</v>
      </c>
      <c r="D10" s="44">
        <v>2481</v>
      </c>
      <c r="E10" s="45">
        <v>2</v>
      </c>
      <c r="F10" s="45">
        <v>0</v>
      </c>
      <c r="G10" s="45">
        <v>59</v>
      </c>
      <c r="H10" s="45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45">
        <v>86</v>
      </c>
      <c r="D11" s="44">
        <v>6031</v>
      </c>
      <c r="E11" s="45">
        <v>5</v>
      </c>
      <c r="F11" s="45">
        <v>0</v>
      </c>
      <c r="G11" s="45">
        <v>80</v>
      </c>
      <c r="H11" s="45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45">
        <v>387</v>
      </c>
      <c r="D12" s="44">
        <v>28628</v>
      </c>
      <c r="E12" s="45">
        <v>37</v>
      </c>
      <c r="F12" s="45">
        <v>4</v>
      </c>
      <c r="G12" s="45">
        <v>344</v>
      </c>
      <c r="H12" s="45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45">
        <v>757</v>
      </c>
      <c r="D13" s="44">
        <v>13808</v>
      </c>
      <c r="E13" s="45">
        <v>25</v>
      </c>
      <c r="F13" s="45">
        <v>1</v>
      </c>
      <c r="G13" s="45">
        <v>714</v>
      </c>
      <c r="H13" s="45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45">
        <v>484</v>
      </c>
      <c r="D14" s="44">
        <v>41786</v>
      </c>
      <c r="E14" s="45">
        <v>23</v>
      </c>
      <c r="F14" s="45">
        <v>0</v>
      </c>
      <c r="G14" s="45">
        <v>461</v>
      </c>
      <c r="H14" s="45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45">
        <v>890</v>
      </c>
      <c r="D15" s="44">
        <v>28891</v>
      </c>
      <c r="E15" s="45">
        <v>105</v>
      </c>
      <c r="F15" s="45">
        <v>5</v>
      </c>
      <c r="G15" s="45">
        <v>760</v>
      </c>
      <c r="H15" s="45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44">
        <v>5765</v>
      </c>
      <c r="D16" s="44">
        <v>181338</v>
      </c>
      <c r="E16" s="45">
        <v>384</v>
      </c>
      <c r="F16" s="45">
        <v>10</v>
      </c>
      <c r="G16" s="44">
        <v>5275</v>
      </c>
      <c r="H16" s="45">
        <v>106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44">
        <v>4963</v>
      </c>
      <c r="D17" s="44">
        <v>124723</v>
      </c>
      <c r="E17" s="45">
        <v>384</v>
      </c>
      <c r="F17" s="45">
        <v>10</v>
      </c>
      <c r="G17" s="44">
        <v>4501</v>
      </c>
      <c r="H17" s="45">
        <v>78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44">
        <v>30677</v>
      </c>
      <c r="D18" s="44">
        <v>591157</v>
      </c>
      <c r="E18" s="44">
        <v>1698</v>
      </c>
      <c r="F18" s="45">
        <v>29</v>
      </c>
      <c r="G18" s="44">
        <v>28526</v>
      </c>
      <c r="H18" s="45">
        <v>453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44">
        <v>8588</v>
      </c>
      <c r="D19" s="44">
        <v>197734</v>
      </c>
      <c r="E19" s="45">
        <v>540</v>
      </c>
      <c r="F19" s="45">
        <v>19</v>
      </c>
      <c r="G19" s="44">
        <v>7881</v>
      </c>
      <c r="H19" s="45">
        <v>167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45">
        <v>183</v>
      </c>
      <c r="D20" s="44">
        <v>17662</v>
      </c>
      <c r="E20" s="45">
        <v>4</v>
      </c>
      <c r="F20" s="45">
        <v>0</v>
      </c>
      <c r="G20" s="45">
        <v>179</v>
      </c>
      <c r="H20" s="45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45">
        <v>423</v>
      </c>
      <c r="D21" s="44">
        <v>14459</v>
      </c>
      <c r="E21" s="45">
        <v>1</v>
      </c>
      <c r="F21" s="45">
        <v>0</v>
      </c>
      <c r="G21" s="45">
        <v>396</v>
      </c>
      <c r="H21" s="45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45">
        <v>803</v>
      </c>
      <c r="D22" s="44">
        <v>16885</v>
      </c>
      <c r="E22" s="45">
        <v>12</v>
      </c>
      <c r="F22" s="45">
        <v>0</v>
      </c>
      <c r="G22" s="45">
        <v>742</v>
      </c>
      <c r="H22" s="45">
        <v>49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45">
        <v>256</v>
      </c>
      <c r="D23" s="44">
        <v>11032</v>
      </c>
      <c r="E23" s="45">
        <v>1</v>
      </c>
      <c r="F23" s="45">
        <v>0</v>
      </c>
      <c r="G23" s="45">
        <v>244</v>
      </c>
      <c r="H23" s="45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45">
        <v>212</v>
      </c>
      <c r="D24" s="44">
        <v>11562</v>
      </c>
      <c r="E24" s="45">
        <v>10</v>
      </c>
      <c r="F24" s="45">
        <v>0</v>
      </c>
      <c r="G24" s="45">
        <v>196</v>
      </c>
      <c r="H24" s="45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45">
        <v>338</v>
      </c>
      <c r="D25" s="44">
        <v>22862</v>
      </c>
      <c r="E25" s="45">
        <v>9</v>
      </c>
      <c r="F25" s="45">
        <v>0</v>
      </c>
      <c r="G25" s="45">
        <v>328</v>
      </c>
      <c r="H25" s="45">
        <v>4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45">
        <v>677</v>
      </c>
      <c r="D26" s="44">
        <v>26668</v>
      </c>
      <c r="E26" s="45">
        <v>31</v>
      </c>
      <c r="F26" s="45">
        <v>1</v>
      </c>
      <c r="G26" s="45">
        <v>635</v>
      </c>
      <c r="H26" s="45">
        <v>11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45">
        <v>636</v>
      </c>
      <c r="D27" s="44">
        <v>42455</v>
      </c>
      <c r="E27" s="45">
        <v>52</v>
      </c>
      <c r="F27" s="45">
        <v>0</v>
      </c>
      <c r="G27" s="45">
        <v>582</v>
      </c>
      <c r="H27" s="45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44">
        <v>5992</v>
      </c>
      <c r="D28" s="44">
        <v>96926</v>
      </c>
      <c r="E28" s="45">
        <v>318</v>
      </c>
      <c r="F28" s="45">
        <v>10</v>
      </c>
      <c r="G28" s="44">
        <v>5580</v>
      </c>
      <c r="H28" s="45">
        <v>94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45">
        <v>556</v>
      </c>
      <c r="D29" s="44">
        <v>15464</v>
      </c>
      <c r="E29" s="45">
        <v>8</v>
      </c>
      <c r="F29" s="45">
        <v>2</v>
      </c>
      <c r="G29" s="45">
        <v>541</v>
      </c>
      <c r="H29" s="45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45">
        <v>546</v>
      </c>
      <c r="D30" s="44">
        <v>13979</v>
      </c>
      <c r="E30" s="45">
        <v>17</v>
      </c>
      <c r="F30" s="45">
        <v>0</v>
      </c>
      <c r="G30" s="45">
        <v>520</v>
      </c>
      <c r="H30" s="45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44">
        <v>2003</v>
      </c>
      <c r="D31" s="44">
        <v>52073</v>
      </c>
      <c r="E31" s="45">
        <v>65</v>
      </c>
      <c r="F31" s="45">
        <v>0</v>
      </c>
      <c r="G31" s="44">
        <v>1908</v>
      </c>
      <c r="H31" s="45">
        <v>30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44">
        <v>12473</v>
      </c>
      <c r="D32" s="44">
        <v>232501</v>
      </c>
      <c r="E32" s="45">
        <v>776</v>
      </c>
      <c r="F32" s="45">
        <v>25</v>
      </c>
      <c r="G32" s="44">
        <v>11441</v>
      </c>
      <c r="H32" s="45">
        <v>237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44">
        <v>3186</v>
      </c>
      <c r="D33" s="44">
        <v>67698</v>
      </c>
      <c r="E33" s="45">
        <v>157</v>
      </c>
      <c r="F33" s="45">
        <v>13</v>
      </c>
      <c r="G33" s="44">
        <v>2967</v>
      </c>
      <c r="H33" s="45">
        <v>62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45">
        <v>635</v>
      </c>
      <c r="D34" s="44">
        <v>24518</v>
      </c>
      <c r="E34" s="45">
        <v>19</v>
      </c>
      <c r="F34" s="45">
        <v>1</v>
      </c>
      <c r="G34" s="45">
        <v>607</v>
      </c>
      <c r="H34" s="45">
        <v>9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45">
        <v>273</v>
      </c>
      <c r="D35" s="44">
        <v>10380</v>
      </c>
      <c r="E35" s="45">
        <v>9</v>
      </c>
      <c r="F35" s="45">
        <v>2</v>
      </c>
      <c r="G35" s="45">
        <v>255</v>
      </c>
      <c r="H35" s="45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45">
        <v>38</v>
      </c>
      <c r="D36" s="44">
        <v>5729</v>
      </c>
      <c r="E36" s="45">
        <v>3</v>
      </c>
      <c r="F36" s="45">
        <v>0</v>
      </c>
      <c r="G36" s="45">
        <v>35</v>
      </c>
      <c r="H36" s="45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45">
        <v>141</v>
      </c>
      <c r="D37" s="44">
        <v>6212</v>
      </c>
      <c r="E37" s="45">
        <v>1</v>
      </c>
      <c r="F37" s="45">
        <v>0</v>
      </c>
      <c r="G37" s="45">
        <v>140</v>
      </c>
      <c r="H37" s="45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45">
        <v>261</v>
      </c>
      <c r="D38" s="44">
        <v>10217</v>
      </c>
      <c r="E38" s="45">
        <v>54</v>
      </c>
      <c r="F38" s="45">
        <v>0</v>
      </c>
      <c r="G38" s="45">
        <v>172</v>
      </c>
      <c r="H38" s="45">
        <v>4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45">
        <v>658</v>
      </c>
      <c r="D39" s="44">
        <v>27316</v>
      </c>
      <c r="E39" s="45">
        <v>11</v>
      </c>
      <c r="F39" s="45">
        <v>0</v>
      </c>
      <c r="G39" s="45">
        <v>642</v>
      </c>
      <c r="H39" s="45">
        <v>5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45">
        <v>213</v>
      </c>
      <c r="D40" s="44">
        <v>11901</v>
      </c>
      <c r="E40" s="45">
        <v>4</v>
      </c>
      <c r="F40" s="45">
        <v>0</v>
      </c>
      <c r="G40" s="45">
        <v>207</v>
      </c>
      <c r="H40" s="45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45">
        <v>164</v>
      </c>
      <c r="D41" s="44">
        <v>7448</v>
      </c>
      <c r="E41" s="45">
        <v>4</v>
      </c>
      <c r="F41" s="45">
        <v>0</v>
      </c>
      <c r="G41" s="45">
        <v>151</v>
      </c>
      <c r="H41" s="45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45">
        <v>101</v>
      </c>
      <c r="D42" s="44">
        <v>13385</v>
      </c>
      <c r="E42" s="45">
        <v>4</v>
      </c>
      <c r="F42" s="45">
        <v>0</v>
      </c>
      <c r="G42" s="45">
        <v>95</v>
      </c>
      <c r="H42" s="45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45">
        <v>116</v>
      </c>
      <c r="D43" s="44">
        <v>4353</v>
      </c>
      <c r="E43" s="45">
        <v>0</v>
      </c>
      <c r="F43" s="45">
        <v>0</v>
      </c>
      <c r="G43" s="45">
        <v>110</v>
      </c>
      <c r="H43" s="45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45">
        <v>144</v>
      </c>
      <c r="D44" s="44">
        <v>3630</v>
      </c>
      <c r="E44" s="45">
        <v>3</v>
      </c>
      <c r="F44" s="45">
        <v>0</v>
      </c>
      <c r="G44" s="45">
        <v>137</v>
      </c>
      <c r="H44" s="45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44">
        <v>5207</v>
      </c>
      <c r="D45" s="44">
        <v>162761</v>
      </c>
      <c r="E45" s="45">
        <v>69</v>
      </c>
      <c r="F45" s="45">
        <v>4</v>
      </c>
      <c r="G45" s="44">
        <v>5037</v>
      </c>
      <c r="H45" s="45">
        <v>101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45">
        <v>254</v>
      </c>
      <c r="D46" s="44">
        <v>7054</v>
      </c>
      <c r="E46" s="45">
        <v>1</v>
      </c>
      <c r="F46" s="45">
        <v>0</v>
      </c>
      <c r="G46" s="45">
        <v>255</v>
      </c>
      <c r="H46" s="45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45">
        <v>244</v>
      </c>
      <c r="D47" s="44">
        <v>22202</v>
      </c>
      <c r="E47" s="45">
        <v>2</v>
      </c>
      <c r="F47" s="45">
        <v>0</v>
      </c>
      <c r="G47" s="45">
        <v>239</v>
      </c>
      <c r="H47" s="45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45">
        <v>786</v>
      </c>
      <c r="D48" s="44">
        <v>19224</v>
      </c>
      <c r="E48" s="45">
        <v>33</v>
      </c>
      <c r="F48" s="45">
        <v>1</v>
      </c>
      <c r="G48" s="45">
        <v>736</v>
      </c>
      <c r="H48" s="45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45">
        <v>159</v>
      </c>
      <c r="D49" s="44">
        <v>20662</v>
      </c>
      <c r="E49" s="45">
        <v>0</v>
      </c>
      <c r="F49" s="45">
        <v>0</v>
      </c>
      <c r="G49" s="45">
        <v>156</v>
      </c>
      <c r="H49" s="45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45">
        <v>367</v>
      </c>
      <c r="D50" s="44">
        <v>8784</v>
      </c>
      <c r="E50" s="45">
        <v>1</v>
      </c>
      <c r="F50" s="45">
        <v>0</v>
      </c>
      <c r="G50" s="45">
        <v>366</v>
      </c>
      <c r="H50" s="45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45">
        <v>468</v>
      </c>
      <c r="D51" s="44">
        <v>22105</v>
      </c>
      <c r="E51" s="45">
        <v>5</v>
      </c>
      <c r="F51" s="45">
        <v>1</v>
      </c>
      <c r="G51" s="45">
        <v>459</v>
      </c>
      <c r="H51" s="45">
        <v>12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44">
        <v>3277</v>
      </c>
      <c r="D52" s="44">
        <v>56978</v>
      </c>
      <c r="E52" s="45">
        <v>343</v>
      </c>
      <c r="F52" s="45">
        <v>7</v>
      </c>
      <c r="G52" s="44">
        <v>2878</v>
      </c>
      <c r="H52" s="45">
        <v>60</v>
      </c>
      <c r="I52" s="42"/>
    </row>
    <row r="53" spans="1:9" ht="12" customHeight="1" x14ac:dyDescent="0.55000000000000004">
      <c r="B53" s="37" t="s">
        <v>326</v>
      </c>
      <c r="C53" s="45">
        <v>149</v>
      </c>
      <c r="D53" s="46" t="s">
        <v>340</v>
      </c>
      <c r="E53" s="45">
        <v>0</v>
      </c>
      <c r="F53" s="46" t="s">
        <v>340</v>
      </c>
      <c r="G53" s="45">
        <v>149</v>
      </c>
      <c r="H53" s="46" t="s">
        <v>340</v>
      </c>
      <c r="I53" s="42"/>
    </row>
    <row r="54" spans="1:9" ht="12" customHeight="1" x14ac:dyDescent="0.55000000000000004">
      <c r="B54" s="36" t="s">
        <v>327</v>
      </c>
      <c r="C54" s="44">
        <v>98453</v>
      </c>
      <c r="D54" s="44">
        <v>2406080</v>
      </c>
      <c r="E54" s="44">
        <v>5848</v>
      </c>
      <c r="F54" s="45">
        <v>156</v>
      </c>
      <c r="G54" s="44">
        <v>90811</v>
      </c>
      <c r="H54" s="44">
        <v>1743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2020-10-30T13:13:39Z</dcterms:modified>
</cp:coreProperties>
</file>