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CE7B4540-A1A2-400C-84F9-E47B458F6325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<sst xmlns="http://schemas.openxmlformats.org/spreadsheetml/2006/main" count="19998" uniqueCount="342">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</sst>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15"/>
  <sheetViews>
    <sheetView zoomScaleNormal="100" workbookViewId="0">
      <pane xSplit="1" ySplit="1" topLeftCell="B807" activePane="bottomRight" state="frozen"/>
      <selection activeCell="A11376" sqref="A11376"/>
      <selection pane="topRight" activeCell="A11376" sqref="A11376"/>
      <selection pane="bottomLeft" activeCell="A11376" sqref="A11376"/>
      <selection pane="bottomRight" activeCell="A11376" sqref="A1137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375"/>
  <sheetViews>
    <sheetView workbookViewId="0">
      <pane xSplit="1" ySplit="1" topLeftCell="B11368" activePane="bottomRight" state="frozen"/>
      <selection activeCell="E807" sqref="E807"/>
      <selection pane="topRight" activeCell="E807" sqref="E807"/>
      <selection pane="bottomLeft" activeCell="E807" sqref="E807"/>
      <selection pane="bottomRight" activeCell="A11376" sqref="A1137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44150</v>
      </c>
      <c r="B3" s="7" t="s">
        <v>6</v>
      </c>
      <c r="C3" s="7">
        <f>IF(C13="", "", C13)</f>
        <v>115327</v>
      </c>
      <c r="D3" s="7">
        <f>IF(B13="", "", B13)</f>
        <v>2730497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11759</v>
      </c>
      <c r="I3" s="7" t="str">
        <f>IF(I13="", "", I13)</f>
        <v/>
      </c>
      <c r="J3" s="7">
        <f t="shared" ref="J3:L3" si="1">IF(J13="", "", J13)</f>
        <v>243</v>
      </c>
      <c r="K3" s="7" t="str">
        <f t="shared" si="1"/>
        <v/>
      </c>
      <c r="L3" s="7" t="str">
        <f t="shared" si="1"/>
        <v/>
      </c>
      <c r="M3" s="7">
        <f>IF(N13="", "", N13)</f>
        <v>101632</v>
      </c>
      <c r="N3" s="7">
        <f>IF(O13="", "", O13)</f>
        <v>1882</v>
      </c>
    </row>
    <row r="4" spans="1:15" x14ac:dyDescent="0.55000000000000004">
      <c r="A4" s="6">
        <f t="shared" ref="A4:A5" si="2">DATE($B$9, $C$9, $D$9)</f>
        <v>44150</v>
      </c>
      <c r="B4" s="7" t="s">
        <v>7</v>
      </c>
      <c r="C4" s="7">
        <f t="shared" ref="C4:C5" si="3">IF(C14="", "", C14)</f>
        <v>1335</v>
      </c>
      <c r="D4" s="7">
        <f t="shared" ref="D4:D5" si="4">IF(B14="", "", B14)</f>
        <v>303998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144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1190</v>
      </c>
      <c r="N4" s="7">
        <f t="shared" si="8"/>
        <v>1</v>
      </c>
    </row>
    <row r="5" spans="1:15" x14ac:dyDescent="0.55000000000000004">
      <c r="A5" s="6">
        <f t="shared" si="2"/>
        <v>44150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15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2730497</v>
      </c>
      <c r="C13" s="9">
        <v>115327</v>
      </c>
      <c r="D13" s="8"/>
      <c r="E13" s="8"/>
      <c r="F13" s="8"/>
      <c r="G13" s="8"/>
      <c r="H13" s="9">
        <v>11759</v>
      </c>
      <c r="I13" s="8"/>
      <c r="J13" s="9">
        <v>243</v>
      </c>
      <c r="K13" s="8"/>
      <c r="L13" s="8"/>
      <c r="M13" s="31">
        <f>F13</f>
        <v>0</v>
      </c>
      <c r="N13" s="9">
        <v>101632</v>
      </c>
      <c r="O13" s="9">
        <v>1882</v>
      </c>
    </row>
    <row r="14" spans="1:15" x14ac:dyDescent="0.55000000000000004">
      <c r="A14" s="7" t="s">
        <v>64</v>
      </c>
      <c r="B14" s="9">
        <v>303998</v>
      </c>
      <c r="C14" s="9">
        <v>1335</v>
      </c>
      <c r="D14" s="8"/>
      <c r="E14" s="8"/>
      <c r="F14" s="8"/>
      <c r="G14" s="8"/>
      <c r="H14" s="9">
        <v>144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1190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3035324</v>
      </c>
      <c r="C16" s="7">
        <f t="shared" ref="C16:O16" si="13">SUM(C13:C15)</f>
        <v>116677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11903</v>
      </c>
      <c r="I16" s="7">
        <f t="shared" si="13"/>
        <v>0</v>
      </c>
      <c r="J16" s="7">
        <f t="shared" si="13"/>
        <v>243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102837</v>
      </c>
      <c r="O16" s="7">
        <f t="shared" si="13"/>
        <v>1883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14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44149</v>
      </c>
      <c r="C5" s="28" t="s">
        <v>17</v>
      </c>
      <c r="D5" s="39">
        <f>IFERROR(INT(TRIM(SUBSTITUTE(VLOOKUP($A5&amp;"*",各都道府県の状況!$A:$I,D$3,FALSE), "※5", ""))), "")</f>
        <v>5055</v>
      </c>
      <c r="E5" s="39">
        <f>IFERROR(INT(TRIM(SUBSTITUTE(VLOOKUP($A5&amp;"*",各都道府県の状況!$A:$I,E$3,FALSE), "※5", ""))), "")</f>
        <v>103685</v>
      </c>
      <c r="F5" s="39">
        <f>IFERROR(INT(TRIM(SUBSTITUTE(VLOOKUP($A5&amp;"*",各都道府県の状況!$A:$I,F$3,FALSE), "※5", ""))), "")</f>
        <v>3324</v>
      </c>
      <c r="G5" s="39">
        <f>IFERROR(INT(TRIM(SUBSTITUTE(VLOOKUP($A5&amp;"*",各都道府県の状況!$A:$I,G$3,FALSE), "※5", ""))), "")</f>
        <v>123</v>
      </c>
      <c r="H5" s="39">
        <f>IFERROR(INT(TRIM(SUBSTITUTE(VLOOKUP($A5&amp;"*",各都道府県の状況!$A:$I,H$3,FALSE), "※5", ""))), "")</f>
        <v>1608</v>
      </c>
      <c r="I5" s="39">
        <f>IFERROR(INT(TRIM(SUBSTITUTE(VLOOKUP($A5&amp;"*",各都道府県の状況!$A:$I,I$3,FALSE), "※5", ""))), "")</f>
        <v>18</v>
      </c>
      <c r="J5" s="5"/>
    </row>
    <row r="6" spans="1:10" x14ac:dyDescent="0.55000000000000004">
      <c r="A6" s="24" t="s">
        <v>231</v>
      </c>
      <c r="B6" s="27">
        <f t="shared" si="0"/>
        <v>44149</v>
      </c>
      <c r="C6" s="19" t="s">
        <v>18</v>
      </c>
      <c r="D6" s="39">
        <f>IFERROR(INT(TRIM(SUBSTITUTE(VLOOKUP($A6&amp;"*",各都道府県の状況!$A:$I,D$3,FALSE), "※5", ""))), "")</f>
        <v>278</v>
      </c>
      <c r="E6" s="39">
        <f>IFERROR(INT(TRIM(SUBSTITUTE(VLOOKUP($A6&amp;"*",各都道府県の状況!$A:$I,E$3,FALSE), "※5", ""))), "")</f>
        <v>6145</v>
      </c>
      <c r="F6" s="39">
        <f>IFERROR(INT(TRIM(SUBSTITUTE(VLOOKUP($A6&amp;"*",各都道府県の状況!$A:$I,F$3,FALSE), "※5", ""))), "")</f>
        <v>235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37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44149</v>
      </c>
      <c r="C7" s="19" t="s">
        <v>19</v>
      </c>
      <c r="D7" s="39">
        <f>IFERROR(INT(TRIM(SUBSTITUTE(VLOOKUP($A7&amp;"*",各都道府県の状況!$A:$I,D$3,FALSE), "※5", ""))), "")</f>
        <v>64</v>
      </c>
      <c r="E7" s="39">
        <f>IFERROR(INT(TRIM(SUBSTITUTE(VLOOKUP($A7&amp;"*",各都道府県の状況!$A:$I,E$3,FALSE), "※5", ""))), "")</f>
        <v>6072</v>
      </c>
      <c r="F7" s="39">
        <f>IFERROR(INT(TRIM(SUBSTITUTE(VLOOKUP($A7&amp;"*",各都道府県の状況!$A:$I,F$3,FALSE), "※5", ""))), "")</f>
        <v>28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36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44149</v>
      </c>
      <c r="C8" s="19" t="s">
        <v>20</v>
      </c>
      <c r="D8" s="39">
        <f>IFERROR(INT(TRIM(SUBSTITUTE(VLOOKUP($A8&amp;"*",各都道府県の状況!$A:$I,D$3,FALSE), "※5", ""))), "")</f>
        <v>973</v>
      </c>
      <c r="E8" s="39">
        <f>IFERROR(INT(TRIM(SUBSTITUTE(VLOOKUP($A8&amp;"*",各都道府県の状況!$A:$I,E$3,FALSE), "※5", ""))), "")</f>
        <v>16120</v>
      </c>
      <c r="F8" s="39">
        <f>IFERROR(INT(TRIM(SUBSTITUTE(VLOOKUP($A8&amp;"*",各都道府県の状況!$A:$I,F$3,FALSE), "※5", ""))), "")</f>
        <v>778</v>
      </c>
      <c r="G8" s="39">
        <f>IFERROR(INT(TRIM(SUBSTITUTE(VLOOKUP($A8&amp;"*",各都道府県の状況!$A:$I,G$3,FALSE), "※5", ""))), "")</f>
        <v>8</v>
      </c>
      <c r="H8" s="39">
        <f>IFERROR(INT(TRIM(SUBSTITUTE(VLOOKUP($A8&amp;"*",各都道府県の状況!$A:$I,H$3,FALSE), "※5", ""))), "")</f>
        <v>187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44149</v>
      </c>
      <c r="C9" s="19" t="s">
        <v>21</v>
      </c>
      <c r="D9" s="39">
        <f>IFERROR(INT(TRIM(SUBSTITUTE(VLOOKUP($A9&amp;"*",各都道府県の状況!$A:$I,D$3,FALSE), "※5", ""))), "")</f>
        <v>71</v>
      </c>
      <c r="E9" s="39">
        <f>IFERROR(INT(TRIM(SUBSTITUTE(VLOOKUP($A9&amp;"*",各都道府県の状況!$A:$I,E$3,FALSE), "※5", ""))), "")</f>
        <v>2695</v>
      </c>
      <c r="F9" s="39">
        <f>IFERROR(INT(TRIM(SUBSTITUTE(VLOOKUP($A9&amp;"*",各都道府県の状況!$A:$I,F$3,FALSE), "※5", ""))), "")</f>
        <v>65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44149</v>
      </c>
      <c r="C10" s="19" t="s">
        <v>22</v>
      </c>
      <c r="D10" s="39">
        <f>IFERROR(INT(TRIM(SUBSTITUTE(VLOOKUP($A10&amp;"*",各都道府県の状況!$A:$I,D$3,FALSE), "※5", ""))), "")</f>
        <v>96</v>
      </c>
      <c r="E10" s="39">
        <f>IFERROR(INT(TRIM(SUBSTITUTE(VLOOKUP($A10&amp;"*",各都道府県の状況!$A:$I,E$3,FALSE), "※5", ""))), "")</f>
        <v>6994</v>
      </c>
      <c r="F10" s="39">
        <f>IFERROR(INT(TRIM(SUBSTITUTE(VLOOKUP($A10&amp;"*",各都道府県の状況!$A:$I,F$3,FALSE), "※5", ""))), "")</f>
        <v>83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12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44149</v>
      </c>
      <c r="C11" s="19" t="s">
        <v>62</v>
      </c>
      <c r="D11" s="39">
        <f>IFERROR(INT(TRIM(SUBSTITUTE(VLOOKUP($A11&amp;"*",各都道府県の状況!$A:$I,D$3,FALSE), "※5", ""))), "")</f>
        <v>431</v>
      </c>
      <c r="E11" s="39">
        <f>IFERROR(INT(TRIM(SUBSTITUTE(VLOOKUP($A11&amp;"*",各都道府県の状況!$A:$I,E$3,FALSE), "※5", ""))), "")</f>
        <v>34974</v>
      </c>
      <c r="F11" s="39">
        <f>IFERROR(INT(TRIM(SUBSTITUTE(VLOOKUP($A11&amp;"*",各都道府県の状況!$A:$I,F$3,FALSE), "※5", ""))), "")</f>
        <v>389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36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44149</v>
      </c>
      <c r="C12" s="19" t="s">
        <v>23</v>
      </c>
      <c r="D12" s="39">
        <f>IFERROR(INT(TRIM(SUBSTITUTE(VLOOKUP($A12&amp;"*",各都道府県の状況!$A:$I,D$3,FALSE), "※5", ""))), "")</f>
        <v>946</v>
      </c>
      <c r="E12" s="39">
        <f>IFERROR(INT(TRIM(SUBSTITUTE(VLOOKUP($A12&amp;"*",各都道府県の状況!$A:$I,E$3,FALSE), "※5", ""))), "")</f>
        <v>14703</v>
      </c>
      <c r="F12" s="39">
        <f>IFERROR(INT(TRIM(SUBSTITUTE(VLOOKUP($A12&amp;"*",各都道府県の状況!$A:$I,F$3,FALSE), "※5", ""))), "")</f>
        <v>779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149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44149</v>
      </c>
      <c r="C13" s="19" t="s">
        <v>24</v>
      </c>
      <c r="D13" s="39">
        <f>IFERROR(INT(TRIM(SUBSTITUTE(VLOOKUP($A13&amp;"*",各都道府県の状況!$A:$I,D$3,FALSE), "※5", ""))), "")</f>
        <v>513</v>
      </c>
      <c r="E13" s="39">
        <f>IFERROR(INT(TRIM(SUBSTITUTE(VLOOKUP($A13&amp;"*",各都道府県の状況!$A:$I,E$3,FALSE), "※5", ""))), "")</f>
        <v>47989</v>
      </c>
      <c r="F13" s="39">
        <f>IFERROR(INT(TRIM(SUBSTITUTE(VLOOKUP($A13&amp;"*",各都道府県の状況!$A:$I,F$3,FALSE), "※5", ""))), "")</f>
        <v>490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23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44149</v>
      </c>
      <c r="C14" s="19" t="s">
        <v>25</v>
      </c>
      <c r="D14" s="39">
        <f>IFERROR(INT(TRIM(SUBSTITUTE(VLOOKUP($A14&amp;"*",各都道府県の状況!$A:$I,D$3,FALSE), "※5", ""))), "")</f>
        <v>951</v>
      </c>
      <c r="E14" s="39">
        <f>IFERROR(INT(TRIM(SUBSTITUTE(VLOOKUP($A14&amp;"*",各都道府県の状況!$A:$I,E$3,FALSE), "※5", ""))), "")</f>
        <v>32830</v>
      </c>
      <c r="F14" s="39">
        <f>IFERROR(INT(TRIM(SUBSTITUTE(VLOOKUP($A14&amp;"*",各都道府県の状況!$A:$I,F$3,FALSE), "※5", ""))), "")</f>
        <v>890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41</v>
      </c>
      <c r="I14" s="39">
        <f>IFERROR(INT(TRIM(SUBSTITUTE(VLOOKUP($A14&amp;"*",各都道府県の状況!$A:$I,I$3,FALSE), "※5", ""))), "")</f>
        <v>3</v>
      </c>
    </row>
    <row r="15" spans="1:10" x14ac:dyDescent="0.55000000000000004">
      <c r="A15" s="24" t="s">
        <v>239</v>
      </c>
      <c r="B15" s="27">
        <f t="shared" si="0"/>
        <v>44149</v>
      </c>
      <c r="C15" s="19" t="s">
        <v>26</v>
      </c>
      <c r="D15" s="39">
        <f>IFERROR(INT(TRIM(SUBSTITUTE(VLOOKUP($A15&amp;"*",各都道府県の状況!$A:$I,D$3,FALSE), "※5", ""))), "")</f>
        <v>6741</v>
      </c>
      <c r="E15" s="39">
        <f>IFERROR(INT(TRIM(SUBSTITUTE(VLOOKUP($A15&amp;"*",各都道府県の状況!$A:$I,E$3,FALSE), "※5", ""))), "")</f>
        <v>206725</v>
      </c>
      <c r="F15" s="39">
        <f>IFERROR(INT(TRIM(SUBSTITUTE(VLOOKUP($A15&amp;"*",各都道府県の状況!$A:$I,F$3,FALSE), "※5", ""))), "")</f>
        <v>5864</v>
      </c>
      <c r="G15" s="39">
        <f>IFERROR(INT(TRIM(SUBSTITUTE(VLOOKUP($A15&amp;"*",各都道府県の状況!$A:$I,G$3,FALSE), "※5", ""))), "")</f>
        <v>119</v>
      </c>
      <c r="H15" s="39">
        <f>IFERROR(INT(TRIM(SUBSTITUTE(VLOOKUP($A15&amp;"*",各都道府県の状況!$A:$I,H$3,FALSE), "※5", ""))), "")</f>
        <v>758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44149</v>
      </c>
      <c r="C16" s="19" t="s">
        <v>27</v>
      </c>
      <c r="D16" s="39">
        <f>IFERROR(INT(TRIM(SUBSTITUTE(VLOOKUP($A16&amp;"*",各都道府県の状況!$A:$I,D$3,FALSE), "※5", ""))), "")</f>
        <v>5721</v>
      </c>
      <c r="E16" s="39">
        <f>IFERROR(INT(TRIM(SUBSTITUTE(VLOOKUP($A16&amp;"*",各都道府県の状況!$A:$I,E$3,FALSE), "※5", ""))), "")</f>
        <v>142896</v>
      </c>
      <c r="F16" s="39">
        <f>IFERROR(INT(TRIM(SUBSTITUTE(VLOOKUP($A16&amp;"*",各都道府県の状況!$A:$I,F$3,FALSE), "※5", ""))), "")</f>
        <v>5091</v>
      </c>
      <c r="G16" s="39">
        <f>IFERROR(INT(TRIM(SUBSTITUTE(VLOOKUP($A16&amp;"*",各都道府県の状況!$A:$I,G$3,FALSE), "※5", ""))), "")</f>
        <v>84</v>
      </c>
      <c r="H16" s="39">
        <f>IFERROR(INT(TRIM(SUBSTITUTE(VLOOKUP($A16&amp;"*",各都道府県の状況!$A:$I,H$3,FALSE), "※5", ""))), "")</f>
        <v>546</v>
      </c>
      <c r="I16" s="39">
        <f>IFERROR(INT(TRIM(SUBSTITUTE(VLOOKUP($A16&amp;"*",各都道府県の状況!$A:$I,I$3,FALSE), "※5", ""))), "")</f>
        <v>7</v>
      </c>
    </row>
    <row r="17" spans="1:9" x14ac:dyDescent="0.55000000000000004">
      <c r="A17" s="24" t="s">
        <v>241</v>
      </c>
      <c r="B17" s="27">
        <f t="shared" si="0"/>
        <v>44149</v>
      </c>
      <c r="C17" s="19" t="s">
        <v>28</v>
      </c>
      <c r="D17" s="39">
        <f>IFERROR(INT(TRIM(SUBSTITUTE(VLOOKUP($A17&amp;"*",各都道府県の状況!$A:$I,D$3,FALSE), "※5", ""))), "")</f>
        <v>34496</v>
      </c>
      <c r="E17" s="39">
        <f>IFERROR(INT(TRIM(SUBSTITUTE(VLOOKUP($A17&amp;"*",各都道府県の状況!$A:$I,E$3,FALSE), "※5", ""))), "")</f>
        <v>664117</v>
      </c>
      <c r="F17" s="39">
        <f>IFERROR(INT(TRIM(SUBSTITUTE(VLOOKUP($A17&amp;"*",各都道府県の状況!$A:$I,F$3,FALSE), "※5", ""))), "")</f>
        <v>31368</v>
      </c>
      <c r="G17" s="39">
        <f>IFERROR(INT(TRIM(SUBSTITUTE(VLOOKUP($A17&amp;"*",各都道府県の状況!$A:$I,G$3,FALSE), "※5", ""))), "")</f>
        <v>470</v>
      </c>
      <c r="H17" s="39">
        <f>IFERROR(INT(TRIM(SUBSTITUTE(VLOOKUP($A17&amp;"*",各都道府県の状況!$A:$I,H$3,FALSE), "※5", ""))), "")</f>
        <v>2658</v>
      </c>
      <c r="I17" s="39">
        <f>IFERROR(INT(TRIM(SUBSTITUTE(VLOOKUP($A17&amp;"*",各都道府県の状況!$A:$I,I$3,FALSE), "※5", ""))), "")</f>
        <v>41</v>
      </c>
    </row>
    <row r="18" spans="1:9" x14ac:dyDescent="0.55000000000000004">
      <c r="A18" s="24" t="s">
        <v>242</v>
      </c>
      <c r="B18" s="27">
        <f t="shared" si="0"/>
        <v>44149</v>
      </c>
      <c r="C18" s="19" t="s">
        <v>29</v>
      </c>
      <c r="D18" s="39">
        <f>IFERROR(INT(TRIM(SUBSTITUTE(VLOOKUP($A18&amp;"*",各都道府県の状況!$A:$I,D$3,FALSE), "※5", ""))), "")</f>
        <v>10042</v>
      </c>
      <c r="E18" s="39">
        <f>IFERROR(INT(TRIM(SUBSTITUTE(VLOOKUP($A18&amp;"*",各都道府県の状況!$A:$I,E$3,FALSE), "※5", ""))), "")</f>
        <v>220848</v>
      </c>
      <c r="F18" s="39">
        <f>IFERROR(INT(TRIM(SUBSTITUTE(VLOOKUP($A18&amp;"*",各都道府県の状況!$A:$I,F$3,FALSE), "※5", ""))), "")</f>
        <v>8982</v>
      </c>
      <c r="G18" s="39">
        <f>IFERROR(INT(TRIM(SUBSTITUTE(VLOOKUP($A18&amp;"*",各都道府県の状況!$A:$I,G$3,FALSE), "※5", ""))), "")</f>
        <v>182</v>
      </c>
      <c r="H18" s="39">
        <f>IFERROR(INT(TRIM(SUBSTITUTE(VLOOKUP($A18&amp;"*",各都道府県の状況!$A:$I,H$3,FALSE), "※5", ""))), "")</f>
        <v>878</v>
      </c>
      <c r="I18" s="39">
        <f>IFERROR(INT(TRIM(SUBSTITUTE(VLOOKUP($A18&amp;"*",各都道府県の状況!$A:$I,I$3,FALSE), "※5", ""))), "")</f>
        <v>28</v>
      </c>
    </row>
    <row r="19" spans="1:9" x14ac:dyDescent="0.55000000000000004">
      <c r="A19" s="24" t="s">
        <v>243</v>
      </c>
      <c r="B19" s="27">
        <f t="shared" si="0"/>
        <v>44149</v>
      </c>
      <c r="C19" s="19" t="s">
        <v>61</v>
      </c>
      <c r="D19" s="39">
        <f>IFERROR(INT(TRIM(SUBSTITUTE(VLOOKUP($A19&amp;"*",各都道府県の状況!$A:$I,D$3,FALSE), "※5", ""))), "")</f>
        <v>224</v>
      </c>
      <c r="E19" s="39">
        <f>IFERROR(INT(TRIM(SUBSTITUTE(VLOOKUP($A19&amp;"*",各都道府県の状況!$A:$I,E$3,FALSE), "※5", ""))), "")</f>
        <v>19616</v>
      </c>
      <c r="F19" s="39">
        <f>IFERROR(INT(TRIM(SUBSTITUTE(VLOOKUP($A19&amp;"*",各都道府県の状況!$A:$I,F$3,FALSE), "※5", ""))), "")</f>
        <v>184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44149</v>
      </c>
      <c r="C20" s="19" t="s">
        <v>30</v>
      </c>
      <c r="D20" s="39">
        <f>IFERROR(INT(TRIM(SUBSTITUTE(VLOOKUP($A20&amp;"*",各都道府県の状況!$A:$I,D$3,FALSE), "※5", ""))), "")</f>
        <v>425</v>
      </c>
      <c r="E20" s="39">
        <f>IFERROR(INT(TRIM(SUBSTITUTE(VLOOKUP($A20&amp;"*",各都道府県の状況!$A:$I,E$3,FALSE), "※5", ""))), "")</f>
        <v>15642</v>
      </c>
      <c r="F20" s="39">
        <f>IFERROR(INT(TRIM(SUBSTITUTE(VLOOKUP($A20&amp;"*",各都道府県の状況!$A:$I,F$3,FALSE), "※5", ""))), "")</f>
        <v>397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44149</v>
      </c>
      <c r="C21" s="19" t="s">
        <v>31</v>
      </c>
      <c r="D21" s="39">
        <f>IFERROR(INT(TRIM(SUBSTITUTE(VLOOKUP($A21&amp;"*",各都道府県の状況!$A:$I,D$3,FALSE), "※5", ""))), "")</f>
        <v>828</v>
      </c>
      <c r="E21" s="39">
        <f>IFERROR(INT(TRIM(SUBSTITUTE(VLOOKUP($A21&amp;"*",各都道府県の状況!$A:$I,E$3,FALSE), "※5", ""))), "")</f>
        <v>19693</v>
      </c>
      <c r="F21" s="39">
        <f>IFERROR(INT(TRIM(SUBSTITUTE(VLOOKUP($A21&amp;"*",各都道府県の状況!$A:$I,F$3,FALSE), "※5", ""))), "")</f>
        <v>766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44149</v>
      </c>
      <c r="C22" s="19" t="s">
        <v>32</v>
      </c>
      <c r="D22" s="39">
        <f>IFERROR(INT(TRIM(SUBSTITUTE(VLOOKUP($A22&amp;"*",各都道府県の状況!$A:$I,D$3,FALSE), "※5", ""))), "")</f>
        <v>272</v>
      </c>
      <c r="E22" s="39">
        <f>IFERROR(INT(TRIM(SUBSTITUTE(VLOOKUP($A22&amp;"*",各都道府県の状況!$A:$I,E$3,FALSE), "※5", ""))), "")</f>
        <v>12229</v>
      </c>
      <c r="F22" s="39">
        <f>IFERROR(INT(TRIM(SUBSTITUTE(VLOOKUP($A22&amp;"*",各都道府県の状況!$A:$I,F$3,FALSE), "※5", ""))), "")</f>
        <v>246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15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44149</v>
      </c>
      <c r="C23" s="19" t="s">
        <v>33</v>
      </c>
      <c r="D23" s="39">
        <f>IFERROR(INT(TRIM(SUBSTITUTE(VLOOKUP($A23&amp;"*",各都道府県の状況!$A:$I,D$3,FALSE), "※5", ""))), "")</f>
        <v>275</v>
      </c>
      <c r="E23" s="39">
        <f>IFERROR(INT(TRIM(SUBSTITUTE(VLOOKUP($A23&amp;"*",各都道府県の状況!$A:$I,E$3,FALSE), "※5", ""))), "")</f>
        <v>12472</v>
      </c>
      <c r="F23" s="39">
        <f>IFERROR(INT(TRIM(SUBSTITUTE(VLOOKUP($A23&amp;"*",各都道府県の状況!$A:$I,F$3,FALSE), "※5", ""))), "")</f>
        <v>220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49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44149</v>
      </c>
      <c r="C24" s="19" t="s">
        <v>34</v>
      </c>
      <c r="D24" s="39">
        <f>IFERROR(INT(TRIM(SUBSTITUTE(VLOOKUP($A24&amp;"*",各都道府県の状況!$A:$I,D$3,FALSE), "※5", ""))), "")</f>
        <v>448</v>
      </c>
      <c r="E24" s="39">
        <f>IFERROR(INT(TRIM(SUBSTITUTE(VLOOKUP($A24&amp;"*",各都道府県の状況!$A:$I,E$3,FALSE), "※5", ""))), "")</f>
        <v>25663</v>
      </c>
      <c r="F24" s="39">
        <f>IFERROR(INT(TRIM(SUBSTITUTE(VLOOKUP($A24&amp;"*",各都道府県の状況!$A:$I,F$3,FALSE), "※5", ""))), "")</f>
        <v>345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102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44149</v>
      </c>
      <c r="C25" s="19" t="s">
        <v>35</v>
      </c>
      <c r="D25" s="39">
        <f>IFERROR(INT(TRIM(SUBSTITUTE(VLOOKUP($A25&amp;"*",各都道府県の状況!$A:$I,D$3,FALSE), "※5", ""))), "")</f>
        <v>800</v>
      </c>
      <c r="E25" s="39">
        <f>IFERROR(INT(TRIM(SUBSTITUTE(VLOOKUP($A25&amp;"*",各都道府県の状況!$A:$I,E$3,FALSE), "※5", ""))), "")</f>
        <v>29255</v>
      </c>
      <c r="F25" s="39">
        <f>IFERROR(INT(TRIM(SUBSTITUTE(VLOOKUP($A25&amp;"*",各都道府県の状況!$A:$I,F$3,FALSE), "※5", ""))), "")</f>
        <v>693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95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44149</v>
      </c>
      <c r="C26" s="19" t="s">
        <v>36</v>
      </c>
      <c r="D26" s="39">
        <f>IFERROR(INT(TRIM(SUBSTITUTE(VLOOKUP($A26&amp;"*",各都道府県の状況!$A:$I,D$3,FALSE), "※5", ""))), "")</f>
        <v>822</v>
      </c>
      <c r="E26" s="39">
        <f>IFERROR(INT(TRIM(SUBSTITUTE(VLOOKUP($A26&amp;"*",各都道府県の状況!$A:$I,E$3,FALSE), "※5", ""))), "")</f>
        <v>48055</v>
      </c>
      <c r="F26" s="39">
        <f>IFERROR(INT(TRIM(SUBSTITUTE(VLOOKUP($A26&amp;"*",各都道府県の状況!$A:$I,F$3,FALSE), "※5", ""))), "")</f>
        <v>687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133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44149</v>
      </c>
      <c r="C27" s="19" t="s">
        <v>37</v>
      </c>
      <c r="D27" s="39">
        <f>IFERROR(INT(TRIM(SUBSTITUTE(VLOOKUP($A27&amp;"*",各都道府県の状況!$A:$I,D$3,FALSE), "※5", ""))), "")</f>
        <v>7447</v>
      </c>
      <c r="E27" s="39">
        <f>IFERROR(INT(TRIM(SUBSTITUTE(VLOOKUP($A27&amp;"*",各都道府県の状況!$A:$I,E$3,FALSE), "※5", ""))), "")</f>
        <v>113664</v>
      </c>
      <c r="F27" s="39">
        <f>IFERROR(INT(TRIM(SUBSTITUTE(VLOOKUP($A27&amp;"*",各都道府県の状況!$A:$I,F$3,FALSE), "※5", ""))), "")</f>
        <v>6327</v>
      </c>
      <c r="G27" s="39">
        <f>IFERROR(INT(TRIM(SUBSTITUTE(VLOOKUP($A27&amp;"*",各都道府県の状況!$A:$I,G$3,FALSE), "※5", ""))), "")</f>
        <v>100</v>
      </c>
      <c r="H27" s="39">
        <f>IFERROR(INT(TRIM(SUBSTITUTE(VLOOKUP($A27&amp;"*",各都道府県の状況!$A:$I,H$3,FALSE), "※5", ""))), "")</f>
        <v>1020</v>
      </c>
      <c r="I27" s="39">
        <f>IFERROR(INT(TRIM(SUBSTITUTE(VLOOKUP($A27&amp;"*",各都道府県の状況!$A:$I,I$3,FALSE), "※5", ""))), "")</f>
        <v>12</v>
      </c>
    </row>
    <row r="28" spans="1:9" x14ac:dyDescent="0.55000000000000004">
      <c r="A28" s="24" t="s">
        <v>252</v>
      </c>
      <c r="B28" s="26">
        <f t="shared" si="0"/>
        <v>44149</v>
      </c>
      <c r="C28" s="28" t="s">
        <v>38</v>
      </c>
      <c r="D28" s="39">
        <f>IFERROR(INT(TRIM(SUBSTITUTE(VLOOKUP($A28&amp;"*",各都道府県の状況!$A:$I,D$3,FALSE), "※5", ""))), "")</f>
        <v>616</v>
      </c>
      <c r="E28" s="39">
        <f>IFERROR(INT(TRIM(SUBSTITUTE(VLOOKUP($A28&amp;"*",各都道府県の状況!$A:$I,E$3,FALSE), "※5", ""))), "")</f>
        <v>17127</v>
      </c>
      <c r="F28" s="39">
        <f>IFERROR(INT(TRIM(SUBSTITUTE(VLOOKUP($A28&amp;"*",各都道府県の状況!$A:$I,F$3,FALSE), "※5", ""))), "")</f>
        <v>564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45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44149</v>
      </c>
      <c r="C29" s="19" t="s">
        <v>39</v>
      </c>
      <c r="D29" s="39">
        <f>IFERROR(INT(TRIM(SUBSTITUTE(VLOOKUP($A29&amp;"*",各都道府県の状況!$A:$I,D$3,FALSE), "※5", ""))), "")</f>
        <v>655</v>
      </c>
      <c r="E29" s="39">
        <f>IFERROR(INT(TRIM(SUBSTITUTE(VLOOKUP($A29&amp;"*",各都道府県の状況!$A:$I,E$3,FALSE), "※5", ""))), "")</f>
        <v>14966</v>
      </c>
      <c r="F29" s="39">
        <f>IFERROR(INT(TRIM(SUBSTITUTE(VLOOKUP($A29&amp;"*",各都道府県の状況!$A:$I,F$3,FALSE), "※5", ""))), "")</f>
        <v>559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87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44149</v>
      </c>
      <c r="C30" s="19" t="s">
        <v>40</v>
      </c>
      <c r="D30" s="39">
        <f>IFERROR(INT(TRIM(SUBSTITUTE(VLOOKUP($A30&amp;"*",各都道府県の状況!$A:$I,D$3,FALSE), "※5", ""))), "")</f>
        <v>2222</v>
      </c>
      <c r="E30" s="39">
        <f>IFERROR(INT(TRIM(SUBSTITUTE(VLOOKUP($A30&amp;"*",各都道府県の状況!$A:$I,E$3,FALSE), "※5", ""))), "")</f>
        <v>55975</v>
      </c>
      <c r="F30" s="39">
        <f>IFERROR(INT(TRIM(SUBSTITUTE(VLOOKUP($A30&amp;"*",各都道府県の状況!$A:$I,F$3,FALSE), "※5", ""))), "")</f>
        <v>2065</v>
      </c>
      <c r="G30" s="39">
        <f>IFERROR(INT(TRIM(SUBSTITUTE(VLOOKUP($A30&amp;"*",各都道府県の状況!$A:$I,G$3,FALSE), "※5", ""))), "")</f>
        <v>31</v>
      </c>
      <c r="H30" s="39">
        <f>IFERROR(INT(TRIM(SUBSTITUTE(VLOOKUP($A30&amp;"*",各都道府県の状況!$A:$I,H$3,FALSE), "※5", ""))), "")</f>
        <v>126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44149</v>
      </c>
      <c r="C31" s="19" t="s">
        <v>41</v>
      </c>
      <c r="D31" s="39">
        <f>IFERROR(INT(TRIM(SUBSTITUTE(VLOOKUP($A31&amp;"*",各都道府県の状況!$A:$I,D$3,FALSE), "※5", ""))), "")</f>
        <v>15155</v>
      </c>
      <c r="E31" s="39">
        <f>IFERROR(INT(TRIM(SUBSTITUTE(VLOOKUP($A31&amp;"*",各都道府県の状況!$A:$I,E$3,FALSE), "※5", ""))), "")</f>
        <v>269000</v>
      </c>
      <c r="F31" s="39">
        <f>IFERROR(INT(TRIM(SUBSTITUTE(VLOOKUP($A31&amp;"*",各都道府県の状況!$A:$I,F$3,FALSE), "※5", ""))), "")</f>
        <v>13080</v>
      </c>
      <c r="G31" s="39">
        <f>IFERROR(INT(TRIM(SUBSTITUTE(VLOOKUP($A31&amp;"*",各都道府県の状況!$A:$I,G$3,FALSE), "※5", ""))), "")</f>
        <v>260</v>
      </c>
      <c r="H31" s="39">
        <f>IFERROR(INT(TRIM(SUBSTITUTE(VLOOKUP($A31&amp;"*",各都道府県の状況!$A:$I,H$3,FALSE), "※5", ""))), "")</f>
        <v>1796</v>
      </c>
      <c r="I31" s="39">
        <f>IFERROR(INT(TRIM(SUBSTITUTE(VLOOKUP($A31&amp;"*",各都道府県の状況!$A:$I,I$3,FALSE), "※5", ""))), "")</f>
        <v>62</v>
      </c>
    </row>
    <row r="32" spans="1:9" x14ac:dyDescent="0.55000000000000004">
      <c r="A32" s="24" t="s">
        <v>256</v>
      </c>
      <c r="B32" s="27">
        <f t="shared" si="0"/>
        <v>44149</v>
      </c>
      <c r="C32" s="19" t="s">
        <v>42</v>
      </c>
      <c r="D32" s="39">
        <f>IFERROR(INT(TRIM(SUBSTITUTE(VLOOKUP($A32&amp;"*",各都道府県の状況!$A:$I,D$3,FALSE), "※5", ""))), "")</f>
        <v>3816</v>
      </c>
      <c r="E32" s="39">
        <f>IFERROR(INT(TRIM(SUBSTITUTE(VLOOKUP($A32&amp;"*",各都道府県の状況!$A:$I,E$3,FALSE), "※5", ""))), "")</f>
        <v>76513</v>
      </c>
      <c r="F32" s="39">
        <f>IFERROR(INT(TRIM(SUBSTITUTE(VLOOKUP($A32&amp;"*",各都道府県の状況!$A:$I,F$3,FALSE), "※5", ""))), "")</f>
        <v>3399</v>
      </c>
      <c r="G32" s="39">
        <f>IFERROR(INT(TRIM(SUBSTITUTE(VLOOKUP($A32&amp;"*",各都道府県の状況!$A:$I,G$3,FALSE), "※5", ""))), "")</f>
        <v>72</v>
      </c>
      <c r="H32" s="39">
        <f>IFERROR(INT(TRIM(SUBSTITUTE(VLOOKUP($A32&amp;"*",各都道府県の状況!$A:$I,H$3,FALSE), "※5", ""))), "")</f>
        <v>345</v>
      </c>
      <c r="I32" s="39">
        <f>IFERROR(INT(TRIM(SUBSTITUTE(VLOOKUP($A32&amp;"*",各都道府県の状況!$A:$I,I$3,FALSE), "※5", ""))), "")</f>
        <v>19</v>
      </c>
    </row>
    <row r="33" spans="1:9" x14ac:dyDescent="0.55000000000000004">
      <c r="A33" s="24" t="s">
        <v>257</v>
      </c>
      <c r="B33" s="27">
        <f t="shared" si="0"/>
        <v>44149</v>
      </c>
      <c r="C33" s="19" t="s">
        <v>43</v>
      </c>
      <c r="D33" s="39">
        <f>IFERROR(INT(TRIM(SUBSTITUTE(VLOOKUP($A33&amp;"*",各都道府県の状況!$A:$I,D$3,FALSE), "※5", ""))), "")</f>
        <v>835</v>
      </c>
      <c r="E33" s="39">
        <f>IFERROR(INT(TRIM(SUBSTITUTE(VLOOKUP($A33&amp;"*",各都道府県の状況!$A:$I,E$3,FALSE), "※5", ""))), "")</f>
        <v>27245</v>
      </c>
      <c r="F33" s="39">
        <f>IFERROR(INT(TRIM(SUBSTITUTE(VLOOKUP($A33&amp;"*",各都道府県の状況!$A:$I,F$3,FALSE), "※5", ""))), "")</f>
        <v>672</v>
      </c>
      <c r="G33" s="39">
        <f>IFERROR(INT(TRIM(SUBSTITUTE(VLOOKUP($A33&amp;"*",各都道府県の状況!$A:$I,G$3,FALSE), "※5", ""))), "")</f>
        <v>11</v>
      </c>
      <c r="H33" s="39">
        <f>IFERROR(INT(TRIM(SUBSTITUTE(VLOOKUP($A33&amp;"*",各都道府県の状況!$A:$I,H$3,FALSE), "※5", ""))), "")</f>
        <v>152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44149</v>
      </c>
      <c r="C34" s="19" t="s">
        <v>44</v>
      </c>
      <c r="D34" s="39">
        <f>IFERROR(INT(TRIM(SUBSTITUTE(VLOOKUP($A34&amp;"*",各都道府県の状況!$A:$I,D$3,FALSE), "※5", ""))), "")</f>
        <v>318</v>
      </c>
      <c r="E34" s="39">
        <f>IFERROR(INT(TRIM(SUBSTITUTE(VLOOKUP($A34&amp;"*",各都道府県の状況!$A:$I,E$3,FALSE), "※5", ""))), "")</f>
        <v>11045</v>
      </c>
      <c r="F34" s="39">
        <f>IFERROR(INT(TRIM(SUBSTITUTE(VLOOKUP($A34&amp;"*",各都道府県の状況!$A:$I,F$3,FALSE), "※5", ""))), "")</f>
        <v>272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37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44149</v>
      </c>
      <c r="C35" s="19" t="s">
        <v>45</v>
      </c>
      <c r="D35" s="39">
        <f>IFERROR(INT(TRIM(SUBSTITUTE(VLOOKUP($A35&amp;"*",各都道府県の状況!$A:$I,D$3,FALSE), "※5", ""))), "")</f>
        <v>52</v>
      </c>
      <c r="E35" s="39">
        <f>IFERROR(INT(TRIM(SUBSTITUTE(VLOOKUP($A35&amp;"*",各都道府県の状況!$A:$I,E$3,FALSE), "※5", ""))), "")</f>
        <v>6090</v>
      </c>
      <c r="F35" s="39">
        <f>IFERROR(INT(TRIM(SUBSTITUTE(VLOOKUP($A35&amp;"*",各都道府県の状況!$A:$I,F$3,FALSE), "※5", ""))), "")</f>
        <v>41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44149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6354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44149</v>
      </c>
      <c r="C37" s="19" t="s">
        <v>47</v>
      </c>
      <c r="D37" s="39">
        <f>IFERROR(INT(TRIM(SUBSTITUTE(VLOOKUP($A37&amp;"*",各都道府県の状況!$A:$I,D$3,FALSE), "※5", ""))), "")</f>
        <v>379</v>
      </c>
      <c r="E37" s="39">
        <f>IFERROR(INT(TRIM(SUBSTITUTE(VLOOKUP($A37&amp;"*",各都道府県の状況!$A:$I,E$3,FALSE), "※5", ""))), "")</f>
        <v>14762</v>
      </c>
      <c r="F37" s="39">
        <f>IFERROR(INT(TRIM(SUBSTITUTE(VLOOKUP($A37&amp;"*",各都道府県の状況!$A:$I,F$3,FALSE), "※5", ""))), "")</f>
        <v>259</v>
      </c>
      <c r="G37" s="39">
        <f>IFERROR(INT(TRIM(SUBSTITUTE(VLOOKUP($A37&amp;"*",各都道府県の状況!$A:$I,G$3,FALSE), "※5", ""))), "")</f>
        <v>10</v>
      </c>
      <c r="H37" s="39">
        <f>IFERROR(INT(TRIM(SUBSTITUTE(VLOOKUP($A37&amp;"*",各都道府県の状況!$A:$I,H$3,FALSE), "※5", ""))), "")</f>
        <v>79</v>
      </c>
      <c r="I37" s="39">
        <f>IFERROR(INT(TRIM(SUBSTITUTE(VLOOKUP($A37&amp;"*",各都道府県の状況!$A:$I,I$3,FALSE), "※5", ""))), "")</f>
        <v>1</v>
      </c>
    </row>
    <row r="38" spans="1:9" x14ac:dyDescent="0.55000000000000004">
      <c r="A38" s="24" t="s">
        <v>260</v>
      </c>
      <c r="B38" s="27">
        <f t="shared" si="0"/>
        <v>44149</v>
      </c>
      <c r="C38" s="19" t="s">
        <v>48</v>
      </c>
      <c r="D38" s="39">
        <f>IFERROR(INT(TRIM(SUBSTITUTE(VLOOKUP($A38&amp;"*",各都道府県の状況!$A:$I,D$3,FALSE), "※5", ""))), "")</f>
        <v>688</v>
      </c>
      <c r="E38" s="39">
        <f>IFERROR(INT(TRIM(SUBSTITUTE(VLOOKUP($A38&amp;"*",各都道府県の状況!$A:$I,E$3,FALSE), "※5", ""))), "")</f>
        <v>29759</v>
      </c>
      <c r="F38" s="39">
        <f>IFERROR(INT(TRIM(SUBSTITUTE(VLOOKUP($A38&amp;"*",各都道府県の状況!$A:$I,F$3,FALSE), "※5", ""))), "")</f>
        <v>658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23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44149</v>
      </c>
      <c r="C39" s="19" t="s">
        <v>49</v>
      </c>
      <c r="D39" s="39">
        <f>IFERROR(INT(TRIM(SUBSTITUTE(VLOOKUP($A39&amp;"*",各都道府県の状況!$A:$I,D$3,FALSE), "※5", ""))), "")</f>
        <v>258</v>
      </c>
      <c r="E39" s="39">
        <f>IFERROR(INT(TRIM(SUBSTITUTE(VLOOKUP($A39&amp;"*",各都道府県の状況!$A:$I,E$3,FALSE), "※5", ""))), "")</f>
        <v>12510</v>
      </c>
      <c r="F39" s="39">
        <f>IFERROR(INT(TRIM(SUBSTITUTE(VLOOKUP($A39&amp;"*",各都道府県の状況!$A:$I,F$3,FALSE), "※5", ""))), "")</f>
        <v>211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44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44149</v>
      </c>
      <c r="C40" s="19" t="s">
        <v>50</v>
      </c>
      <c r="D40" s="39">
        <f>IFERROR(INT(TRIM(SUBSTITUTE(VLOOKUP($A40&amp;"*",各都道府県の状況!$A:$I,D$3,FALSE), "※5", ""))), "")</f>
        <v>171</v>
      </c>
      <c r="E40" s="39">
        <f>IFERROR(INT(TRIM(SUBSTITUTE(VLOOKUP($A40&amp;"*",各都道府県の状況!$A:$I,E$3,FALSE), "※5", ""))), "")</f>
        <v>7654</v>
      </c>
      <c r="F40" s="39">
        <f>IFERROR(INT(TRIM(SUBSTITUTE(VLOOKUP($A40&amp;"*",各都道府県の状況!$A:$I,F$3,FALSE), "※5", ""))), "")</f>
        <v>156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7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44149</v>
      </c>
      <c r="C41" s="19" t="s">
        <v>51</v>
      </c>
      <c r="D41" s="39">
        <f>IFERROR(INT(TRIM(SUBSTITUTE(VLOOKUP($A41&amp;"*",各都道府県の状況!$A:$I,D$3,FALSE), "※5", ""))), "")</f>
        <v>114</v>
      </c>
      <c r="E41" s="39">
        <f>IFERROR(INT(TRIM(SUBSTITUTE(VLOOKUP($A41&amp;"*",各都道府県の状況!$A:$I,E$3,FALSE), "※5", ""))), "")</f>
        <v>14893</v>
      </c>
      <c r="F41" s="39">
        <f>IFERROR(INT(TRIM(SUBSTITUTE(VLOOKUP($A41&amp;"*",各都道府県の状況!$A:$I,F$3,FALSE), "※5", ""))), "")</f>
        <v>101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44149</v>
      </c>
      <c r="C42" s="19" t="s">
        <v>52</v>
      </c>
      <c r="D42" s="39">
        <f>IFERROR(INT(TRIM(SUBSTITUTE(VLOOKUP($A42&amp;"*",各都道府県の状況!$A:$I,D$3,FALSE), "※5", ""))), "")</f>
        <v>123</v>
      </c>
      <c r="E42" s="39">
        <f>IFERROR(INT(TRIM(SUBSTITUTE(VLOOKUP($A42&amp;"*",各都道府県の状況!$A:$I,E$3,FALSE), "※5", ""))), "")</f>
        <v>4583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7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44149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3688</v>
      </c>
      <c r="F43" s="39">
        <f>IFERROR(INT(TRIM(SUBSTITUTE(VLOOKUP($A43&amp;"*",各都道府県の状況!$A:$I,F$3,FALSE), "※5", ""))), "")</f>
        <v>140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44149</v>
      </c>
      <c r="C44" s="19" t="s">
        <v>53</v>
      </c>
      <c r="D44" s="39">
        <f>IFERROR(INT(TRIM(SUBSTITUTE(VLOOKUP($A44&amp;"*",各都道府県の状況!$A:$I,D$3,FALSE), "※5", ""))), "")</f>
        <v>5367</v>
      </c>
      <c r="E44" s="39">
        <f>IFERROR(INT(TRIM(SUBSTITUTE(VLOOKUP($A44&amp;"*",各都道府県の状況!$A:$I,E$3,FALSE), "※5", ""))), "")</f>
        <v>179430</v>
      </c>
      <c r="F44" s="39">
        <f>IFERROR(INT(TRIM(SUBSTITUTE(VLOOKUP($A44&amp;"*",各都道府県の状況!$A:$I,F$3,FALSE), "※5", ""))), "")</f>
        <v>5156</v>
      </c>
      <c r="G44" s="39">
        <f>IFERROR(INT(TRIM(SUBSTITUTE(VLOOKUP($A44&amp;"*",各都道府県の状況!$A:$I,G$3,FALSE), "※5", ""))), "")</f>
        <v>104</v>
      </c>
      <c r="H44" s="39">
        <f>IFERROR(INT(TRIM(SUBSTITUTE(VLOOKUP($A44&amp;"*",各都道府県の状況!$A:$I,H$3,FALSE), "※5", ""))), "")</f>
        <v>114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44149</v>
      </c>
      <c r="C45" s="19" t="s">
        <v>54</v>
      </c>
      <c r="D45" s="39">
        <f>IFERROR(INT(TRIM(SUBSTITUTE(VLOOKUP($A45&amp;"*",各都道府県の状況!$A:$I,D$3,FALSE), "※5", ""))), "")</f>
        <v>278</v>
      </c>
      <c r="E45" s="39">
        <f>IFERROR(INT(TRIM(SUBSTITUTE(VLOOKUP($A45&amp;"*",各都道府県の状況!$A:$I,E$3,FALSE), "※5", ""))), "")</f>
        <v>8030</v>
      </c>
      <c r="F45" s="39">
        <f>IFERROR(INT(TRIM(SUBSTITUTE(VLOOKUP($A45&amp;"*",各都道府県の状況!$A:$I,F$3,FALSE), "※5", ""))), "")</f>
        <v>266</v>
      </c>
      <c r="G45" s="39">
        <f>IFERROR(INT(TRIM(SUBSTITUTE(VLOOKUP($A45&amp;"*",各都道府県の状況!$A:$I,G$3,FALSE), "※5", ""))), "")</f>
        <v>1</v>
      </c>
      <c r="H45" s="39">
        <f>IFERROR(INT(TRIM(SUBSTITUTE(VLOOKUP($A45&amp;"*",各都道府県の状況!$A:$I,H$3,FALSE), "※5", ""))), "")</f>
        <v>13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44149</v>
      </c>
      <c r="C46" s="19" t="s">
        <v>55</v>
      </c>
      <c r="D46" s="39">
        <f>IFERROR(INT(TRIM(SUBSTITUTE(VLOOKUP($A46&amp;"*",各都道府県の状況!$A:$I,D$3,FALSE), "※5", ""))), "")</f>
        <v>249</v>
      </c>
      <c r="E46" s="39">
        <f>IFERROR(INT(TRIM(SUBSTITUTE(VLOOKUP($A46&amp;"*",各都道府県の状況!$A:$I,E$3,FALSE), "※5", ""))), "")</f>
        <v>24525</v>
      </c>
      <c r="F46" s="39">
        <f>IFERROR(INT(TRIM(SUBSTITUTE(VLOOKUP($A46&amp;"*",各都道府県の状況!$A:$I,F$3,FALSE), "※5", ""))), "")</f>
        <v>242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44149</v>
      </c>
      <c r="C47" s="19" t="s">
        <v>56</v>
      </c>
      <c r="D47" s="39">
        <f>IFERROR(INT(TRIM(SUBSTITUTE(VLOOKUP($A47&amp;"*",各都道府県の状況!$A:$I,D$3,FALSE), "※5", ""))), "")</f>
        <v>903</v>
      </c>
      <c r="E47" s="39">
        <f>IFERROR(INT(TRIM(SUBSTITUTE(VLOOKUP($A47&amp;"*",各都道府県の状況!$A:$I,E$3,FALSE), "※5", ""))), "")</f>
        <v>21470</v>
      </c>
      <c r="F47" s="39">
        <f>IFERROR(INT(TRIM(SUBSTITUTE(VLOOKUP($A47&amp;"*",各都道府県の状況!$A:$I,F$3,FALSE), "※5", ""))), "")</f>
        <v>815</v>
      </c>
      <c r="G47" s="39">
        <f>IFERROR(INT(TRIM(SUBSTITUTE(VLOOKUP($A47&amp;"*",各都道府県の状況!$A:$I,G$3,FALSE), "※5", ""))), "")</f>
        <v>9</v>
      </c>
      <c r="H47" s="39">
        <f>IFERROR(INT(TRIM(SUBSTITUTE(VLOOKUP($A47&amp;"*",各都道府県の状況!$A:$I,H$3,FALSE), "※5", ""))), "")</f>
        <v>54</v>
      </c>
      <c r="I47" s="39">
        <f>IFERROR(INT(TRIM(SUBSTITUTE(VLOOKUP($A47&amp;"*",各都道府県の状況!$A:$I,I$3,FALSE), "※5", ""))), "")</f>
        <v>4</v>
      </c>
    </row>
    <row r="48" spans="1:9" x14ac:dyDescent="0.55000000000000004">
      <c r="A48" s="24" t="s">
        <v>270</v>
      </c>
      <c r="B48" s="27">
        <f t="shared" si="0"/>
        <v>44149</v>
      </c>
      <c r="C48" s="19" t="s">
        <v>57</v>
      </c>
      <c r="D48" s="39">
        <f>IFERROR(INT(TRIM(SUBSTITUTE(VLOOKUP($A48&amp;"*",各都道府県の状況!$A:$I,D$3,FALSE), "※5", ""))), "")</f>
        <v>164</v>
      </c>
      <c r="E48" s="39">
        <f>IFERROR(INT(TRIM(SUBSTITUTE(VLOOKUP($A48&amp;"*",各都道府県の状況!$A:$I,E$3,FALSE), "※5", ""))), "")</f>
        <v>23066</v>
      </c>
      <c r="F48" s="39">
        <f>IFERROR(INT(TRIM(SUBSTITUTE(VLOOKUP($A48&amp;"*",各都道府県の状況!$A:$I,F$3,FALSE), "※5", ""))), "")</f>
        <v>158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44149</v>
      </c>
      <c r="C49" s="19" t="s">
        <v>58</v>
      </c>
      <c r="D49" s="39">
        <f>IFERROR(INT(TRIM(SUBSTITUTE(VLOOKUP($A49&amp;"*",各都道府県の状況!$A:$I,D$3,FALSE), "※5", ""))), "")</f>
        <v>373</v>
      </c>
      <c r="E49" s="39">
        <f>IFERROR(INT(TRIM(SUBSTITUTE(VLOOKUP($A49&amp;"*",各都道府県の状況!$A:$I,E$3,FALSE), "※5", ""))), "")</f>
        <v>8829</v>
      </c>
      <c r="F49" s="39">
        <f>IFERROR(INT(TRIM(SUBSTITUTE(VLOOKUP($A49&amp;"*",各都道府県の状況!$A:$I,F$3,FALSE), "※5", ""))), "")</f>
        <v>370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3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44149</v>
      </c>
      <c r="C50" s="19" t="s">
        <v>59</v>
      </c>
      <c r="D50" s="39">
        <f>IFERROR(INT(TRIM(SUBSTITUTE(VLOOKUP($A50&amp;"*",各都道府県の状況!$A:$I,D$3,FALSE), "※5", ""))), "")</f>
        <v>542</v>
      </c>
      <c r="E50" s="39">
        <f>IFERROR(INT(TRIM(SUBSTITUTE(VLOOKUP($A50&amp;"*",各都道府県の状況!$A:$I,E$3,FALSE), "※5", ""))), "")</f>
        <v>24653</v>
      </c>
      <c r="F50" s="39">
        <f>IFERROR(INT(TRIM(SUBSTITUTE(VLOOKUP($A50&amp;"*",各都道府県の状況!$A:$I,F$3,FALSE), "※5", ""))), "")</f>
        <v>470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67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44149</v>
      </c>
      <c r="C51" s="19" t="s">
        <v>60</v>
      </c>
      <c r="D51" s="39">
        <f>IFERROR(INT(TRIM(SUBSTITUTE(VLOOKUP($A51&amp;"*",各都道府県の状況!$A:$I,D$3,FALSE), "※5", ""))), "")</f>
        <v>3696</v>
      </c>
      <c r="E51" s="39">
        <f>IFERROR(INT(TRIM(SUBSTITUTE(VLOOKUP($A51&amp;"*",各都道府県の状況!$A:$I,E$3,FALSE), "※5", ""))), "")</f>
        <v>65248</v>
      </c>
      <c r="F51" s="39">
        <f>IFERROR(INT(TRIM(SUBSTITUTE(VLOOKUP($A51&amp;"*",各都道府県の状況!$A:$I,F$3,FALSE), "※5", ""))), "")</f>
        <v>3347</v>
      </c>
      <c r="G51" s="39">
        <f>IFERROR(INT(TRIM(SUBSTITUTE(VLOOKUP($A51&amp;"*",各都道府県の状況!$A:$I,G$3,FALSE), "※5", ""))), "")</f>
        <v>66</v>
      </c>
      <c r="H51" s="39">
        <f>IFERROR(INT(TRIM(SUBSTITUTE(VLOOKUP($A51&amp;"*",各都道府県の状況!$A:$I,H$3,FALSE), "※5", ""))), "")</f>
        <v>288</v>
      </c>
      <c r="I51" s="39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5055</v>
      </c>
      <c r="D6" s="62">
        <v>103685</v>
      </c>
      <c r="E6" s="62">
        <v>1608</v>
      </c>
      <c r="F6" s="63">
        <v>18</v>
      </c>
      <c r="G6" s="62">
        <v>3324</v>
      </c>
      <c r="H6" s="63">
        <v>123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278</v>
      </c>
      <c r="D7" s="62">
        <v>6145</v>
      </c>
      <c r="E7" s="63">
        <v>37</v>
      </c>
      <c r="F7" s="63">
        <v>2</v>
      </c>
      <c r="G7" s="63">
        <v>235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64</v>
      </c>
      <c r="D8" s="62">
        <v>6072</v>
      </c>
      <c r="E8" s="63">
        <v>36</v>
      </c>
      <c r="F8" s="63">
        <v>0</v>
      </c>
      <c r="G8" s="63">
        <v>28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973</v>
      </c>
      <c r="D9" s="62">
        <v>16120</v>
      </c>
      <c r="E9" s="63">
        <v>187</v>
      </c>
      <c r="F9" s="63">
        <v>3</v>
      </c>
      <c r="G9" s="63">
        <v>778</v>
      </c>
      <c r="H9" s="63">
        <v>8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71</v>
      </c>
      <c r="D10" s="62">
        <v>2695</v>
      </c>
      <c r="E10" s="63">
        <v>6</v>
      </c>
      <c r="F10" s="63">
        <v>1</v>
      </c>
      <c r="G10" s="63">
        <v>65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96</v>
      </c>
      <c r="D11" s="62">
        <v>6994</v>
      </c>
      <c r="E11" s="63">
        <v>12</v>
      </c>
      <c r="F11" s="63">
        <v>0</v>
      </c>
      <c r="G11" s="63">
        <v>83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431</v>
      </c>
      <c r="D12" s="62">
        <v>34974</v>
      </c>
      <c r="E12" s="63">
        <v>36</v>
      </c>
      <c r="F12" s="63">
        <v>3</v>
      </c>
      <c r="G12" s="63">
        <v>389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946</v>
      </c>
      <c r="D13" s="62">
        <v>14703</v>
      </c>
      <c r="E13" s="63">
        <v>149</v>
      </c>
      <c r="F13" s="63">
        <v>3</v>
      </c>
      <c r="G13" s="63">
        <v>779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513</v>
      </c>
      <c r="D14" s="62">
        <v>47989</v>
      </c>
      <c r="E14" s="63">
        <v>23</v>
      </c>
      <c r="F14" s="63">
        <v>4</v>
      </c>
      <c r="G14" s="63">
        <v>490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951</v>
      </c>
      <c r="D15" s="62">
        <v>32830</v>
      </c>
      <c r="E15" s="63">
        <v>41</v>
      </c>
      <c r="F15" s="63">
        <v>3</v>
      </c>
      <c r="G15" s="63">
        <v>890</v>
      </c>
      <c r="H15" s="63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6741</v>
      </c>
      <c r="D16" s="62">
        <v>206725</v>
      </c>
      <c r="E16" s="63">
        <v>758</v>
      </c>
      <c r="F16" s="63">
        <v>10</v>
      </c>
      <c r="G16" s="62">
        <v>5864</v>
      </c>
      <c r="H16" s="63">
        <v>119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5721</v>
      </c>
      <c r="D17" s="62">
        <v>142896</v>
      </c>
      <c r="E17" s="63">
        <v>546</v>
      </c>
      <c r="F17" s="63">
        <v>7</v>
      </c>
      <c r="G17" s="62">
        <v>5091</v>
      </c>
      <c r="H17" s="63">
        <v>84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34496</v>
      </c>
      <c r="D18" s="62">
        <v>664117</v>
      </c>
      <c r="E18" s="62">
        <v>2658</v>
      </c>
      <c r="F18" s="63">
        <v>41</v>
      </c>
      <c r="G18" s="62">
        <v>31368</v>
      </c>
      <c r="H18" s="63">
        <v>470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10042</v>
      </c>
      <c r="D19" s="62">
        <v>220848</v>
      </c>
      <c r="E19" s="63">
        <v>878</v>
      </c>
      <c r="F19" s="63">
        <v>28</v>
      </c>
      <c r="G19" s="62">
        <v>8982</v>
      </c>
      <c r="H19" s="63">
        <v>182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224</v>
      </c>
      <c r="D20" s="62">
        <v>19616</v>
      </c>
      <c r="E20" s="63">
        <v>40</v>
      </c>
      <c r="F20" s="63">
        <v>0</v>
      </c>
      <c r="G20" s="63">
        <v>184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425</v>
      </c>
      <c r="D21" s="62">
        <v>15642</v>
      </c>
      <c r="E21" s="63">
        <v>2</v>
      </c>
      <c r="F21" s="63">
        <v>0</v>
      </c>
      <c r="G21" s="63">
        <v>397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828</v>
      </c>
      <c r="D22" s="62">
        <v>19693</v>
      </c>
      <c r="E22" s="63">
        <v>13</v>
      </c>
      <c r="F22" s="63">
        <v>0</v>
      </c>
      <c r="G22" s="63">
        <v>766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272</v>
      </c>
      <c r="D23" s="62">
        <v>12229</v>
      </c>
      <c r="E23" s="63">
        <v>15</v>
      </c>
      <c r="F23" s="63">
        <v>0</v>
      </c>
      <c r="G23" s="63">
        <v>246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275</v>
      </c>
      <c r="D24" s="62">
        <v>12472</v>
      </c>
      <c r="E24" s="63">
        <v>49</v>
      </c>
      <c r="F24" s="63">
        <v>1</v>
      </c>
      <c r="G24" s="63">
        <v>220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448</v>
      </c>
      <c r="D25" s="62">
        <v>25663</v>
      </c>
      <c r="E25" s="63">
        <v>102</v>
      </c>
      <c r="F25" s="63">
        <v>0</v>
      </c>
      <c r="G25" s="63">
        <v>345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800</v>
      </c>
      <c r="D26" s="62">
        <v>29255</v>
      </c>
      <c r="E26" s="63">
        <v>95</v>
      </c>
      <c r="F26" s="63">
        <v>0</v>
      </c>
      <c r="G26" s="63">
        <v>693</v>
      </c>
      <c r="H26" s="63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822</v>
      </c>
      <c r="D27" s="62">
        <v>48055</v>
      </c>
      <c r="E27" s="63">
        <v>133</v>
      </c>
      <c r="F27" s="63">
        <v>2</v>
      </c>
      <c r="G27" s="63">
        <v>687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7447</v>
      </c>
      <c r="D28" s="62">
        <v>113664</v>
      </c>
      <c r="E28" s="62">
        <v>1020</v>
      </c>
      <c r="F28" s="63">
        <v>12</v>
      </c>
      <c r="G28" s="62">
        <v>6327</v>
      </c>
      <c r="H28" s="63">
        <v>100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616</v>
      </c>
      <c r="D29" s="62">
        <v>17127</v>
      </c>
      <c r="E29" s="63">
        <v>45</v>
      </c>
      <c r="F29" s="63">
        <v>3</v>
      </c>
      <c r="G29" s="63">
        <v>564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655</v>
      </c>
      <c r="D30" s="62">
        <v>14966</v>
      </c>
      <c r="E30" s="63">
        <v>87</v>
      </c>
      <c r="F30" s="63">
        <v>0</v>
      </c>
      <c r="G30" s="63">
        <v>559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2222</v>
      </c>
      <c r="D31" s="62">
        <v>55975</v>
      </c>
      <c r="E31" s="63">
        <v>126</v>
      </c>
      <c r="F31" s="63">
        <v>1</v>
      </c>
      <c r="G31" s="62">
        <v>2065</v>
      </c>
      <c r="H31" s="63">
        <v>31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15155</v>
      </c>
      <c r="D32" s="62">
        <v>269000</v>
      </c>
      <c r="E32" s="62">
        <v>1796</v>
      </c>
      <c r="F32" s="63">
        <v>62</v>
      </c>
      <c r="G32" s="62">
        <v>13080</v>
      </c>
      <c r="H32" s="63">
        <v>260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3816</v>
      </c>
      <c r="D33" s="62">
        <v>76513</v>
      </c>
      <c r="E33" s="63">
        <v>345</v>
      </c>
      <c r="F33" s="63">
        <v>19</v>
      </c>
      <c r="G33" s="62">
        <v>3399</v>
      </c>
      <c r="H33" s="63">
        <v>72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835</v>
      </c>
      <c r="D34" s="62">
        <v>27245</v>
      </c>
      <c r="E34" s="63">
        <v>152</v>
      </c>
      <c r="F34" s="63">
        <v>2</v>
      </c>
      <c r="G34" s="63">
        <v>672</v>
      </c>
      <c r="H34" s="63">
        <v>11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318</v>
      </c>
      <c r="D35" s="62">
        <v>11045</v>
      </c>
      <c r="E35" s="63">
        <v>37</v>
      </c>
      <c r="F35" s="63">
        <v>3</v>
      </c>
      <c r="G35" s="63">
        <v>272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52</v>
      </c>
      <c r="D36" s="62">
        <v>6090</v>
      </c>
      <c r="E36" s="63">
        <v>11</v>
      </c>
      <c r="F36" s="63">
        <v>0</v>
      </c>
      <c r="G36" s="63">
        <v>41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141</v>
      </c>
      <c r="D37" s="62">
        <v>6354</v>
      </c>
      <c r="E37" s="63">
        <v>0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379</v>
      </c>
      <c r="D38" s="62">
        <v>14762</v>
      </c>
      <c r="E38" s="63">
        <v>79</v>
      </c>
      <c r="F38" s="63">
        <v>1</v>
      </c>
      <c r="G38" s="63">
        <v>259</v>
      </c>
      <c r="H38" s="63">
        <v>10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688</v>
      </c>
      <c r="D39" s="62">
        <v>29759</v>
      </c>
      <c r="E39" s="63">
        <v>23</v>
      </c>
      <c r="F39" s="63">
        <v>1</v>
      </c>
      <c r="G39" s="63">
        <v>658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258</v>
      </c>
      <c r="D40" s="62">
        <v>12510</v>
      </c>
      <c r="E40" s="63">
        <v>44</v>
      </c>
      <c r="F40" s="63">
        <v>1</v>
      </c>
      <c r="G40" s="63">
        <v>211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171</v>
      </c>
      <c r="D41" s="62">
        <v>7654</v>
      </c>
      <c r="E41" s="63">
        <v>7</v>
      </c>
      <c r="F41" s="63">
        <v>0</v>
      </c>
      <c r="G41" s="63">
        <v>156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114</v>
      </c>
      <c r="D42" s="62">
        <v>14893</v>
      </c>
      <c r="E42" s="63">
        <v>11</v>
      </c>
      <c r="F42" s="63">
        <v>0</v>
      </c>
      <c r="G42" s="63">
        <v>101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123</v>
      </c>
      <c r="D43" s="62">
        <v>4583</v>
      </c>
      <c r="E43" s="63">
        <v>7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3688</v>
      </c>
      <c r="E44" s="63">
        <v>0</v>
      </c>
      <c r="F44" s="63">
        <v>0</v>
      </c>
      <c r="G44" s="63">
        <v>140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5367</v>
      </c>
      <c r="D45" s="62">
        <v>179430</v>
      </c>
      <c r="E45" s="63">
        <v>114</v>
      </c>
      <c r="F45" s="63">
        <v>4</v>
      </c>
      <c r="G45" s="62">
        <v>5156</v>
      </c>
      <c r="H45" s="63">
        <v>104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278</v>
      </c>
      <c r="D46" s="62">
        <v>8030</v>
      </c>
      <c r="E46" s="63">
        <v>13</v>
      </c>
      <c r="F46" s="63">
        <v>0</v>
      </c>
      <c r="G46" s="63">
        <v>266</v>
      </c>
      <c r="H46" s="63">
        <v>1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249</v>
      </c>
      <c r="D47" s="62">
        <v>24525</v>
      </c>
      <c r="E47" s="63">
        <v>3</v>
      </c>
      <c r="F47" s="63">
        <v>0</v>
      </c>
      <c r="G47" s="63">
        <v>242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903</v>
      </c>
      <c r="D48" s="62">
        <v>21470</v>
      </c>
      <c r="E48" s="63">
        <v>54</v>
      </c>
      <c r="F48" s="63">
        <v>4</v>
      </c>
      <c r="G48" s="63">
        <v>815</v>
      </c>
      <c r="H48" s="63">
        <v>9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164</v>
      </c>
      <c r="D49" s="62">
        <v>23066</v>
      </c>
      <c r="E49" s="63">
        <v>3</v>
      </c>
      <c r="F49" s="63">
        <v>0</v>
      </c>
      <c r="G49" s="63">
        <v>158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373</v>
      </c>
      <c r="D50" s="62">
        <v>8829</v>
      </c>
      <c r="E50" s="63">
        <v>3</v>
      </c>
      <c r="F50" s="63">
        <v>1</v>
      </c>
      <c r="G50" s="63">
        <v>370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542</v>
      </c>
      <c r="D51" s="62">
        <v>24653</v>
      </c>
      <c r="E51" s="63">
        <v>67</v>
      </c>
      <c r="F51" s="63">
        <v>0</v>
      </c>
      <c r="G51" s="63">
        <v>470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3696</v>
      </c>
      <c r="D52" s="62">
        <v>65248</v>
      </c>
      <c r="E52" s="63">
        <v>288</v>
      </c>
      <c r="F52" s="63">
        <v>3</v>
      </c>
      <c r="G52" s="62">
        <v>3347</v>
      </c>
      <c r="H52" s="63">
        <v>66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115327</v>
      </c>
      <c r="D54" s="62">
        <v>2730497</v>
      </c>
      <c r="E54" s="62">
        <v>11759</v>
      </c>
      <c r="F54" s="63">
        <v>243</v>
      </c>
      <c r="G54" s="62">
        <v>101632</v>
      </c>
      <c r="H54" s="62">
        <v>1882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2020-11-15T09:19:33Z</dcterms:modified>
</cp:coreProperties>
</file>