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EB506BC9-B7F2-4C64-B94A-CBD06B645366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<sst xmlns="http://schemas.openxmlformats.org/spreadsheetml/2006/main" count="21338" uniqueCount="342">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</sst>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1" fillId="0" borderId="6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2"/>
    </xf>
    <xf numFmtId="0" fontId="11" fillId="0" borderId="1" xfId="0" applyFont="1" applyBorder="1" applyAlignment="1">
      <alignment horizontal="righ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75"/>
  <sheetViews>
    <sheetView zoomScaleNormal="100" workbookViewId="0">
      <pane xSplit="1" ySplit="1" topLeftCell="B867" activePane="bottomRight" state="frozen"/>
      <selection activeCell="A12316" sqref="A12316"/>
      <selection pane="topRight" activeCell="A12316" sqref="A12316"/>
      <selection pane="bottomLeft" activeCell="A12316" sqref="A12316"/>
      <selection pane="bottomRight" activeCell="A12316" sqref="A12316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315"/>
  <sheetViews>
    <sheetView workbookViewId="0">
      <pane xSplit="1" ySplit="1" topLeftCell="B12310" activePane="bottomRight" state="frozen"/>
      <selection activeCell="A11846" sqref="A11846"/>
      <selection pane="topRight" activeCell="A11846" sqref="A11846"/>
      <selection pane="bottomLeft" activeCell="A11846" sqref="A11846"/>
      <selection pane="bottomRight" activeCell="A12316" sqref="A12316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44170</v>
      </c>
      <c r="B3" s="7" t="s">
        <v>6</v>
      </c>
      <c r="C3" s="7">
        <f>IF(C13="", "", C13)</f>
        <v>156093</v>
      </c>
      <c r="D3" s="7">
        <f>IF(B13="", "", B13)</f>
        <v>3375370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21739</v>
      </c>
      <c r="I3" s="7" t="str">
        <f>IF(I13="", "", I13)</f>
        <v/>
      </c>
      <c r="J3" s="7">
        <f t="shared" ref="J3:L3" si="1">IF(J13="", "", J13)</f>
        <v>520</v>
      </c>
      <c r="K3" s="7" t="str">
        <f t="shared" si="1"/>
        <v/>
      </c>
      <c r="L3" s="7" t="str">
        <f t="shared" si="1"/>
        <v/>
      </c>
      <c r="M3" s="7">
        <f>IF(N13="", "", N13)</f>
        <v>131995</v>
      </c>
      <c r="N3" s="7">
        <f>IF(O13="", "", O13)</f>
        <v>2282</v>
      </c>
    </row>
    <row r="4" spans="1:15" x14ac:dyDescent="0.55000000000000004">
      <c r="A4" s="6">
        <f t="shared" ref="A4:A5" si="2">DATE($B$9, $C$9, $D$9)</f>
        <v>44170</v>
      </c>
      <c r="B4" s="7" t="s">
        <v>7</v>
      </c>
      <c r="C4" s="7">
        <f t="shared" ref="C4:C5" si="3">IF(C14="", "", C14)</f>
        <v>1566</v>
      </c>
      <c r="D4" s="7">
        <f t="shared" ref="D4:D5" si="4">IF(B14="", "", B14)</f>
        <v>338931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132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1433</v>
      </c>
      <c r="N4" s="7">
        <f t="shared" si="8"/>
        <v>1</v>
      </c>
    </row>
    <row r="5" spans="1:15" x14ac:dyDescent="0.55000000000000004">
      <c r="A5" s="6">
        <f t="shared" si="2"/>
        <v>44170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12</v>
      </c>
      <c r="D9" s="9">
        <v>5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3375370</v>
      </c>
      <c r="C13" s="9">
        <v>156093</v>
      </c>
      <c r="D13" s="8"/>
      <c r="E13" s="8"/>
      <c r="F13" s="8"/>
      <c r="G13" s="8"/>
      <c r="H13" s="9">
        <v>21739</v>
      </c>
      <c r="I13" s="8"/>
      <c r="J13" s="9">
        <v>520</v>
      </c>
      <c r="K13" s="8"/>
      <c r="L13" s="8"/>
      <c r="M13" s="31">
        <f>F13</f>
        <v>0</v>
      </c>
      <c r="N13" s="9">
        <v>131995</v>
      </c>
      <c r="O13" s="9">
        <v>2282</v>
      </c>
    </row>
    <row r="14" spans="1:15" x14ac:dyDescent="0.55000000000000004">
      <c r="A14" s="7" t="s">
        <v>64</v>
      </c>
      <c r="B14" s="9">
        <v>338931</v>
      </c>
      <c r="C14" s="9">
        <v>1566</v>
      </c>
      <c r="D14" s="8"/>
      <c r="E14" s="8"/>
      <c r="F14" s="8"/>
      <c r="G14" s="8"/>
      <c r="H14" s="9">
        <v>132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1433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3715130</v>
      </c>
      <c r="C16" s="7">
        <f t="shared" ref="C16:O16" si="13">SUM(C13:C15)</f>
        <v>157674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21871</v>
      </c>
      <c r="I16" s="7">
        <f t="shared" si="13"/>
        <v>0</v>
      </c>
      <c r="J16" s="7">
        <f t="shared" si="13"/>
        <v>520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133443</v>
      </c>
      <c r="O16" s="7">
        <f t="shared" si="13"/>
        <v>2283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12</v>
      </c>
      <c r="C2" s="25">
        <f>DAY(DATE('Conv-total'!$B$9, 'Conv-total'!$C$9, 'Conv-total'!$D$9) -1)</f>
        <v>4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44169</v>
      </c>
      <c r="C5" s="28" t="s">
        <v>17</v>
      </c>
      <c r="D5" s="39">
        <f>IFERROR(INT(TRIM(SUBSTITUTE(VLOOKUP($A5&amp;"*",各都道府県の状況!$A:$I,D$3,FALSE), "※5", ""))), "")</f>
        <v>9457</v>
      </c>
      <c r="E5" s="39">
        <f>IFERROR(INT(TRIM(SUBSTITUTE(VLOOKUP($A5&amp;"*",各都道府県の状況!$A:$I,E$3,FALSE), "※5", ""))), "")</f>
        <v>160918</v>
      </c>
      <c r="F5" s="39">
        <f>IFERROR(INT(TRIM(SUBSTITUTE(VLOOKUP($A5&amp;"*",各都道府県の状況!$A:$I,F$3,FALSE), "※5", ""))), "")</f>
        <v>7061</v>
      </c>
      <c r="G5" s="39">
        <f>IFERROR(INT(TRIM(SUBSTITUTE(VLOOKUP($A5&amp;"*",各都道府県の状況!$A:$I,G$3,FALSE), "※5", ""))), "")</f>
        <v>224</v>
      </c>
      <c r="H5" s="39">
        <f>IFERROR(INT(TRIM(SUBSTITUTE(VLOOKUP($A5&amp;"*",各都道府県の状況!$A:$I,H$3,FALSE), "※5", ""))), "")</f>
        <v>2172</v>
      </c>
      <c r="I5" s="39">
        <f>IFERROR(INT(TRIM(SUBSTITUTE(VLOOKUP($A5&amp;"*",各都道府県の状況!$A:$I,I$3,FALSE), "※5", ""))), "")</f>
        <v>26</v>
      </c>
      <c r="J5" s="5"/>
    </row>
    <row r="6" spans="1:10" x14ac:dyDescent="0.55000000000000004">
      <c r="A6" s="24" t="s">
        <v>231</v>
      </c>
      <c r="B6" s="27">
        <f t="shared" si="0"/>
        <v>44169</v>
      </c>
      <c r="C6" s="19" t="s">
        <v>18</v>
      </c>
      <c r="D6" s="39">
        <f>IFERROR(INT(TRIM(SUBSTITUTE(VLOOKUP($A6&amp;"*",各都道府県の状況!$A:$I,D$3,FALSE), "※5", ""))), "")</f>
        <v>321</v>
      </c>
      <c r="E6" s="39">
        <f>IFERROR(INT(TRIM(SUBSTITUTE(VLOOKUP($A6&amp;"*",各都道府県の状況!$A:$I,E$3,FALSE), "※5", ""))), "")</f>
        <v>7043</v>
      </c>
      <c r="F6" s="39">
        <f>IFERROR(INT(TRIM(SUBSTITUTE(VLOOKUP($A6&amp;"*",各都道府県の状況!$A:$I,F$3,FALSE), "※5", ""))), "")</f>
        <v>273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42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44169</v>
      </c>
      <c r="C7" s="19" t="s">
        <v>19</v>
      </c>
      <c r="D7" s="39">
        <f>IFERROR(INT(TRIM(SUBSTITUTE(VLOOKUP($A7&amp;"*",各都道府県の状況!$A:$I,D$3,FALSE), "※5", ""))), "")</f>
        <v>213</v>
      </c>
      <c r="E7" s="39">
        <f>IFERROR(INT(TRIM(SUBSTITUTE(VLOOKUP($A7&amp;"*",各都道府県の状況!$A:$I,E$3,FALSE), "※5", ""))), "")</f>
        <v>9972</v>
      </c>
      <c r="F7" s="39">
        <f>IFERROR(INT(TRIM(SUBSTITUTE(VLOOKUP($A7&amp;"*",各都道府県の状況!$A:$I,F$3,FALSE), "※5", ""))), "")</f>
        <v>141</v>
      </c>
      <c r="G7" s="39">
        <f>IFERROR(INT(TRIM(SUBSTITUTE(VLOOKUP($A7&amp;"*",各都道府県の状況!$A:$I,G$3,FALSE), "※5", ""))), "")</f>
        <v>4</v>
      </c>
      <c r="H7" s="39">
        <f>IFERROR(INT(TRIM(SUBSTITUTE(VLOOKUP($A7&amp;"*",各都道府県の状況!$A:$I,H$3,FALSE), "※5", ""))), "")</f>
        <v>68</v>
      </c>
      <c r="I7" s="39">
        <f>IFERROR(INT(TRIM(SUBSTITUTE(VLOOKUP($A7&amp;"*",各都道府県の状況!$A:$I,I$3,FALSE), "※5", ""))), "")</f>
        <v>3</v>
      </c>
    </row>
    <row r="8" spans="1:10" x14ac:dyDescent="0.55000000000000004">
      <c r="A8" s="24" t="s">
        <v>232</v>
      </c>
      <c r="B8" s="27">
        <f t="shared" si="0"/>
        <v>44169</v>
      </c>
      <c r="C8" s="19" t="s">
        <v>20</v>
      </c>
      <c r="D8" s="39">
        <f>IFERROR(INT(TRIM(SUBSTITUTE(VLOOKUP($A8&amp;"*",各都道府県の状況!$A:$I,D$3,FALSE), "※5", ""))), "")</f>
        <v>1251</v>
      </c>
      <c r="E8" s="39">
        <f>IFERROR(INT(TRIM(SUBSTITUTE(VLOOKUP($A8&amp;"*",各都道府県の状況!$A:$I,E$3,FALSE), "※5", ""))), "")</f>
        <v>19428</v>
      </c>
      <c r="F8" s="39">
        <f>IFERROR(INT(TRIM(SUBSTITUTE(VLOOKUP($A8&amp;"*",各都道府県の状況!$A:$I,F$3,FALSE), "※5", ""))), "")</f>
        <v>1107</v>
      </c>
      <c r="G8" s="39">
        <f>IFERROR(INT(TRIM(SUBSTITUTE(VLOOKUP($A8&amp;"*",各都道府県の状況!$A:$I,G$3,FALSE), "※5", ""))), "")</f>
        <v>10</v>
      </c>
      <c r="H8" s="39">
        <f>IFERROR(INT(TRIM(SUBSTITUTE(VLOOKUP($A8&amp;"*",各都道府県の状況!$A:$I,H$3,FALSE), "※5", ""))), "")</f>
        <v>134</v>
      </c>
      <c r="I8" s="39">
        <f>IFERROR(INT(TRIM(SUBSTITUTE(VLOOKUP($A8&amp;"*",各都道府県の状況!$A:$I,I$3,FALSE), "※5", ""))), "")</f>
        <v>5</v>
      </c>
    </row>
    <row r="9" spans="1:10" ht="21" customHeight="1" x14ac:dyDescent="0.55000000000000004">
      <c r="A9" s="24" t="s">
        <v>233</v>
      </c>
      <c r="B9" s="27">
        <f t="shared" si="0"/>
        <v>44169</v>
      </c>
      <c r="C9" s="19" t="s">
        <v>21</v>
      </c>
      <c r="D9" s="39">
        <f>IFERROR(INT(TRIM(SUBSTITUTE(VLOOKUP($A9&amp;"*",各都道府県の状況!$A:$I,D$3,FALSE), "※5", ""))), "")</f>
        <v>90</v>
      </c>
      <c r="E9" s="39">
        <f>IFERROR(INT(TRIM(SUBSTITUTE(VLOOKUP($A9&amp;"*",各都道府県の状況!$A:$I,E$3,FALSE), "※5", ""))), "")</f>
        <v>3689</v>
      </c>
      <c r="F9" s="39">
        <f>IFERROR(INT(TRIM(SUBSTITUTE(VLOOKUP($A9&amp;"*",各都道府県の状況!$A:$I,F$3,FALSE), "※5", ""))), "")</f>
        <v>82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7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44169</v>
      </c>
      <c r="C10" s="19" t="s">
        <v>22</v>
      </c>
      <c r="D10" s="39">
        <f>IFERROR(INT(TRIM(SUBSTITUTE(VLOOKUP($A10&amp;"*",各都道府県の状況!$A:$I,D$3,FALSE), "※5", ""))), "")</f>
        <v>152</v>
      </c>
      <c r="E10" s="39">
        <f>IFERROR(INT(TRIM(SUBSTITUTE(VLOOKUP($A10&amp;"*",各都道府県の状況!$A:$I,E$3,FALSE), "※5", ""))), "")</f>
        <v>7773</v>
      </c>
      <c r="F10" s="39">
        <f>IFERROR(INT(TRIM(SUBSTITUTE(VLOOKUP($A10&amp;"*",各都道府県の状況!$A:$I,F$3,FALSE), "※5", ""))), "")</f>
        <v>122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29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44169</v>
      </c>
      <c r="C11" s="19" t="s">
        <v>62</v>
      </c>
      <c r="D11" s="39">
        <f>IFERROR(INT(TRIM(SUBSTITUTE(VLOOKUP($A11&amp;"*",各都道府県の状況!$A:$I,D$3,FALSE), "※5", ""))), "")</f>
        <v>515</v>
      </c>
      <c r="E11" s="39">
        <f>IFERROR(INT(TRIM(SUBSTITUTE(VLOOKUP($A11&amp;"*",各都道府県の状況!$A:$I,E$3,FALSE), "※5", ""))), "")</f>
        <v>41257</v>
      </c>
      <c r="F11" s="39">
        <f>IFERROR(INT(TRIM(SUBSTITUTE(VLOOKUP($A11&amp;"*",各都道府県の状況!$A:$I,F$3,FALSE), "※5", ""))), "")</f>
        <v>453</v>
      </c>
      <c r="G11" s="39">
        <f>IFERROR(INT(TRIM(SUBSTITUTE(VLOOKUP($A11&amp;"*",各都道府県の状況!$A:$I,G$3,FALSE), "※5", ""))), "")</f>
        <v>8</v>
      </c>
      <c r="H11" s="39">
        <f>IFERROR(INT(TRIM(SUBSTITUTE(VLOOKUP($A11&amp;"*",各都道府県の状況!$A:$I,H$3,FALSE), "※5", ""))), "")</f>
        <v>54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44169</v>
      </c>
      <c r="C12" s="19" t="s">
        <v>23</v>
      </c>
      <c r="D12" s="39">
        <f>IFERROR(INT(TRIM(SUBSTITUTE(VLOOKUP($A12&amp;"*",各都道府県の状況!$A:$I,D$3,FALSE), "※5", ""))), "")</f>
        <v>1777</v>
      </c>
      <c r="E12" s="39">
        <f>IFERROR(INT(TRIM(SUBSTITUTE(VLOOKUP($A12&amp;"*",各都道府県の状況!$A:$I,E$3,FALSE), "※5", ""))), "")</f>
        <v>17334</v>
      </c>
      <c r="F12" s="39">
        <f>IFERROR(INT(TRIM(SUBSTITUTE(VLOOKUP($A12&amp;"*",各都道府県の状況!$A:$I,F$3,FALSE), "※5", ""))), "")</f>
        <v>1328</v>
      </c>
      <c r="G12" s="39">
        <f>IFERROR(INT(TRIM(SUBSTITUTE(VLOOKUP($A12&amp;"*",各都道府県の状況!$A:$I,G$3,FALSE), "※5", ""))), "")</f>
        <v>23</v>
      </c>
      <c r="H12" s="39">
        <f>IFERROR(INT(TRIM(SUBSTITUTE(VLOOKUP($A12&amp;"*",各都道府県の状況!$A:$I,H$3,FALSE), "※5", ""))), "")</f>
        <v>426</v>
      </c>
      <c r="I12" s="39">
        <f>IFERROR(INT(TRIM(SUBSTITUTE(VLOOKUP($A12&amp;"*",各都道府県の状況!$A:$I,I$3,FALSE), "※5", ""))), "")</f>
        <v>17</v>
      </c>
    </row>
    <row r="13" spans="1:10" x14ac:dyDescent="0.55000000000000004">
      <c r="A13" s="24" t="s">
        <v>237</v>
      </c>
      <c r="B13" s="27">
        <f t="shared" si="0"/>
        <v>44169</v>
      </c>
      <c r="C13" s="19" t="s">
        <v>24</v>
      </c>
      <c r="D13" s="39">
        <f>IFERROR(INT(TRIM(SUBSTITUTE(VLOOKUP($A13&amp;"*",各都道府県の状況!$A:$I,D$3,FALSE), "※5", ""))), "")</f>
        <v>719</v>
      </c>
      <c r="E13" s="39">
        <f>IFERROR(INT(TRIM(SUBSTITUTE(VLOOKUP($A13&amp;"*",各都道府県の状況!$A:$I,E$3,FALSE), "※5", ""))), "")</f>
        <v>56302</v>
      </c>
      <c r="F13" s="39">
        <f>IFERROR(INT(TRIM(SUBSTITUTE(VLOOKUP($A13&amp;"*",各都道府県の状況!$A:$I,F$3,FALSE), "※5", ""))), "")</f>
        <v>571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148</v>
      </c>
      <c r="I13" s="39">
        <f>IFERROR(INT(TRIM(SUBSTITUTE(VLOOKUP($A13&amp;"*",各都道府県の状況!$A:$I,I$3,FALSE), "※5", ""))), "")</f>
        <v>9</v>
      </c>
    </row>
    <row r="14" spans="1:10" x14ac:dyDescent="0.55000000000000004">
      <c r="A14" s="24" t="s">
        <v>238</v>
      </c>
      <c r="B14" s="27">
        <f t="shared" si="0"/>
        <v>44169</v>
      </c>
      <c r="C14" s="19" t="s">
        <v>25</v>
      </c>
      <c r="D14" s="39">
        <f>IFERROR(INT(TRIM(SUBSTITUTE(VLOOKUP($A14&amp;"*",各都道府県の状況!$A:$I,D$3,FALSE), "※5", ""))), "")</f>
        <v>1341</v>
      </c>
      <c r="E14" s="39">
        <f>IFERROR(INT(TRIM(SUBSTITUTE(VLOOKUP($A14&amp;"*",各都道府県の状況!$A:$I,E$3,FALSE), "※5", ""))), "")</f>
        <v>38912</v>
      </c>
      <c r="F14" s="39">
        <f>IFERROR(INT(TRIM(SUBSTITUTE(VLOOKUP($A14&amp;"*",各都道府県の状況!$A:$I,F$3,FALSE), "※5", ""))), "")</f>
        <v>1064</v>
      </c>
      <c r="G14" s="39">
        <f>IFERROR(INT(TRIM(SUBSTITUTE(VLOOKUP($A14&amp;"*",各都道府県の状況!$A:$I,G$3,FALSE), "※5", ""))), "")</f>
        <v>22</v>
      </c>
      <c r="H14" s="39">
        <f>IFERROR(INT(TRIM(SUBSTITUTE(VLOOKUP($A14&amp;"*",各都道府県の状況!$A:$I,H$3,FALSE), "※5", ""))), "")</f>
        <v>255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44169</v>
      </c>
      <c r="C15" s="19" t="s">
        <v>26</v>
      </c>
      <c r="D15" s="39">
        <f>IFERROR(INT(TRIM(SUBSTITUTE(VLOOKUP($A15&amp;"*",各都道府県の状況!$A:$I,D$3,FALSE), "※5", ""))), "")</f>
        <v>8992</v>
      </c>
      <c r="E15" s="39">
        <f>IFERROR(INT(TRIM(SUBSTITUTE(VLOOKUP($A15&amp;"*",各都道府県の状況!$A:$I,E$3,FALSE), "※5", ""))), "")</f>
        <v>243953</v>
      </c>
      <c r="F15" s="39">
        <f>IFERROR(INT(TRIM(SUBSTITUTE(VLOOKUP($A15&amp;"*",各都道府県の状況!$A:$I,F$3,FALSE), "※5", ""))), "")</f>
        <v>7370</v>
      </c>
      <c r="G15" s="39">
        <f>IFERROR(INT(TRIM(SUBSTITUTE(VLOOKUP($A15&amp;"*",各都道府県の状況!$A:$I,G$3,FALSE), "※5", ""))), "")</f>
        <v>152</v>
      </c>
      <c r="H15" s="39">
        <f>IFERROR(INT(TRIM(SUBSTITUTE(VLOOKUP($A15&amp;"*",各都道府県の状況!$A:$I,H$3,FALSE), "※5", ""))), "")</f>
        <v>1470</v>
      </c>
      <c r="I15" s="39">
        <f>IFERROR(INT(TRIM(SUBSTITUTE(VLOOKUP($A15&amp;"*",各都道府県の状況!$A:$I,I$3,FALSE), "※5", ""))), "")</f>
        <v>29</v>
      </c>
    </row>
    <row r="16" spans="1:10" x14ac:dyDescent="0.55000000000000004">
      <c r="A16" s="24" t="s">
        <v>240</v>
      </c>
      <c r="B16" s="27">
        <f t="shared" si="0"/>
        <v>44169</v>
      </c>
      <c r="C16" s="19" t="s">
        <v>27</v>
      </c>
      <c r="D16" s="39">
        <f>IFERROR(INT(TRIM(SUBSTITUTE(VLOOKUP($A16&amp;"*",各都道府県の状況!$A:$I,D$3,FALSE), "※5", ""))), "")</f>
        <v>7314</v>
      </c>
      <c r="E16" s="39">
        <f>IFERROR(INT(TRIM(SUBSTITUTE(VLOOKUP($A16&amp;"*",各都道府県の状況!$A:$I,E$3,FALSE), "※5", ""))), "")</f>
        <v>171116</v>
      </c>
      <c r="F16" s="39">
        <f>IFERROR(INT(TRIM(SUBSTITUTE(VLOOKUP($A16&amp;"*",各都道府県の状況!$A:$I,F$3,FALSE), "※5", ""))), "")</f>
        <v>6416</v>
      </c>
      <c r="G16" s="39">
        <f>IFERROR(INT(TRIM(SUBSTITUTE(VLOOKUP($A16&amp;"*",各都道府県の状況!$A:$I,G$3,FALSE), "※5", ""))), "")</f>
        <v>90</v>
      </c>
      <c r="H16" s="39">
        <f>IFERROR(INT(TRIM(SUBSTITUTE(VLOOKUP($A16&amp;"*",各都道府県の状況!$A:$I,H$3,FALSE), "※5", ""))), "")</f>
        <v>808</v>
      </c>
      <c r="I16" s="39">
        <f>IFERROR(INT(TRIM(SUBSTITUTE(VLOOKUP($A16&amp;"*",各都道府県の状況!$A:$I,I$3,FALSE), "※5", ""))), "")</f>
        <v>14</v>
      </c>
    </row>
    <row r="17" spans="1:9" x14ac:dyDescent="0.55000000000000004">
      <c r="A17" s="24" t="s">
        <v>241</v>
      </c>
      <c r="B17" s="27">
        <f t="shared" si="0"/>
        <v>44169</v>
      </c>
      <c r="C17" s="19" t="s">
        <v>28</v>
      </c>
      <c r="D17" s="39">
        <f>IFERROR(INT(TRIM(SUBSTITUTE(VLOOKUP($A17&amp;"*",各都道府県の状況!$A:$I,D$3,FALSE), "※5", ""))), "")</f>
        <v>42793</v>
      </c>
      <c r="E17" s="39">
        <f>IFERROR(INT(TRIM(SUBSTITUTE(VLOOKUP($A17&amp;"*",各都道府県の状況!$A:$I,E$3,FALSE), "※5", ""))), "")</f>
        <v>792109</v>
      </c>
      <c r="F17" s="39">
        <f>IFERROR(INT(TRIM(SUBSTITUTE(VLOOKUP($A17&amp;"*",各都道府県の状況!$A:$I,F$3,FALSE), "※5", ""))), "")</f>
        <v>38044</v>
      </c>
      <c r="G17" s="39">
        <f>IFERROR(INT(TRIM(SUBSTITUTE(VLOOKUP($A17&amp;"*",各都道府県の状況!$A:$I,G$3,FALSE), "※5", ""))), "")</f>
        <v>509</v>
      </c>
      <c r="H17" s="39">
        <f>IFERROR(INT(TRIM(SUBSTITUTE(VLOOKUP($A17&amp;"*",各都道府県の状況!$A:$I,H$3,FALSE), "※5", ""))), "")</f>
        <v>4240</v>
      </c>
      <c r="I17" s="39">
        <f>IFERROR(INT(TRIM(SUBSTITUTE(VLOOKUP($A17&amp;"*",各都道府県の状況!$A:$I,I$3,FALSE), "※5", ""))), "")</f>
        <v>53</v>
      </c>
    </row>
    <row r="18" spans="1:9" x14ac:dyDescent="0.55000000000000004">
      <c r="A18" s="24" t="s">
        <v>242</v>
      </c>
      <c r="B18" s="27">
        <f t="shared" si="0"/>
        <v>44169</v>
      </c>
      <c r="C18" s="19" t="s">
        <v>29</v>
      </c>
      <c r="D18" s="39">
        <f>IFERROR(INT(TRIM(SUBSTITUTE(VLOOKUP($A18&amp;"*",各都道府県の状況!$A:$I,D$3,FALSE), "※5", ""))), "")</f>
        <v>13314</v>
      </c>
      <c r="E18" s="39">
        <f>IFERROR(INT(TRIM(SUBSTITUTE(VLOOKUP($A18&amp;"*",各都道府県の状況!$A:$I,E$3,FALSE), "※5", ""))), "")</f>
        <v>265968</v>
      </c>
      <c r="F18" s="39">
        <f>IFERROR(INT(TRIM(SUBSTITUTE(VLOOKUP($A18&amp;"*",各都道府県の状況!$A:$I,F$3,FALSE), "※5", ""))), "")</f>
        <v>11880</v>
      </c>
      <c r="G18" s="39">
        <f>IFERROR(INT(TRIM(SUBSTITUTE(VLOOKUP($A18&amp;"*",各都道府県の状況!$A:$I,G$3,FALSE), "※5", ""))), "")</f>
        <v>207</v>
      </c>
      <c r="H18" s="39">
        <f>IFERROR(INT(TRIM(SUBSTITUTE(VLOOKUP($A18&amp;"*",各都道府県の状況!$A:$I,H$3,FALSE), "※5", ""))), "")</f>
        <v>1227</v>
      </c>
      <c r="I18" s="39">
        <f>IFERROR(INT(TRIM(SUBSTITUTE(VLOOKUP($A18&amp;"*",各都道府県の状況!$A:$I,I$3,FALSE), "※5", ""))), "")</f>
        <v>65</v>
      </c>
    </row>
    <row r="19" spans="1:9" x14ac:dyDescent="0.55000000000000004">
      <c r="A19" s="24" t="s">
        <v>243</v>
      </c>
      <c r="B19" s="27">
        <f t="shared" si="0"/>
        <v>44169</v>
      </c>
      <c r="C19" s="19" t="s">
        <v>61</v>
      </c>
      <c r="D19" s="39">
        <f>IFERROR(INT(TRIM(SUBSTITUTE(VLOOKUP($A19&amp;"*",各都道府県の状況!$A:$I,D$3,FALSE), "※5", ""))), "")</f>
        <v>350</v>
      </c>
      <c r="E19" s="39">
        <f>IFERROR(INT(TRIM(SUBSTITUTE(VLOOKUP($A19&amp;"*",各都道府県の状況!$A:$I,E$3,FALSE), "※5", ""))), "")</f>
        <v>23018</v>
      </c>
      <c r="F19" s="39">
        <f>IFERROR(INT(TRIM(SUBSTITUTE(VLOOKUP($A19&amp;"*",各都道府県の状況!$A:$I,F$3,FALSE), "※5", ""))), "")</f>
        <v>270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80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44169</v>
      </c>
      <c r="C20" s="19" t="s">
        <v>30</v>
      </c>
      <c r="D20" s="39">
        <f>IFERROR(INT(TRIM(SUBSTITUTE(VLOOKUP($A20&amp;"*",各都道府県の状況!$A:$I,D$3,FALSE), "※5", ""))), "")</f>
        <v>461</v>
      </c>
      <c r="E20" s="39">
        <f>IFERROR(INT(TRIM(SUBSTITUTE(VLOOKUP($A20&amp;"*",各都道府県の状況!$A:$I,E$3,FALSE), "※5", ""))), "")</f>
        <v>17786</v>
      </c>
      <c r="F20" s="39">
        <f>IFERROR(INT(TRIM(SUBSTITUTE(VLOOKUP($A20&amp;"*",各都道府県の状況!$A:$I,F$3,FALSE), "※5", ""))), "")</f>
        <v>417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18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44169</v>
      </c>
      <c r="C21" s="19" t="s">
        <v>31</v>
      </c>
      <c r="D21" s="39">
        <f>IFERROR(INT(TRIM(SUBSTITUTE(VLOOKUP($A21&amp;"*",各都道府県の状況!$A:$I,D$3,FALSE), "※5", ""))), "")</f>
        <v>864</v>
      </c>
      <c r="E21" s="39">
        <f>IFERROR(INT(TRIM(SUBSTITUTE(VLOOKUP($A21&amp;"*",各都道府県の状況!$A:$I,E$3,FALSE), "※5", ""))), "")</f>
        <v>23036</v>
      </c>
      <c r="F21" s="39">
        <f>IFERROR(INT(TRIM(SUBSTITUTE(VLOOKUP($A21&amp;"*",各都道府県の状況!$A:$I,F$3,FALSE), "※5", ""))), "")</f>
        <v>791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23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44169</v>
      </c>
      <c r="C22" s="19" t="s">
        <v>32</v>
      </c>
      <c r="D22" s="39">
        <f>IFERROR(INT(TRIM(SUBSTITUTE(VLOOKUP($A22&amp;"*",各都道府県の状況!$A:$I,D$3,FALSE), "※5", ""))), "")</f>
        <v>321</v>
      </c>
      <c r="E22" s="39">
        <f>IFERROR(INT(TRIM(SUBSTITUTE(VLOOKUP($A22&amp;"*",各都道府県の状況!$A:$I,E$3,FALSE), "※5", ""))), "")</f>
        <v>15547</v>
      </c>
      <c r="F22" s="39">
        <f>IFERROR(INT(TRIM(SUBSTITUTE(VLOOKUP($A22&amp;"*",各都道府県の状況!$A:$I,F$3,FALSE), "※5", ""))), "")</f>
        <v>289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21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44169</v>
      </c>
      <c r="C23" s="19" t="s">
        <v>33</v>
      </c>
      <c r="D23" s="39">
        <f>IFERROR(INT(TRIM(SUBSTITUTE(VLOOKUP($A23&amp;"*",各都道府県の状況!$A:$I,D$3,FALSE), "※5", ""))), "")</f>
        <v>381</v>
      </c>
      <c r="E23" s="39">
        <f>IFERROR(INT(TRIM(SUBSTITUTE(VLOOKUP($A23&amp;"*",各都道府県の状況!$A:$I,E$3,FALSE), "※5", ""))), "")</f>
        <v>13645</v>
      </c>
      <c r="F23" s="39">
        <f>IFERROR(INT(TRIM(SUBSTITUTE(VLOOKUP($A23&amp;"*",各都道府県の状況!$A:$I,F$3,FALSE), "※5", ""))), "")</f>
        <v>311</v>
      </c>
      <c r="G23" s="39">
        <f>IFERROR(INT(TRIM(SUBSTITUTE(VLOOKUP($A23&amp;"*",各都道府県の状況!$A:$I,G$3,FALSE), "※5", ""))), "")</f>
        <v>9</v>
      </c>
      <c r="H23" s="39">
        <f>IFERROR(INT(TRIM(SUBSTITUTE(VLOOKUP($A23&amp;"*",各都道府県の状況!$A:$I,H$3,FALSE), "※5", ""))), "")</f>
        <v>61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44169</v>
      </c>
      <c r="C24" s="19" t="s">
        <v>34</v>
      </c>
      <c r="D24" s="39">
        <f>IFERROR(INT(TRIM(SUBSTITUTE(VLOOKUP($A24&amp;"*",各都道府県の状況!$A:$I,D$3,FALSE), "※5", ""))), "")</f>
        <v>774</v>
      </c>
      <c r="E24" s="39">
        <f>IFERROR(INT(TRIM(SUBSTITUTE(VLOOKUP($A24&amp;"*",各都道府県の状況!$A:$I,E$3,FALSE), "※5", ""))), "")</f>
        <v>33056</v>
      </c>
      <c r="F24" s="39">
        <f>IFERROR(INT(TRIM(SUBSTITUTE(VLOOKUP($A24&amp;"*",各都道府県の状況!$A:$I,F$3,FALSE), "※5", ""))), "")</f>
        <v>653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94</v>
      </c>
      <c r="I24" s="39">
        <f>IFERROR(INT(TRIM(SUBSTITUTE(VLOOKUP($A24&amp;"*",各都道府県の状況!$A:$I,I$3,FALSE), "※5", ""))), "")</f>
        <v>1</v>
      </c>
    </row>
    <row r="25" spans="1:9" x14ac:dyDescent="0.55000000000000004">
      <c r="A25" s="24" t="s">
        <v>249</v>
      </c>
      <c r="B25" s="27">
        <f t="shared" si="0"/>
        <v>44169</v>
      </c>
      <c r="C25" s="19" t="s">
        <v>35</v>
      </c>
      <c r="D25" s="39">
        <f>IFERROR(INT(TRIM(SUBSTITUTE(VLOOKUP($A25&amp;"*",各都道府県の状況!$A:$I,D$3,FALSE), "※5", ""))), "")</f>
        <v>1195</v>
      </c>
      <c r="E25" s="39">
        <f>IFERROR(INT(TRIM(SUBSTITUTE(VLOOKUP($A25&amp;"*",各都道府県の状況!$A:$I,E$3,FALSE), "※5", ""))), "")</f>
        <v>42775</v>
      </c>
      <c r="F25" s="39">
        <f>IFERROR(INT(TRIM(SUBSTITUTE(VLOOKUP($A25&amp;"*",各都道府県の状況!$A:$I,F$3,FALSE), "※5", ""))), "")</f>
        <v>949</v>
      </c>
      <c r="G25" s="39">
        <f>IFERROR(INT(TRIM(SUBSTITUTE(VLOOKUP($A25&amp;"*",各都道府県の状況!$A:$I,G$3,FALSE), "※5", ""))), "")</f>
        <v>14</v>
      </c>
      <c r="H25" s="39">
        <f>IFERROR(INT(TRIM(SUBSTITUTE(VLOOKUP($A25&amp;"*",各都道府県の状況!$A:$I,H$3,FALSE), "※5", ""))), "")</f>
        <v>232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44169</v>
      </c>
      <c r="C26" s="19" t="s">
        <v>36</v>
      </c>
      <c r="D26" s="39">
        <f>IFERROR(INT(TRIM(SUBSTITUTE(VLOOKUP($A26&amp;"*",各都道府県の状況!$A:$I,D$3,FALSE), "※5", ""))), "")</f>
        <v>1827</v>
      </c>
      <c r="E26" s="39">
        <f>IFERROR(INT(TRIM(SUBSTITUTE(VLOOKUP($A26&amp;"*",各都道府県の状況!$A:$I,E$3,FALSE), "※5", ""))), "")</f>
        <v>61478</v>
      </c>
      <c r="F26" s="39">
        <f>IFERROR(INT(TRIM(SUBSTITUTE(VLOOKUP($A26&amp;"*",各都道府県の状況!$A:$I,F$3,FALSE), "※5", ""))), "")</f>
        <v>1243</v>
      </c>
      <c r="G26" s="39">
        <f>IFERROR(INT(TRIM(SUBSTITUTE(VLOOKUP($A26&amp;"*",各都道府県の状況!$A:$I,G$3,FALSE), "※5", ""))), "")</f>
        <v>14</v>
      </c>
      <c r="H26" s="39">
        <f>IFERROR(INT(TRIM(SUBSTITUTE(VLOOKUP($A26&amp;"*",各都道府県の状況!$A:$I,H$3,FALSE), "※5", ""))), "")</f>
        <v>570</v>
      </c>
      <c r="I26" s="39">
        <f>IFERROR(INT(TRIM(SUBSTITUTE(VLOOKUP($A26&amp;"*",各都道府県の状況!$A:$I,I$3,FALSE), "※5", ""))), "")</f>
        <v>10</v>
      </c>
    </row>
    <row r="27" spans="1:9" x14ac:dyDescent="0.55000000000000004">
      <c r="A27" s="24" t="s">
        <v>251</v>
      </c>
      <c r="B27" s="27">
        <f t="shared" si="0"/>
        <v>44169</v>
      </c>
      <c r="C27" s="19" t="s">
        <v>37</v>
      </c>
      <c r="D27" s="39">
        <f>IFERROR(INT(TRIM(SUBSTITUTE(VLOOKUP($A27&amp;"*",各都道府県の状況!$A:$I,D$3,FALSE), "※5", ""))), "")</f>
        <v>10723</v>
      </c>
      <c r="E27" s="39">
        <f>IFERROR(INT(TRIM(SUBSTITUTE(VLOOKUP($A27&amp;"*",各都道府県の状況!$A:$I,E$3,FALSE), "※5", ""))), "")</f>
        <v>143080</v>
      </c>
      <c r="F27" s="39">
        <f>IFERROR(INT(TRIM(SUBSTITUTE(VLOOKUP($A27&amp;"*",各都道府県の状況!$A:$I,F$3,FALSE), "※5", ""))), "")</f>
        <v>8798</v>
      </c>
      <c r="G27" s="39">
        <f>IFERROR(INT(TRIM(SUBSTITUTE(VLOOKUP($A27&amp;"*",各都道府県の状況!$A:$I,G$3,FALSE), "※5", ""))), "")</f>
        <v>123</v>
      </c>
      <c r="H27" s="39">
        <f>IFERROR(INT(TRIM(SUBSTITUTE(VLOOKUP($A27&amp;"*",各都道府県の状況!$A:$I,H$3,FALSE), "※5", ""))), "")</f>
        <v>1802</v>
      </c>
      <c r="I27" s="39">
        <f>IFERROR(INT(TRIM(SUBSTITUTE(VLOOKUP($A27&amp;"*",各都道府県の状況!$A:$I,I$3,FALSE), "※5", ""))), "")</f>
        <v>27</v>
      </c>
    </row>
    <row r="28" spans="1:9" x14ac:dyDescent="0.55000000000000004">
      <c r="A28" s="24" t="s">
        <v>252</v>
      </c>
      <c r="B28" s="26">
        <f t="shared" si="0"/>
        <v>44169</v>
      </c>
      <c r="C28" s="28" t="s">
        <v>38</v>
      </c>
      <c r="D28" s="39">
        <f>IFERROR(INT(TRIM(SUBSTITUTE(VLOOKUP($A28&amp;"*",各都道府県の状況!$A:$I,D$3,FALSE), "※5", ""))), "")</f>
        <v>927</v>
      </c>
      <c r="E28" s="39">
        <f>IFERROR(INT(TRIM(SUBSTITUTE(VLOOKUP($A28&amp;"*",各都道府県の状況!$A:$I,E$3,FALSE), "※5", ""))), "")</f>
        <v>22079</v>
      </c>
      <c r="F28" s="39">
        <f>IFERROR(INT(TRIM(SUBSTITUTE(VLOOKUP($A28&amp;"*",各都道府県の状況!$A:$I,F$3,FALSE), "※5", ""))), "")</f>
        <v>729</v>
      </c>
      <c r="G28" s="39">
        <f>IFERROR(INT(TRIM(SUBSTITUTE(VLOOKUP($A28&amp;"*",各都道府県の状況!$A:$I,G$3,FALSE), "※5", ""))), "")</f>
        <v>9</v>
      </c>
      <c r="H28" s="39">
        <f>IFERROR(INT(TRIM(SUBSTITUTE(VLOOKUP($A28&amp;"*",各都道府県の状況!$A:$I,H$3,FALSE), "※5", ""))), "")</f>
        <v>189</v>
      </c>
      <c r="I28" s="39">
        <f>IFERROR(INT(TRIM(SUBSTITUTE(VLOOKUP($A28&amp;"*",各都道府県の状況!$A:$I,I$3,FALSE), "※5", ""))), "")</f>
        <v>4</v>
      </c>
    </row>
    <row r="29" spans="1:9" x14ac:dyDescent="0.55000000000000004">
      <c r="A29" s="24" t="s">
        <v>253</v>
      </c>
      <c r="B29" s="27">
        <f t="shared" si="0"/>
        <v>44169</v>
      </c>
      <c r="C29" s="19" t="s">
        <v>39</v>
      </c>
      <c r="D29" s="39">
        <f>IFERROR(INT(TRIM(SUBSTITUTE(VLOOKUP($A29&amp;"*",各都道府県の状況!$A:$I,D$3,FALSE), "※5", ""))), "")</f>
        <v>808</v>
      </c>
      <c r="E29" s="39">
        <f>IFERROR(INT(TRIM(SUBSTITUTE(VLOOKUP($A29&amp;"*",各都道府県の状況!$A:$I,E$3,FALSE), "※5", ""))), "")</f>
        <v>28886</v>
      </c>
      <c r="F29" s="39">
        <f>IFERROR(INT(TRIM(SUBSTITUTE(VLOOKUP($A29&amp;"*",各都道府県の状況!$A:$I,F$3,FALSE), "※5", ""))), "")</f>
        <v>727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70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44169</v>
      </c>
      <c r="C30" s="19" t="s">
        <v>40</v>
      </c>
      <c r="D30" s="39">
        <f>IFERROR(INT(TRIM(SUBSTITUTE(VLOOKUP($A30&amp;"*",各都道府県の状況!$A:$I,D$3,FALSE), "※5", ""))), "")</f>
        <v>2736</v>
      </c>
      <c r="E30" s="39">
        <f>IFERROR(INT(TRIM(SUBSTITUTE(VLOOKUP($A30&amp;"*",各都道府県の状況!$A:$I,E$3,FALSE), "※5", ""))), "")</f>
        <v>68469</v>
      </c>
      <c r="F30" s="39">
        <f>IFERROR(INT(TRIM(SUBSTITUTE(VLOOKUP($A30&amp;"*",各都道府県の状況!$A:$I,F$3,FALSE), "※5", ""))), "")</f>
        <v>2480</v>
      </c>
      <c r="G30" s="39">
        <f>IFERROR(INT(TRIM(SUBSTITUTE(VLOOKUP($A30&amp;"*",各都道府県の状況!$A:$I,G$3,FALSE), "※5", ""))), "")</f>
        <v>39</v>
      </c>
      <c r="H30" s="39">
        <f>IFERROR(INT(TRIM(SUBSTITUTE(VLOOKUP($A30&amp;"*",各都道府県の状況!$A:$I,H$3,FALSE), "※5", ""))), "")</f>
        <v>217</v>
      </c>
      <c r="I30" s="39">
        <f>IFERROR(INT(TRIM(SUBSTITUTE(VLOOKUP($A30&amp;"*",各都道府県の状況!$A:$I,I$3,FALSE), "※5", ""))), "")</f>
        <v>7</v>
      </c>
    </row>
    <row r="31" spans="1:9" x14ac:dyDescent="0.55000000000000004">
      <c r="A31" s="24" t="s">
        <v>255</v>
      </c>
      <c r="B31" s="27">
        <f t="shared" si="0"/>
        <v>44169</v>
      </c>
      <c r="C31" s="19" t="s">
        <v>41</v>
      </c>
      <c r="D31" s="39">
        <f>IFERROR(INT(TRIM(SUBSTITUTE(VLOOKUP($A31&amp;"*",各都道府県の状況!$A:$I,D$3,FALSE), "※5", ""))), "")</f>
        <v>21798</v>
      </c>
      <c r="E31" s="39">
        <f>IFERROR(INT(TRIM(SUBSTITUTE(VLOOKUP($A31&amp;"*",各都道府県の状況!$A:$I,E$3,FALSE), "※5", ""))), "")</f>
        <v>343630</v>
      </c>
      <c r="F31" s="39">
        <f>IFERROR(INT(TRIM(SUBSTITUTE(VLOOKUP($A31&amp;"*",各都道府県の状況!$A:$I,F$3,FALSE), "※5", ""))), "")</f>
        <v>16976</v>
      </c>
      <c r="G31" s="39">
        <f>IFERROR(INT(TRIM(SUBSTITUTE(VLOOKUP($A31&amp;"*",各都道府県の状況!$A:$I,G$3,FALSE), "※5", ""))), "")</f>
        <v>346</v>
      </c>
      <c r="H31" s="39">
        <f>IFERROR(INT(TRIM(SUBSTITUTE(VLOOKUP($A31&amp;"*",各都道府県の状況!$A:$I,H$3,FALSE), "※5", ""))), "")</f>
        <v>4457</v>
      </c>
      <c r="I31" s="39">
        <f>IFERROR(INT(TRIM(SUBSTITUTE(VLOOKUP($A31&amp;"*",各都道府県の状況!$A:$I,I$3,FALSE), "※5", ""))), "")</f>
        <v>139</v>
      </c>
    </row>
    <row r="32" spans="1:9" x14ac:dyDescent="0.55000000000000004">
      <c r="A32" s="24" t="s">
        <v>256</v>
      </c>
      <c r="B32" s="27">
        <f t="shared" si="0"/>
        <v>44169</v>
      </c>
      <c r="C32" s="19" t="s">
        <v>42</v>
      </c>
      <c r="D32" s="39">
        <f>IFERROR(INT(TRIM(SUBSTITUTE(VLOOKUP($A32&amp;"*",各都道府県の状況!$A:$I,D$3,FALSE), "※5", ""))), "")</f>
        <v>6040</v>
      </c>
      <c r="E32" s="39">
        <f>IFERROR(INT(TRIM(SUBSTITUTE(VLOOKUP($A32&amp;"*",各都道府県の状況!$A:$I,E$3,FALSE), "※5", ""))), "")</f>
        <v>101093</v>
      </c>
      <c r="F32" s="39">
        <f>IFERROR(INT(TRIM(SUBSTITUTE(VLOOKUP($A32&amp;"*",各都道府県の状況!$A:$I,F$3,FALSE), "※5", ""))), "")</f>
        <v>5202</v>
      </c>
      <c r="G32" s="39">
        <f>IFERROR(INT(TRIM(SUBSTITUTE(VLOOKUP($A32&amp;"*",各都道府県の状況!$A:$I,G$3,FALSE), "※5", ""))), "")</f>
        <v>90</v>
      </c>
      <c r="H32" s="39">
        <f>IFERROR(INT(TRIM(SUBSTITUTE(VLOOKUP($A32&amp;"*",各都道府県の状況!$A:$I,H$3,FALSE), "※5", ""))), "")</f>
        <v>748</v>
      </c>
      <c r="I32" s="39">
        <f>IFERROR(INT(TRIM(SUBSTITUTE(VLOOKUP($A32&amp;"*",各都道府県の状況!$A:$I,I$3,FALSE), "※5", ""))), "")</f>
        <v>36</v>
      </c>
    </row>
    <row r="33" spans="1:9" x14ac:dyDescent="0.55000000000000004">
      <c r="A33" s="24" t="s">
        <v>257</v>
      </c>
      <c r="B33" s="27">
        <f t="shared" si="0"/>
        <v>44169</v>
      </c>
      <c r="C33" s="19" t="s">
        <v>43</v>
      </c>
      <c r="D33" s="39">
        <f>IFERROR(INT(TRIM(SUBSTITUTE(VLOOKUP($A33&amp;"*",各都道府県の状況!$A:$I,D$3,FALSE), "※5", ""))), "")</f>
        <v>1264</v>
      </c>
      <c r="E33" s="39">
        <f>IFERROR(INT(TRIM(SUBSTITUTE(VLOOKUP($A33&amp;"*",各都道府県の状況!$A:$I,E$3,FALSE), "※5", ""))), "")</f>
        <v>35104</v>
      </c>
      <c r="F33" s="39">
        <f>IFERROR(INT(TRIM(SUBSTITUTE(VLOOKUP($A33&amp;"*",各都道府県の状況!$A:$I,F$3,FALSE), "※5", ""))), "")</f>
        <v>1008</v>
      </c>
      <c r="G33" s="39">
        <f>IFERROR(INT(TRIM(SUBSTITUTE(VLOOKUP($A33&amp;"*",各都道府県の状況!$A:$I,G$3,FALSE), "※5", ""))), "")</f>
        <v>13</v>
      </c>
      <c r="H33" s="39">
        <f>IFERROR(INT(TRIM(SUBSTITUTE(VLOOKUP($A33&amp;"*",各都道府県の状況!$A:$I,H$3,FALSE), "※5", ""))), "")</f>
        <v>243</v>
      </c>
      <c r="I33" s="39">
        <f>IFERROR(INT(TRIM(SUBSTITUTE(VLOOKUP($A33&amp;"*",各都道府県の状況!$A:$I,I$3,FALSE), "※5", ""))), "")</f>
        <v>6</v>
      </c>
    </row>
    <row r="34" spans="1:9" x14ac:dyDescent="0.55000000000000004">
      <c r="A34" s="24" t="s">
        <v>258</v>
      </c>
      <c r="B34" s="27">
        <f t="shared" si="0"/>
        <v>44169</v>
      </c>
      <c r="C34" s="19" t="s">
        <v>44</v>
      </c>
      <c r="D34" s="39">
        <f>IFERROR(INT(TRIM(SUBSTITUTE(VLOOKUP($A34&amp;"*",各都道府県の状況!$A:$I,D$3,FALSE), "※5", ""))), "")</f>
        <v>485</v>
      </c>
      <c r="E34" s="39">
        <f>IFERROR(INT(TRIM(SUBSTITUTE(VLOOKUP($A34&amp;"*",各都道府県の状況!$A:$I,E$3,FALSE), "※5", ""))), "")</f>
        <v>13881</v>
      </c>
      <c r="F34" s="39">
        <f>IFERROR(INT(TRIM(SUBSTITUTE(VLOOKUP($A34&amp;"*",各都道府県の状況!$A:$I,F$3,FALSE), "※5", ""))), "")</f>
        <v>394</v>
      </c>
      <c r="G34" s="39">
        <f>IFERROR(INT(TRIM(SUBSTITUTE(VLOOKUP($A34&amp;"*",各都道府県の状況!$A:$I,G$3,FALSE), "※5", ""))), "")</f>
        <v>6</v>
      </c>
      <c r="H34" s="39">
        <f>IFERROR(INT(TRIM(SUBSTITUTE(VLOOKUP($A34&amp;"*",各都道府県の状況!$A:$I,H$3,FALSE), "※5", ""))), "")</f>
        <v>74</v>
      </c>
      <c r="I34" s="39">
        <f>IFERROR(INT(TRIM(SUBSTITUTE(VLOOKUP($A34&amp;"*",各都道府県の状況!$A:$I,I$3,FALSE), "※5", ""))), "")</f>
        <v>6</v>
      </c>
    </row>
    <row r="35" spans="1:9" x14ac:dyDescent="0.55000000000000004">
      <c r="A35" s="24" t="s">
        <v>226</v>
      </c>
      <c r="B35" s="27">
        <f t="shared" si="0"/>
        <v>44169</v>
      </c>
      <c r="C35" s="19" t="s">
        <v>45</v>
      </c>
      <c r="D35" s="39">
        <f>IFERROR(INT(TRIM(SUBSTITUTE(VLOOKUP($A35&amp;"*",各都道府県の状況!$A:$I,D$3,FALSE), "※5", ""))), "")</f>
        <v>61</v>
      </c>
      <c r="E35" s="39">
        <f>IFERROR(INT(TRIM(SUBSTITUTE(VLOOKUP($A35&amp;"*",各都道府県の状況!$A:$I,E$3,FALSE), "※5", ""))), "")</f>
        <v>17971</v>
      </c>
      <c r="F35" s="39">
        <f>IFERROR(INT(TRIM(SUBSTITUTE(VLOOKUP($A35&amp;"*",各都道府県の状況!$A:$I,F$3,FALSE), "※5", ""))), "")</f>
        <v>52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8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44169</v>
      </c>
      <c r="C36" s="19" t="s">
        <v>46</v>
      </c>
      <c r="D36" s="39">
        <f>IFERROR(INT(TRIM(SUBSTITUTE(VLOOKUP($A36&amp;"*",各都道府県の状況!$A:$I,D$3,FALSE), "※5", ""))), "")</f>
        <v>152</v>
      </c>
      <c r="E36" s="39">
        <f>IFERROR(INT(TRIM(SUBSTITUTE(VLOOKUP($A36&amp;"*",各都道府県の状況!$A:$I,E$3,FALSE), "※5", ""))), "")</f>
        <v>7158</v>
      </c>
      <c r="F36" s="39">
        <f>IFERROR(INT(TRIM(SUBSTITUTE(VLOOKUP($A36&amp;"*",各都道府県の状況!$A:$I,F$3,FALSE), "※5", ""))), "")</f>
        <v>145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7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44169</v>
      </c>
      <c r="C37" s="19" t="s">
        <v>47</v>
      </c>
      <c r="D37" s="39">
        <f>IFERROR(INT(TRIM(SUBSTITUTE(VLOOKUP($A37&amp;"*",各都道府県の状況!$A:$I,D$3,FALSE), "※5", ""))), "")</f>
        <v>634</v>
      </c>
      <c r="E37" s="39">
        <f>IFERROR(INT(TRIM(SUBSTITUTE(VLOOKUP($A37&amp;"*",各都道府県の状況!$A:$I,E$3,FALSE), "※5", ""))), "")</f>
        <v>20802</v>
      </c>
      <c r="F37" s="39">
        <f>IFERROR(INT(TRIM(SUBSTITUTE(VLOOKUP($A37&amp;"*",各都道府県の状況!$A:$I,F$3,FALSE), "※5", ""))), "")</f>
        <v>468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140</v>
      </c>
      <c r="I37" s="39">
        <f>IFERROR(INT(TRIM(SUBSTITUTE(VLOOKUP($A37&amp;"*",各都道府県の状況!$A:$I,I$3,FALSE), "※5", ""))), "")</f>
        <v>5</v>
      </c>
    </row>
    <row r="38" spans="1:9" x14ac:dyDescent="0.55000000000000004">
      <c r="A38" s="24" t="s">
        <v>260</v>
      </c>
      <c r="B38" s="27">
        <f t="shared" si="0"/>
        <v>44169</v>
      </c>
      <c r="C38" s="19" t="s">
        <v>48</v>
      </c>
      <c r="D38" s="39">
        <f>IFERROR(INT(TRIM(SUBSTITUTE(VLOOKUP($A38&amp;"*",各都道府県の状況!$A:$I,D$3,FALSE), "※5", ""))), "")</f>
        <v>943</v>
      </c>
      <c r="E38" s="39">
        <f>IFERROR(INT(TRIM(SUBSTITUTE(VLOOKUP($A38&amp;"*",各都道府県の状況!$A:$I,E$3,FALSE), "※5", ""))), "")</f>
        <v>35884</v>
      </c>
      <c r="F38" s="39">
        <f>IFERROR(INT(TRIM(SUBSTITUTE(VLOOKUP($A38&amp;"*",各都道府県の状況!$A:$I,F$3,FALSE), "※5", ""))), "")</f>
        <v>772</v>
      </c>
      <c r="G38" s="39">
        <f>IFERROR(INT(TRIM(SUBSTITUTE(VLOOKUP($A38&amp;"*",各都道府県の状況!$A:$I,G$3,FALSE), "※5", ""))), "")</f>
        <v>6</v>
      </c>
      <c r="H38" s="39">
        <f>IFERROR(INT(TRIM(SUBSTITUTE(VLOOKUP($A38&amp;"*",各都道府県の状況!$A:$I,H$3,FALSE), "※5", ""))), "")</f>
        <v>162</v>
      </c>
      <c r="I38" s="39">
        <f>IFERROR(INT(TRIM(SUBSTITUTE(VLOOKUP($A38&amp;"*",各都道府県の状況!$A:$I,I$3,FALSE), "※5", ""))), "")</f>
        <v>6</v>
      </c>
    </row>
    <row r="39" spans="1:9" x14ac:dyDescent="0.55000000000000004">
      <c r="A39" s="24" t="s">
        <v>261</v>
      </c>
      <c r="B39" s="27">
        <f t="shared" si="0"/>
        <v>44169</v>
      </c>
      <c r="C39" s="19" t="s">
        <v>49</v>
      </c>
      <c r="D39" s="39">
        <f>IFERROR(INT(TRIM(SUBSTITUTE(VLOOKUP($A39&amp;"*",各都道府県の状況!$A:$I,D$3,FALSE), "※5", ""))), "")</f>
        <v>406</v>
      </c>
      <c r="E39" s="39">
        <f>IFERROR(INT(TRIM(SUBSTITUTE(VLOOKUP($A39&amp;"*",各都道府県の状況!$A:$I,E$3,FALSE), "※5", ""))), "")</f>
        <v>19028</v>
      </c>
      <c r="F39" s="39">
        <f>IFERROR(INT(TRIM(SUBSTITUTE(VLOOKUP($A39&amp;"*",各都道府県の状況!$A:$I,F$3,FALSE), "※5", ""))), "")</f>
        <v>341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59</v>
      </c>
      <c r="I39" s="39">
        <f>IFERROR(INT(TRIM(SUBSTITUTE(VLOOKUP($A39&amp;"*",各都道府県の状況!$A:$I,I$3,FALSE), "※5", ""))), "")</f>
        <v>3</v>
      </c>
    </row>
    <row r="40" spans="1:9" x14ac:dyDescent="0.55000000000000004">
      <c r="A40" s="24" t="s">
        <v>262</v>
      </c>
      <c r="B40" s="27">
        <f t="shared" si="0"/>
        <v>44169</v>
      </c>
      <c r="C40" s="19" t="s">
        <v>50</v>
      </c>
      <c r="D40" s="39">
        <f>IFERROR(INT(TRIM(SUBSTITUTE(VLOOKUP($A40&amp;"*",各都道府県の状況!$A:$I,D$3,FALSE), "※5", ""))), "")</f>
        <v>184</v>
      </c>
      <c r="E40" s="39">
        <f>IFERROR(INT(TRIM(SUBSTITUTE(VLOOKUP($A40&amp;"*",各都道府県の状況!$A:$I,E$3,FALSE), "※5", ""))), "")</f>
        <v>7871</v>
      </c>
      <c r="F40" s="39">
        <f>IFERROR(INT(TRIM(SUBSTITUTE(VLOOKUP($A40&amp;"*",各都道府県の状況!$A:$I,F$3,FALSE), "※5", ""))), "")</f>
        <v>168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6</v>
      </c>
      <c r="I40" s="39">
        <f>IFERROR(INT(TRIM(SUBSTITUTE(VLOOKUP($A40&amp;"*",各都道府県の状況!$A:$I,I$3,FALSE), "※5", ""))), "")</f>
        <v>1</v>
      </c>
    </row>
    <row r="41" spans="1:9" x14ac:dyDescent="0.55000000000000004">
      <c r="A41" s="24" t="s">
        <v>263</v>
      </c>
      <c r="B41" s="27">
        <f t="shared" si="0"/>
        <v>44169</v>
      </c>
      <c r="C41" s="19" t="s">
        <v>51</v>
      </c>
      <c r="D41" s="39">
        <f>IFERROR(INT(TRIM(SUBSTITUTE(VLOOKUP($A41&amp;"*",各都道府県の状況!$A:$I,D$3,FALSE), "※5", ""))), "")</f>
        <v>155</v>
      </c>
      <c r="E41" s="39">
        <f>IFERROR(INT(TRIM(SUBSTITUTE(VLOOKUP($A41&amp;"*",各都道府県の状況!$A:$I,E$3,FALSE), "※5", ""))), "")</f>
        <v>17876</v>
      </c>
      <c r="F41" s="39">
        <f>IFERROR(INT(TRIM(SUBSTITUTE(VLOOKUP($A41&amp;"*",各都道府県の状況!$A:$I,F$3,FALSE), "※5", ""))), "")</f>
        <v>125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28</v>
      </c>
      <c r="I41" s="39">
        <f>IFERROR(INT(TRIM(SUBSTITUTE(VLOOKUP($A41&amp;"*",各都道府県の状況!$A:$I,I$3,FALSE), "※5", ""))), "")</f>
        <v>1</v>
      </c>
    </row>
    <row r="42" spans="1:9" x14ac:dyDescent="0.55000000000000004">
      <c r="A42" s="24" t="s">
        <v>264</v>
      </c>
      <c r="B42" s="27">
        <f t="shared" si="0"/>
        <v>44169</v>
      </c>
      <c r="C42" s="19" t="s">
        <v>52</v>
      </c>
      <c r="D42" s="39">
        <f>IFERROR(INT(TRIM(SUBSTITUTE(VLOOKUP($A42&amp;"*",各都道府県の状況!$A:$I,D$3,FALSE), "※5", ""))), "")</f>
        <v>339</v>
      </c>
      <c r="E42" s="39">
        <f>IFERROR(INT(TRIM(SUBSTITUTE(VLOOKUP($A42&amp;"*",各都道府県の状況!$A:$I,E$3,FALSE), "※5", ""))), "")</f>
        <v>8264</v>
      </c>
      <c r="F42" s="39">
        <f>IFERROR(INT(TRIM(SUBSTITUTE(VLOOKUP($A42&amp;"*",各都道府県の状況!$A:$I,F$3,FALSE), "※5", ""))), "")</f>
        <v>206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126</v>
      </c>
      <c r="I42" s="39">
        <f>IFERROR(INT(TRIM(SUBSTITUTE(VLOOKUP($A42&amp;"*",各都道府県の状況!$A:$I,I$3,FALSE), "※5", ""))), "")</f>
        <v>5</v>
      </c>
    </row>
    <row r="43" spans="1:9" x14ac:dyDescent="0.55000000000000004">
      <c r="A43" s="24" t="s">
        <v>265</v>
      </c>
      <c r="B43" s="27">
        <f t="shared" si="0"/>
        <v>44169</v>
      </c>
      <c r="C43" s="19" t="s">
        <v>169</v>
      </c>
      <c r="D43" s="39">
        <f>IFERROR(INT(TRIM(SUBSTITUTE(VLOOKUP($A43&amp;"*",各都道府県の状況!$A:$I,D$3,FALSE), "※5", ""))), "")</f>
        <v>196</v>
      </c>
      <c r="E43" s="39">
        <f>IFERROR(INT(TRIM(SUBSTITUTE(VLOOKUP($A43&amp;"*",各都道府県の状況!$A:$I,E$3,FALSE), "※5", ""))), "")</f>
        <v>3919</v>
      </c>
      <c r="F43" s="39">
        <f>IFERROR(INT(TRIM(SUBSTITUTE(VLOOKUP($A43&amp;"*",各都道府県の状況!$A:$I,F$3,FALSE), "※5", ""))), "")</f>
        <v>146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43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44169</v>
      </c>
      <c r="C44" s="19" t="s">
        <v>53</v>
      </c>
      <c r="D44" s="39">
        <f>IFERROR(INT(TRIM(SUBSTITUTE(VLOOKUP($A44&amp;"*",各都道府県の状況!$A:$I,D$3,FALSE), "※5", ""))), "")</f>
        <v>5977</v>
      </c>
      <c r="E44" s="39">
        <f>IFERROR(INT(TRIM(SUBSTITUTE(VLOOKUP($A44&amp;"*",各都道府県の状況!$A:$I,E$3,FALSE), "※5", ""))), "")</f>
        <v>208176</v>
      </c>
      <c r="F44" s="39">
        <f>IFERROR(INT(TRIM(SUBSTITUTE(VLOOKUP($A44&amp;"*",各都道府県の状況!$A:$I,F$3,FALSE), "※5", ""))), "")</f>
        <v>5500</v>
      </c>
      <c r="G44" s="39">
        <f>IFERROR(INT(TRIM(SUBSTITUTE(VLOOKUP($A44&amp;"*",各都道府県の状況!$A:$I,G$3,FALSE), "※5", ""))), "")</f>
        <v>109</v>
      </c>
      <c r="H44" s="39">
        <f>IFERROR(INT(TRIM(SUBSTITUTE(VLOOKUP($A44&amp;"*",各都道府県の状況!$A:$I,H$3,FALSE), "※5", ""))), "")</f>
        <v>368</v>
      </c>
      <c r="I44" s="39">
        <f>IFERROR(INT(TRIM(SUBSTITUTE(VLOOKUP($A44&amp;"*",各都道府県の状況!$A:$I,I$3,FALSE), "※5", ""))), "")</f>
        <v>10</v>
      </c>
    </row>
    <row r="45" spans="1:9" x14ac:dyDescent="0.55000000000000004">
      <c r="A45" s="24" t="s">
        <v>267</v>
      </c>
      <c r="B45" s="27">
        <f t="shared" si="0"/>
        <v>44169</v>
      </c>
      <c r="C45" s="19" t="s">
        <v>54</v>
      </c>
      <c r="D45" s="39">
        <f>IFERROR(INT(TRIM(SUBSTITUTE(VLOOKUP($A45&amp;"*",各都道府県の状況!$A:$I,D$3,FALSE), "※5", ""))), "")</f>
        <v>333</v>
      </c>
      <c r="E45" s="39">
        <f>IFERROR(INT(TRIM(SUBSTITUTE(VLOOKUP($A45&amp;"*",各都道府県の状況!$A:$I,E$3,FALSE), "※5", ""))), "")</f>
        <v>10295</v>
      </c>
      <c r="F45" s="39">
        <f>IFERROR(INT(TRIM(SUBSTITUTE(VLOOKUP($A45&amp;"*",各都道府県の状況!$A:$I,F$3,FALSE), "※5", ""))), "")</f>
        <v>293</v>
      </c>
      <c r="G45" s="39">
        <f>IFERROR(INT(TRIM(SUBSTITUTE(VLOOKUP($A45&amp;"*",各都道府県の状況!$A:$I,G$3,FALSE), "※5", ""))), "")</f>
        <v>2</v>
      </c>
      <c r="H45" s="39">
        <f>IFERROR(INT(TRIM(SUBSTITUTE(VLOOKUP($A45&amp;"*",各都道府県の状況!$A:$I,H$3,FALSE), "※5", ""))), "")</f>
        <v>41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44169</v>
      </c>
      <c r="C46" s="19" t="s">
        <v>55</v>
      </c>
      <c r="D46" s="39">
        <f>IFERROR(INT(TRIM(SUBSTITUTE(VLOOKUP($A46&amp;"*",各都道府県の状況!$A:$I,D$3,FALSE), "※5", ""))), "")</f>
        <v>273</v>
      </c>
      <c r="E46" s="39">
        <f>IFERROR(INT(TRIM(SUBSTITUTE(VLOOKUP($A46&amp;"*",各都道府県の状況!$A:$I,E$3,FALSE), "※5", ""))), "")</f>
        <v>27929</v>
      </c>
      <c r="F46" s="39">
        <f>IFERROR(INT(TRIM(SUBSTITUTE(VLOOKUP($A46&amp;"*",各都道府県の状況!$A:$I,F$3,FALSE), "※5", ""))), "")</f>
        <v>257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16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44169</v>
      </c>
      <c r="C47" s="19" t="s">
        <v>56</v>
      </c>
      <c r="D47" s="39">
        <f>IFERROR(INT(TRIM(SUBSTITUTE(VLOOKUP($A47&amp;"*",各都道府県の状況!$A:$I,D$3,FALSE), "※5", ""))), "")</f>
        <v>1063</v>
      </c>
      <c r="E47" s="39">
        <f>IFERROR(INT(TRIM(SUBSTITUTE(VLOOKUP($A47&amp;"*",各都道府県の状況!$A:$I,E$3,FALSE), "※5", ""))), "")</f>
        <v>24757</v>
      </c>
      <c r="F47" s="39">
        <f>IFERROR(INT(TRIM(SUBSTITUTE(VLOOKUP($A47&amp;"*",各都道府県の状況!$A:$I,F$3,FALSE), "※5", ""))), "")</f>
        <v>954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71</v>
      </c>
      <c r="I47" s="39">
        <f>IFERROR(INT(TRIM(SUBSTITUTE(VLOOKUP($A47&amp;"*",各都道府県の状況!$A:$I,I$3,FALSE), "※5", ""))), "")</f>
        <v>7</v>
      </c>
    </row>
    <row r="48" spans="1:9" x14ac:dyDescent="0.55000000000000004">
      <c r="A48" s="24" t="s">
        <v>270</v>
      </c>
      <c r="B48" s="27">
        <f t="shared" si="0"/>
        <v>44169</v>
      </c>
      <c r="C48" s="19" t="s">
        <v>57</v>
      </c>
      <c r="D48" s="39">
        <f>IFERROR(INT(TRIM(SUBSTITUTE(VLOOKUP($A48&amp;"*",各都道府県の状況!$A:$I,D$3,FALSE), "※5", ""))), "")</f>
        <v>360</v>
      </c>
      <c r="E48" s="39">
        <f>IFERROR(INT(TRIM(SUBSTITUTE(VLOOKUP($A48&amp;"*",各都道府県の状況!$A:$I,E$3,FALSE), "※5", ""))), "")</f>
        <v>29579</v>
      </c>
      <c r="F48" s="39">
        <f>IFERROR(INT(TRIM(SUBSTITUTE(VLOOKUP($A48&amp;"*",各都道府県の状況!$A:$I,F$3,FALSE), "※5", ""))), "")</f>
        <v>230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127</v>
      </c>
      <c r="I48" s="39">
        <f>IFERROR(INT(TRIM(SUBSTITUTE(VLOOKUP($A48&amp;"*",各都道府県の状況!$A:$I,I$3,FALSE), "※5", ""))), "")</f>
        <v>1</v>
      </c>
    </row>
    <row r="49" spans="1:9" x14ac:dyDescent="0.55000000000000004">
      <c r="A49" s="24" t="s">
        <v>271</v>
      </c>
      <c r="B49" s="27">
        <f t="shared" si="0"/>
        <v>44169</v>
      </c>
      <c r="C49" s="19" t="s">
        <v>58</v>
      </c>
      <c r="D49" s="39">
        <f>IFERROR(INT(TRIM(SUBSTITUTE(VLOOKUP($A49&amp;"*",各都道府県の状況!$A:$I,D$3,FALSE), "※5", ""))), "")</f>
        <v>534</v>
      </c>
      <c r="E49" s="39">
        <f>IFERROR(INT(TRIM(SUBSTITUTE(VLOOKUP($A49&amp;"*",各都道府県の状況!$A:$I,E$3,FALSE), "※5", ""))), "")</f>
        <v>10314</v>
      </c>
      <c r="F49" s="39">
        <f>IFERROR(INT(TRIM(SUBSTITUTE(VLOOKUP($A49&amp;"*",各都道府県の状況!$A:$I,F$3,FALSE), "※5", ""))), "")</f>
        <v>443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91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44169</v>
      </c>
      <c r="C50" s="19" t="s">
        <v>59</v>
      </c>
      <c r="D50" s="39">
        <f>IFERROR(INT(TRIM(SUBSTITUTE(VLOOKUP($A50&amp;"*",各都道府県の状況!$A:$I,D$3,FALSE), "※5", ""))), "")</f>
        <v>637</v>
      </c>
      <c r="E50" s="39">
        <f>IFERROR(INT(TRIM(SUBSTITUTE(VLOOKUP($A50&amp;"*",各都道府県の状況!$A:$I,E$3,FALSE), "※5", ""))), "")</f>
        <v>28192</v>
      </c>
      <c r="F50" s="39">
        <f>IFERROR(INT(TRIM(SUBSTITUTE(VLOOKUP($A50&amp;"*",各都道府県の状況!$A:$I,F$3,FALSE), "※5", ""))), "")</f>
        <v>602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35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44169</v>
      </c>
      <c r="C51" s="19" t="s">
        <v>60</v>
      </c>
      <c r="D51" s="39">
        <f>IFERROR(INT(TRIM(SUBSTITUTE(VLOOKUP($A51&amp;"*",各都道府県の状況!$A:$I,D$3,FALSE), "※5", ""))), "")</f>
        <v>4494</v>
      </c>
      <c r="E51" s="39">
        <f>IFERROR(INT(TRIM(SUBSTITUTE(VLOOKUP($A51&amp;"*",各都道府県の状況!$A:$I,E$3,FALSE), "※5", ""))), "")</f>
        <v>75018</v>
      </c>
      <c r="F51" s="39">
        <f>IFERROR(INT(TRIM(SUBSTITUTE(VLOOKUP($A51&amp;"*",各都道府県の状況!$A:$I,F$3,FALSE), "※5", ""))), "")</f>
        <v>3995</v>
      </c>
      <c r="G51" s="39">
        <f>IFERROR(INT(TRIM(SUBSTITUTE(VLOOKUP($A51&amp;"*",各都道府県の状況!$A:$I,G$3,FALSE), "※5", ""))), "")</f>
        <v>72</v>
      </c>
      <c r="H51" s="39">
        <f>IFERROR(INT(TRIM(SUBSTITUTE(VLOOKUP($A51&amp;"*",各都道府県の状況!$A:$I,H$3,FALSE), "※5", ""))), "")</f>
        <v>432</v>
      </c>
      <c r="I51" s="39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9457</v>
      </c>
      <c r="D6" s="62">
        <v>160918</v>
      </c>
      <c r="E6" s="62">
        <v>2172</v>
      </c>
      <c r="F6" s="63">
        <v>26</v>
      </c>
      <c r="G6" s="62">
        <v>7061</v>
      </c>
      <c r="H6" s="63">
        <v>224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321</v>
      </c>
      <c r="D7" s="62">
        <v>7043</v>
      </c>
      <c r="E7" s="63">
        <v>42</v>
      </c>
      <c r="F7" s="63">
        <v>2</v>
      </c>
      <c r="G7" s="63">
        <v>273</v>
      </c>
      <c r="H7" s="63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213</v>
      </c>
      <c r="D8" s="62">
        <v>9972</v>
      </c>
      <c r="E8" s="63">
        <v>68</v>
      </c>
      <c r="F8" s="63">
        <v>3</v>
      </c>
      <c r="G8" s="63">
        <v>141</v>
      </c>
      <c r="H8" s="63">
        <v>4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2">
        <v>1251</v>
      </c>
      <c r="D9" s="62">
        <v>19428</v>
      </c>
      <c r="E9" s="63">
        <v>134</v>
      </c>
      <c r="F9" s="63">
        <v>5</v>
      </c>
      <c r="G9" s="62">
        <v>1107</v>
      </c>
      <c r="H9" s="63">
        <v>10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90</v>
      </c>
      <c r="D10" s="62">
        <v>3689</v>
      </c>
      <c r="E10" s="63">
        <v>7</v>
      </c>
      <c r="F10" s="63">
        <v>0</v>
      </c>
      <c r="G10" s="63">
        <v>82</v>
      </c>
      <c r="H10" s="63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152</v>
      </c>
      <c r="D11" s="62">
        <v>7773</v>
      </c>
      <c r="E11" s="63">
        <v>29</v>
      </c>
      <c r="F11" s="63">
        <v>1</v>
      </c>
      <c r="G11" s="63">
        <v>122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515</v>
      </c>
      <c r="D12" s="62">
        <v>41257</v>
      </c>
      <c r="E12" s="63">
        <v>54</v>
      </c>
      <c r="F12" s="63">
        <v>5</v>
      </c>
      <c r="G12" s="63">
        <v>453</v>
      </c>
      <c r="H12" s="63">
        <v>8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2">
        <v>1777</v>
      </c>
      <c r="D13" s="62">
        <v>17334</v>
      </c>
      <c r="E13" s="63">
        <v>426</v>
      </c>
      <c r="F13" s="63">
        <v>17</v>
      </c>
      <c r="G13" s="62">
        <v>1328</v>
      </c>
      <c r="H13" s="63">
        <v>23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719</v>
      </c>
      <c r="D14" s="62">
        <v>56302</v>
      </c>
      <c r="E14" s="63">
        <v>148</v>
      </c>
      <c r="F14" s="63">
        <v>9</v>
      </c>
      <c r="G14" s="63">
        <v>571</v>
      </c>
      <c r="H14" s="63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2">
        <v>1341</v>
      </c>
      <c r="D15" s="62">
        <v>38912</v>
      </c>
      <c r="E15" s="63">
        <v>255</v>
      </c>
      <c r="F15" s="63">
        <v>4</v>
      </c>
      <c r="G15" s="62">
        <v>1064</v>
      </c>
      <c r="H15" s="63">
        <v>22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8992</v>
      </c>
      <c r="D16" s="62">
        <v>243953</v>
      </c>
      <c r="E16" s="62">
        <v>1470</v>
      </c>
      <c r="F16" s="63">
        <v>29</v>
      </c>
      <c r="G16" s="62">
        <v>7370</v>
      </c>
      <c r="H16" s="63">
        <v>152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7314</v>
      </c>
      <c r="D17" s="62">
        <v>171116</v>
      </c>
      <c r="E17" s="63">
        <v>808</v>
      </c>
      <c r="F17" s="63">
        <v>14</v>
      </c>
      <c r="G17" s="62">
        <v>6416</v>
      </c>
      <c r="H17" s="63">
        <v>90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42793</v>
      </c>
      <c r="D18" s="62">
        <v>792109</v>
      </c>
      <c r="E18" s="62">
        <v>4240</v>
      </c>
      <c r="F18" s="63">
        <v>53</v>
      </c>
      <c r="G18" s="62">
        <v>38044</v>
      </c>
      <c r="H18" s="63">
        <v>509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13314</v>
      </c>
      <c r="D19" s="62">
        <v>265968</v>
      </c>
      <c r="E19" s="62">
        <v>1227</v>
      </c>
      <c r="F19" s="63">
        <v>65</v>
      </c>
      <c r="G19" s="62">
        <v>11880</v>
      </c>
      <c r="H19" s="63">
        <v>207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350</v>
      </c>
      <c r="D20" s="62">
        <v>23018</v>
      </c>
      <c r="E20" s="63">
        <v>80</v>
      </c>
      <c r="F20" s="63">
        <v>0</v>
      </c>
      <c r="G20" s="63">
        <v>270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461</v>
      </c>
      <c r="D21" s="62">
        <v>17786</v>
      </c>
      <c r="E21" s="63">
        <v>18</v>
      </c>
      <c r="F21" s="63">
        <v>0</v>
      </c>
      <c r="G21" s="63">
        <v>417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864</v>
      </c>
      <c r="D22" s="62">
        <v>23036</v>
      </c>
      <c r="E22" s="63">
        <v>23</v>
      </c>
      <c r="F22" s="63">
        <v>0</v>
      </c>
      <c r="G22" s="63">
        <v>791</v>
      </c>
      <c r="H22" s="63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321</v>
      </c>
      <c r="D23" s="62">
        <v>15547</v>
      </c>
      <c r="E23" s="63">
        <v>21</v>
      </c>
      <c r="F23" s="63">
        <v>1</v>
      </c>
      <c r="G23" s="63">
        <v>289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381</v>
      </c>
      <c r="D24" s="62">
        <v>13645</v>
      </c>
      <c r="E24" s="63">
        <v>61</v>
      </c>
      <c r="F24" s="63">
        <v>0</v>
      </c>
      <c r="G24" s="63">
        <v>311</v>
      </c>
      <c r="H24" s="63">
        <v>9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774</v>
      </c>
      <c r="D25" s="62">
        <v>33056</v>
      </c>
      <c r="E25" s="63">
        <v>94</v>
      </c>
      <c r="F25" s="63">
        <v>1</v>
      </c>
      <c r="G25" s="63">
        <v>653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2">
        <v>1195</v>
      </c>
      <c r="D26" s="62">
        <v>42775</v>
      </c>
      <c r="E26" s="63">
        <v>232</v>
      </c>
      <c r="F26" s="63">
        <v>2</v>
      </c>
      <c r="G26" s="63">
        <v>949</v>
      </c>
      <c r="H26" s="63">
        <v>14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2">
        <v>1827</v>
      </c>
      <c r="D27" s="62">
        <v>61478</v>
      </c>
      <c r="E27" s="63">
        <v>570</v>
      </c>
      <c r="F27" s="63">
        <v>10</v>
      </c>
      <c r="G27" s="62">
        <v>1243</v>
      </c>
      <c r="H27" s="63">
        <v>14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10723</v>
      </c>
      <c r="D28" s="62">
        <v>143080</v>
      </c>
      <c r="E28" s="62">
        <v>1802</v>
      </c>
      <c r="F28" s="63">
        <v>27</v>
      </c>
      <c r="G28" s="62">
        <v>8798</v>
      </c>
      <c r="H28" s="63">
        <v>123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927</v>
      </c>
      <c r="D29" s="62">
        <v>22079</v>
      </c>
      <c r="E29" s="63">
        <v>189</v>
      </c>
      <c r="F29" s="63">
        <v>4</v>
      </c>
      <c r="G29" s="63">
        <v>729</v>
      </c>
      <c r="H29" s="63">
        <v>9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808</v>
      </c>
      <c r="D30" s="62">
        <v>28886</v>
      </c>
      <c r="E30" s="63">
        <v>70</v>
      </c>
      <c r="F30" s="63">
        <v>1</v>
      </c>
      <c r="G30" s="63">
        <v>727</v>
      </c>
      <c r="H30" s="63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2736</v>
      </c>
      <c r="D31" s="62">
        <v>68469</v>
      </c>
      <c r="E31" s="63">
        <v>217</v>
      </c>
      <c r="F31" s="63">
        <v>7</v>
      </c>
      <c r="G31" s="62">
        <v>2480</v>
      </c>
      <c r="H31" s="63">
        <v>39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21798</v>
      </c>
      <c r="D32" s="62">
        <v>343630</v>
      </c>
      <c r="E32" s="62">
        <v>4457</v>
      </c>
      <c r="F32" s="63">
        <v>139</v>
      </c>
      <c r="G32" s="62">
        <v>16976</v>
      </c>
      <c r="H32" s="63">
        <v>346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6040</v>
      </c>
      <c r="D33" s="62">
        <v>101093</v>
      </c>
      <c r="E33" s="63">
        <v>748</v>
      </c>
      <c r="F33" s="63">
        <v>36</v>
      </c>
      <c r="G33" s="62">
        <v>5202</v>
      </c>
      <c r="H33" s="63">
        <v>90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2">
        <v>1264</v>
      </c>
      <c r="D34" s="62">
        <v>35104</v>
      </c>
      <c r="E34" s="63">
        <v>243</v>
      </c>
      <c r="F34" s="63">
        <v>6</v>
      </c>
      <c r="G34" s="62">
        <v>1008</v>
      </c>
      <c r="H34" s="63">
        <v>13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485</v>
      </c>
      <c r="D35" s="62">
        <v>13881</v>
      </c>
      <c r="E35" s="63">
        <v>74</v>
      </c>
      <c r="F35" s="63">
        <v>6</v>
      </c>
      <c r="G35" s="63">
        <v>394</v>
      </c>
      <c r="H35" s="63">
        <v>6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61</v>
      </c>
      <c r="D36" s="62">
        <v>17971</v>
      </c>
      <c r="E36" s="63">
        <v>8</v>
      </c>
      <c r="F36" s="63">
        <v>0</v>
      </c>
      <c r="G36" s="63">
        <v>52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152</v>
      </c>
      <c r="D37" s="62">
        <v>7158</v>
      </c>
      <c r="E37" s="63">
        <v>7</v>
      </c>
      <c r="F37" s="63">
        <v>1</v>
      </c>
      <c r="G37" s="63">
        <v>145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634</v>
      </c>
      <c r="D38" s="62">
        <v>20802</v>
      </c>
      <c r="E38" s="63">
        <v>140</v>
      </c>
      <c r="F38" s="63">
        <v>5</v>
      </c>
      <c r="G38" s="63">
        <v>468</v>
      </c>
      <c r="H38" s="63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943</v>
      </c>
      <c r="D39" s="62">
        <v>35884</v>
      </c>
      <c r="E39" s="63">
        <v>162</v>
      </c>
      <c r="F39" s="63">
        <v>6</v>
      </c>
      <c r="G39" s="63">
        <v>772</v>
      </c>
      <c r="H39" s="63">
        <v>6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406</v>
      </c>
      <c r="D40" s="62">
        <v>19028</v>
      </c>
      <c r="E40" s="63">
        <v>59</v>
      </c>
      <c r="F40" s="63">
        <v>3</v>
      </c>
      <c r="G40" s="63">
        <v>341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184</v>
      </c>
      <c r="D41" s="62">
        <v>7871</v>
      </c>
      <c r="E41" s="63">
        <v>6</v>
      </c>
      <c r="F41" s="63">
        <v>1</v>
      </c>
      <c r="G41" s="63">
        <v>168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155</v>
      </c>
      <c r="D42" s="62">
        <v>17876</v>
      </c>
      <c r="E42" s="63">
        <v>28</v>
      </c>
      <c r="F42" s="63">
        <v>1</v>
      </c>
      <c r="G42" s="63">
        <v>125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339</v>
      </c>
      <c r="D43" s="62">
        <v>8264</v>
      </c>
      <c r="E43" s="63">
        <v>126</v>
      </c>
      <c r="F43" s="63">
        <v>5</v>
      </c>
      <c r="G43" s="63">
        <v>206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196</v>
      </c>
      <c r="D44" s="62">
        <v>3919</v>
      </c>
      <c r="E44" s="63">
        <v>43</v>
      </c>
      <c r="F44" s="63">
        <v>0</v>
      </c>
      <c r="G44" s="63">
        <v>146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5977</v>
      </c>
      <c r="D45" s="62">
        <v>208176</v>
      </c>
      <c r="E45" s="63">
        <v>368</v>
      </c>
      <c r="F45" s="63">
        <v>10</v>
      </c>
      <c r="G45" s="62">
        <v>5500</v>
      </c>
      <c r="H45" s="63">
        <v>109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333</v>
      </c>
      <c r="D46" s="62">
        <v>10295</v>
      </c>
      <c r="E46" s="63">
        <v>41</v>
      </c>
      <c r="F46" s="63">
        <v>0</v>
      </c>
      <c r="G46" s="63">
        <v>293</v>
      </c>
      <c r="H46" s="63">
        <v>2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273</v>
      </c>
      <c r="D47" s="62">
        <v>27929</v>
      </c>
      <c r="E47" s="63">
        <v>16</v>
      </c>
      <c r="F47" s="63">
        <v>0</v>
      </c>
      <c r="G47" s="63">
        <v>257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2">
        <v>1063</v>
      </c>
      <c r="D48" s="62">
        <v>24757</v>
      </c>
      <c r="E48" s="63">
        <v>71</v>
      </c>
      <c r="F48" s="63">
        <v>7</v>
      </c>
      <c r="G48" s="63">
        <v>954</v>
      </c>
      <c r="H48" s="63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360</v>
      </c>
      <c r="D49" s="62">
        <v>29579</v>
      </c>
      <c r="E49" s="63">
        <v>127</v>
      </c>
      <c r="F49" s="63">
        <v>1</v>
      </c>
      <c r="G49" s="63">
        <v>230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534</v>
      </c>
      <c r="D50" s="62">
        <v>10314</v>
      </c>
      <c r="E50" s="63">
        <v>91</v>
      </c>
      <c r="F50" s="63">
        <v>1</v>
      </c>
      <c r="G50" s="63">
        <v>443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637</v>
      </c>
      <c r="D51" s="62">
        <v>28192</v>
      </c>
      <c r="E51" s="63">
        <v>35</v>
      </c>
      <c r="F51" s="63">
        <v>1</v>
      </c>
      <c r="G51" s="63">
        <v>602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4494</v>
      </c>
      <c r="D52" s="62">
        <v>75018</v>
      </c>
      <c r="E52" s="63">
        <v>432</v>
      </c>
      <c r="F52" s="63">
        <v>5</v>
      </c>
      <c r="G52" s="62">
        <v>3995</v>
      </c>
      <c r="H52" s="63">
        <v>72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156093</v>
      </c>
      <c r="D54" s="62">
        <v>3375370</v>
      </c>
      <c r="E54" s="62">
        <v>21739</v>
      </c>
      <c r="F54" s="63">
        <v>520</v>
      </c>
      <c r="G54" s="62">
        <v>131995</v>
      </c>
      <c r="H54" s="62">
        <v>2282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2020-12-05T14:33:30Z</dcterms:modified>
</cp:coreProperties>
</file>