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qiuch\Desktop\Coursera\Investment and Portfolio Management Specialization\Portfolio Selection and Risk Management\week1\week1-assignment\"/>
    </mc:Choice>
  </mc:AlternateContent>
  <xr:revisionPtr revIDLastSave="0" documentId="13_ncr:1_{386D9CCA-40DC-4342-9FFC-56889CF6BC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3" i="1" l="1"/>
  <c r="Q118" i="1" l="1"/>
  <c r="M111" i="1"/>
  <c r="O121" i="1"/>
  <c r="G120" i="1"/>
  <c r="F120" i="1"/>
  <c r="E120" i="1"/>
  <c r="H120" i="1" l="1"/>
  <c r="I120" i="1" s="1"/>
  <c r="S20" i="1"/>
  <c r="R20" i="1"/>
  <c r="Q20" i="1"/>
  <c r="P20" i="1"/>
  <c r="S17" i="1"/>
  <c r="R17" i="1"/>
  <c r="Q17" i="1"/>
  <c r="P17" i="1"/>
  <c r="S14" i="1"/>
  <c r="R14" i="1"/>
  <c r="Q14" i="1"/>
  <c r="P14" i="1"/>
  <c r="G66" i="1"/>
  <c r="H66" i="1"/>
  <c r="I66" i="1"/>
  <c r="F66" i="1"/>
  <c r="L67" i="1"/>
  <c r="M67" i="1"/>
  <c r="N67" i="1"/>
  <c r="K67" i="1"/>
  <c r="L66" i="1"/>
  <c r="M66" i="1"/>
  <c r="N66" i="1"/>
  <c r="K66" i="1"/>
  <c r="G65" i="1"/>
  <c r="H65" i="1"/>
  <c r="I65" i="1"/>
  <c r="F65" i="1"/>
  <c r="L65" i="1"/>
  <c r="M65" i="1"/>
  <c r="N65" i="1"/>
  <c r="K65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K6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5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" i="1"/>
  <c r="G6" i="1"/>
  <c r="H6" i="1"/>
  <c r="I6" i="1"/>
  <c r="G5" i="1"/>
  <c r="H5" i="1"/>
  <c r="I5" i="1"/>
  <c r="F5" i="1"/>
</calcChain>
</file>

<file path=xl/sharedStrings.xml><?xml version="1.0" encoding="utf-8"?>
<sst xmlns="http://schemas.openxmlformats.org/spreadsheetml/2006/main" count="17" uniqueCount="9">
  <si>
    <t>Adjusted closing prices</t>
  </si>
  <si>
    <t>Date</t>
  </si>
  <si>
    <t>S&amp;P 500</t>
  </si>
  <si>
    <t>MSFT</t>
  </si>
  <si>
    <t>WBA</t>
  </si>
  <si>
    <t>TSLA</t>
  </si>
  <si>
    <t>Annual Volatility</t>
    <phoneticPr fontId="3" type="noConversion"/>
  </si>
  <si>
    <t>Average Annual Return</t>
    <phoneticPr fontId="3" type="noConversion"/>
  </si>
  <si>
    <t>return rate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</si>
</sst>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m\-yyyy"/>
    <numFmt numFmtId="177" formatCode="0.000"/>
    <numFmt numFmtId="178" formatCode="0.000%"/>
  </numFmts>
  <fonts count="4" x14ac:knownFonts="1">
    <font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2" xfId="0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center"/>
    </xf>
    <xf numFmtId="178" fontId="0" fillId="0" borderId="0" xfId="0" applyNumberFormat="1"/>
    <xf numFmtId="178" fontId="0" fillId="2" borderId="0" xfId="1" applyNumberFormat="1" applyFont="1" applyFill="1" applyAlignment="1" applyProtection="1">
      <protection locked="0"/>
    </xf>
    <xf numFmtId="178" fontId="0" fillId="3" borderId="0" xfId="1" applyNumberFormat="1" applyFont="1" applyFill="1" applyAlignment="1" applyProtection="1"/>
    <xf numFmtId="0" fontId="1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Average annual return</a:t>
            </a:r>
            <a:r>
              <a:rPr lang="en-US" altLang="zh-CN" sz="1800" baseline="0"/>
              <a:t> and volatility</a:t>
            </a:r>
          </a:p>
          <a:p>
            <a:pPr>
              <a:defRPr/>
            </a:pPr>
            <a:r>
              <a:rPr lang="en-US" altLang="zh-CN" sz="1800" baseline="0"/>
              <a:t>2011-2015 </a:t>
            </a:r>
            <a:endParaRPr lang="zh-CN" altLang="en-US" sz="1800"/>
          </a:p>
        </c:rich>
      </c:tx>
      <c:layout>
        <c:manualLayout>
          <c:xMode val="edge"/>
          <c:yMode val="edge"/>
          <c:x val="0.28396750261708614"/>
          <c:y val="1.774770627366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26617409817992"/>
          <c:y val="0.24580573189025251"/>
          <c:w val="0.83680685145570677"/>
          <c:h val="0.70671086890294421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Sheet1!$P$27</c:f>
              <c:strCache>
                <c:ptCount val="1"/>
                <c:pt idx="0">
                  <c:v>S&amp;P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AC-4910-94A5-4270F0FE37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Sheet1!$P$28</c:f>
              <c:numCache>
                <c:formatCode>0.000%</c:formatCode>
                <c:ptCount val="1"/>
                <c:pt idx="0">
                  <c:v>0.11698490718087252</c:v>
                </c:pt>
              </c:numCache>
            </c:numRef>
          </c:xVal>
          <c:yVal>
            <c:numRef>
              <c:f>Sheet1!$P$29</c:f>
              <c:numCache>
                <c:formatCode>0.000%</c:formatCode>
                <c:ptCount val="1"/>
                <c:pt idx="0">
                  <c:v>0.10420781468936183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A-4D87-A89E-49DBD3F0B38D}"/>
            </c:ext>
          </c:extLst>
        </c:ser>
        <c:ser>
          <c:idx val="0"/>
          <c:order val="1"/>
          <c:tx>
            <c:strRef>
              <c:f>Sheet1!$Q$27</c:f>
              <c:strCache>
                <c:ptCount val="1"/>
                <c:pt idx="0">
                  <c:v>MSFT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Sheet1!$Q$28</c:f>
              <c:numCache>
                <c:formatCode>0.000%</c:formatCode>
                <c:ptCount val="1"/>
                <c:pt idx="0">
                  <c:v>0.2183183317806813</c:v>
                </c:pt>
              </c:numCache>
            </c:numRef>
          </c:xVal>
          <c:yVal>
            <c:numRef>
              <c:f>Sheet1!$Q$29</c:f>
              <c:numCache>
                <c:formatCode>0.000%</c:formatCode>
                <c:ptCount val="1"/>
                <c:pt idx="0">
                  <c:v>0.18873537091643855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A-4D87-A89E-49DBD3F0B38D}"/>
            </c:ext>
          </c:extLst>
        </c:ser>
        <c:ser>
          <c:idx val="1"/>
          <c:order val="2"/>
          <c:tx>
            <c:strRef>
              <c:f>Sheet1!$R$27</c:f>
              <c:strCache>
                <c:ptCount val="1"/>
                <c:pt idx="0">
                  <c:v>WBA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Sheet1!$R$28</c:f>
              <c:numCache>
                <c:formatCode>0.000%</c:formatCode>
                <c:ptCount val="1"/>
                <c:pt idx="0">
                  <c:v>0.25913912637897701</c:v>
                </c:pt>
              </c:numCache>
            </c:numRef>
          </c:xVal>
          <c:yVal>
            <c:numRef>
              <c:f>Sheet1!$R$29</c:f>
              <c:numCache>
                <c:formatCode>0.000%</c:formatCode>
                <c:ptCount val="1"/>
                <c:pt idx="0">
                  <c:v>0.21161829816972752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A-4D87-A89E-49DBD3F0B38D}"/>
            </c:ext>
          </c:extLst>
        </c:ser>
        <c:ser>
          <c:idx val="2"/>
          <c:order val="3"/>
          <c:tx>
            <c:strRef>
              <c:f>Sheet1!$S$27</c:f>
              <c:strCache>
                <c:ptCount val="1"/>
                <c:pt idx="0">
                  <c:v>TSLA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Sheet1!$S$28</c:f>
              <c:numCache>
                <c:formatCode>0.000%</c:formatCode>
                <c:ptCount val="1"/>
                <c:pt idx="0">
                  <c:v>0.57613262143263611</c:v>
                </c:pt>
              </c:numCache>
            </c:numRef>
          </c:xVal>
          <c:yVal>
            <c:numRef>
              <c:f>Sheet1!$S$29</c:f>
              <c:numCache>
                <c:formatCode>0.000%</c:formatCode>
                <c:ptCount val="1"/>
                <c:pt idx="0">
                  <c:v>0.58520210740140965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A-4D87-A89E-49DBD3F0B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99584"/>
        <c:axId val="644897944"/>
      </c:scatterChart>
      <c:valAx>
        <c:axId val="64489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Annual Volatility</a:t>
                </a:r>
                <a:endParaRPr lang="zh-CN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97944"/>
        <c:crosses val="autoZero"/>
        <c:crossBetween val="midCat"/>
      </c:valAx>
      <c:valAx>
        <c:axId val="64489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aseline="0"/>
                  <a:t>Average Annual Return</a:t>
                </a:r>
                <a:endParaRPr lang="zh-CN" altLang="en-US" sz="16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8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76</xdr:row>
      <xdr:rowOff>83820</xdr:rowOff>
    </xdr:from>
    <xdr:to>
      <xdr:col>18</xdr:col>
      <xdr:colOff>434340</xdr:colOff>
      <xdr:row>103</xdr:row>
      <xdr:rowOff>155158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6C2F85-B17B-45F1-8CA4-A685506EA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77</xdr:row>
      <xdr:rowOff>152400</xdr:rowOff>
    </xdr:from>
    <xdr:to>
      <xdr:col>9</xdr:col>
      <xdr:colOff>247426</xdr:colOff>
      <xdr:row>98</xdr:row>
      <xdr:rowOff>42995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3B8C58B-660F-4411-AE6B-1F3915467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234160"/>
          <a:ext cx="6206266" cy="3731075"/>
        </a:xfrm>
        <a:prstGeom prst="rect">
          <a:avLst/>
        </a:prstGeom>
      </xdr:spPr>
    </xdr:pic>
    <xdr:clientData/>
  </xdr:twoCellAnchor>
  <xdr:twoCellAnchor editAs="oneCell">
    <xdr:from>
      <xdr:col>8</xdr:col>
      <xdr:colOff>342900</xdr:colOff>
      <xdr:row>78</xdr:row>
      <xdr:rowOff>30480</xdr:rowOff>
    </xdr:from>
    <xdr:to>
      <xdr:col>21</xdr:col>
      <xdr:colOff>246050</xdr:colOff>
      <xdr:row>105</xdr:row>
      <xdr:rowOff>110163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9EF4C0C-2CF0-4AA4-9A52-8A7123CB6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6420" y="14295120"/>
          <a:ext cx="7919390" cy="50174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21"/>
  <sheetViews>
    <sheetView tabSelected="1" workbookViewId="0">
      <selection activeCell="O1" sqref="O1:O1048576"/>
    </sheetView>
  </sheetViews>
  <sheetFormatPr defaultRowHeight="14.4" x14ac:dyDescent="0.25"/>
  <cols>
    <col min="1" max="1" width="13.6640625" bestFit="1" customWidth="1"/>
    <col min="6" max="6" width="9" bestFit="1" customWidth="1"/>
    <col min="7" max="9" width="9.5546875" bestFit="1" customWidth="1"/>
    <col min="11" max="11" width="9.5546875" bestFit="1" customWidth="1"/>
  </cols>
  <sheetData>
    <row r="2" spans="1:23" x14ac:dyDescent="0.25">
      <c r="A2" s="8" t="s">
        <v>0</v>
      </c>
      <c r="B2" s="8"/>
      <c r="C2" s="8"/>
      <c r="D2" s="8"/>
      <c r="E2" s="8"/>
    </row>
    <row r="3" spans="1:23" x14ac:dyDescent="0.25">
      <c r="A3" s="1" t="s">
        <v>1</v>
      </c>
      <c r="B3" s="1" t="s">
        <v>2</v>
      </c>
      <c r="C3" s="2" t="s">
        <v>3</v>
      </c>
      <c r="D3" s="2" t="s">
        <v>4</v>
      </c>
      <c r="E3" s="1" t="s">
        <v>5</v>
      </c>
    </row>
    <row r="4" spans="1:23" x14ac:dyDescent="0.25">
      <c r="A4" s="3">
        <v>40513</v>
      </c>
      <c r="B4" s="4">
        <v>1257.6400149999999</v>
      </c>
      <c r="C4" s="4">
        <v>23.976344999999998</v>
      </c>
      <c r="D4" s="4">
        <v>34.562576</v>
      </c>
      <c r="E4" s="4">
        <v>26.629999000000002</v>
      </c>
      <c r="K4" t="s">
        <v>8</v>
      </c>
    </row>
    <row r="5" spans="1:23" x14ac:dyDescent="0.25">
      <c r="A5" s="3">
        <v>40546</v>
      </c>
      <c r="B5" s="4">
        <v>1286.119995</v>
      </c>
      <c r="C5" s="4">
        <v>23.821714</v>
      </c>
      <c r="D5" s="4">
        <v>35.875526000000001</v>
      </c>
      <c r="E5" s="4">
        <v>24.1</v>
      </c>
      <c r="F5" s="5">
        <f>B5/B4 - 1</f>
        <v>2.2645573980086819E-2</v>
      </c>
      <c r="G5" s="5">
        <f t="shared" ref="G5:I5" si="0">C5/C4 - 1</f>
        <v>-6.4493149393703986E-3</v>
      </c>
      <c r="H5" s="5">
        <f t="shared" si="0"/>
        <v>3.7987619904257253E-2</v>
      </c>
      <c r="I5" s="5">
        <f t="shared" si="0"/>
        <v>-9.5005598761006338E-2</v>
      </c>
      <c r="K5" s="5">
        <f>F5+1</f>
        <v>1.0226455739800868</v>
      </c>
      <c r="L5" s="5">
        <f t="shared" ref="L5:N20" si="1">G5+1</f>
        <v>0.9935506850606296</v>
      </c>
      <c r="M5" s="5">
        <f t="shared" si="1"/>
        <v>1.0379876199042573</v>
      </c>
      <c r="N5" s="5">
        <f t="shared" si="1"/>
        <v>0.90499440123899366</v>
      </c>
    </row>
    <row r="6" spans="1:23" x14ac:dyDescent="0.25">
      <c r="A6" s="3">
        <v>40575</v>
      </c>
      <c r="B6" s="4">
        <v>1327.219971</v>
      </c>
      <c r="C6" s="4">
        <v>22.96876</v>
      </c>
      <c r="D6" s="4">
        <v>38.607776999999999</v>
      </c>
      <c r="E6" s="4">
        <v>23.889999</v>
      </c>
      <c r="F6" s="5">
        <f>B6/B5 - 1</f>
        <v>3.1956564052952219E-2</v>
      </c>
      <c r="G6" s="5">
        <f t="shared" ref="G6:G7" si="2">C6/C5 - 1</f>
        <v>-3.580573589289171E-2</v>
      </c>
      <c r="H6" s="5">
        <f t="shared" ref="H6:H7" si="3">D6/D5 - 1</f>
        <v>7.6159189972573538E-2</v>
      </c>
      <c r="I6" s="5">
        <f t="shared" ref="I6:I7" si="4">E6/E5 - 1</f>
        <v>-8.7137344398341421E-3</v>
      </c>
      <c r="K6" s="5">
        <f t="shared" ref="K6:K63" si="5">F6+1</f>
        <v>1.0319565640529522</v>
      </c>
      <c r="L6" s="5">
        <f t="shared" si="1"/>
        <v>0.96419426410710829</v>
      </c>
      <c r="M6" s="5">
        <f t="shared" si="1"/>
        <v>1.0761591899725735</v>
      </c>
      <c r="N6" s="5">
        <f t="shared" si="1"/>
        <v>0.99128626556016586</v>
      </c>
    </row>
    <row r="7" spans="1:23" x14ac:dyDescent="0.25">
      <c r="A7" s="3">
        <v>40603</v>
      </c>
      <c r="B7" s="4">
        <v>1325.829956</v>
      </c>
      <c r="C7" s="4">
        <v>21.940435000000001</v>
      </c>
      <c r="D7" s="4">
        <v>35.757179000000001</v>
      </c>
      <c r="E7" s="4">
        <v>27.75</v>
      </c>
      <c r="F7" s="5">
        <f t="shared" ref="F7:F64" si="6">B7/B6 - 1</f>
        <v>-1.0473132038185673E-3</v>
      </c>
      <c r="G7" s="5">
        <f t="shared" si="2"/>
        <v>-4.4770592752939153E-2</v>
      </c>
      <c r="H7" s="5">
        <f t="shared" si="3"/>
        <v>-7.3834813125863152E-2</v>
      </c>
      <c r="I7" s="5">
        <f t="shared" si="4"/>
        <v>0.16157392890640132</v>
      </c>
      <c r="K7" s="5">
        <f t="shared" si="5"/>
        <v>0.99895268679618143</v>
      </c>
      <c r="L7" s="5">
        <f t="shared" si="1"/>
        <v>0.95522940724706085</v>
      </c>
      <c r="M7" s="5">
        <f t="shared" si="1"/>
        <v>0.92616518687413685</v>
      </c>
      <c r="N7" s="5">
        <f t="shared" si="1"/>
        <v>1.1615739289064013</v>
      </c>
    </row>
    <row r="8" spans="1:23" x14ac:dyDescent="0.25">
      <c r="A8" s="3">
        <v>40634</v>
      </c>
      <c r="B8" s="4">
        <v>1363.6099850000001</v>
      </c>
      <c r="C8" s="4">
        <v>22.398430000000001</v>
      </c>
      <c r="D8" s="4">
        <v>38.055477000000003</v>
      </c>
      <c r="E8" s="4">
        <v>27.6</v>
      </c>
      <c r="F8" s="5">
        <f t="shared" si="6"/>
        <v>2.8495380443795071E-2</v>
      </c>
      <c r="G8" s="5">
        <f t="shared" ref="G8:G64" si="7">C8/C7 - 1</f>
        <v>2.0874472178878944E-2</v>
      </c>
      <c r="H8" s="5">
        <f t="shared" ref="H8:H64" si="8">D8/D7 - 1</f>
        <v>6.4275148775019497E-2</v>
      </c>
      <c r="I8" s="5">
        <f t="shared" ref="I8:I64" si="9">E8/E7 - 1</f>
        <v>-5.4054054054053502E-3</v>
      </c>
      <c r="K8" s="5">
        <f t="shared" si="5"/>
        <v>1.0284953804437951</v>
      </c>
      <c r="L8" s="5">
        <f t="shared" si="1"/>
        <v>1.0208744721788789</v>
      </c>
      <c r="M8" s="5">
        <f t="shared" si="1"/>
        <v>1.0642751487750195</v>
      </c>
      <c r="N8" s="5">
        <f t="shared" si="1"/>
        <v>0.99459459459459465</v>
      </c>
    </row>
    <row r="9" spans="1:23" x14ac:dyDescent="0.25">
      <c r="A9" s="3">
        <v>40665</v>
      </c>
      <c r="B9" s="4">
        <v>1345.1999510000001</v>
      </c>
      <c r="C9" s="4">
        <v>21.753724999999999</v>
      </c>
      <c r="D9" s="4">
        <v>39.020256000000003</v>
      </c>
      <c r="E9" s="4">
        <v>30.139999</v>
      </c>
      <c r="F9" s="5">
        <f t="shared" si="6"/>
        <v>-1.3500952766930641E-2</v>
      </c>
      <c r="G9" s="5">
        <f t="shared" si="7"/>
        <v>-2.8783490628584318E-2</v>
      </c>
      <c r="H9" s="5">
        <f t="shared" si="8"/>
        <v>2.5351909266568828E-2</v>
      </c>
      <c r="I9" s="5">
        <f t="shared" si="9"/>
        <v>9.2028949275362315E-2</v>
      </c>
      <c r="K9" s="5">
        <f t="shared" si="5"/>
        <v>0.98649904723306936</v>
      </c>
      <c r="L9" s="5">
        <f t="shared" si="1"/>
        <v>0.97121650937141568</v>
      </c>
      <c r="M9" s="5">
        <f t="shared" si="1"/>
        <v>1.0253519092665688</v>
      </c>
      <c r="N9" s="5">
        <f t="shared" si="1"/>
        <v>1.0920289492753623</v>
      </c>
    </row>
    <row r="10" spans="1:23" x14ac:dyDescent="0.25">
      <c r="A10" s="3">
        <v>40695</v>
      </c>
      <c r="B10" s="4">
        <v>1320.6400149999999</v>
      </c>
      <c r="C10" s="4">
        <v>22.614826000000001</v>
      </c>
      <c r="D10" s="4">
        <v>37.973872999999998</v>
      </c>
      <c r="E10" s="4">
        <v>29.129999000000002</v>
      </c>
      <c r="F10" s="5">
        <f t="shared" si="6"/>
        <v>-1.825746126569705E-2</v>
      </c>
      <c r="G10" s="5">
        <f t="shared" si="7"/>
        <v>3.9584071233777163E-2</v>
      </c>
      <c r="H10" s="5">
        <f t="shared" si="8"/>
        <v>-2.6816405304978197E-2</v>
      </c>
      <c r="I10" s="5">
        <f t="shared" si="9"/>
        <v>-3.3510286446923887E-2</v>
      </c>
      <c r="K10" s="5">
        <f t="shared" si="5"/>
        <v>0.98174253873430295</v>
      </c>
      <c r="L10" s="5">
        <f t="shared" si="1"/>
        <v>1.0395840712337772</v>
      </c>
      <c r="M10" s="5">
        <f t="shared" si="1"/>
        <v>0.9731835946950218</v>
      </c>
      <c r="N10" s="5">
        <f t="shared" si="1"/>
        <v>0.96648971355307611</v>
      </c>
    </row>
    <row r="11" spans="1:23" x14ac:dyDescent="0.25">
      <c r="A11" s="3">
        <v>40725</v>
      </c>
      <c r="B11" s="4">
        <v>1292.280029</v>
      </c>
      <c r="C11" s="4">
        <v>23.832547999999999</v>
      </c>
      <c r="D11" s="4">
        <v>34.915215000000003</v>
      </c>
      <c r="E11" s="4">
        <v>28.17</v>
      </c>
      <c r="F11" s="5">
        <f t="shared" si="6"/>
        <v>-2.1474425791952023E-2</v>
      </c>
      <c r="G11" s="5">
        <f t="shared" si="7"/>
        <v>5.3846180377421282E-2</v>
      </c>
      <c r="H11" s="5">
        <f t="shared" si="8"/>
        <v>-8.0546379875447327E-2</v>
      </c>
      <c r="I11" s="5">
        <f t="shared" si="9"/>
        <v>-3.2955682559412391E-2</v>
      </c>
      <c r="K11" s="5">
        <f t="shared" si="5"/>
        <v>0.97852557420804798</v>
      </c>
      <c r="L11" s="5">
        <f t="shared" si="1"/>
        <v>1.0538461803774213</v>
      </c>
      <c r="M11" s="5">
        <f t="shared" si="1"/>
        <v>0.91945362012455267</v>
      </c>
      <c r="N11" s="5">
        <f t="shared" si="1"/>
        <v>0.96704431744058761</v>
      </c>
    </row>
    <row r="12" spans="1:23" x14ac:dyDescent="0.25">
      <c r="A12" s="3">
        <v>40756</v>
      </c>
      <c r="B12" s="4">
        <v>1218.8900149999999</v>
      </c>
      <c r="C12" s="4">
        <v>23.28274</v>
      </c>
      <c r="D12" s="4">
        <v>31.681184999999999</v>
      </c>
      <c r="E12" s="4">
        <v>24.74</v>
      </c>
      <c r="F12" s="5">
        <f t="shared" si="6"/>
        <v>-5.6791107463597612E-2</v>
      </c>
      <c r="G12" s="5">
        <f t="shared" si="7"/>
        <v>-2.3069627301285589E-2</v>
      </c>
      <c r="H12" s="5">
        <f t="shared" si="8"/>
        <v>-9.262523515894161E-2</v>
      </c>
      <c r="I12" s="5">
        <f t="shared" si="9"/>
        <v>-0.12176073837415702</v>
      </c>
      <c r="K12" s="5">
        <f t="shared" si="5"/>
        <v>0.94320889253640239</v>
      </c>
      <c r="L12" s="5">
        <f t="shared" si="1"/>
        <v>0.97693037269871441</v>
      </c>
      <c r="M12" s="5">
        <f t="shared" si="1"/>
        <v>0.90737476484105839</v>
      </c>
      <c r="N12" s="5">
        <f t="shared" si="1"/>
        <v>0.87823926162584298</v>
      </c>
    </row>
    <row r="13" spans="1:23" x14ac:dyDescent="0.25">
      <c r="A13" s="3">
        <v>40787</v>
      </c>
      <c r="B13" s="4">
        <v>1131.420044</v>
      </c>
      <c r="C13" s="4">
        <v>21.785992</v>
      </c>
      <c r="D13" s="4">
        <v>29.593699999999998</v>
      </c>
      <c r="E13" s="4">
        <v>24.389999</v>
      </c>
      <c r="F13" s="5">
        <f t="shared" si="6"/>
        <v>-7.1761988303760127E-2</v>
      </c>
      <c r="G13" s="5">
        <f t="shared" si="7"/>
        <v>-6.4285732692973441E-2</v>
      </c>
      <c r="H13" s="5">
        <f t="shared" si="8"/>
        <v>-6.5890369946704941E-2</v>
      </c>
      <c r="I13" s="5">
        <f t="shared" si="9"/>
        <v>-1.4147170573969192E-2</v>
      </c>
      <c r="K13" s="5">
        <f t="shared" si="5"/>
        <v>0.92823801169623987</v>
      </c>
      <c r="L13" s="5">
        <f t="shared" si="1"/>
        <v>0.93571426730702656</v>
      </c>
      <c r="M13" s="5">
        <f t="shared" si="1"/>
        <v>0.93410963005329506</v>
      </c>
      <c r="N13" s="5">
        <f t="shared" si="1"/>
        <v>0.98585282942603081</v>
      </c>
      <c r="P13" s="6">
        <v>8.6839845574468184E-3</v>
      </c>
      <c r="Q13" s="6">
        <v>1.5727947576369878E-2</v>
      </c>
      <c r="R13" s="6">
        <v>1.7634858180810627E-2</v>
      </c>
      <c r="S13" s="6">
        <v>4.8766842283450802E-2</v>
      </c>
      <c r="U13">
        <f>P13*12</f>
        <v>0.10420781468936183</v>
      </c>
    </row>
    <row r="14" spans="1:23" x14ac:dyDescent="0.25">
      <c r="A14" s="3">
        <v>40819</v>
      </c>
      <c r="B14" s="4">
        <v>1253.3000489999999</v>
      </c>
      <c r="C14" s="4">
        <v>23.308996</v>
      </c>
      <c r="D14" s="4">
        <v>29.872633</v>
      </c>
      <c r="E14" s="4">
        <v>29.370000999999998</v>
      </c>
      <c r="F14" s="5">
        <f t="shared" si="6"/>
        <v>0.10772303853581011</v>
      </c>
      <c r="G14" s="5">
        <f t="shared" si="7"/>
        <v>6.9907489179285465E-2</v>
      </c>
      <c r="H14" s="5">
        <f t="shared" si="8"/>
        <v>9.4254182478028525E-3</v>
      </c>
      <c r="I14" s="5">
        <f t="shared" si="9"/>
        <v>0.20418213219278925</v>
      </c>
      <c r="K14" s="5">
        <f t="shared" si="5"/>
        <v>1.1077230385358101</v>
      </c>
      <c r="L14" s="5">
        <f t="shared" si="1"/>
        <v>1.0699074891792855</v>
      </c>
      <c r="M14" s="5">
        <f t="shared" si="1"/>
        <v>1.0094254182478029</v>
      </c>
      <c r="N14" s="5">
        <f t="shared" si="1"/>
        <v>1.2041821321927892</v>
      </c>
      <c r="P14" s="6">
        <f>P13*12</f>
        <v>0.10420781468936183</v>
      </c>
      <c r="Q14" s="6">
        <f t="shared" ref="Q14:S14" si="10">Q13*12</f>
        <v>0.18873537091643855</v>
      </c>
      <c r="R14" s="6">
        <f>R13*12</f>
        <v>0.21161829816972752</v>
      </c>
      <c r="S14" s="6">
        <f t="shared" si="10"/>
        <v>0.58520210740140965</v>
      </c>
      <c r="U14">
        <v>0.18873537091643855</v>
      </c>
      <c r="V14">
        <v>0.21161829816972752</v>
      </c>
      <c r="W14">
        <v>0.58520210740140965</v>
      </c>
    </row>
    <row r="15" spans="1:23" x14ac:dyDescent="0.25">
      <c r="A15" s="3">
        <v>40848</v>
      </c>
      <c r="B15" s="4">
        <v>1246.959961</v>
      </c>
      <c r="C15" s="4">
        <v>22.558541999999999</v>
      </c>
      <c r="D15" s="4">
        <v>30.547604</v>
      </c>
      <c r="E15" s="4">
        <v>32.740001999999997</v>
      </c>
      <c r="F15" s="5">
        <f t="shared" si="6"/>
        <v>-5.0587151935872487E-3</v>
      </c>
      <c r="G15" s="5">
        <f t="shared" si="7"/>
        <v>-3.2195895524629203E-2</v>
      </c>
      <c r="H15" s="5">
        <f t="shared" si="8"/>
        <v>2.2594961749772713E-2</v>
      </c>
      <c r="I15" s="5">
        <f t="shared" si="9"/>
        <v>0.11474296510919424</v>
      </c>
      <c r="K15" s="5">
        <f t="shared" si="5"/>
        <v>0.99494128480641275</v>
      </c>
      <c r="L15" s="5">
        <f t="shared" si="1"/>
        <v>0.9678041044753708</v>
      </c>
      <c r="M15" s="5">
        <f t="shared" si="1"/>
        <v>1.0225949617497727</v>
      </c>
      <c r="N15" s="5">
        <f t="shared" si="1"/>
        <v>1.1147429651091942</v>
      </c>
      <c r="P15" s="7"/>
      <c r="Q15" s="7"/>
      <c r="R15" s="7"/>
      <c r="S15" s="7"/>
    </row>
    <row r="16" spans="1:23" x14ac:dyDescent="0.25">
      <c r="A16" s="3">
        <v>40878</v>
      </c>
      <c r="B16" s="4">
        <v>1257.599976</v>
      </c>
      <c r="C16" s="4">
        <v>22.893656</v>
      </c>
      <c r="D16" s="4">
        <v>29.949697</v>
      </c>
      <c r="E16" s="4">
        <v>28.559999000000001</v>
      </c>
      <c r="F16" s="5">
        <f t="shared" si="6"/>
        <v>8.532763948144062E-3</v>
      </c>
      <c r="G16" s="5">
        <f t="shared" si="7"/>
        <v>1.485530403516333E-2</v>
      </c>
      <c r="H16" s="5">
        <f t="shared" si="8"/>
        <v>-1.9572958979041322E-2</v>
      </c>
      <c r="I16" s="5">
        <f t="shared" si="9"/>
        <v>-0.12767265560948948</v>
      </c>
      <c r="K16" s="5">
        <f t="shared" si="5"/>
        <v>1.0085327639481441</v>
      </c>
      <c r="L16" s="5">
        <f t="shared" si="1"/>
        <v>1.0148553040351633</v>
      </c>
      <c r="M16" s="5">
        <f t="shared" si="1"/>
        <v>0.98042704102095868</v>
      </c>
      <c r="N16" s="5">
        <f t="shared" si="1"/>
        <v>0.87232734439051052</v>
      </c>
      <c r="P16" s="6">
        <v>8.1268840910646567E-3</v>
      </c>
      <c r="Q16" s="6">
        <v>1.384210353389892E-2</v>
      </c>
      <c r="R16" s="6">
        <v>1.4985995800454122E-2</v>
      </c>
      <c r="S16" s="6">
        <v>3.7323706010988777E-2</v>
      </c>
    </row>
    <row r="17" spans="1:23" x14ac:dyDescent="0.25">
      <c r="A17" s="3">
        <v>40911</v>
      </c>
      <c r="B17" s="4">
        <v>1312.410034</v>
      </c>
      <c r="C17" s="4">
        <v>26.041976999999999</v>
      </c>
      <c r="D17" s="4">
        <v>30.221474000000001</v>
      </c>
      <c r="E17" s="4">
        <v>29.07</v>
      </c>
      <c r="F17" s="5">
        <f t="shared" si="6"/>
        <v>4.3583062218506274E-2</v>
      </c>
      <c r="G17" s="5">
        <f t="shared" si="7"/>
        <v>0.13751936344286819</v>
      </c>
      <c r="H17" s="5">
        <f t="shared" si="8"/>
        <v>9.0744490670473521E-3</v>
      </c>
      <c r="I17" s="5">
        <f t="shared" si="9"/>
        <v>1.7857178496399673E-2</v>
      </c>
      <c r="K17" s="5">
        <f t="shared" si="5"/>
        <v>1.0435830622185063</v>
      </c>
      <c r="L17" s="5">
        <f t="shared" si="1"/>
        <v>1.1375193634428682</v>
      </c>
      <c r="M17" s="5">
        <f t="shared" si="1"/>
        <v>1.0090744490670474</v>
      </c>
      <c r="N17" s="5">
        <f t="shared" si="1"/>
        <v>1.0178571784963997</v>
      </c>
      <c r="P17" s="6">
        <f>P16*12</f>
        <v>9.752260909277588E-2</v>
      </c>
      <c r="Q17" s="6">
        <f t="shared" ref="Q17:S17" si="11">Q16*12</f>
        <v>0.16610524240678703</v>
      </c>
      <c r="R17" s="6">
        <f t="shared" si="11"/>
        <v>0.17983194960544946</v>
      </c>
      <c r="S17" s="6">
        <f t="shared" si="11"/>
        <v>0.44788447213186533</v>
      </c>
    </row>
    <row r="18" spans="1:23" x14ac:dyDescent="0.25">
      <c r="A18" s="3">
        <v>40940</v>
      </c>
      <c r="B18" s="4">
        <v>1365.6800539999999</v>
      </c>
      <c r="C18" s="4">
        <v>28.175207</v>
      </c>
      <c r="D18" s="4">
        <v>30.236746</v>
      </c>
      <c r="E18" s="4">
        <v>33.409999999999997</v>
      </c>
      <c r="F18" s="5">
        <f t="shared" si="6"/>
        <v>4.0589464130841746E-2</v>
      </c>
      <c r="G18" s="5">
        <f t="shared" si="7"/>
        <v>8.1915055834662631E-2</v>
      </c>
      <c r="H18" s="5">
        <f t="shared" si="8"/>
        <v>5.0533604019453726E-4</v>
      </c>
      <c r="I18" s="5">
        <f t="shared" si="9"/>
        <v>0.14929480564155484</v>
      </c>
      <c r="K18" s="5">
        <f t="shared" si="5"/>
        <v>1.0405894641308417</v>
      </c>
      <c r="L18" s="5">
        <f t="shared" si="1"/>
        <v>1.0819150558346626</v>
      </c>
      <c r="M18" s="5">
        <f t="shared" si="1"/>
        <v>1.0005053360401945</v>
      </c>
      <c r="N18" s="5">
        <f t="shared" si="1"/>
        <v>1.1492948056415548</v>
      </c>
      <c r="P18" s="7"/>
      <c r="Q18" s="7"/>
      <c r="R18" s="7"/>
      <c r="S18" s="7"/>
    </row>
    <row r="19" spans="1:23" x14ac:dyDescent="0.25">
      <c r="A19" s="3">
        <v>40969</v>
      </c>
      <c r="B19" s="4">
        <v>1408.469971</v>
      </c>
      <c r="C19" s="4">
        <v>28.636803</v>
      </c>
      <c r="D19" s="4">
        <v>30.537655000000001</v>
      </c>
      <c r="E19" s="4">
        <v>37.240001999999997</v>
      </c>
      <c r="F19" s="5">
        <f t="shared" si="6"/>
        <v>3.1332314530530647E-2</v>
      </c>
      <c r="G19" s="5">
        <f t="shared" si="7"/>
        <v>1.6383056209666957E-2</v>
      </c>
      <c r="H19" s="5">
        <f t="shared" si="8"/>
        <v>9.951765312312455E-3</v>
      </c>
      <c r="I19" s="5">
        <f t="shared" si="9"/>
        <v>0.11463639628853639</v>
      </c>
      <c r="K19" s="5">
        <f t="shared" si="5"/>
        <v>1.0313323145305306</v>
      </c>
      <c r="L19" s="5">
        <f t="shared" si="1"/>
        <v>1.016383056209667</v>
      </c>
      <c r="M19" s="5">
        <f t="shared" si="1"/>
        <v>1.0099517653123125</v>
      </c>
      <c r="N19" s="5">
        <f t="shared" si="1"/>
        <v>1.1146363962885364</v>
      </c>
      <c r="P19" s="6">
        <v>3.3770633826000068E-2</v>
      </c>
      <c r="Q19" s="6">
        <v>6.302307381130319E-2</v>
      </c>
      <c r="R19" s="6">
        <v>7.4807022186233418E-2</v>
      </c>
      <c r="S19" s="6">
        <v>0.16631516203652863</v>
      </c>
      <c r="V19">
        <v>0.18873537091643855</v>
      </c>
    </row>
    <row r="20" spans="1:23" x14ac:dyDescent="0.25">
      <c r="A20" s="3">
        <v>41001</v>
      </c>
      <c r="B20" s="4">
        <v>1397.910034</v>
      </c>
      <c r="C20" s="4">
        <v>28.423759</v>
      </c>
      <c r="D20" s="4">
        <v>31.969249999999999</v>
      </c>
      <c r="E20" s="4">
        <v>33.130001</v>
      </c>
      <c r="F20" s="5">
        <f t="shared" si="6"/>
        <v>-7.4974527092703802E-3</v>
      </c>
      <c r="G20" s="5">
        <f t="shared" si="7"/>
        <v>-7.4395176025759957E-3</v>
      </c>
      <c r="H20" s="5">
        <f t="shared" si="8"/>
        <v>4.6879663811775885E-2</v>
      </c>
      <c r="I20" s="5">
        <f t="shared" si="9"/>
        <v>-0.11036521963666912</v>
      </c>
      <c r="K20" s="5">
        <f t="shared" si="5"/>
        <v>0.99250254729072962</v>
      </c>
      <c r="L20" s="5">
        <f t="shared" si="1"/>
        <v>0.992560482397424</v>
      </c>
      <c r="M20" s="5">
        <f t="shared" si="1"/>
        <v>1.0468796638117759</v>
      </c>
      <c r="N20" s="5">
        <f t="shared" si="1"/>
        <v>0.88963478036333088</v>
      </c>
      <c r="P20" s="6">
        <f>P19*P19*12</f>
        <v>1.368546850811736E-2</v>
      </c>
      <c r="Q20" s="6">
        <f t="shared" ref="Q20:S20" si="12">Q19*Q19*12</f>
        <v>4.7662893991499644E-2</v>
      </c>
      <c r="R20" s="6">
        <f t="shared" si="12"/>
        <v>6.7153086820459423E-2</v>
      </c>
      <c r="S20" s="6">
        <f t="shared" si="12"/>
        <v>0.3319287974788413</v>
      </c>
      <c r="V20">
        <v>0.21161829816972752</v>
      </c>
    </row>
    <row r="21" spans="1:23" x14ac:dyDescent="0.25">
      <c r="A21" s="3">
        <v>41030</v>
      </c>
      <c r="B21" s="4">
        <v>1310.329956</v>
      </c>
      <c r="C21" s="4">
        <v>26.081627000000001</v>
      </c>
      <c r="D21" s="4">
        <v>28.021816000000001</v>
      </c>
      <c r="E21" s="4">
        <v>29.5</v>
      </c>
      <c r="F21" s="5">
        <f t="shared" si="6"/>
        <v>-6.265072563317764E-2</v>
      </c>
      <c r="G21" s="5">
        <f t="shared" si="7"/>
        <v>-8.240050163667656E-2</v>
      </c>
      <c r="H21" s="5">
        <f t="shared" si="8"/>
        <v>-0.12347596518529513</v>
      </c>
      <c r="I21" s="5">
        <f t="shared" si="9"/>
        <v>-0.10956839391583473</v>
      </c>
      <c r="K21" s="5">
        <f t="shared" si="5"/>
        <v>0.93734927436682236</v>
      </c>
      <c r="L21" s="5">
        <f t="shared" ref="L21:L64" si="13">G21+1</f>
        <v>0.91759949836332344</v>
      </c>
      <c r="M21" s="5">
        <f t="shared" ref="M21:M64" si="14">H21+1</f>
        <v>0.87652403481470487</v>
      </c>
      <c r="N21" s="5">
        <f t="shared" ref="N21:N64" si="15">I21+1</f>
        <v>0.89043160608416527</v>
      </c>
      <c r="V21">
        <v>0.58520210740140965</v>
      </c>
    </row>
    <row r="22" spans="1:23" x14ac:dyDescent="0.25">
      <c r="A22" s="3">
        <v>41061</v>
      </c>
      <c r="B22" s="4">
        <v>1362.160034</v>
      </c>
      <c r="C22" s="4">
        <v>27.332543999999999</v>
      </c>
      <c r="D22" s="4">
        <v>27.158757999999999</v>
      </c>
      <c r="E22" s="4">
        <v>31.290001</v>
      </c>
      <c r="F22" s="5">
        <f t="shared" si="6"/>
        <v>3.9554982134591521E-2</v>
      </c>
      <c r="G22" s="5">
        <f t="shared" si="7"/>
        <v>4.7961616811711849E-2</v>
      </c>
      <c r="H22" s="5">
        <f t="shared" si="8"/>
        <v>-3.0799502787399735E-2</v>
      </c>
      <c r="I22" s="5">
        <f t="shared" si="9"/>
        <v>6.067800000000001E-2</v>
      </c>
      <c r="K22" s="5">
        <f t="shared" si="5"/>
        <v>1.0395549821345915</v>
      </c>
      <c r="L22" s="5">
        <f t="shared" si="13"/>
        <v>1.0479616168117118</v>
      </c>
      <c r="M22" s="5">
        <f t="shared" si="14"/>
        <v>0.96920049721260026</v>
      </c>
      <c r="N22" s="5">
        <f t="shared" si="15"/>
        <v>1.060678</v>
      </c>
      <c r="S22">
        <v>0.2183183317806813</v>
      </c>
    </row>
    <row r="23" spans="1:23" x14ac:dyDescent="0.25">
      <c r="A23" s="3">
        <v>41092</v>
      </c>
      <c r="B23" s="4">
        <v>1379.3199460000001</v>
      </c>
      <c r="C23" s="4">
        <v>26.331807999999999</v>
      </c>
      <c r="D23" s="4">
        <v>33.383789</v>
      </c>
      <c r="E23" s="4">
        <v>27.42</v>
      </c>
      <c r="F23" s="5">
        <f t="shared" si="6"/>
        <v>1.2597574126154365E-2</v>
      </c>
      <c r="G23" s="5">
        <f t="shared" si="7"/>
        <v>-3.6613350005034295E-2</v>
      </c>
      <c r="H23" s="5">
        <f t="shared" si="8"/>
        <v>0.22920897192721412</v>
      </c>
      <c r="I23" s="5">
        <f t="shared" si="9"/>
        <v>-0.1236817154464136</v>
      </c>
      <c r="K23" s="5">
        <f t="shared" si="5"/>
        <v>1.0125975741261544</v>
      </c>
      <c r="L23" s="5">
        <f t="shared" si="13"/>
        <v>0.9633866499949657</v>
      </c>
      <c r="M23" s="5">
        <f t="shared" si="14"/>
        <v>1.2292089719272141</v>
      </c>
      <c r="N23" s="5">
        <f t="shared" si="15"/>
        <v>0.8763182845535864</v>
      </c>
      <c r="S23">
        <v>0.25913912637897701</v>
      </c>
    </row>
    <row r="24" spans="1:23" x14ac:dyDescent="0.25">
      <c r="A24" s="3">
        <v>41122</v>
      </c>
      <c r="B24" s="4">
        <v>1406.579956</v>
      </c>
      <c r="C24" s="4">
        <v>27.720483999999999</v>
      </c>
      <c r="D24" s="4">
        <v>33.087707999999999</v>
      </c>
      <c r="E24" s="4">
        <v>28.52</v>
      </c>
      <c r="F24" s="5">
        <f t="shared" si="6"/>
        <v>1.9763369680148246E-2</v>
      </c>
      <c r="G24" s="5">
        <f t="shared" si="7"/>
        <v>5.273758642019577E-2</v>
      </c>
      <c r="H24" s="5">
        <f t="shared" si="8"/>
        <v>-8.8690052528189733E-3</v>
      </c>
      <c r="I24" s="5">
        <f t="shared" si="9"/>
        <v>4.0116703136396703E-2</v>
      </c>
      <c r="K24" s="5">
        <f t="shared" si="5"/>
        <v>1.0197633696801482</v>
      </c>
      <c r="L24" s="5">
        <f t="shared" si="13"/>
        <v>1.0527375864201958</v>
      </c>
      <c r="M24" s="5">
        <f t="shared" si="14"/>
        <v>0.99113099474718103</v>
      </c>
      <c r="N24" s="5">
        <f t="shared" si="15"/>
        <v>1.0401167031363967</v>
      </c>
      <c r="S24">
        <v>0.57613262143263611</v>
      </c>
    </row>
    <row r="25" spans="1:23" x14ac:dyDescent="0.25">
      <c r="A25" s="3">
        <v>41156</v>
      </c>
      <c r="B25" s="4">
        <v>1440.670044</v>
      </c>
      <c r="C25" s="4">
        <v>26.767085999999999</v>
      </c>
      <c r="D25" s="4">
        <v>33.716892000000001</v>
      </c>
      <c r="E25" s="4">
        <v>29.280000999999999</v>
      </c>
      <c r="F25" s="5">
        <f t="shared" si="6"/>
        <v>2.4236153696477025E-2</v>
      </c>
      <c r="G25" s="5">
        <f t="shared" si="7"/>
        <v>-3.4393266726511662E-2</v>
      </c>
      <c r="H25" s="5">
        <f t="shared" si="8"/>
        <v>1.9015641699932972E-2</v>
      </c>
      <c r="I25" s="5">
        <f t="shared" si="9"/>
        <v>2.6648001402524546E-2</v>
      </c>
      <c r="K25" s="5">
        <f t="shared" si="5"/>
        <v>1.024236153696477</v>
      </c>
      <c r="L25" s="5">
        <f t="shared" si="13"/>
        <v>0.96560673327348834</v>
      </c>
      <c r="M25" s="5">
        <f t="shared" si="14"/>
        <v>1.019015641699933</v>
      </c>
      <c r="N25" s="5">
        <f t="shared" si="15"/>
        <v>1.0266480014025245</v>
      </c>
    </row>
    <row r="26" spans="1:23" x14ac:dyDescent="0.25">
      <c r="A26" s="3">
        <v>41183</v>
      </c>
      <c r="B26" s="4">
        <v>1412.160034</v>
      </c>
      <c r="C26" s="4">
        <v>25.669781</v>
      </c>
      <c r="D26" s="4">
        <v>32.597316999999997</v>
      </c>
      <c r="E26" s="4">
        <v>28.129999000000002</v>
      </c>
      <c r="F26" s="5">
        <f t="shared" si="6"/>
        <v>-1.9789409878227415E-2</v>
      </c>
      <c r="G26" s="5">
        <f t="shared" si="7"/>
        <v>-4.0994563248311744E-2</v>
      </c>
      <c r="H26" s="5">
        <f t="shared" si="8"/>
        <v>-3.3205166122666441E-2</v>
      </c>
      <c r="I26" s="5">
        <f t="shared" si="9"/>
        <v>-3.9276023248769554E-2</v>
      </c>
      <c r="K26" s="5">
        <f t="shared" si="5"/>
        <v>0.98021059012177258</v>
      </c>
      <c r="L26" s="5">
        <f t="shared" si="13"/>
        <v>0.95900543675168826</v>
      </c>
      <c r="M26" s="5">
        <f t="shared" si="14"/>
        <v>0.96679483387733356</v>
      </c>
      <c r="N26" s="5">
        <f t="shared" si="15"/>
        <v>0.96072397675123045</v>
      </c>
      <c r="U26">
        <v>0.2183183317806813</v>
      </c>
      <c r="V26">
        <v>0.25913912637897701</v>
      </c>
      <c r="W26">
        <v>0.57613262143263611</v>
      </c>
    </row>
    <row r="27" spans="1:23" x14ac:dyDescent="0.25">
      <c r="A27" s="3">
        <v>41214</v>
      </c>
      <c r="B27" s="4">
        <v>1416.1800539999999</v>
      </c>
      <c r="C27" s="4">
        <v>24.139614000000002</v>
      </c>
      <c r="D27" s="4">
        <v>31.632256999999999</v>
      </c>
      <c r="E27" s="4">
        <v>33.82</v>
      </c>
      <c r="F27" s="5">
        <f t="shared" si="6"/>
        <v>2.8467170173434031E-3</v>
      </c>
      <c r="G27" s="5">
        <f t="shared" si="7"/>
        <v>-5.9609663206709795E-2</v>
      </c>
      <c r="H27" s="5">
        <f t="shared" si="8"/>
        <v>-2.9605504035807528E-2</v>
      </c>
      <c r="I27" s="5">
        <f t="shared" si="9"/>
        <v>0.20227519382421577</v>
      </c>
      <c r="K27" s="5">
        <f t="shared" si="5"/>
        <v>1.0028467170173434</v>
      </c>
      <c r="L27" s="5">
        <f t="shared" si="13"/>
        <v>0.9403903367932902</v>
      </c>
      <c r="M27" s="5">
        <f t="shared" si="14"/>
        <v>0.97039449596419247</v>
      </c>
      <c r="N27" s="5">
        <f t="shared" si="15"/>
        <v>1.2022751938242158</v>
      </c>
      <c r="P27" s="1" t="s">
        <v>2</v>
      </c>
      <c r="Q27" s="2" t="s">
        <v>3</v>
      </c>
      <c r="R27" s="2" t="s">
        <v>4</v>
      </c>
      <c r="S27" s="1" t="s">
        <v>5</v>
      </c>
    </row>
    <row r="28" spans="1:23" x14ac:dyDescent="0.25">
      <c r="A28" s="3">
        <v>41246</v>
      </c>
      <c r="B28" s="4">
        <v>1426.1899410000001</v>
      </c>
      <c r="C28" s="4">
        <v>24.221226000000001</v>
      </c>
      <c r="D28" s="4">
        <v>34.524028999999999</v>
      </c>
      <c r="E28" s="4">
        <v>33.869999</v>
      </c>
      <c r="F28" s="5">
        <f t="shared" si="6"/>
        <v>7.068230463864511E-3</v>
      </c>
      <c r="G28" s="5">
        <f t="shared" si="7"/>
        <v>3.3808328501028218E-3</v>
      </c>
      <c r="H28" s="5">
        <f t="shared" si="8"/>
        <v>9.1418453005108091E-2</v>
      </c>
      <c r="I28" s="5">
        <f t="shared" si="9"/>
        <v>1.4783855706681504E-3</v>
      </c>
      <c r="K28" s="5">
        <f t="shared" si="5"/>
        <v>1.0070682304638645</v>
      </c>
      <c r="L28" s="5">
        <f t="shared" si="13"/>
        <v>1.0033808328501028</v>
      </c>
      <c r="M28" s="5">
        <f t="shared" si="14"/>
        <v>1.0914184530051081</v>
      </c>
      <c r="N28" s="5">
        <f t="shared" si="15"/>
        <v>1.0014783855706682</v>
      </c>
      <c r="O28" t="s">
        <v>6</v>
      </c>
      <c r="P28" s="5">
        <v>0.11698490718087252</v>
      </c>
      <c r="Q28" s="5">
        <v>0.2183183317806813</v>
      </c>
      <c r="R28" s="5">
        <v>0.25913912637897701</v>
      </c>
      <c r="S28" s="5">
        <v>0.57613262143263611</v>
      </c>
    </row>
    <row r="29" spans="1:23" x14ac:dyDescent="0.25">
      <c r="A29" s="3">
        <v>41276</v>
      </c>
      <c r="B29" s="4">
        <v>1498.1099850000001</v>
      </c>
      <c r="C29" s="4">
        <v>24.892277</v>
      </c>
      <c r="D29" s="4">
        <v>37.275879000000003</v>
      </c>
      <c r="E29" s="4">
        <v>37.509998000000003</v>
      </c>
      <c r="F29" s="5">
        <f t="shared" si="6"/>
        <v>5.0428096519578469E-2</v>
      </c>
      <c r="G29" s="5">
        <f t="shared" si="7"/>
        <v>2.7705079833696189E-2</v>
      </c>
      <c r="H29" s="5">
        <f t="shared" si="8"/>
        <v>7.9708251896092541E-2</v>
      </c>
      <c r="I29" s="5">
        <f t="shared" si="9"/>
        <v>0.10746971087894042</v>
      </c>
      <c r="K29" s="5">
        <f t="shared" si="5"/>
        <v>1.0504280965195785</v>
      </c>
      <c r="L29" s="5">
        <f t="shared" si="13"/>
        <v>1.0277050798336962</v>
      </c>
      <c r="M29" s="5">
        <f t="shared" si="14"/>
        <v>1.0797082518960925</v>
      </c>
      <c r="N29" s="5">
        <f t="shared" si="15"/>
        <v>1.1074697108789404</v>
      </c>
      <c r="O29" t="s">
        <v>7</v>
      </c>
      <c r="P29" s="5">
        <v>0.10420781468936183</v>
      </c>
      <c r="Q29" s="5">
        <v>0.18873537091643855</v>
      </c>
      <c r="R29" s="5">
        <v>0.21161829816972752</v>
      </c>
      <c r="S29" s="5">
        <v>0.58520210740140965</v>
      </c>
    </row>
    <row r="30" spans="1:23" x14ac:dyDescent="0.25">
      <c r="A30" s="3">
        <v>41306</v>
      </c>
      <c r="B30" s="4">
        <v>1514.6800539999999</v>
      </c>
      <c r="C30" s="4">
        <v>25.418382999999999</v>
      </c>
      <c r="D30" s="4">
        <v>38.442055000000003</v>
      </c>
      <c r="E30" s="4">
        <v>34.830002</v>
      </c>
      <c r="F30" s="5">
        <f t="shared" si="6"/>
        <v>1.1060649195259176E-2</v>
      </c>
      <c r="G30" s="5">
        <f t="shared" si="7"/>
        <v>2.113531036152283E-2</v>
      </c>
      <c r="H30" s="5">
        <f t="shared" si="8"/>
        <v>3.1285003366386066E-2</v>
      </c>
      <c r="I30" s="5">
        <f t="shared" si="9"/>
        <v>-7.1447511140896425E-2</v>
      </c>
      <c r="K30" s="5">
        <f t="shared" si="5"/>
        <v>1.0110606491952592</v>
      </c>
      <c r="L30" s="5">
        <f t="shared" si="13"/>
        <v>1.0211353103615228</v>
      </c>
      <c r="M30" s="5">
        <f t="shared" si="14"/>
        <v>1.0312850033663861</v>
      </c>
      <c r="N30" s="5">
        <f t="shared" si="15"/>
        <v>0.92855248885910358</v>
      </c>
    </row>
    <row r="31" spans="1:23" x14ac:dyDescent="0.25">
      <c r="A31" s="3">
        <v>41334</v>
      </c>
      <c r="B31" s="4">
        <v>1569.1899410000001</v>
      </c>
      <c r="C31" s="4">
        <v>26.158992999999999</v>
      </c>
      <c r="D31" s="4">
        <v>44.770817000000001</v>
      </c>
      <c r="E31" s="4">
        <v>37.889999000000003</v>
      </c>
      <c r="F31" s="5">
        <f t="shared" si="6"/>
        <v>3.5987723516956116E-2</v>
      </c>
      <c r="G31" s="5">
        <f t="shared" si="7"/>
        <v>2.9136786553259464E-2</v>
      </c>
      <c r="H31" s="5">
        <f t="shared" si="8"/>
        <v>0.16463120923166041</v>
      </c>
      <c r="I31" s="5">
        <f t="shared" si="9"/>
        <v>8.785520598017782E-2</v>
      </c>
      <c r="K31" s="5">
        <f t="shared" si="5"/>
        <v>1.0359877235169561</v>
      </c>
      <c r="L31" s="5">
        <f t="shared" si="13"/>
        <v>1.0291367865532595</v>
      </c>
      <c r="M31" s="5">
        <f t="shared" si="14"/>
        <v>1.1646312092316604</v>
      </c>
      <c r="N31" s="5">
        <f t="shared" si="15"/>
        <v>1.0878552059801778</v>
      </c>
    </row>
    <row r="32" spans="1:23" x14ac:dyDescent="0.25">
      <c r="A32" s="3">
        <v>41365</v>
      </c>
      <c r="B32" s="4">
        <v>1597.5699460000001</v>
      </c>
      <c r="C32" s="4">
        <v>30.264334000000002</v>
      </c>
      <c r="D32" s="4">
        <v>46.489159000000001</v>
      </c>
      <c r="E32" s="4">
        <v>53.990001999999997</v>
      </c>
      <c r="F32" s="5">
        <f t="shared" si="6"/>
        <v>1.8085767859252311E-2</v>
      </c>
      <c r="G32" s="5">
        <f t="shared" si="7"/>
        <v>0.15693803656738625</v>
      </c>
      <c r="H32" s="5">
        <f t="shared" si="8"/>
        <v>3.8380849739686473E-2</v>
      </c>
      <c r="I32" s="5">
        <f t="shared" si="9"/>
        <v>0.42491431578026684</v>
      </c>
      <c r="K32" s="5">
        <f t="shared" si="5"/>
        <v>1.0180857678592523</v>
      </c>
      <c r="L32" s="5">
        <f t="shared" si="13"/>
        <v>1.1569380365673863</v>
      </c>
      <c r="M32" s="5">
        <f t="shared" si="14"/>
        <v>1.0383808497396865</v>
      </c>
      <c r="N32" s="5">
        <f t="shared" si="15"/>
        <v>1.4249143157802668</v>
      </c>
    </row>
    <row r="33" spans="1:19" x14ac:dyDescent="0.25">
      <c r="A33" s="3">
        <v>41395</v>
      </c>
      <c r="B33" s="4">
        <v>1630.73999</v>
      </c>
      <c r="C33" s="4">
        <v>32.133887999999999</v>
      </c>
      <c r="D33" s="4">
        <v>45.098469000000001</v>
      </c>
      <c r="E33" s="4">
        <v>97.760002</v>
      </c>
      <c r="F33" s="5">
        <f t="shared" si="6"/>
        <v>2.0762811721046104E-2</v>
      </c>
      <c r="G33" s="5">
        <f t="shared" si="7"/>
        <v>6.177416625127119E-2</v>
      </c>
      <c r="H33" s="5">
        <f t="shared" si="8"/>
        <v>-2.9914286038170701E-2</v>
      </c>
      <c r="I33" s="5">
        <f t="shared" si="9"/>
        <v>0.8107056562064956</v>
      </c>
      <c r="K33" s="5">
        <f t="shared" si="5"/>
        <v>1.0207628117210461</v>
      </c>
      <c r="L33" s="5">
        <f t="shared" si="13"/>
        <v>1.0617741662512712</v>
      </c>
      <c r="M33" s="5">
        <f t="shared" si="14"/>
        <v>0.9700857139618293</v>
      </c>
      <c r="N33" s="5">
        <f t="shared" si="15"/>
        <v>1.8107056562064956</v>
      </c>
    </row>
    <row r="34" spans="1:19" x14ac:dyDescent="0.25">
      <c r="A34" s="3">
        <v>41428</v>
      </c>
      <c r="B34" s="4">
        <v>1606.280029</v>
      </c>
      <c r="C34" s="4">
        <v>31.802422</v>
      </c>
      <c r="D34" s="4">
        <v>41.736857999999998</v>
      </c>
      <c r="E34" s="4">
        <v>107.360001</v>
      </c>
      <c r="F34" s="5">
        <f t="shared" si="6"/>
        <v>-1.4999301636062778E-2</v>
      </c>
      <c r="G34" s="5">
        <f t="shared" si="7"/>
        <v>-1.0315153896098717E-2</v>
      </c>
      <c r="H34" s="5">
        <f t="shared" si="8"/>
        <v>-7.4539359639902658E-2</v>
      </c>
      <c r="I34" s="5">
        <f t="shared" si="9"/>
        <v>9.8199660429630464E-2</v>
      </c>
      <c r="K34" s="5">
        <f t="shared" si="5"/>
        <v>0.98500069836393722</v>
      </c>
      <c r="L34" s="5">
        <f t="shared" si="13"/>
        <v>0.98968484610390128</v>
      </c>
      <c r="M34" s="5">
        <f t="shared" si="14"/>
        <v>0.92546064036009734</v>
      </c>
      <c r="N34" s="5">
        <f t="shared" si="15"/>
        <v>1.0981996604296305</v>
      </c>
    </row>
    <row r="35" spans="1:19" x14ac:dyDescent="0.25">
      <c r="A35" s="3">
        <v>41456</v>
      </c>
      <c r="B35" s="4">
        <v>1685.7299800000001</v>
      </c>
      <c r="C35" s="4">
        <v>29.316420000000001</v>
      </c>
      <c r="D35" s="4">
        <v>47.449711000000001</v>
      </c>
      <c r="E35" s="4">
        <v>134.279999</v>
      </c>
      <c r="F35" s="5">
        <f t="shared" si="6"/>
        <v>4.9462079815224991E-2</v>
      </c>
      <c r="G35" s="5">
        <f t="shared" si="7"/>
        <v>-7.817020980351741E-2</v>
      </c>
      <c r="H35" s="5">
        <f t="shared" si="8"/>
        <v>0.13687788860388106</v>
      </c>
      <c r="I35" s="5">
        <f t="shared" si="9"/>
        <v>0.25074513551839495</v>
      </c>
      <c r="K35" s="5">
        <f t="shared" si="5"/>
        <v>1.049462079815225</v>
      </c>
      <c r="L35" s="5">
        <f t="shared" si="13"/>
        <v>0.92182979019648259</v>
      </c>
      <c r="M35" s="5">
        <f t="shared" si="14"/>
        <v>1.1368778886038811</v>
      </c>
      <c r="N35" s="5">
        <f t="shared" si="15"/>
        <v>1.2507451355183949</v>
      </c>
      <c r="P35" s="1" t="s">
        <v>2</v>
      </c>
      <c r="Q35" s="2" t="s">
        <v>3</v>
      </c>
      <c r="R35" s="2" t="s">
        <v>4</v>
      </c>
      <c r="S35" s="1" t="s">
        <v>5</v>
      </c>
    </row>
    <row r="36" spans="1:19" x14ac:dyDescent="0.25">
      <c r="A36" s="3">
        <v>41487</v>
      </c>
      <c r="B36" s="4">
        <v>1632.969971</v>
      </c>
      <c r="C36" s="4">
        <v>30.969479</v>
      </c>
      <c r="D36" s="4">
        <v>45.682727999999997</v>
      </c>
      <c r="E36" s="4">
        <v>169</v>
      </c>
      <c r="F36" s="5">
        <f t="shared" si="6"/>
        <v>-3.1298019033866864E-2</v>
      </c>
      <c r="G36" s="5">
        <f t="shared" si="7"/>
        <v>5.6386796204993539E-2</v>
      </c>
      <c r="H36" s="5">
        <f t="shared" si="8"/>
        <v>-3.7239067694216366E-2</v>
      </c>
      <c r="I36" s="5">
        <f t="shared" si="9"/>
        <v>0.25856420359371612</v>
      </c>
      <c r="K36" s="5">
        <f t="shared" si="5"/>
        <v>0.96870198096613314</v>
      </c>
      <c r="L36" s="5">
        <f t="shared" si="13"/>
        <v>1.0563867962049935</v>
      </c>
      <c r="M36" s="5">
        <f t="shared" si="14"/>
        <v>0.96276093230578363</v>
      </c>
      <c r="N36" s="5">
        <f t="shared" si="15"/>
        <v>1.2585642035937161</v>
      </c>
      <c r="P36" s="5">
        <v>1.368546850811736E-2</v>
      </c>
      <c r="Q36" s="5">
        <v>4.7662893991499644E-2</v>
      </c>
      <c r="R36" s="5">
        <v>6.7153086820459423E-2</v>
      </c>
      <c r="S36" s="5">
        <v>0.3319287974788413</v>
      </c>
    </row>
    <row r="37" spans="1:19" x14ac:dyDescent="0.25">
      <c r="A37" s="3">
        <v>41520</v>
      </c>
      <c r="B37" s="4">
        <v>1681.5500489999999</v>
      </c>
      <c r="C37" s="4">
        <v>30.85821</v>
      </c>
      <c r="D37" s="4">
        <v>51.128162000000003</v>
      </c>
      <c r="E37" s="4">
        <v>193.36999499999999</v>
      </c>
      <c r="F37" s="5">
        <f t="shared" si="6"/>
        <v>2.9749523177239112E-2</v>
      </c>
      <c r="G37" s="5">
        <f t="shared" si="7"/>
        <v>-3.5928599250895088E-3</v>
      </c>
      <c r="H37" s="5">
        <f t="shared" si="8"/>
        <v>0.1192011562882147</v>
      </c>
      <c r="I37" s="5">
        <f t="shared" si="9"/>
        <v>0.14420115384615384</v>
      </c>
      <c r="K37" s="5">
        <f t="shared" si="5"/>
        <v>1.0297495231772391</v>
      </c>
      <c r="L37" s="5">
        <f t="shared" si="13"/>
        <v>0.99640714007491049</v>
      </c>
      <c r="M37" s="5">
        <f t="shared" si="14"/>
        <v>1.1192011562882147</v>
      </c>
      <c r="N37" s="5">
        <f t="shared" si="15"/>
        <v>1.1442011538461538</v>
      </c>
      <c r="P37" s="5">
        <v>0.10420781468936183</v>
      </c>
      <c r="Q37" s="5">
        <v>0.18873537091643855</v>
      </c>
      <c r="R37" s="5">
        <v>0.21161829816972752</v>
      </c>
      <c r="S37" s="5">
        <v>0.58520210740140965</v>
      </c>
    </row>
    <row r="38" spans="1:19" x14ac:dyDescent="0.25">
      <c r="A38" s="3">
        <v>41548</v>
      </c>
      <c r="B38" s="4">
        <v>1756.540039</v>
      </c>
      <c r="C38" s="4">
        <v>32.833210000000001</v>
      </c>
      <c r="D38" s="4">
        <v>56.298000000000002</v>
      </c>
      <c r="E38" s="4">
        <v>159.94000199999999</v>
      </c>
      <c r="F38" s="5">
        <f t="shared" si="6"/>
        <v>4.4595752618006079E-2</v>
      </c>
      <c r="G38" s="5">
        <f t="shared" si="7"/>
        <v>6.4002416212735724E-2</v>
      </c>
      <c r="H38" s="5">
        <f t="shared" si="8"/>
        <v>0.10111527185350422</v>
      </c>
      <c r="I38" s="5">
        <f t="shared" si="9"/>
        <v>-0.1728809735967568</v>
      </c>
      <c r="K38" s="5">
        <f t="shared" si="5"/>
        <v>1.0445957526180061</v>
      </c>
      <c r="L38" s="5">
        <f t="shared" si="13"/>
        <v>1.0640024162127357</v>
      </c>
      <c r="M38" s="5">
        <f t="shared" si="14"/>
        <v>1.1011152718535042</v>
      </c>
      <c r="N38" s="5">
        <f t="shared" si="15"/>
        <v>0.8271190264032432</v>
      </c>
    </row>
    <row r="39" spans="1:19" x14ac:dyDescent="0.25">
      <c r="A39" s="3">
        <v>41579</v>
      </c>
      <c r="B39" s="4">
        <v>1805.8100589999999</v>
      </c>
      <c r="C39" s="4">
        <v>35.623409000000002</v>
      </c>
      <c r="D39" s="4">
        <v>56.554001</v>
      </c>
      <c r="E39" s="4">
        <v>127.279999</v>
      </c>
      <c r="F39" s="5">
        <f t="shared" si="6"/>
        <v>2.8049471635186451E-2</v>
      </c>
      <c r="G39" s="5">
        <f t="shared" si="7"/>
        <v>8.4980999421013115E-2</v>
      </c>
      <c r="H39" s="5">
        <f t="shared" si="8"/>
        <v>4.5472485701090193E-3</v>
      </c>
      <c r="I39" s="5">
        <f t="shared" si="9"/>
        <v>-0.20420159179440289</v>
      </c>
      <c r="K39" s="5">
        <f t="shared" si="5"/>
        <v>1.0280494716351865</v>
      </c>
      <c r="L39" s="5">
        <f t="shared" si="13"/>
        <v>1.0849809994210131</v>
      </c>
      <c r="M39" s="5">
        <f t="shared" si="14"/>
        <v>1.004547248570109</v>
      </c>
      <c r="N39" s="5">
        <f t="shared" si="15"/>
        <v>0.79579840820559711</v>
      </c>
    </row>
    <row r="40" spans="1:19" x14ac:dyDescent="0.25">
      <c r="A40" s="3">
        <v>41610</v>
      </c>
      <c r="B40" s="4">
        <v>1848.3599850000001</v>
      </c>
      <c r="C40" s="4">
        <v>34.950741000000001</v>
      </c>
      <c r="D40" s="4">
        <v>54.872664999999998</v>
      </c>
      <c r="E40" s="4">
        <v>150.429993</v>
      </c>
      <c r="F40" s="5">
        <f t="shared" si="6"/>
        <v>2.356279155049279E-2</v>
      </c>
      <c r="G40" s="5">
        <f t="shared" si="7"/>
        <v>-1.8882752069011688E-2</v>
      </c>
      <c r="H40" s="5">
        <f t="shared" si="8"/>
        <v>-2.9729744496768684E-2</v>
      </c>
      <c r="I40" s="5">
        <f t="shared" si="9"/>
        <v>0.18188241814803896</v>
      </c>
      <c r="K40" s="5">
        <f t="shared" si="5"/>
        <v>1.0235627915504928</v>
      </c>
      <c r="L40" s="5">
        <f t="shared" si="13"/>
        <v>0.98111724793098831</v>
      </c>
      <c r="M40" s="5">
        <f t="shared" si="14"/>
        <v>0.97027025550323132</v>
      </c>
      <c r="N40" s="5">
        <f t="shared" si="15"/>
        <v>1.181882418148039</v>
      </c>
    </row>
    <row r="41" spans="1:19" x14ac:dyDescent="0.25">
      <c r="A41" s="3">
        <v>41641</v>
      </c>
      <c r="B41" s="4">
        <v>1782.589966</v>
      </c>
      <c r="C41" s="4">
        <v>35.352474000000001</v>
      </c>
      <c r="D41" s="4">
        <v>54.78669</v>
      </c>
      <c r="E41" s="4">
        <v>181.41000399999999</v>
      </c>
      <c r="F41" s="5">
        <f t="shared" si="6"/>
        <v>-3.5582905675162646E-2</v>
      </c>
      <c r="G41" s="5">
        <f t="shared" si="7"/>
        <v>1.1494262739665473E-2</v>
      </c>
      <c r="H41" s="5">
        <f t="shared" si="8"/>
        <v>-1.5668092665082067E-3</v>
      </c>
      <c r="I41" s="5">
        <f t="shared" si="9"/>
        <v>0.2059430462115357</v>
      </c>
      <c r="K41" s="5">
        <f t="shared" si="5"/>
        <v>0.96441709432483735</v>
      </c>
      <c r="L41" s="5">
        <f t="shared" si="13"/>
        <v>1.0114942627396655</v>
      </c>
      <c r="M41" s="5">
        <f t="shared" si="14"/>
        <v>0.99843319073349179</v>
      </c>
      <c r="N41" s="5">
        <f t="shared" si="15"/>
        <v>1.2059430462115357</v>
      </c>
    </row>
    <row r="42" spans="1:19" x14ac:dyDescent="0.25">
      <c r="A42" s="3">
        <v>41673</v>
      </c>
      <c r="B42" s="4">
        <v>1859.4499510000001</v>
      </c>
      <c r="C42" s="4">
        <v>36.059967</v>
      </c>
      <c r="D42" s="4">
        <v>65.226982000000007</v>
      </c>
      <c r="E42" s="4">
        <v>244.80999800000001</v>
      </c>
      <c r="F42" s="5">
        <f t="shared" si="6"/>
        <v>4.3117029976595278E-2</v>
      </c>
      <c r="G42" s="5">
        <f t="shared" si="7"/>
        <v>2.0012545656634906E-2</v>
      </c>
      <c r="H42" s="5">
        <f t="shared" si="8"/>
        <v>0.19056256181930342</v>
      </c>
      <c r="I42" s="5">
        <f t="shared" si="9"/>
        <v>0.34948455213087382</v>
      </c>
      <c r="K42" s="5">
        <f t="shared" si="5"/>
        <v>1.0431170299765953</v>
      </c>
      <c r="L42" s="5">
        <f t="shared" si="13"/>
        <v>1.0200125456566349</v>
      </c>
      <c r="M42" s="5">
        <f t="shared" si="14"/>
        <v>1.1905625618193034</v>
      </c>
      <c r="N42" s="5">
        <f t="shared" si="15"/>
        <v>1.3494845521308738</v>
      </c>
    </row>
    <row r="43" spans="1:19" x14ac:dyDescent="0.25">
      <c r="A43" s="3">
        <v>41701</v>
      </c>
      <c r="B43" s="4">
        <v>1872.339966</v>
      </c>
      <c r="C43" s="4">
        <v>38.582560999999998</v>
      </c>
      <c r="D43" s="4">
        <v>63.383926000000002</v>
      </c>
      <c r="E43" s="4">
        <v>208.449997</v>
      </c>
      <c r="F43" s="5">
        <f t="shared" si="6"/>
        <v>6.9321656079357474E-3</v>
      </c>
      <c r="G43" s="5">
        <f t="shared" si="7"/>
        <v>6.9955527136228435E-2</v>
      </c>
      <c r="H43" s="5">
        <f t="shared" si="8"/>
        <v>-2.8256036742586144E-2</v>
      </c>
      <c r="I43" s="5">
        <f t="shared" si="9"/>
        <v>-0.14852334993279159</v>
      </c>
      <c r="K43" s="5">
        <f t="shared" si="5"/>
        <v>1.0069321656079357</v>
      </c>
      <c r="L43" s="5">
        <f t="shared" si="13"/>
        <v>1.0699555271362284</v>
      </c>
      <c r="M43" s="5">
        <f t="shared" si="14"/>
        <v>0.97174396325741386</v>
      </c>
      <c r="N43" s="5">
        <f t="shared" si="15"/>
        <v>0.85147665006720841</v>
      </c>
    </row>
    <row r="44" spans="1:19" x14ac:dyDescent="0.25">
      <c r="A44" s="3">
        <v>41730</v>
      </c>
      <c r="B44" s="4">
        <v>1883.9499510000001</v>
      </c>
      <c r="C44" s="4">
        <v>38.027214000000001</v>
      </c>
      <c r="D44" s="4">
        <v>65.178993000000006</v>
      </c>
      <c r="E44" s="4">
        <v>207.88999899999999</v>
      </c>
      <c r="F44" s="5">
        <f t="shared" si="6"/>
        <v>6.2007889650528281E-3</v>
      </c>
      <c r="G44" s="5">
        <f t="shared" si="7"/>
        <v>-1.4393730887900302E-2</v>
      </c>
      <c r="H44" s="5">
        <f t="shared" si="8"/>
        <v>2.8320539816356627E-2</v>
      </c>
      <c r="I44" s="5">
        <f t="shared" si="9"/>
        <v>-2.6864860065217711E-3</v>
      </c>
      <c r="K44" s="5">
        <f t="shared" si="5"/>
        <v>1.0062007889650528</v>
      </c>
      <c r="L44" s="5">
        <f t="shared" si="13"/>
        <v>0.9856062691120997</v>
      </c>
      <c r="M44" s="5">
        <f t="shared" si="14"/>
        <v>1.0283205398163566</v>
      </c>
      <c r="N44" s="5">
        <f t="shared" si="15"/>
        <v>0.99731351399347823</v>
      </c>
    </row>
    <row r="45" spans="1:19" x14ac:dyDescent="0.25">
      <c r="A45" s="3">
        <v>41760</v>
      </c>
      <c r="B45" s="4">
        <v>1923.5699460000001</v>
      </c>
      <c r="C45" s="4">
        <v>38.807353999999997</v>
      </c>
      <c r="D45" s="4">
        <v>69.350639000000001</v>
      </c>
      <c r="E45" s="4">
        <v>207.770004</v>
      </c>
      <c r="F45" s="5">
        <f t="shared" si="6"/>
        <v>2.1030280012996005E-2</v>
      </c>
      <c r="G45" s="5">
        <f t="shared" si="7"/>
        <v>2.0515307800355709E-2</v>
      </c>
      <c r="H45" s="5">
        <f t="shared" si="8"/>
        <v>6.4002921923018929E-2</v>
      </c>
      <c r="I45" s="5">
        <f t="shared" si="9"/>
        <v>-5.7720429350716085E-4</v>
      </c>
      <c r="K45" s="5">
        <f t="shared" si="5"/>
        <v>1.021030280012996</v>
      </c>
      <c r="L45" s="5">
        <f t="shared" si="13"/>
        <v>1.0205153078003557</v>
      </c>
      <c r="M45" s="5">
        <f t="shared" si="14"/>
        <v>1.0640029219230189</v>
      </c>
      <c r="N45" s="5">
        <f t="shared" si="15"/>
        <v>0.99942279570649284</v>
      </c>
    </row>
    <row r="46" spans="1:19" x14ac:dyDescent="0.25">
      <c r="A46" s="3">
        <v>41792</v>
      </c>
      <c r="B46" s="4">
        <v>1960.2299800000001</v>
      </c>
      <c r="C46" s="4">
        <v>39.527766999999997</v>
      </c>
      <c r="D46" s="4">
        <v>71.491623000000004</v>
      </c>
      <c r="E46" s="4">
        <v>240.05999800000001</v>
      </c>
      <c r="F46" s="5">
        <f t="shared" si="6"/>
        <v>1.9058331658920569E-2</v>
      </c>
      <c r="G46" s="5">
        <f t="shared" si="7"/>
        <v>1.8563826845808595E-2</v>
      </c>
      <c r="H46" s="5">
        <f t="shared" si="8"/>
        <v>3.0871871274322338E-2</v>
      </c>
      <c r="I46" s="5">
        <f t="shared" si="9"/>
        <v>0.15541220281249069</v>
      </c>
      <c r="K46" s="5">
        <f t="shared" si="5"/>
        <v>1.0190583316589206</v>
      </c>
      <c r="L46" s="5">
        <f t="shared" si="13"/>
        <v>1.0185638268458086</v>
      </c>
      <c r="M46" s="5">
        <f t="shared" si="14"/>
        <v>1.0308718712743223</v>
      </c>
      <c r="N46" s="5">
        <f t="shared" si="15"/>
        <v>1.1554122028124907</v>
      </c>
    </row>
    <row r="47" spans="1:19" x14ac:dyDescent="0.25">
      <c r="A47" s="3">
        <v>41821</v>
      </c>
      <c r="B47" s="4">
        <v>1930.670044</v>
      </c>
      <c r="C47" s="4">
        <v>40.911712999999999</v>
      </c>
      <c r="D47" s="4">
        <v>66.322388000000004</v>
      </c>
      <c r="E47" s="4">
        <v>223.300003</v>
      </c>
      <c r="F47" s="5">
        <f t="shared" si="6"/>
        <v>-1.5079830581919862E-2</v>
      </c>
      <c r="G47" s="5">
        <f t="shared" si="7"/>
        <v>3.5011995491675663E-2</v>
      </c>
      <c r="H47" s="5">
        <f t="shared" si="8"/>
        <v>-7.230546437587515E-2</v>
      </c>
      <c r="I47" s="5">
        <f t="shared" si="9"/>
        <v>-6.9815859117019596E-2</v>
      </c>
      <c r="K47" s="5">
        <f t="shared" si="5"/>
        <v>0.98492016941808014</v>
      </c>
      <c r="L47" s="5">
        <f t="shared" si="13"/>
        <v>1.0350119954916757</v>
      </c>
      <c r="M47" s="5">
        <f t="shared" si="14"/>
        <v>0.92769453562412485</v>
      </c>
      <c r="N47" s="5">
        <f t="shared" si="15"/>
        <v>0.9301841408829804</v>
      </c>
    </row>
    <row r="48" spans="1:19" x14ac:dyDescent="0.25">
      <c r="A48" s="3">
        <v>41852</v>
      </c>
      <c r="B48" s="4">
        <v>2003.369995</v>
      </c>
      <c r="C48" s="4">
        <v>43.332428</v>
      </c>
      <c r="D48" s="4">
        <v>58.685592999999997</v>
      </c>
      <c r="E48" s="4">
        <v>269.70001200000002</v>
      </c>
      <c r="F48" s="5">
        <f t="shared" si="6"/>
        <v>3.7655295489735119E-2</v>
      </c>
      <c r="G48" s="5">
        <f t="shared" si="7"/>
        <v>5.9169240847969373E-2</v>
      </c>
      <c r="H48" s="5">
        <f t="shared" si="8"/>
        <v>-0.11514656257552136</v>
      </c>
      <c r="I48" s="5">
        <f t="shared" si="9"/>
        <v>0.20779224530507512</v>
      </c>
      <c r="K48" s="5">
        <f t="shared" si="5"/>
        <v>1.0376552954897351</v>
      </c>
      <c r="L48" s="5">
        <f t="shared" si="13"/>
        <v>1.0591692408479694</v>
      </c>
      <c r="M48" s="5">
        <f t="shared" si="14"/>
        <v>0.88485343742447864</v>
      </c>
      <c r="N48" s="5">
        <f t="shared" si="15"/>
        <v>1.2077922453050751</v>
      </c>
    </row>
    <row r="49" spans="1:14" x14ac:dyDescent="0.25">
      <c r="A49" s="3">
        <v>41884</v>
      </c>
      <c r="B49" s="4">
        <v>1972.290039</v>
      </c>
      <c r="C49" s="4">
        <v>44.219486000000003</v>
      </c>
      <c r="D49" s="4">
        <v>57.473483999999999</v>
      </c>
      <c r="E49" s="4">
        <v>242.679993</v>
      </c>
      <c r="F49" s="5">
        <f t="shared" si="6"/>
        <v>-1.5513837223063764E-2</v>
      </c>
      <c r="G49" s="5">
        <f t="shared" si="7"/>
        <v>2.047099691713572E-2</v>
      </c>
      <c r="H49" s="5">
        <f t="shared" si="8"/>
        <v>-2.0654285626797719E-2</v>
      </c>
      <c r="I49" s="5">
        <f t="shared" si="9"/>
        <v>-0.10018545716638683</v>
      </c>
      <c r="K49" s="5">
        <f t="shared" si="5"/>
        <v>0.98448616277693624</v>
      </c>
      <c r="L49" s="5">
        <f t="shared" si="13"/>
        <v>1.0204709969171357</v>
      </c>
      <c r="M49" s="5">
        <f t="shared" si="14"/>
        <v>0.97934571437320228</v>
      </c>
      <c r="N49" s="5">
        <f t="shared" si="15"/>
        <v>0.89981454283361317</v>
      </c>
    </row>
    <row r="50" spans="1:14" x14ac:dyDescent="0.25">
      <c r="A50" s="3">
        <v>41913</v>
      </c>
      <c r="B50" s="4">
        <v>2018.0500489999999</v>
      </c>
      <c r="C50" s="4">
        <v>44.782246000000001</v>
      </c>
      <c r="D50" s="4">
        <v>62.273445000000002</v>
      </c>
      <c r="E50" s="4">
        <v>241.699997</v>
      </c>
      <c r="F50" s="5">
        <f t="shared" si="6"/>
        <v>2.3201460786772321E-2</v>
      </c>
      <c r="G50" s="5">
        <f t="shared" si="7"/>
        <v>1.2726516088404916E-2</v>
      </c>
      <c r="H50" s="5">
        <f t="shared" si="8"/>
        <v>8.3516095874751617E-2</v>
      </c>
      <c r="I50" s="5">
        <f t="shared" si="9"/>
        <v>-4.0382232910316507E-3</v>
      </c>
      <c r="K50" s="5">
        <f t="shared" si="5"/>
        <v>1.0232014607867723</v>
      </c>
      <c r="L50" s="5">
        <f t="shared" si="13"/>
        <v>1.0127265160884049</v>
      </c>
      <c r="M50" s="5">
        <f t="shared" si="14"/>
        <v>1.0835160958747516</v>
      </c>
      <c r="N50" s="5">
        <f t="shared" si="15"/>
        <v>0.99596177670896835</v>
      </c>
    </row>
    <row r="51" spans="1:14" x14ac:dyDescent="0.25">
      <c r="A51" s="3">
        <v>41946</v>
      </c>
      <c r="B51" s="4">
        <v>2067.5600589999999</v>
      </c>
      <c r="C51" s="4">
        <v>45.890166999999998</v>
      </c>
      <c r="D51" s="4">
        <v>66.865500999999995</v>
      </c>
      <c r="E51" s="4">
        <v>244.520004</v>
      </c>
      <c r="F51" s="5">
        <f t="shared" si="6"/>
        <v>2.4533588760364822E-2</v>
      </c>
      <c r="G51" s="5">
        <f t="shared" si="7"/>
        <v>2.4740183866615251E-2</v>
      </c>
      <c r="H51" s="5">
        <f t="shared" si="8"/>
        <v>7.3740195359354166E-2</v>
      </c>
      <c r="I51" s="5">
        <f t="shared" si="9"/>
        <v>1.1667385333066438E-2</v>
      </c>
      <c r="K51" s="5">
        <f t="shared" si="5"/>
        <v>1.0245335887603648</v>
      </c>
      <c r="L51" s="5">
        <f t="shared" si="13"/>
        <v>1.0247401838666153</v>
      </c>
      <c r="M51" s="5">
        <f t="shared" si="14"/>
        <v>1.0737401953593542</v>
      </c>
      <c r="N51" s="5">
        <f t="shared" si="15"/>
        <v>1.0116673853330664</v>
      </c>
    </row>
    <row r="52" spans="1:14" x14ac:dyDescent="0.25">
      <c r="A52" s="3">
        <v>41974</v>
      </c>
      <c r="B52" s="4">
        <v>2058.8999020000001</v>
      </c>
      <c r="C52" s="4">
        <v>44.584778</v>
      </c>
      <c r="D52" s="4">
        <v>74.262512000000001</v>
      </c>
      <c r="E52" s="4">
        <v>222.41000399999999</v>
      </c>
      <c r="F52" s="5">
        <f t="shared" si="6"/>
        <v>-4.1885878779204244E-3</v>
      </c>
      <c r="G52" s="5">
        <f t="shared" si="7"/>
        <v>-2.8445941371274541E-2</v>
      </c>
      <c r="H52" s="5">
        <f t="shared" si="8"/>
        <v>0.11062522361120131</v>
      </c>
      <c r="I52" s="5">
        <f t="shared" si="9"/>
        <v>-9.0422049886765166E-2</v>
      </c>
      <c r="K52" s="5">
        <f t="shared" si="5"/>
        <v>0.99581141212207958</v>
      </c>
      <c r="L52" s="5">
        <f t="shared" si="13"/>
        <v>0.97155405862872546</v>
      </c>
      <c r="M52" s="5">
        <f t="shared" si="14"/>
        <v>1.1106252236112013</v>
      </c>
      <c r="N52" s="5">
        <f t="shared" si="15"/>
        <v>0.90957795011323483</v>
      </c>
    </row>
    <row r="53" spans="1:14" x14ac:dyDescent="0.25">
      <c r="A53" s="3">
        <v>42006</v>
      </c>
      <c r="B53" s="4">
        <v>1994.98999</v>
      </c>
      <c r="C53" s="4">
        <v>38.777718</v>
      </c>
      <c r="D53" s="4">
        <v>71.874808999999999</v>
      </c>
      <c r="E53" s="4">
        <v>203.60000600000001</v>
      </c>
      <c r="F53" s="5">
        <f t="shared" si="6"/>
        <v>-3.1040805790470194E-2</v>
      </c>
      <c r="G53" s="5">
        <f t="shared" si="7"/>
        <v>-0.1302475925752058</v>
      </c>
      <c r="H53" s="5">
        <f t="shared" si="8"/>
        <v>-3.2152198137332055E-2</v>
      </c>
      <c r="I53" s="5">
        <f t="shared" si="9"/>
        <v>-8.4573524849178905E-2</v>
      </c>
      <c r="K53" s="5">
        <f t="shared" si="5"/>
        <v>0.96895919420952981</v>
      </c>
      <c r="L53" s="5">
        <f t="shared" si="13"/>
        <v>0.8697524074247942</v>
      </c>
      <c r="M53" s="5">
        <f t="shared" si="14"/>
        <v>0.96784780186266794</v>
      </c>
      <c r="N53" s="5">
        <f t="shared" si="15"/>
        <v>0.9154264751508211</v>
      </c>
    </row>
    <row r="54" spans="1:14" x14ac:dyDescent="0.25">
      <c r="A54" s="3">
        <v>42037</v>
      </c>
      <c r="B54" s="4">
        <v>2104.5</v>
      </c>
      <c r="C54" s="4">
        <v>42.388714</v>
      </c>
      <c r="D54" s="4">
        <v>81.311295000000001</v>
      </c>
      <c r="E54" s="4">
        <v>203.33999600000001</v>
      </c>
      <c r="F54" s="5">
        <f t="shared" si="6"/>
        <v>5.4892511014553946E-2</v>
      </c>
      <c r="G54" s="5">
        <f t="shared" si="7"/>
        <v>9.3120384237153964E-2</v>
      </c>
      <c r="H54" s="5">
        <f t="shared" si="8"/>
        <v>0.13129058889046918</v>
      </c>
      <c r="I54" s="5">
        <f t="shared" si="9"/>
        <v>-1.2770628307348098E-3</v>
      </c>
      <c r="K54" s="5">
        <f t="shared" si="5"/>
        <v>1.0548925110145539</v>
      </c>
      <c r="L54" s="5">
        <f t="shared" si="13"/>
        <v>1.093120384237154</v>
      </c>
      <c r="M54" s="5">
        <f t="shared" si="14"/>
        <v>1.1312905888904692</v>
      </c>
      <c r="N54" s="5">
        <f t="shared" si="15"/>
        <v>0.99872293716926519</v>
      </c>
    </row>
    <row r="55" spans="1:14" x14ac:dyDescent="0.25">
      <c r="A55" s="3">
        <v>42065</v>
      </c>
      <c r="B55" s="4">
        <v>2067.889893</v>
      </c>
      <c r="C55" s="4">
        <v>39.305019000000001</v>
      </c>
      <c r="D55" s="4">
        <v>82.877228000000002</v>
      </c>
      <c r="E55" s="4">
        <v>188.770004</v>
      </c>
      <c r="F55" s="5">
        <f t="shared" si="6"/>
        <v>-1.739610691375626E-2</v>
      </c>
      <c r="G55" s="5">
        <f t="shared" si="7"/>
        <v>-7.2748019673349762E-2</v>
      </c>
      <c r="H55" s="5">
        <f t="shared" si="8"/>
        <v>1.9258492931394144E-2</v>
      </c>
      <c r="I55" s="5">
        <f t="shared" si="9"/>
        <v>-7.1653350480050282E-2</v>
      </c>
      <c r="K55" s="5">
        <f t="shared" si="5"/>
        <v>0.98260389308624374</v>
      </c>
      <c r="L55" s="5">
        <f t="shared" si="13"/>
        <v>0.92725198032665024</v>
      </c>
      <c r="M55" s="5">
        <f t="shared" si="14"/>
        <v>1.0192584929313941</v>
      </c>
      <c r="N55" s="5">
        <f t="shared" si="15"/>
        <v>0.92834664951994972</v>
      </c>
    </row>
    <row r="56" spans="1:14" x14ac:dyDescent="0.25">
      <c r="A56" s="3">
        <v>42095</v>
      </c>
      <c r="B56" s="4">
        <v>2085.51001</v>
      </c>
      <c r="C56" s="4">
        <v>47.019089000000001</v>
      </c>
      <c r="D56" s="4">
        <v>81.164482000000007</v>
      </c>
      <c r="E56" s="4">
        <v>226.050003</v>
      </c>
      <c r="F56" s="5">
        <f t="shared" si="6"/>
        <v>8.5208197301247512E-3</v>
      </c>
      <c r="G56" s="5">
        <f t="shared" si="7"/>
        <v>0.19626170388061626</v>
      </c>
      <c r="H56" s="5">
        <f t="shared" si="8"/>
        <v>-2.0666062817641495E-2</v>
      </c>
      <c r="I56" s="5">
        <f t="shared" si="9"/>
        <v>0.19748899830504851</v>
      </c>
      <c r="K56" s="5">
        <f t="shared" si="5"/>
        <v>1.0085208197301248</v>
      </c>
      <c r="L56" s="5">
        <f t="shared" si="13"/>
        <v>1.1962617038806163</v>
      </c>
      <c r="M56" s="5">
        <f t="shared" si="14"/>
        <v>0.9793339371823585</v>
      </c>
      <c r="N56" s="5">
        <f t="shared" si="15"/>
        <v>1.1974889983050485</v>
      </c>
    </row>
    <row r="57" spans="1:14" x14ac:dyDescent="0.25">
      <c r="A57" s="3">
        <v>42125</v>
      </c>
      <c r="B57" s="4">
        <v>2107.389893</v>
      </c>
      <c r="C57" s="4">
        <v>45.592799999999997</v>
      </c>
      <c r="D57" s="4">
        <v>84.342635999999999</v>
      </c>
      <c r="E57" s="4">
        <v>250.800003</v>
      </c>
      <c r="F57" s="5">
        <f t="shared" si="6"/>
        <v>1.0491382393316817E-2</v>
      </c>
      <c r="G57" s="5">
        <f t="shared" si="7"/>
        <v>-3.0334254242994851E-2</v>
      </c>
      <c r="H57" s="5">
        <f t="shared" si="8"/>
        <v>3.9156955378585323E-2</v>
      </c>
      <c r="I57" s="5">
        <f t="shared" si="9"/>
        <v>0.10948904964181749</v>
      </c>
      <c r="K57" s="5">
        <f t="shared" si="5"/>
        <v>1.0104913823933168</v>
      </c>
      <c r="L57" s="5">
        <f t="shared" si="13"/>
        <v>0.96966574575700515</v>
      </c>
      <c r="M57" s="5">
        <f t="shared" si="14"/>
        <v>1.0391569553785853</v>
      </c>
      <c r="N57" s="5">
        <f t="shared" si="15"/>
        <v>1.1094890496418175</v>
      </c>
    </row>
    <row r="58" spans="1:14" x14ac:dyDescent="0.25">
      <c r="A58" s="3">
        <v>42156</v>
      </c>
      <c r="B58" s="4">
        <v>2063.110107</v>
      </c>
      <c r="C58" s="4">
        <v>42.956085000000002</v>
      </c>
      <c r="D58" s="4">
        <v>82.967055999999999</v>
      </c>
      <c r="E58" s="4">
        <v>268.26001000000002</v>
      </c>
      <c r="F58" s="5">
        <f t="shared" si="6"/>
        <v>-2.1011672375900514E-2</v>
      </c>
      <c r="G58" s="5">
        <f t="shared" si="7"/>
        <v>-5.7831828709796196E-2</v>
      </c>
      <c r="H58" s="5">
        <f t="shared" si="8"/>
        <v>-1.6309426231354673E-2</v>
      </c>
      <c r="I58" s="5">
        <f t="shared" si="9"/>
        <v>6.9617251958326465E-2</v>
      </c>
      <c r="K58" s="5">
        <f t="shared" si="5"/>
        <v>0.97898832762409949</v>
      </c>
      <c r="L58" s="5">
        <f t="shared" si="13"/>
        <v>0.9421681712902038</v>
      </c>
      <c r="M58" s="5">
        <f t="shared" si="14"/>
        <v>0.98369057376864533</v>
      </c>
      <c r="N58" s="5">
        <f t="shared" si="15"/>
        <v>1.0696172519583265</v>
      </c>
    </row>
    <row r="59" spans="1:14" x14ac:dyDescent="0.25">
      <c r="A59" s="3">
        <v>42186</v>
      </c>
      <c r="B59" s="4">
        <v>2103.8400879999999</v>
      </c>
      <c r="C59" s="4">
        <v>45.437125999999999</v>
      </c>
      <c r="D59" s="4">
        <v>94.944419999999994</v>
      </c>
      <c r="E59" s="4">
        <v>266.14999399999999</v>
      </c>
      <c r="F59" s="5">
        <f t="shared" si="6"/>
        <v>1.9742029696721453E-2</v>
      </c>
      <c r="G59" s="5">
        <f t="shared" si="7"/>
        <v>5.7757614549836189E-2</v>
      </c>
      <c r="H59" s="5">
        <f t="shared" si="8"/>
        <v>0.14436289025369287</v>
      </c>
      <c r="I59" s="5">
        <f t="shared" si="9"/>
        <v>-7.8655629663177962E-3</v>
      </c>
      <c r="K59" s="5">
        <f t="shared" si="5"/>
        <v>1.0197420296967215</v>
      </c>
      <c r="L59" s="5">
        <f t="shared" si="13"/>
        <v>1.0577576145498362</v>
      </c>
      <c r="M59" s="5">
        <f t="shared" si="14"/>
        <v>1.1443628902536929</v>
      </c>
      <c r="N59" s="5">
        <f t="shared" si="15"/>
        <v>0.9921344370336822</v>
      </c>
    </row>
    <row r="60" spans="1:14" x14ac:dyDescent="0.25">
      <c r="A60" s="3">
        <v>42219</v>
      </c>
      <c r="B60" s="4">
        <v>1972.1800539999999</v>
      </c>
      <c r="C60" s="4">
        <v>42.622345000000003</v>
      </c>
      <c r="D60" s="4">
        <v>85.373962000000006</v>
      </c>
      <c r="E60" s="4">
        <v>249.05999800000001</v>
      </c>
      <c r="F60" s="5">
        <f t="shared" si="6"/>
        <v>-6.2580818167202845E-2</v>
      </c>
      <c r="G60" s="5">
        <f t="shared" si="7"/>
        <v>-6.1948922561695374E-2</v>
      </c>
      <c r="H60" s="5">
        <f t="shared" si="8"/>
        <v>-0.10080063683574025</v>
      </c>
      <c r="I60" s="5">
        <f t="shared" si="9"/>
        <v>-6.4211896995195805E-2</v>
      </c>
      <c r="K60" s="5">
        <f t="shared" si="5"/>
        <v>0.93741918183279715</v>
      </c>
      <c r="L60" s="5">
        <f t="shared" si="13"/>
        <v>0.93805107743830463</v>
      </c>
      <c r="M60" s="5">
        <f t="shared" si="14"/>
        <v>0.89919936316425975</v>
      </c>
      <c r="N60" s="5">
        <f t="shared" si="15"/>
        <v>0.93578810300480419</v>
      </c>
    </row>
    <row r="61" spans="1:14" x14ac:dyDescent="0.25">
      <c r="A61" s="3">
        <v>42248</v>
      </c>
      <c r="B61" s="4">
        <v>1920.030029</v>
      </c>
      <c r="C61" s="4">
        <v>43.347079999999998</v>
      </c>
      <c r="D61" s="4">
        <v>81.970839999999995</v>
      </c>
      <c r="E61" s="4">
        <v>248.39999399999999</v>
      </c>
      <c r="F61" s="5">
        <f t="shared" si="6"/>
        <v>-2.6442831573227132E-2</v>
      </c>
      <c r="G61" s="5">
        <f t="shared" si="7"/>
        <v>1.7003639757502631E-2</v>
      </c>
      <c r="H61" s="5">
        <f t="shared" si="8"/>
        <v>-3.9861357260191466E-2</v>
      </c>
      <c r="I61" s="5">
        <f t="shared" si="9"/>
        <v>-2.6499799457960771E-3</v>
      </c>
      <c r="K61" s="5">
        <f t="shared" si="5"/>
        <v>0.97355716842677287</v>
      </c>
      <c r="L61" s="5">
        <f t="shared" si="13"/>
        <v>1.0170036397575026</v>
      </c>
      <c r="M61" s="5">
        <f t="shared" si="14"/>
        <v>0.96013864273980853</v>
      </c>
      <c r="N61" s="5">
        <f t="shared" si="15"/>
        <v>0.99735002005420392</v>
      </c>
    </row>
    <row r="62" spans="1:14" x14ac:dyDescent="0.25">
      <c r="A62" s="3">
        <v>42278</v>
      </c>
      <c r="B62" s="4">
        <v>2079.360107</v>
      </c>
      <c r="C62" s="4">
        <v>51.554234000000001</v>
      </c>
      <c r="D62" s="4">
        <v>83.529373000000007</v>
      </c>
      <c r="E62" s="4">
        <v>206.929993</v>
      </c>
      <c r="F62" s="5">
        <f t="shared" si="6"/>
        <v>8.2983117760394132E-2</v>
      </c>
      <c r="G62" s="5">
        <f t="shared" si="7"/>
        <v>0.18933579839749304</v>
      </c>
      <c r="H62" s="5">
        <f t="shared" si="8"/>
        <v>1.9013261301214168E-2</v>
      </c>
      <c r="I62" s="5">
        <f t="shared" si="9"/>
        <v>-0.16694847826767656</v>
      </c>
      <c r="K62" s="5">
        <f t="shared" si="5"/>
        <v>1.0829831177603941</v>
      </c>
      <c r="L62" s="5">
        <f t="shared" si="13"/>
        <v>1.189335798397493</v>
      </c>
      <c r="M62" s="5">
        <f t="shared" si="14"/>
        <v>1.0190132613012142</v>
      </c>
      <c r="N62" s="5">
        <f t="shared" si="15"/>
        <v>0.83305152173232344</v>
      </c>
    </row>
    <row r="63" spans="1:14" x14ac:dyDescent="0.25">
      <c r="A63" s="3">
        <v>42310</v>
      </c>
      <c r="B63" s="4">
        <v>2080.4099120000001</v>
      </c>
      <c r="C63" s="4">
        <v>53.587741999999999</v>
      </c>
      <c r="D63" s="4">
        <v>83.254517000000007</v>
      </c>
      <c r="E63" s="4">
        <v>230.259995</v>
      </c>
      <c r="F63" s="5">
        <f t="shared" si="6"/>
        <v>5.0486926072412786E-4</v>
      </c>
      <c r="G63" s="5">
        <f t="shared" si="7"/>
        <v>3.9444054197371958E-2</v>
      </c>
      <c r="H63" s="5">
        <f t="shared" si="8"/>
        <v>-3.2905311045492436E-3</v>
      </c>
      <c r="I63" s="5">
        <f t="shared" si="9"/>
        <v>0.11274345328953839</v>
      </c>
      <c r="K63" s="5">
        <f t="shared" si="5"/>
        <v>1.0005048692607241</v>
      </c>
      <c r="L63" s="5">
        <f t="shared" si="13"/>
        <v>1.039444054197372</v>
      </c>
      <c r="M63" s="5">
        <f t="shared" si="14"/>
        <v>0.99670946889545076</v>
      </c>
      <c r="N63" s="5">
        <f t="shared" si="15"/>
        <v>1.1127434532895384</v>
      </c>
    </row>
    <row r="64" spans="1:14" x14ac:dyDescent="0.25">
      <c r="A64" s="3">
        <v>42339</v>
      </c>
      <c r="B64" s="4">
        <v>2043.9399410000001</v>
      </c>
      <c r="C64" s="4">
        <v>54.701892999999998</v>
      </c>
      <c r="D64" s="4">
        <v>84.374092000000005</v>
      </c>
      <c r="E64" s="4">
        <v>240.009995</v>
      </c>
      <c r="F64" s="5">
        <f t="shared" si="6"/>
        <v>-1.7530185176314439E-2</v>
      </c>
      <c r="G64" s="5">
        <f t="shared" si="7"/>
        <v>2.0791154066539974E-2</v>
      </c>
      <c r="H64" s="5">
        <f t="shared" si="8"/>
        <v>1.3447618703979813E-2</v>
      </c>
      <c r="I64" s="5">
        <f t="shared" si="9"/>
        <v>4.2343438772332043E-2</v>
      </c>
      <c r="K64" s="5">
        <f>F64+1</f>
        <v>0.98246981482368556</v>
      </c>
      <c r="L64" s="5">
        <f t="shared" si="13"/>
        <v>1.02079115406654</v>
      </c>
      <c r="M64" s="5">
        <f t="shared" si="14"/>
        <v>1.0134476187039798</v>
      </c>
      <c r="N64" s="5">
        <f t="shared" si="15"/>
        <v>1.042343438772332</v>
      </c>
    </row>
    <row r="65" spans="6:14" x14ac:dyDescent="0.25">
      <c r="F65" s="5">
        <f>AVERAGE(F5:F64)</f>
        <v>8.6839845574468184E-3</v>
      </c>
      <c r="G65" s="5">
        <f t="shared" ref="G65:I65" si="16">AVERAGE(G5:G64)</f>
        <v>1.5727947576369878E-2</v>
      </c>
      <c r="H65" s="5">
        <f t="shared" si="16"/>
        <v>1.7634858180810627E-2</v>
      </c>
      <c r="I65" s="5">
        <f t="shared" si="16"/>
        <v>4.8766842283450802E-2</v>
      </c>
      <c r="K65" s="5">
        <f>PRODUCT(K5:K64)</f>
        <v>1.6252185972311011</v>
      </c>
      <c r="L65" s="5">
        <f t="shared" ref="L65:N65" si="17">PRODUCT(L5:L64)</f>
        <v>2.2814942394264008</v>
      </c>
      <c r="M65" s="5">
        <f t="shared" si="17"/>
        <v>2.4411980171848318</v>
      </c>
      <c r="N65" s="5">
        <f t="shared" si="17"/>
        <v>9.0127677060746461</v>
      </c>
    </row>
    <row r="66" spans="6:14" x14ac:dyDescent="0.25">
      <c r="F66" s="5">
        <f>STDEV(F5:F64)</f>
        <v>3.3770633826000068E-2</v>
      </c>
      <c r="G66" s="5">
        <f t="shared" ref="G66:I66" si="18">STDEV(G5:G64)</f>
        <v>6.302307381130319E-2</v>
      </c>
      <c r="H66" s="5">
        <f t="shared" si="18"/>
        <v>7.4807022186233418E-2</v>
      </c>
      <c r="I66" s="5">
        <f t="shared" si="18"/>
        <v>0.16631516203652863</v>
      </c>
      <c r="K66" s="5">
        <f>POWER(K65,1/60)</f>
        <v>1.0081268840910647</v>
      </c>
      <c r="L66" s="5">
        <f t="shared" ref="L66:N66" si="19">POWER(L65,1/60)</f>
        <v>1.0138421035338989</v>
      </c>
      <c r="M66" s="5">
        <f t="shared" si="19"/>
        <v>1.0149859958004541</v>
      </c>
      <c r="N66" s="5">
        <f t="shared" si="19"/>
        <v>1.0373237060109888</v>
      </c>
    </row>
    <row r="67" spans="6:14" x14ac:dyDescent="0.25">
      <c r="K67" s="5">
        <f>K66-1</f>
        <v>8.1268840910646567E-3</v>
      </c>
      <c r="L67" s="5">
        <f t="shared" ref="L67:N67" si="20">L66-1</f>
        <v>1.384210353389892E-2</v>
      </c>
      <c r="M67" s="5">
        <f t="shared" si="20"/>
        <v>1.4985995800454122E-2</v>
      </c>
      <c r="N67" s="5">
        <f t="shared" si="20"/>
        <v>3.7323706010988777E-2</v>
      </c>
    </row>
    <row r="107" spans="3:13" x14ac:dyDescent="0.25">
      <c r="C107">
        <v>0.18873537091643855</v>
      </c>
      <c r="D107">
        <v>0.2183183317806813</v>
      </c>
    </row>
    <row r="108" spans="3:13" x14ac:dyDescent="0.25">
      <c r="C108">
        <v>0.21161829816972752</v>
      </c>
      <c r="D108">
        <v>0.25913912637897701</v>
      </c>
    </row>
    <row r="109" spans="3:13" x14ac:dyDescent="0.25">
      <c r="C109">
        <v>0.58520210740140965</v>
      </c>
      <c r="D109">
        <v>0.57613262143263611</v>
      </c>
    </row>
    <row r="111" spans="3:13" x14ac:dyDescent="0.25">
      <c r="M111">
        <f>0.25*(165-160)/160+0.4*(160-160)+0.3*(180-160)/160+0.05*(230-160)/160</f>
        <v>6.7187499999999997E-2</v>
      </c>
    </row>
    <row r="118" spans="5:17" x14ac:dyDescent="0.25">
      <c r="Q118">
        <f>1.12*0.9*1.05</f>
        <v>1.0584000000000002</v>
      </c>
    </row>
    <row r="120" spans="5:17" x14ac:dyDescent="0.25">
      <c r="E120">
        <f>0.4*0.12^2</f>
        <v>5.7600000000000004E-3</v>
      </c>
      <c r="F120">
        <f>0.3*0.18^2</f>
        <v>9.7199999999999995E-3</v>
      </c>
      <c r="G120">
        <f>0.3*0.02^2</f>
        <v>1.2E-4</v>
      </c>
      <c r="H120">
        <f>SUM(E120:G120)</f>
        <v>1.5600000000000001E-2</v>
      </c>
      <c r="I120">
        <f>SQRT(H120)</f>
        <v>0.12489995996796797</v>
      </c>
    </row>
    <row r="121" spans="5:17" x14ac:dyDescent="0.25">
      <c r="O121">
        <f>180/160</f>
        <v>1.125</v>
      </c>
    </row>
  </sheetData>
  <mergeCells count="1">
    <mergeCell ref="A2:E2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qiuch</cp:lastModifiedBy>
  <dcterms:created xsi:type="dcterms:W3CDTF">2016-10-27T21:00:22Z</dcterms:created>
  <dcterms:modified xsi:type="dcterms:W3CDTF">2019-12-26T12:36:40Z</dcterms:modified>
</cp:coreProperties>
</file>