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9D24A706-1E3D-4499-8F71-6D7514F33EA4}" xr6:coauthVersionLast="45" xr6:coauthVersionMax="45" xr10:uidLastSave="{00000000-0000-0000-0000-000000000000}"/>
  <bookViews>
    <workbookView xWindow="-27840" yWindow="1095" windowWidth="21600" windowHeight="11325" tabRatio="500" activeTab="2" xr2:uid="{00000000-000D-0000-FFFF-FFFF00000000}"/>
  </bookViews>
  <sheets>
    <sheet name="Data" sheetId="1" r:id="rId1"/>
    <sheet name="MVE" sheetId="2" r:id="rId2"/>
    <sheet name="plot" sheetId="4" r:id="rId3"/>
  </sheets>
  <externalReferences>
    <externalReference r:id="rId4"/>
  </externalReferences>
  <definedNames>
    <definedName name="solver_adj" localSheetId="0" hidden="1">Data!$A$17:$A$22</definedName>
    <definedName name="solver_adj" localSheetId="1" hidden="1">MVE!$A$17:$A$22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Data!$A$17:$A$22</definedName>
    <definedName name="solver_lhs1" localSheetId="1" hidden="1">MVE!$A$17:$A$22</definedName>
    <definedName name="solver_lhs2" localSheetId="0" hidden="1">Data!$A$23</definedName>
    <definedName name="solver_lhs2" localSheetId="1" hidden="1">MVE!$A$23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Data!$C$25</definedName>
    <definedName name="solver_opt" localSheetId="1" hidden="1">MVE!$C$26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2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C24" i="2"/>
  <c r="C15" i="2"/>
  <c r="H15" i="2"/>
  <c r="G15" i="2"/>
  <c r="F15" i="2"/>
  <c r="E15" i="2"/>
  <c r="D15" i="2"/>
  <c r="A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I15" i="2"/>
  <c r="C26" i="1"/>
  <c r="C15" i="1"/>
  <c r="C23" i="1"/>
  <c r="D15" i="1"/>
  <c r="D23" i="1"/>
  <c r="E15" i="1"/>
  <c r="E23" i="1"/>
  <c r="F15" i="1"/>
  <c r="F23" i="1"/>
  <c r="G15" i="1"/>
  <c r="G23" i="1"/>
  <c r="H15" i="1"/>
  <c r="H23" i="1"/>
  <c r="C25" i="1"/>
  <c r="C24" i="1"/>
  <c r="H18" i="1"/>
  <c r="H19" i="1"/>
  <c r="H20" i="1"/>
  <c r="H21" i="1"/>
  <c r="H22" i="1"/>
  <c r="H17" i="1"/>
  <c r="G18" i="1"/>
  <c r="G19" i="1"/>
  <c r="G20" i="1"/>
  <c r="G21" i="1"/>
  <c r="G22" i="1"/>
  <c r="G17" i="1"/>
  <c r="F18" i="1"/>
  <c r="F19" i="1"/>
  <c r="F20" i="1"/>
  <c r="F21" i="1"/>
  <c r="F22" i="1"/>
  <c r="F17" i="1"/>
  <c r="E18" i="1"/>
  <c r="E19" i="1"/>
  <c r="E20" i="1"/>
  <c r="E21" i="1"/>
  <c r="E22" i="1"/>
  <c r="E17" i="1"/>
  <c r="D18" i="1"/>
  <c r="D19" i="1"/>
  <c r="D20" i="1"/>
  <c r="D21" i="1"/>
  <c r="D22" i="1"/>
  <c r="D17" i="1"/>
  <c r="C20" i="1"/>
  <c r="C21" i="1"/>
  <c r="C22" i="1"/>
  <c r="C19" i="1"/>
  <c r="C18" i="1"/>
  <c r="C17" i="1"/>
  <c r="I15" i="1"/>
  <c r="A23" i="1"/>
  <c r="D23" i="2"/>
  <c r="E23" i="2"/>
  <c r="F23" i="2"/>
  <c r="G23" i="2"/>
  <c r="H23" i="2"/>
  <c r="C23" i="2"/>
  <c r="C25" i="2"/>
  <c r="C26" i="2"/>
</calcChain>
</file>

<file path=xl/sharedStrings.xml><?xml version="1.0" encoding="utf-8"?>
<sst xmlns="http://schemas.openxmlformats.org/spreadsheetml/2006/main" count="78" uniqueCount="15">
  <si>
    <t>RETURN</t>
  </si>
  <si>
    <t>DEVIATION</t>
  </si>
  <si>
    <t>Risk-free rate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</si>
  <si>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</si>
  <si>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</si>
  <si>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</si>
  <si>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</si>
  <si>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</si>
  <si>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</si>
  <si>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</si>
  <si>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</si>
  <si>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Portfolio Weights</t>
    <phoneticPr fontId="7" type="noConversion"/>
  </si>
  <si>
    <t>RETURN</t>
    <phoneticPr fontId="7" type="noConversion"/>
  </si>
  <si>
    <t>STANDARD DEVIATION</t>
    <phoneticPr fontId="7" type="noConversion"/>
  </si>
  <si>
    <t>sharp ratio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</si>
</sst>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1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5" fillId="0" borderId="0" xfId="0" applyFont="1"/>
    <xf numFmtId="176" fontId="5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5" fillId="2" borderId="0" xfId="0" applyFont="1" applyFill="1"/>
    <xf numFmtId="0" fontId="6" fillId="2" borderId="1" xfId="0" applyFont="1" applyFill="1" applyBorder="1" applyAlignment="1">
      <alignment horizontal="center"/>
    </xf>
    <xf numFmtId="176" fontId="1" fillId="3" borderId="0" xfId="0" applyNumberFormat="1" applyFont="1" applyFill="1" applyAlignment="1" applyProtection="1">
      <alignment horizontal="center"/>
      <protection locked="0"/>
    </xf>
    <xf numFmtId="176" fontId="9" fillId="3" borderId="0" xfId="0" applyNumberFormat="1" applyFont="1" applyFill="1" applyAlignment="1" applyProtection="1">
      <alignment horizontal="center"/>
      <protection locked="0"/>
    </xf>
    <xf numFmtId="176" fontId="10" fillId="3" borderId="0" xfId="0" applyNumberFormat="1" applyFont="1" applyFill="1" applyAlignment="1" applyProtection="1">
      <alignment horizontal="center"/>
      <protection locked="0"/>
    </xf>
  </cellXfs>
  <cellStyles count="15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65433608927992E-2"/>
          <c:y val="1.8601078873656009E-2"/>
          <c:w val="0.90176450309141654"/>
          <c:h val="0.90390080198535339"/>
        </c:manualLayout>
      </c:layout>
      <c:scatterChart>
        <c:scatterStyle val="smoothMarker"/>
        <c:varyColors val="0"/>
        <c:ser>
          <c:idx val="0"/>
          <c:order val="0"/>
          <c:dPt>
            <c:idx val="11"/>
            <c:marker>
              <c:symbol val="diamond"/>
              <c:size val="15"/>
              <c:spPr>
                <a:solidFill>
                  <a:srgbClr val="FF0000"/>
                </a:solidFill>
              </c:spPr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0-B0FA-4782-B26D-417377948944}"/>
              </c:ext>
            </c:extLst>
          </c:dPt>
          <c:dPt>
            <c:idx val="21"/>
            <c:marker>
              <c:symbol val="diamond"/>
              <c:size val="1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0FA-4782-B26D-417377948944}"/>
              </c:ext>
            </c:extLst>
          </c:dPt>
          <c:dLbls>
            <c:dLbl>
              <c:idx val="11"/>
              <c:layout>
                <c:manualLayout>
                  <c:x val="-5.0099951811563058E-3"/>
                  <c:y val="1.9766729949013979E-2"/>
                </c:manualLayout>
              </c:layout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MVE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FA-4782-B26D-41737794894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GMV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FA-4782-B26D-4173779489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plot!$B$1:$B$33</c:f>
              <c:numCache>
                <c:formatCode>0.0000</c:formatCode>
                <c:ptCount val="33"/>
                <c:pt idx="0">
                  <c:v>0.13831916741859807</c:v>
                </c:pt>
                <c:pt idx="1">
                  <c:v>0.1328639397404062</c:v>
                </c:pt>
                <c:pt idx="2">
                  <c:v>0.12744999421434766</c:v>
                </c:pt>
                <c:pt idx="3">
                  <c:v>0.12208282312044991</c:v>
                </c:pt>
                <c:pt idx="4">
                  <c:v>0.11676887646461157</c:v>
                </c:pt>
                <c:pt idx="5">
                  <c:v>0.11151576325561884</c:v>
                </c:pt>
                <c:pt idx="6">
                  <c:v>0.10633249988637328</c:v>
                </c:pt>
                <c:pt idx="7">
                  <c:v>0.10122981647525972</c:v>
                </c:pt>
                <c:pt idx="8">
                  <c:v>9.6220533614560705E-2</c:v>
                </c:pt>
                <c:pt idx="9">
                  <c:v>9.1320022823330987E-2</c:v>
                </c:pt>
                <c:pt idx="10">
                  <c:v>8.6546762976805913E-2</c:v>
                </c:pt>
                <c:pt idx="11">
                  <c:v>8.1922999999999996E-2</c:v>
                </c:pt>
                <c:pt idx="12">
                  <c:v>7.7475504581534821E-2</c:v>
                </c:pt>
                <c:pt idx="13">
                  <c:v>7.3236396861490208E-2</c:v>
                </c:pt>
                <c:pt idx="14">
                  <c:v>6.9243959839619271E-2</c:v>
                </c:pt>
                <c:pt idx="15">
                  <c:v>6.5543285370926949E-2</c:v>
                </c:pt>
                <c:pt idx="16">
                  <c:v>6.2186483049659368E-2</c:v>
                </c:pt>
                <c:pt idx="17">
                  <c:v>5.9232045590906481E-2</c:v>
                </c:pt>
                <c:pt idx="18">
                  <c:v>5.6742857784991073E-2</c:v>
                </c:pt>
                <c:pt idx="19">
                  <c:v>5.4782376073506202E-2</c:v>
                </c:pt>
                <c:pt idx="20">
                  <c:v>5.3408853955474969E-2</c:v>
                </c:pt>
                <c:pt idx="21">
                  <c:v>5.2668233000000002E-2</c:v>
                </c:pt>
                <c:pt idx="22">
                  <c:v>5.2587260698520613E-2</c:v>
                </c:pt>
                <c:pt idx="23">
                  <c:v>5.3168950921876353E-2</c:v>
                </c:pt>
                <c:pt idx="24">
                  <c:v>5.439204749242732E-2</c:v>
                </c:pt>
                <c:pt idx="25">
                  <c:v>5.621469961345419E-2</c:v>
                </c:pt>
                <c:pt idx="26">
                  <c:v>5.8580971388072348E-2</c:v>
                </c:pt>
                <c:pt idx="27">
                  <c:v>6.1428072563252875E-2</c:v>
                </c:pt>
                <c:pt idx="28">
                  <c:v>6.4692550752225075E-2</c:v>
                </c:pt>
                <c:pt idx="29">
                  <c:v>6.8314597859820705E-2</c:v>
                </c:pt>
                <c:pt idx="30">
                  <c:v>7.2240449698182732E-2</c:v>
                </c:pt>
                <c:pt idx="31">
                  <c:v>7.6423301409773964E-2</c:v>
                </c:pt>
                <c:pt idx="32">
                  <c:v>8.0823261243713085E-2</c:v>
                </c:pt>
              </c:numCache>
            </c:numRef>
          </c:xVal>
          <c:yVal>
            <c:numRef>
              <c:f>plot!$C$1:$C$33</c:f>
              <c:numCache>
                <c:formatCode>0.0000</c:formatCode>
                <c:ptCount val="33"/>
                <c:pt idx="0">
                  <c:v>0.10675470611473802</c:v>
                </c:pt>
                <c:pt idx="1">
                  <c:v>0.10410552496641717</c:v>
                </c:pt>
                <c:pt idx="2">
                  <c:v>0.10145634381809632</c:v>
                </c:pt>
                <c:pt idx="3">
                  <c:v>9.8807162669775461E-2</c:v>
                </c:pt>
                <c:pt idx="4">
                  <c:v>9.6157981521454591E-2</c:v>
                </c:pt>
                <c:pt idx="5">
                  <c:v>9.3508800373133749E-2</c:v>
                </c:pt>
                <c:pt idx="6">
                  <c:v>9.0859619224812879E-2</c:v>
                </c:pt>
                <c:pt idx="7">
                  <c:v>8.8210438076492009E-2</c:v>
                </c:pt>
                <c:pt idx="8">
                  <c:v>8.5561256928171167E-2</c:v>
                </c:pt>
                <c:pt idx="9">
                  <c:v>8.2912075779850297E-2</c:v>
                </c:pt>
                <c:pt idx="10">
                  <c:v>8.0262894631529441E-2</c:v>
                </c:pt>
                <c:pt idx="11">
                  <c:v>7.7613713483208585E-2</c:v>
                </c:pt>
                <c:pt idx="12">
                  <c:v>7.4964532334887729E-2</c:v>
                </c:pt>
                <c:pt idx="13">
                  <c:v>7.2315351186566873E-2</c:v>
                </c:pt>
                <c:pt idx="14">
                  <c:v>6.9666170038246017E-2</c:v>
                </c:pt>
                <c:pt idx="15">
                  <c:v>6.7016988889925147E-2</c:v>
                </c:pt>
                <c:pt idx="16">
                  <c:v>6.4367807741604291E-2</c:v>
                </c:pt>
                <c:pt idx="17">
                  <c:v>6.1718626593283435E-2</c:v>
                </c:pt>
                <c:pt idx="18">
                  <c:v>5.9069445444962579E-2</c:v>
                </c:pt>
                <c:pt idx="19">
                  <c:v>5.6420264296641716E-2</c:v>
                </c:pt>
                <c:pt idx="20">
                  <c:v>5.377108314832086E-2</c:v>
                </c:pt>
                <c:pt idx="21">
                  <c:v>5.112190199999999E-2</c:v>
                </c:pt>
                <c:pt idx="22">
                  <c:v>4.8472720851679141E-2</c:v>
                </c:pt>
                <c:pt idx="23">
                  <c:v>4.5823539703358278E-2</c:v>
                </c:pt>
                <c:pt idx="24">
                  <c:v>4.3174358555037415E-2</c:v>
                </c:pt>
                <c:pt idx="25">
                  <c:v>4.0525177406716559E-2</c:v>
                </c:pt>
                <c:pt idx="26">
                  <c:v>3.7875996258395703E-2</c:v>
                </c:pt>
                <c:pt idx="27">
                  <c:v>3.522681511007484E-2</c:v>
                </c:pt>
                <c:pt idx="28">
                  <c:v>3.2577633961753977E-2</c:v>
                </c:pt>
                <c:pt idx="29">
                  <c:v>2.9928452813433121E-2</c:v>
                </c:pt>
                <c:pt idx="30">
                  <c:v>2.7279271665112265E-2</c:v>
                </c:pt>
                <c:pt idx="31">
                  <c:v>2.4630090516791409E-2</c:v>
                </c:pt>
                <c:pt idx="32">
                  <c:v>2.1980909368470539E-2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FA-4782-B26D-41737794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47256"/>
        <c:axId val="-2098256568"/>
      </c:scatterChart>
      <c:valAx>
        <c:axId val="-20976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-2098256568"/>
        <c:crossesAt val="0"/>
        <c:crossBetween val="midCat"/>
      </c:valAx>
      <c:valAx>
        <c:axId val="-209825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-2097647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943350" y="333375"/>
    <xdr:ext cx="11608594" cy="758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FE10-B1BB-477A-83E2-0FB5B3A2B5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nVarianceFrontier_MultipleRisky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  <sheetName val="Mean Variance Frontier"/>
    </sheetNames>
    <sheetDataSet>
      <sheetData sheetId="0" refreshError="1"/>
      <sheetData sheetId="1">
        <row r="42">
          <cell r="D42">
            <v>0.14523819682160879</v>
          </cell>
          <cell r="E42">
            <v>0.14577927057641438</v>
          </cell>
        </row>
        <row r="43">
          <cell r="D43">
            <v>0.1449492345470984</v>
          </cell>
          <cell r="E43">
            <v>0.14492944557463511</v>
          </cell>
        </row>
        <row r="44">
          <cell r="D44">
            <v>0.14466027227258788</v>
          </cell>
          <cell r="E44">
            <v>0.14411642504701763</v>
          </cell>
        </row>
        <row r="45">
          <cell r="D45">
            <v>0.14437130999807743</v>
          </cell>
          <cell r="E45">
            <v>0.1433408352531686</v>
          </cell>
        </row>
        <row r="46">
          <cell r="D46">
            <v>0.14408234772356696</v>
          </cell>
          <cell r="E46">
            <v>0.14260328692846197</v>
          </cell>
        </row>
        <row r="47">
          <cell r="D47">
            <v>0.14379338544905651</v>
          </cell>
          <cell r="E47">
            <v>0.14190437323602234</v>
          </cell>
        </row>
        <row r="48">
          <cell r="D48">
            <v>0.14350442317454604</v>
          </cell>
          <cell r="E48">
            <v>0.14124466769827898</v>
          </cell>
        </row>
        <row r="49">
          <cell r="D49">
            <v>0.14321546090003553</v>
          </cell>
          <cell r="E49">
            <v>0.1406247221219229</v>
          </cell>
        </row>
        <row r="50">
          <cell r="D50">
            <v>0.14292649862552509</v>
          </cell>
          <cell r="E50">
            <v>0.14004506453110249</v>
          </cell>
        </row>
        <row r="51">
          <cell r="D51">
            <v>0.14263753635101459</v>
          </cell>
          <cell r="E51">
            <v>0.13950619712455478</v>
          </cell>
        </row>
        <row r="52">
          <cell r="D52">
            <v>0.14234857407650414</v>
          </cell>
          <cell r="E52">
            <v>0.13900859427305734</v>
          </cell>
        </row>
        <row r="53">
          <cell r="D53">
            <v>0.14205961180199367</v>
          </cell>
          <cell r="E53">
            <v>0.13855270057407629</v>
          </cell>
        </row>
        <row r="54">
          <cell r="D54">
            <v>0.14177064952748319</v>
          </cell>
          <cell r="E54">
            <v>0.13813892898075353</v>
          </cell>
        </row>
        <row r="55">
          <cell r="D55">
            <v>0.14148168725297272</v>
          </cell>
          <cell r="E55">
            <v>0.13776765902239735</v>
          </cell>
        </row>
        <row r="56">
          <cell r="D56">
            <v>0.14119272497846225</v>
          </cell>
          <cell r="E56">
            <v>0.13743923513340456</v>
          </cell>
        </row>
        <row r="57">
          <cell r="D57">
            <v>0.14090376270395177</v>
          </cell>
          <cell r="E57">
            <v>0.13715396510703159</v>
          </cell>
        </row>
        <row r="58">
          <cell r="D58">
            <v>0.1406148004294413</v>
          </cell>
          <cell r="E58">
            <v>0.136912118689648</v>
          </cell>
        </row>
        <row r="59">
          <cell r="D59">
            <v>0.14032583815493085</v>
          </cell>
          <cell r="E59">
            <v>0.13671392633004709</v>
          </cell>
        </row>
        <row r="60">
          <cell r="D60">
            <v>0.14003687588042038</v>
          </cell>
          <cell r="E60">
            <v>0.13655957809706598</v>
          </cell>
        </row>
        <row r="61">
          <cell r="D61">
            <v>0.13974791360590991</v>
          </cell>
          <cell r="E61">
            <v>0.13644922277719881</v>
          </cell>
        </row>
        <row r="62">
          <cell r="D62">
            <v>0.13945895133139943</v>
          </cell>
          <cell r="E62">
            <v>0.13638296716209269</v>
          </cell>
        </row>
        <row r="63">
          <cell r="D63">
            <v>0.13916998905688893</v>
          </cell>
          <cell r="E63">
            <v>0.13636087553383164</v>
          </cell>
        </row>
        <row r="64">
          <cell r="D64">
            <v>0.13888102678237849</v>
          </cell>
          <cell r="E64">
            <v>0.13638296935377106</v>
          </cell>
        </row>
        <row r="65">
          <cell r="D65">
            <v>0.13859206450786804</v>
          </cell>
          <cell r="E65">
            <v>0.13644922715842706</v>
          </cell>
        </row>
        <row r="66">
          <cell r="D66">
            <v>0.13830310223335754</v>
          </cell>
          <cell r="E66">
            <v>0.13655958466359749</v>
          </cell>
        </row>
        <row r="67">
          <cell r="D67">
            <v>0.13801413995884707</v>
          </cell>
          <cell r="E67">
            <v>0.13671393507553764</v>
          </cell>
        </row>
        <row r="68">
          <cell r="D68">
            <v>0.13772517768433662</v>
          </cell>
          <cell r="E68">
            <v>0.1369121296056863</v>
          </cell>
        </row>
        <row r="69">
          <cell r="D69">
            <v>0.13743621540982615</v>
          </cell>
          <cell r="E69">
            <v>0.13715397818317923</v>
          </cell>
        </row>
        <row r="70">
          <cell r="D70">
            <v>0.13714725313531567</v>
          </cell>
          <cell r="E70">
            <v>0.13743925035724555</v>
          </cell>
        </row>
        <row r="71">
          <cell r="D71">
            <v>0.13685829086080517</v>
          </cell>
          <cell r="E71">
            <v>0.13776767637959603</v>
          </cell>
        </row>
        <row r="72">
          <cell r="D72">
            <v>0.13656932858629472</v>
          </cell>
          <cell r="E72">
            <v>0.13813894845512048</v>
          </cell>
        </row>
        <row r="73">
          <cell r="D73">
            <v>0.13628036631178425</v>
          </cell>
          <cell r="E73">
            <v>0.13855272214764164</v>
          </cell>
        </row>
        <row r="74">
          <cell r="D74">
            <v>0.13599140403727378</v>
          </cell>
          <cell r="E74">
            <v>0.13900861792615088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0"/>
  <sheetViews>
    <sheetView zoomScale="85" zoomScaleNormal="85" workbookViewId="0">
      <selection activeCell="A2" sqref="A2:L26"/>
    </sheetView>
  </sheetViews>
  <sheetFormatPr defaultColWidth="10.796875" defaultRowHeight="14.4" x14ac:dyDescent="0.25"/>
  <cols>
    <col min="1" max="1" width="15.5" style="4" bestFit="1" customWidth="1"/>
    <col min="2" max="2" width="22.5" style="4" bestFit="1" customWidth="1"/>
    <col min="3" max="3" width="14.69921875" style="4" bestFit="1" customWidth="1"/>
    <col min="4" max="4" width="16.69921875" style="4" customWidth="1"/>
    <col min="5" max="5" width="15.19921875" style="4" customWidth="1"/>
    <col min="6" max="6" width="21.296875" style="4" customWidth="1"/>
    <col min="7" max="7" width="14.69921875" style="4" bestFit="1" customWidth="1"/>
    <col min="8" max="8" width="9.5" style="4" bestFit="1" customWidth="1"/>
    <col min="9" max="9" width="21.296875" style="4" bestFit="1" customWidth="1"/>
    <col min="10" max="10" width="22.5" style="4" bestFit="1" customWidth="1"/>
    <col min="11" max="11" width="12" style="4" bestFit="1" customWidth="1"/>
    <col min="12" max="16384" width="10.796875" style="4"/>
  </cols>
  <sheetData>
    <row r="2" spans="1:13" ht="15.6" x14ac:dyDescent="0.25">
      <c r="B2" s="8" t="s">
        <v>9</v>
      </c>
      <c r="C2" s="8"/>
      <c r="D2" s="8"/>
      <c r="F2" s="8" t="s">
        <v>10</v>
      </c>
      <c r="G2" s="8"/>
      <c r="H2" s="8"/>
      <c r="I2" s="8"/>
      <c r="J2" s="8"/>
      <c r="K2" s="8"/>
      <c r="L2" s="8"/>
    </row>
    <row r="3" spans="1:13" x14ac:dyDescent="0.25">
      <c r="B3" s="1"/>
      <c r="C3" s="2" t="s">
        <v>0</v>
      </c>
      <c r="D3" s="2" t="s">
        <v>1</v>
      </c>
      <c r="F3" s="3"/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3" x14ac:dyDescent="0.25">
      <c r="B4" s="1" t="s">
        <v>3</v>
      </c>
      <c r="C4" s="5">
        <v>0.04</v>
      </c>
      <c r="D4" s="5">
        <v>6.8000000000000005E-2</v>
      </c>
      <c r="F4" s="6" t="s">
        <v>3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3" x14ac:dyDescent="0.25">
      <c r="B5" s="1" t="s">
        <v>4</v>
      </c>
      <c r="C5" s="5">
        <v>0.106</v>
      </c>
      <c r="D5" s="5">
        <v>0.224</v>
      </c>
      <c r="F5" s="6" t="s">
        <v>4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3" x14ac:dyDescent="0.25">
      <c r="B6" s="1" t="s">
        <v>5</v>
      </c>
      <c r="C6" s="5">
        <v>8.3000000000000004E-2</v>
      </c>
      <c r="D6" s="5">
        <v>0.221</v>
      </c>
      <c r="F6" s="6" t="s">
        <v>5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3" x14ac:dyDescent="0.25">
      <c r="B7" s="1" t="s">
        <v>6</v>
      </c>
      <c r="C7" s="5">
        <v>0.11899999999999999</v>
      </c>
      <c r="D7" s="5">
        <v>0.3</v>
      </c>
      <c r="F7" s="6" t="s">
        <v>6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3" x14ac:dyDescent="0.25">
      <c r="B8" s="1" t="s">
        <v>7</v>
      </c>
      <c r="C8" s="5">
        <v>0.128</v>
      </c>
      <c r="D8" s="5">
        <v>0.23100000000000001</v>
      </c>
      <c r="F8" s="6" t="s">
        <v>7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3" x14ac:dyDescent="0.25">
      <c r="B9" s="1" t="s">
        <v>8</v>
      </c>
      <c r="C9" s="5">
        <v>6.2E-2</v>
      </c>
      <c r="D9" s="5">
        <v>6.8000000000000005E-2</v>
      </c>
      <c r="F9" s="6" t="s">
        <v>8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3" x14ac:dyDescent="0.25">
      <c r="B10" s="1" t="s">
        <v>2</v>
      </c>
      <c r="C10" s="5">
        <v>0.03</v>
      </c>
      <c r="D10" s="7"/>
    </row>
    <row r="14" spans="1:13" ht="15.6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.6" x14ac:dyDescent="0.25">
      <c r="A15" t="s">
        <v>11</v>
      </c>
      <c r="B15"/>
      <c r="C15">
        <f>A17</f>
        <v>0.49745434904874225</v>
      </c>
      <c r="D15">
        <f>A18</f>
        <v>0</v>
      </c>
      <c r="E15">
        <f>A19</f>
        <v>3.1639183561456299E-3</v>
      </c>
      <c r="F15">
        <f>A20</f>
        <v>0</v>
      </c>
      <c r="G15">
        <f>A21</f>
        <v>0</v>
      </c>
      <c r="H15">
        <f>A22</f>
        <v>0.49938173259511237</v>
      </c>
      <c r="I15">
        <f>SUM(C15:H15)</f>
        <v>1.0000000000000002</v>
      </c>
      <c r="J15"/>
      <c r="K15"/>
      <c r="L15"/>
      <c r="M15"/>
    </row>
    <row r="16" spans="1:13" ht="15.6" x14ac:dyDescent="0.25">
      <c r="A16"/>
      <c r="B16"/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/>
      <c r="J16"/>
      <c r="K16"/>
      <c r="L16"/>
      <c r="M16"/>
    </row>
    <row r="17" spans="1:13" ht="15.6" x14ac:dyDescent="0.25">
      <c r="A17">
        <v>0.49745434904874225</v>
      </c>
      <c r="B17" s="1" t="s">
        <v>3</v>
      </c>
      <c r="C17">
        <f>+D4^2</f>
        <v>4.6240000000000005E-3</v>
      </c>
      <c r="D17">
        <f>+H4*$D$5*$D4</f>
        <v>6.0928000000000015E-3</v>
      </c>
      <c r="E17">
        <f>+I4*$D$6*$D4</f>
        <v>3.7570000000000004E-3</v>
      </c>
      <c r="F17">
        <f>+J4*$D$7*$D4</f>
        <v>4.0800000000000003E-3</v>
      </c>
      <c r="G17">
        <f>+K4*$D$8*$D4</f>
        <v>2.3562000000000001E-3</v>
      </c>
      <c r="H17">
        <f>+L4*$D$9*$D4</f>
        <v>9.2480000000000014E-4</v>
      </c>
      <c r="I17"/>
      <c r="J17"/>
      <c r="K17"/>
      <c r="L17"/>
      <c r="M17"/>
    </row>
    <row r="18" spans="1:13" ht="15.6" x14ac:dyDescent="0.25">
      <c r="A18">
        <v>0</v>
      </c>
      <c r="B18" s="1" t="s">
        <v>4</v>
      </c>
      <c r="C18">
        <f>+G5*$D$4*$D5</f>
        <v>6.0928000000000006E-3</v>
      </c>
      <c r="D18">
        <f t="shared" ref="D18:D22" si="0">+H5*$D$5*$D5</f>
        <v>5.0176000000000005E-2</v>
      </c>
      <c r="E18">
        <f t="shared" ref="E18:E22" si="1">+I5*$D$6*$D5</f>
        <v>3.4652800000000004E-2</v>
      </c>
      <c r="F18">
        <f t="shared" ref="F18:F22" si="2">+J5*$D$7*$D5</f>
        <v>4.0320000000000002E-2</v>
      </c>
      <c r="G18">
        <f t="shared" ref="G18:G22" si="3">+K5*$D$8*$D5</f>
        <v>3.6220800000000004E-2</v>
      </c>
      <c r="H18">
        <f t="shared" ref="H18:H22" si="4">+L5*$D$9*$D5</f>
        <v>3.0464000000000003E-3</v>
      </c>
      <c r="I18"/>
      <c r="J18"/>
      <c r="K18"/>
      <c r="L18"/>
      <c r="M18"/>
    </row>
    <row r="19" spans="1:13" ht="15.6" x14ac:dyDescent="0.25">
      <c r="A19">
        <v>3.1639183561456299E-3</v>
      </c>
      <c r="B19" s="1" t="s">
        <v>5</v>
      </c>
      <c r="C19">
        <f>+G6*$D$4*$D6</f>
        <v>3.7570000000000004E-3</v>
      </c>
      <c r="D19">
        <f t="shared" si="0"/>
        <v>3.4652799999999997E-2</v>
      </c>
      <c r="E19">
        <f t="shared" si="1"/>
        <v>4.8841000000000002E-2</v>
      </c>
      <c r="F19">
        <f t="shared" si="2"/>
        <v>4.9724999999999998E-2</v>
      </c>
      <c r="G19">
        <f t="shared" si="3"/>
        <v>3.0630600000000001E-2</v>
      </c>
      <c r="H19">
        <f t="shared" si="4"/>
        <v>1.5028000000000001E-3</v>
      </c>
      <c r="I19"/>
      <c r="J19"/>
      <c r="K19"/>
      <c r="L19"/>
      <c r="M19"/>
    </row>
    <row r="20" spans="1:13" ht="15.6" x14ac:dyDescent="0.25">
      <c r="A20">
        <v>0</v>
      </c>
      <c r="B20" s="1" t="s">
        <v>6</v>
      </c>
      <c r="C20">
        <f t="shared" ref="C20:C22" si="5">+G7*$D$4*$D7</f>
        <v>4.0800000000000003E-3</v>
      </c>
      <c r="D20">
        <f t="shared" si="0"/>
        <v>4.0319999999999995E-2</v>
      </c>
      <c r="E20">
        <f t="shared" si="1"/>
        <v>4.9724999999999998E-2</v>
      </c>
      <c r="F20">
        <f t="shared" si="2"/>
        <v>0.09</v>
      </c>
      <c r="G20">
        <f t="shared" si="3"/>
        <v>1.7325E-2</v>
      </c>
      <c r="H20">
        <f t="shared" si="4"/>
        <v>3.0600000000000002E-3</v>
      </c>
      <c r="I20"/>
      <c r="J20"/>
      <c r="K20"/>
      <c r="L20"/>
      <c r="M20"/>
    </row>
    <row r="21" spans="1:13" ht="15.6" x14ac:dyDescent="0.25">
      <c r="A21">
        <v>0</v>
      </c>
      <c r="B21" s="1" t="s">
        <v>7</v>
      </c>
      <c r="C21">
        <f t="shared" si="5"/>
        <v>2.3562000000000001E-3</v>
      </c>
      <c r="D21">
        <f t="shared" si="0"/>
        <v>3.6220799999999997E-2</v>
      </c>
      <c r="E21">
        <f t="shared" si="1"/>
        <v>3.0630600000000001E-2</v>
      </c>
      <c r="F21">
        <f t="shared" si="2"/>
        <v>1.7325E-2</v>
      </c>
      <c r="G21">
        <f t="shared" si="3"/>
        <v>5.3361000000000006E-2</v>
      </c>
      <c r="H21">
        <f t="shared" si="4"/>
        <v>4.7124000000000003E-3</v>
      </c>
      <c r="I21"/>
      <c r="J21"/>
      <c r="K21"/>
      <c r="L21"/>
      <c r="M21"/>
    </row>
    <row r="22" spans="1:13" ht="15.6" x14ac:dyDescent="0.25">
      <c r="A22">
        <v>0.49938173259511237</v>
      </c>
      <c r="B22" s="1" t="s">
        <v>8</v>
      </c>
      <c r="C22">
        <f t="shared" si="5"/>
        <v>9.2480000000000014E-4</v>
      </c>
      <c r="D22">
        <f t="shared" si="0"/>
        <v>3.0464000000000008E-3</v>
      </c>
      <c r="E22">
        <f t="shared" si="1"/>
        <v>1.5028000000000003E-3</v>
      </c>
      <c r="F22">
        <f t="shared" si="2"/>
        <v>3.0600000000000002E-3</v>
      </c>
      <c r="G22">
        <f t="shared" si="3"/>
        <v>4.7124000000000003E-3</v>
      </c>
      <c r="H22">
        <f t="shared" si="4"/>
        <v>4.6240000000000005E-3</v>
      </c>
      <c r="I22"/>
      <c r="J22"/>
      <c r="K22"/>
      <c r="L22"/>
      <c r="M22"/>
    </row>
    <row r="23" spans="1:13" ht="15.6" x14ac:dyDescent="0.25">
      <c r="A23">
        <f>SUM(A17:A22)</f>
        <v>1.0000000000000002</v>
      </c>
      <c r="C23" s="4">
        <f>+C15*SUMPRODUCT($A$17:$A$22,C17:C22)</f>
        <v>1.3799104956594567E-3</v>
      </c>
      <c r="D23" s="4">
        <f t="shared" ref="D23:H23" si="6">+D15*SUMPRODUCT($A$17:$A$22,D17:D22)</f>
        <v>0</v>
      </c>
      <c r="E23" s="4">
        <f t="shared" si="6"/>
        <v>8.7765063759903658E-6</v>
      </c>
      <c r="F23" s="4">
        <f t="shared" si="6"/>
        <v>0</v>
      </c>
      <c r="G23" s="4">
        <f t="shared" si="6"/>
        <v>0</v>
      </c>
      <c r="H23" s="4">
        <f t="shared" si="6"/>
        <v>1.3852557873075752E-3</v>
      </c>
      <c r="I23"/>
      <c r="J23"/>
      <c r="K23"/>
      <c r="L23"/>
      <c r="M23"/>
    </row>
    <row r="24" spans="1:13" ht="15.6" x14ac:dyDescent="0.25">
      <c r="A24"/>
      <c r="B24" s="1" t="s">
        <v>12</v>
      </c>
      <c r="C24">
        <f>+SUMPRODUCT($A$17:$A$22,$C$4:$C$9)</f>
        <v>5.1122446606406746E-2</v>
      </c>
      <c r="D24"/>
      <c r="E24"/>
      <c r="F24"/>
      <c r="G24"/>
      <c r="H24"/>
      <c r="I24"/>
      <c r="J24"/>
      <c r="K24"/>
      <c r="L24"/>
      <c r="M24"/>
    </row>
    <row r="25" spans="1:13" ht="15.6" x14ac:dyDescent="0.25">
      <c r="A25"/>
      <c r="B25" s="1" t="s">
        <v>13</v>
      </c>
      <c r="C25">
        <f>SUM(C23:H23)^0.5</f>
        <v>5.2668233208861506E-2</v>
      </c>
      <c r="D25"/>
      <c r="E25"/>
      <c r="F25"/>
      <c r="G25"/>
      <c r="H25"/>
      <c r="I25"/>
      <c r="J25"/>
      <c r="K25"/>
      <c r="L25"/>
      <c r="M25"/>
    </row>
    <row r="26" spans="1:13" ht="15.6" x14ac:dyDescent="0.25">
      <c r="A26"/>
      <c r="B26" s="1" t="s">
        <v>14</v>
      </c>
      <c r="C26">
        <f>(C24-C10)/C25</f>
        <v>0.40104718384312282</v>
      </c>
      <c r="D26"/>
      <c r="E26"/>
      <c r="F26"/>
      <c r="G26"/>
      <c r="H26"/>
      <c r="I26"/>
      <c r="J26"/>
      <c r="K26"/>
      <c r="L26"/>
      <c r="M26"/>
    </row>
    <row r="27" spans="1:13" ht="15.6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.6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.6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.6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.6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.6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5.6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.6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.6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.6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.6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.6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.6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.6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.6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.6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.6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5.6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5.6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5.6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5.6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5.6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5.6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.6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.6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6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6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6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6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5.6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5.6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5.6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5.6" x14ac:dyDescent="0.2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5.6" x14ac:dyDescent="0.2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5.6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5.6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5.6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5.6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5.6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5.6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5.6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5.6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5.6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5.6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5.6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5.6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5.6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5.6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5.6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5.6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5.6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5.6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5.6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5.6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5.6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5.6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5.6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5.6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5.6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5.6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5.6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5.6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5.6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5.6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5.6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5.6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5.6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5.6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5.6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5.6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5.6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5.6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5.6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5.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5.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5.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5.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5.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5.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5.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5.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5.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5.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5.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</sheetData>
  <sheetProtection formatCells="0" selectLockedCells="1"/>
  <mergeCells count="2">
    <mergeCell ref="B2:D2"/>
    <mergeCell ref="F2:L2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24B-B178-416E-AF69-C1CA4E3B66F6}">
  <dimension ref="A2:L36"/>
  <sheetViews>
    <sheetView zoomScale="70" zoomScaleNormal="70" workbookViewId="0">
      <selection activeCell="B31" sqref="B31"/>
    </sheetView>
  </sheetViews>
  <sheetFormatPr defaultRowHeight="15.6" x14ac:dyDescent="0.25"/>
  <cols>
    <col min="2" max="2" width="30.69921875" bestFit="1" customWidth="1"/>
  </cols>
  <sheetData>
    <row r="2" spans="1:12" x14ac:dyDescent="0.25">
      <c r="A2" s="4"/>
      <c r="B2" s="8" t="s">
        <v>9</v>
      </c>
      <c r="C2" s="8"/>
      <c r="D2" s="8"/>
      <c r="E2" s="4"/>
      <c r="F2" s="8" t="s">
        <v>10</v>
      </c>
      <c r="G2" s="8"/>
      <c r="H2" s="8"/>
      <c r="I2" s="8"/>
      <c r="J2" s="8"/>
      <c r="K2" s="8"/>
      <c r="L2" s="8"/>
    </row>
    <row r="3" spans="1:12" x14ac:dyDescent="0.25">
      <c r="A3" s="4"/>
      <c r="B3" s="1"/>
      <c r="C3" s="2" t="s">
        <v>0</v>
      </c>
      <c r="D3" s="2" t="s">
        <v>1</v>
      </c>
      <c r="E3" s="4"/>
      <c r="F3" s="3"/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x14ac:dyDescent="0.25">
      <c r="A4" s="4"/>
      <c r="B4" s="1" t="s">
        <v>3</v>
      </c>
      <c r="C4" s="5">
        <v>0.04</v>
      </c>
      <c r="D4" s="5">
        <v>6.8000000000000005E-2</v>
      </c>
      <c r="E4" s="4"/>
      <c r="F4" s="6" t="s">
        <v>3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25">
      <c r="A5" s="4"/>
      <c r="B5" s="1" t="s">
        <v>4</v>
      </c>
      <c r="C5" s="5">
        <v>0.106</v>
      </c>
      <c r="D5" s="5">
        <v>0.224</v>
      </c>
      <c r="E5" s="4"/>
      <c r="F5" s="6" t="s">
        <v>4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25">
      <c r="A6" s="4"/>
      <c r="B6" s="1" t="s">
        <v>5</v>
      </c>
      <c r="C6" s="5">
        <v>8.3000000000000004E-2</v>
      </c>
      <c r="D6" s="5">
        <v>0.221</v>
      </c>
      <c r="E6" s="4"/>
      <c r="F6" s="6" t="s">
        <v>5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25">
      <c r="A7" s="4"/>
      <c r="B7" s="1" t="s">
        <v>6</v>
      </c>
      <c r="C7" s="5">
        <v>0.11899999999999999</v>
      </c>
      <c r="D7" s="5">
        <v>0.3</v>
      </c>
      <c r="E7" s="4"/>
      <c r="F7" s="6" t="s">
        <v>6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25">
      <c r="A8" s="4"/>
      <c r="B8" s="1" t="s">
        <v>7</v>
      </c>
      <c r="C8" s="5">
        <v>0.128</v>
      </c>
      <c r="D8" s="5">
        <v>0.23100000000000001</v>
      </c>
      <c r="E8" s="4"/>
      <c r="F8" s="6" t="s">
        <v>7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25">
      <c r="A9" s="4"/>
      <c r="B9" s="1" t="s">
        <v>8</v>
      </c>
      <c r="C9" s="5">
        <v>6.2E-2</v>
      </c>
      <c r="D9" s="5">
        <v>6.8000000000000005E-2</v>
      </c>
      <c r="E9" s="4"/>
      <c r="F9" s="6" t="s">
        <v>8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25">
      <c r="A10" s="4"/>
      <c r="B10" s="1" t="s">
        <v>2</v>
      </c>
      <c r="C10" s="5">
        <v>0.03</v>
      </c>
      <c r="D10" s="7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5" spans="1:12" x14ac:dyDescent="0.25">
      <c r="A15" t="s">
        <v>11</v>
      </c>
      <c r="C15">
        <f>A17</f>
        <v>0</v>
      </c>
      <c r="D15">
        <f>A18</f>
        <v>0</v>
      </c>
      <c r="E15">
        <f>A19</f>
        <v>0</v>
      </c>
      <c r="F15">
        <f>A20</f>
        <v>8.1885951762884851E-2</v>
      </c>
      <c r="G15">
        <f>A21</f>
        <v>0.16585172885421018</v>
      </c>
      <c r="H15">
        <f>A22</f>
        <v>0.7522623214530062</v>
      </c>
      <c r="I15">
        <f>SUM(C15:H15)</f>
        <v>1.0000000020701012</v>
      </c>
    </row>
    <row r="16" spans="1:12" x14ac:dyDescent="0.25"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8" x14ac:dyDescent="0.25">
      <c r="A17">
        <v>0</v>
      </c>
      <c r="B17" s="1" t="s">
        <v>3</v>
      </c>
      <c r="C17">
        <f>+D4^2</f>
        <v>4.6240000000000005E-3</v>
      </c>
      <c r="D17">
        <f>+H4*$D$5*$D4</f>
        <v>6.0928000000000015E-3</v>
      </c>
      <c r="E17">
        <f>+I4*$D$6*$D4</f>
        <v>3.7570000000000004E-3</v>
      </c>
      <c r="F17">
        <f>+J4*$D$7*$D4</f>
        <v>4.0800000000000003E-3</v>
      </c>
      <c r="G17">
        <f>+K4*$D$8*$D4</f>
        <v>2.3562000000000001E-3</v>
      </c>
      <c r="H17">
        <f>+L4*$D$9*$D4</f>
        <v>9.2480000000000014E-4</v>
      </c>
    </row>
    <row r="18" spans="1:8" x14ac:dyDescent="0.25">
      <c r="A18">
        <v>0</v>
      </c>
      <c r="B18" s="1" t="s">
        <v>4</v>
      </c>
      <c r="C18">
        <f>+G5*$D$4*$D5</f>
        <v>6.0928000000000006E-3</v>
      </c>
      <c r="D18">
        <f t="shared" ref="D18:D22" si="0">+H5*$D$5*$D5</f>
        <v>5.0176000000000005E-2</v>
      </c>
      <c r="E18">
        <f t="shared" ref="E18:E22" si="1">+I5*$D$6*$D5</f>
        <v>3.4652800000000004E-2</v>
      </c>
      <c r="F18">
        <f t="shared" ref="F18:F22" si="2">+J5*$D$7*$D5</f>
        <v>4.0320000000000002E-2</v>
      </c>
      <c r="G18">
        <f t="shared" ref="G18:G22" si="3">+K5*$D$8*$D5</f>
        <v>3.6220800000000004E-2</v>
      </c>
      <c r="H18">
        <f t="shared" ref="H18:H22" si="4">+L5*$D$9*$D5</f>
        <v>3.0464000000000003E-3</v>
      </c>
    </row>
    <row r="19" spans="1:8" x14ac:dyDescent="0.25">
      <c r="A19">
        <v>0</v>
      </c>
      <c r="B19" s="1" t="s">
        <v>5</v>
      </c>
      <c r="C19">
        <f>+G6*$D$4*$D6</f>
        <v>3.7570000000000004E-3</v>
      </c>
      <c r="D19">
        <f t="shared" si="0"/>
        <v>3.4652799999999997E-2</v>
      </c>
      <c r="E19">
        <f t="shared" si="1"/>
        <v>4.8841000000000002E-2</v>
      </c>
      <c r="F19">
        <f t="shared" si="2"/>
        <v>4.9724999999999998E-2</v>
      </c>
      <c r="G19">
        <f t="shared" si="3"/>
        <v>3.0630600000000001E-2</v>
      </c>
      <c r="H19">
        <f t="shared" si="4"/>
        <v>1.5028000000000001E-3</v>
      </c>
    </row>
    <row r="20" spans="1:8" x14ac:dyDescent="0.25">
      <c r="A20">
        <v>8.1885951762884851E-2</v>
      </c>
      <c r="B20" s="1" t="s">
        <v>6</v>
      </c>
      <c r="C20">
        <f t="shared" ref="C20:C22" si="5">+G7*$D$4*$D7</f>
        <v>4.0800000000000003E-3</v>
      </c>
      <c r="D20">
        <f t="shared" si="0"/>
        <v>4.0319999999999995E-2</v>
      </c>
      <c r="E20">
        <f t="shared" si="1"/>
        <v>4.9724999999999998E-2</v>
      </c>
      <c r="F20">
        <f t="shared" si="2"/>
        <v>0.09</v>
      </c>
      <c r="G20">
        <f t="shared" si="3"/>
        <v>1.7325E-2</v>
      </c>
      <c r="H20">
        <f t="shared" si="4"/>
        <v>3.0600000000000002E-3</v>
      </c>
    </row>
    <row r="21" spans="1:8" x14ac:dyDescent="0.25">
      <c r="A21">
        <v>0.16585172885421018</v>
      </c>
      <c r="B21" s="1" t="s">
        <v>7</v>
      </c>
      <c r="C21">
        <f t="shared" si="5"/>
        <v>2.3562000000000001E-3</v>
      </c>
      <c r="D21">
        <f t="shared" si="0"/>
        <v>3.6220799999999997E-2</v>
      </c>
      <c r="E21">
        <f t="shared" si="1"/>
        <v>3.0630600000000001E-2</v>
      </c>
      <c r="F21">
        <f t="shared" si="2"/>
        <v>1.7325E-2</v>
      </c>
      <c r="G21">
        <f t="shared" si="3"/>
        <v>5.3361000000000006E-2</v>
      </c>
      <c r="H21">
        <f t="shared" si="4"/>
        <v>4.7124000000000003E-3</v>
      </c>
    </row>
    <row r="22" spans="1:8" x14ac:dyDescent="0.25">
      <c r="A22">
        <v>0.7522623214530062</v>
      </c>
      <c r="B22" s="1" t="s">
        <v>8</v>
      </c>
      <c r="C22">
        <f t="shared" si="5"/>
        <v>9.2480000000000014E-4</v>
      </c>
      <c r="D22">
        <f t="shared" si="0"/>
        <v>3.0464000000000008E-3</v>
      </c>
      <c r="E22">
        <f t="shared" si="1"/>
        <v>1.5028000000000003E-3</v>
      </c>
      <c r="F22">
        <f t="shared" si="2"/>
        <v>3.0600000000000002E-3</v>
      </c>
      <c r="G22">
        <f t="shared" si="3"/>
        <v>4.7124000000000003E-3</v>
      </c>
      <c r="H22">
        <f t="shared" si="4"/>
        <v>4.6240000000000005E-3</v>
      </c>
    </row>
    <row r="23" spans="1:8" x14ac:dyDescent="0.25">
      <c r="A23">
        <f>SUM(A17:A22)</f>
        <v>1.0000000020701012</v>
      </c>
      <c r="B23" s="4"/>
      <c r="C23" s="4">
        <f>+C15*SUMPRODUCT($A$17:$A$22,C17:C22)</f>
        <v>0</v>
      </c>
      <c r="D23" s="4">
        <f t="shared" ref="D23:H23" si="6">+D15*SUMPRODUCT($A$17:$A$22,D17:D22)</f>
        <v>0</v>
      </c>
      <c r="E23" s="4">
        <f t="shared" si="6"/>
        <v>0</v>
      </c>
      <c r="F23" s="4">
        <f t="shared" si="6"/>
        <v>1.0272625046589179E-3</v>
      </c>
      <c r="G23" s="4">
        <f t="shared" si="6"/>
        <v>2.2910175985035924E-3</v>
      </c>
      <c r="H23" s="4">
        <f t="shared" si="6"/>
        <v>3.3931481636937737E-3</v>
      </c>
    </row>
    <row r="24" spans="1:8" x14ac:dyDescent="0.25">
      <c r="B24" s="1" t="s">
        <v>12</v>
      </c>
      <c r="C24">
        <f>+SUMPRODUCT($A$17:$A$22,$C$4:$C$9)</f>
        <v>7.7613713483208585E-2</v>
      </c>
    </row>
    <row r="25" spans="1:8" x14ac:dyDescent="0.25">
      <c r="B25" s="1" t="s">
        <v>13</v>
      </c>
      <c r="C25">
        <f>SUM(C23:H23)^0.5</f>
        <v>8.1923307226065306E-2</v>
      </c>
    </row>
    <row r="26" spans="1:8" x14ac:dyDescent="0.25">
      <c r="B26" s="1" t="s">
        <v>14</v>
      </c>
      <c r="C26">
        <f>(C24-C10)/C25</f>
        <v>0.5811986246089863</v>
      </c>
    </row>
    <row r="31" spans="1:8" x14ac:dyDescent="0.25">
      <c r="B31">
        <f>+C31*SUMPRODUCT(G31:G36,C17:C22)+C32*SUMPRODUCT(D17:D22,G31:G36)+C33*SUMPRODUCT(E17:E22,G31:G36)+C34*SUMPRODUCT(F17:F22,G31:G36)+C35*SUMPRODUCT(G17:G22,G31:G36)+C36*SUMPRODUCT(H17:H22,G31:G36)</f>
        <v>2.9916571332151893E-3</v>
      </c>
      <c r="C31">
        <v>0.49745</v>
      </c>
      <c r="G31">
        <v>0</v>
      </c>
    </row>
    <row r="32" spans="1:8" x14ac:dyDescent="0.25">
      <c r="C32">
        <v>0</v>
      </c>
      <c r="G32">
        <v>0</v>
      </c>
    </row>
    <row r="33" spans="3:7" x14ac:dyDescent="0.25">
      <c r="C33">
        <v>3.16E-3</v>
      </c>
      <c r="G33">
        <v>0</v>
      </c>
    </row>
    <row r="34" spans="3:7" x14ac:dyDescent="0.25">
      <c r="C34">
        <v>0</v>
      </c>
      <c r="G34">
        <v>8.1885951762884851E-2</v>
      </c>
    </row>
    <row r="35" spans="3:7" x14ac:dyDescent="0.25">
      <c r="C35">
        <v>0</v>
      </c>
      <c r="G35">
        <v>0.16585172885421018</v>
      </c>
    </row>
    <row r="36" spans="3:7" x14ac:dyDescent="0.25">
      <c r="C36">
        <v>0.49938100000000002</v>
      </c>
      <c r="G36">
        <v>0.7522623214530062</v>
      </c>
    </row>
  </sheetData>
  <mergeCells count="2">
    <mergeCell ref="B2:D2"/>
    <mergeCell ref="F2:L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D190-7FF4-43E0-B268-09479D3A035C}">
  <dimension ref="B1:C33"/>
  <sheetViews>
    <sheetView tabSelected="1" workbookViewId="0">
      <selection activeCell="B1" sqref="B1:C33"/>
    </sheetView>
  </sheetViews>
  <sheetFormatPr defaultRowHeight="15.6" x14ac:dyDescent="0.25"/>
  <sheetData>
    <row r="1" spans="2:3" x14ac:dyDescent="0.25">
      <c r="B1" s="9">
        <v>0.13831916741859807</v>
      </c>
      <c r="C1" s="9">
        <v>0.10675470611473802</v>
      </c>
    </row>
    <row r="2" spans="2:3" x14ac:dyDescent="0.25">
      <c r="B2" s="9">
        <v>0.1328639397404062</v>
      </c>
      <c r="C2" s="9">
        <v>0.10410552496641717</v>
      </c>
    </row>
    <row r="3" spans="2:3" x14ac:dyDescent="0.25">
      <c r="B3" s="9">
        <v>0.12744999421434766</v>
      </c>
      <c r="C3" s="9">
        <v>0.10145634381809632</v>
      </c>
    </row>
    <row r="4" spans="2:3" x14ac:dyDescent="0.25">
      <c r="B4" s="9">
        <v>0.12208282312044991</v>
      </c>
      <c r="C4" s="9">
        <v>9.8807162669775461E-2</v>
      </c>
    </row>
    <row r="5" spans="2:3" x14ac:dyDescent="0.25">
      <c r="B5" s="9">
        <v>0.11676887646461157</v>
      </c>
      <c r="C5" s="9">
        <v>9.6157981521454591E-2</v>
      </c>
    </row>
    <row r="6" spans="2:3" x14ac:dyDescent="0.25">
      <c r="B6" s="9">
        <v>0.11151576325561884</v>
      </c>
      <c r="C6" s="9">
        <v>9.3508800373133749E-2</v>
      </c>
    </row>
    <row r="7" spans="2:3" x14ac:dyDescent="0.25">
      <c r="B7" s="9">
        <v>0.10633249988637328</v>
      </c>
      <c r="C7" s="9">
        <v>9.0859619224812879E-2</v>
      </c>
    </row>
    <row r="8" spans="2:3" x14ac:dyDescent="0.25">
      <c r="B8" s="9">
        <v>0.10122981647525972</v>
      </c>
      <c r="C8" s="9">
        <v>8.8210438076492009E-2</v>
      </c>
    </row>
    <row r="9" spans="2:3" x14ac:dyDescent="0.25">
      <c r="B9" s="9">
        <v>9.6220533614560705E-2</v>
      </c>
      <c r="C9" s="9">
        <v>8.5561256928171167E-2</v>
      </c>
    </row>
    <row r="10" spans="2:3" x14ac:dyDescent="0.25">
      <c r="B10" s="9">
        <v>9.1320022823330987E-2</v>
      </c>
      <c r="C10" s="9">
        <v>8.2912075779850297E-2</v>
      </c>
    </row>
    <row r="11" spans="2:3" x14ac:dyDescent="0.25">
      <c r="B11" s="9">
        <v>8.6546762976805913E-2</v>
      </c>
      <c r="C11" s="9">
        <v>8.0262894631529441E-2</v>
      </c>
    </row>
    <row r="12" spans="2:3" x14ac:dyDescent="0.25">
      <c r="B12" s="10">
        <v>8.1922999999999996E-2</v>
      </c>
      <c r="C12" s="10">
        <v>7.7613713483208585E-2</v>
      </c>
    </row>
    <row r="13" spans="2:3" x14ac:dyDescent="0.25">
      <c r="B13" s="9">
        <v>7.7475504581534821E-2</v>
      </c>
      <c r="C13" s="9">
        <v>7.4964532334887729E-2</v>
      </c>
    </row>
    <row r="14" spans="2:3" x14ac:dyDescent="0.25">
      <c r="B14" s="9">
        <v>7.3236396861490208E-2</v>
      </c>
      <c r="C14" s="9">
        <v>7.2315351186566873E-2</v>
      </c>
    </row>
    <row r="15" spans="2:3" x14ac:dyDescent="0.25">
      <c r="B15" s="9">
        <v>6.9243959839619271E-2</v>
      </c>
      <c r="C15" s="9">
        <v>6.9666170038246017E-2</v>
      </c>
    </row>
    <row r="16" spans="2:3" x14ac:dyDescent="0.25">
      <c r="B16" s="9">
        <v>6.5543285370926949E-2</v>
      </c>
      <c r="C16" s="9">
        <v>6.7016988889925147E-2</v>
      </c>
    </row>
    <row r="17" spans="2:3" x14ac:dyDescent="0.25">
      <c r="B17" s="9">
        <v>6.2186483049659368E-2</v>
      </c>
      <c r="C17" s="9">
        <v>6.4367807741604291E-2</v>
      </c>
    </row>
    <row r="18" spans="2:3" x14ac:dyDescent="0.25">
      <c r="B18" s="9">
        <v>5.9232045590906481E-2</v>
      </c>
      <c r="C18" s="9">
        <v>6.1718626593283435E-2</v>
      </c>
    </row>
    <row r="19" spans="2:3" x14ac:dyDescent="0.25">
      <c r="B19" s="9">
        <v>5.6742857784991073E-2</v>
      </c>
      <c r="C19" s="9">
        <v>5.9069445444962579E-2</v>
      </c>
    </row>
    <row r="20" spans="2:3" x14ac:dyDescent="0.25">
      <c r="B20" s="9">
        <v>5.4782376073506202E-2</v>
      </c>
      <c r="C20" s="9">
        <v>5.6420264296641716E-2</v>
      </c>
    </row>
    <row r="21" spans="2:3" x14ac:dyDescent="0.25">
      <c r="B21" s="9">
        <v>5.3408853955474969E-2</v>
      </c>
      <c r="C21" s="9">
        <v>5.377108314832086E-2</v>
      </c>
    </row>
    <row r="22" spans="2:3" x14ac:dyDescent="0.25">
      <c r="B22" s="11">
        <v>5.2668233000000002E-2</v>
      </c>
      <c r="C22" s="11">
        <v>5.112190199999999E-2</v>
      </c>
    </row>
    <row r="23" spans="2:3" x14ac:dyDescent="0.25">
      <c r="B23" s="9">
        <v>5.2587260698520613E-2</v>
      </c>
      <c r="C23" s="9">
        <v>4.8472720851679141E-2</v>
      </c>
    </row>
    <row r="24" spans="2:3" x14ac:dyDescent="0.25">
      <c r="B24" s="9">
        <v>5.3168950921876353E-2</v>
      </c>
      <c r="C24" s="9">
        <v>4.5823539703358278E-2</v>
      </c>
    </row>
    <row r="25" spans="2:3" x14ac:dyDescent="0.25">
      <c r="B25" s="9">
        <v>5.439204749242732E-2</v>
      </c>
      <c r="C25" s="9">
        <v>4.3174358555037415E-2</v>
      </c>
    </row>
    <row r="26" spans="2:3" x14ac:dyDescent="0.25">
      <c r="B26" s="9">
        <v>5.621469961345419E-2</v>
      </c>
      <c r="C26" s="9">
        <v>4.0525177406716559E-2</v>
      </c>
    </row>
    <row r="27" spans="2:3" x14ac:dyDescent="0.25">
      <c r="B27" s="9">
        <v>5.8580971388072348E-2</v>
      </c>
      <c r="C27" s="9">
        <v>3.7875996258395703E-2</v>
      </c>
    </row>
    <row r="28" spans="2:3" x14ac:dyDescent="0.25">
      <c r="B28" s="9">
        <v>6.1428072563252875E-2</v>
      </c>
      <c r="C28" s="9">
        <v>3.522681511007484E-2</v>
      </c>
    </row>
    <row r="29" spans="2:3" x14ac:dyDescent="0.25">
      <c r="B29" s="9">
        <v>6.4692550752225075E-2</v>
      </c>
      <c r="C29" s="9">
        <v>3.2577633961753977E-2</v>
      </c>
    </row>
    <row r="30" spans="2:3" x14ac:dyDescent="0.25">
      <c r="B30" s="9">
        <v>6.8314597859820705E-2</v>
      </c>
      <c r="C30" s="9">
        <v>2.9928452813433121E-2</v>
      </c>
    </row>
    <row r="31" spans="2:3" x14ac:dyDescent="0.25">
      <c r="B31" s="9">
        <v>7.2240449698182732E-2</v>
      </c>
      <c r="C31" s="9">
        <v>2.7279271665112265E-2</v>
      </c>
    </row>
    <row r="32" spans="2:3" x14ac:dyDescent="0.25">
      <c r="B32" s="9">
        <v>7.6423301409773964E-2</v>
      </c>
      <c r="C32" s="9">
        <v>2.4630090516791409E-2</v>
      </c>
    </row>
    <row r="33" spans="2:3" x14ac:dyDescent="0.25">
      <c r="B33" s="9">
        <v>8.0823261243713085E-2</v>
      </c>
      <c r="C33" s="9">
        <v>2.1980909368470539E-2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MVE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cp:lastPrinted>2016-10-06T02:34:14Z</cp:lastPrinted>
  <dcterms:created xsi:type="dcterms:W3CDTF">2016-08-25T21:59:06Z</dcterms:created>
  <dcterms:modified xsi:type="dcterms:W3CDTF">2020-01-13T15:00:07Z</dcterms:modified>
</cp:coreProperties>
</file>